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вебінари GMW2025\10_17.03. Шаг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439" i="1" l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<sst xmlns="http://schemas.openxmlformats.org/spreadsheetml/2006/main" count="1757" uniqueCount="1107">
  <si>
    <t>номер</t>
  </si>
  <si>
    <t>дата</t>
  </si>
  <si>
    <t>ПІБ</t>
  </si>
  <si>
    <t>Посилання на сертифікат</t>
  </si>
  <si>
    <t>GMW2025_10_001</t>
  </si>
  <si>
    <t>10 квітня 2025 р.</t>
  </si>
  <si>
    <t>Кучерак Василь Іванович</t>
  </si>
  <si>
    <t>Івано-Франківський національний технічний університет нафти та газу</t>
  </si>
  <si>
    <t>GMW2025_10_002</t>
  </si>
  <si>
    <t>Цибулькіна Наталя Володимирівна</t>
  </si>
  <si>
    <t>Відокремлений структурний підрозділ "Гірничо-електромеханічний фаховий коледж Криворізького національного уніеврситету"</t>
  </si>
  <si>
    <t>GMW2025_10_003</t>
  </si>
  <si>
    <t>Митрофанова Анна Євгенівна</t>
  </si>
  <si>
    <t>ВСП "ФЕК КНЕУ імені Вадима Гетьмана"</t>
  </si>
  <si>
    <t>GMW2025_10_004</t>
  </si>
  <si>
    <t>Костюченко Анна Миколаївна</t>
  </si>
  <si>
    <t>Відокремлений структурний підрозділ "Фаховий економічний коледж Київського національного економічного університету ім. Вадима Гетьмана"</t>
  </si>
  <si>
    <t>GMW2025_10_005</t>
  </si>
  <si>
    <t>Кулик Юлія Миколаївна</t>
  </si>
  <si>
    <t>Черкаський державний фаховий бізнес-коледж</t>
  </si>
  <si>
    <t>GMW2025_10_006</t>
  </si>
  <si>
    <t>Мальчук ВІКТОРІЯ</t>
  </si>
  <si>
    <t>Луцький кооперативний фаховий коледж ЛТЕУ</t>
  </si>
  <si>
    <t>GMW2025_10_007</t>
  </si>
  <si>
    <t>Діана БОЯРЧУК</t>
  </si>
  <si>
    <t>GMW2025_10_008</t>
  </si>
  <si>
    <t>Божа Яна Василівнв</t>
  </si>
  <si>
    <t>Заклад дошкільної освіти (ясла-садок) Комбінованого типу "Перлинка "Броварської міської ради Броварського району Київської області</t>
  </si>
  <si>
    <t>GMW2025_10_009</t>
  </si>
  <si>
    <t>Літвін Дарина Олександрівна</t>
  </si>
  <si>
    <t>Національний університет «Полтавська політехніка імені Юрія Кондратюка»</t>
  </si>
  <si>
    <t>GMW2025_10_010</t>
  </si>
  <si>
    <t>Копайгора Ілона Сергіївна</t>
  </si>
  <si>
    <t>GMW2025_10_011</t>
  </si>
  <si>
    <t>Яворська Катерина Анатоліївна</t>
  </si>
  <si>
    <t>Дніпровський ліцей №54 ДМР</t>
  </si>
  <si>
    <t>GMW2025_10_012</t>
  </si>
  <si>
    <t>Михальченко Дарина Миколаївна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</si>
  <si>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</si>
  <si>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GMW2025_10_013</t>
  </si>
  <si>
    <t>Охрімчук Анастасія Максимівна</t>
  </si>
  <si>
    <t>Приватне акціонерне товариство "Вищий навчальний заклад "Міжрегіональна Академія управління персоналом" Навчально-науковий інститут управління економіки та бізнесу МАУП</t>
  </si>
  <si>
    <t>GMW2025_10_014</t>
  </si>
  <si>
    <t>Ольга САШКО</t>
  </si>
  <si>
    <t>GMW2025_10_015</t>
  </si>
  <si>
    <t>Анастасія ОЛІСОВА</t>
  </si>
  <si>
    <t>GMW2025_10_016</t>
  </si>
  <si>
    <t>Надія Ващук</t>
  </si>
  <si>
    <t>GMW2025_10_017</t>
  </si>
  <si>
    <t>Даша АРСОНОВА</t>
  </si>
  <si>
    <t>Луцький кооперативний фаховий коледж Львівського торговельного - економічного університету</t>
  </si>
  <si>
    <t>GMW2025_10_018</t>
  </si>
  <si>
    <t>МИРОСЛАВА ЦІПЯШУК</t>
  </si>
  <si>
    <t>GMW2025_10_019</t>
  </si>
  <si>
    <t>Юлія ДМИТРУК</t>
  </si>
  <si>
    <t>GMW2025_10_020</t>
  </si>
  <si>
    <t>Мирослава ШЕВЧУК</t>
  </si>
  <si>
    <t>GMW2025_10_021</t>
  </si>
  <si>
    <t>Дарія ПИШУК</t>
  </si>
  <si>
    <t>GMW2025_10_022</t>
  </si>
  <si>
    <t>Бичкова Дар'я Олегівна</t>
  </si>
  <si>
    <t>Черкаський Національний Університет імені Богдана Хмельницького</t>
  </si>
  <si>
    <t>GMW2025_10_023</t>
  </si>
  <si>
    <t>Анна СЕРЕДИЧ</t>
  </si>
  <si>
    <t>GMW2025_10_024</t>
  </si>
  <si>
    <t>Чередниченко Дарина Олександрівна</t>
  </si>
  <si>
    <t>ВСП «ФЕК КНЕУ імені Вадима Гетьмана»</t>
  </si>
  <si>
    <t>GMW2025_10_025</t>
  </si>
  <si>
    <t>Царенко Марина Володимирівна</t>
  </si>
  <si>
    <t>GMW2025_10_026</t>
  </si>
  <si>
    <t>Богачова Юліана Вікторівна</t>
  </si>
  <si>
    <t>GMW2025_10_027</t>
  </si>
  <si>
    <t>Будьонний Артем Олександрович</t>
  </si>
  <si>
    <t>ВСП «ФЕК КНЕУ їм. Вадима Гетьмана»</t>
  </si>
  <si>
    <t>GMW2025_10_028</t>
  </si>
  <si>
    <t>Некрасов Микита Олександрович</t>
  </si>
  <si>
    <t>Державний БіоТехнологічний Університет</t>
  </si>
  <si>
    <t>GMW2025_10_029</t>
  </si>
  <si>
    <t>Заблоцька Марія Михайлівна</t>
  </si>
  <si>
    <t>GMW2025_10_030</t>
  </si>
  <si>
    <t>Шільвінська Ольга Леонардівна</t>
  </si>
  <si>
    <t>GMW2025_10_031</t>
  </si>
  <si>
    <t>Ємець Артем Володимирович</t>
  </si>
  <si>
    <t>GMW2025_10_032</t>
  </si>
  <si>
    <t>Вовк Данило Олександрович</t>
  </si>
  <si>
    <t>GMW2025_10_033</t>
  </si>
  <si>
    <t>Кунинець Роман Вячеславович</t>
  </si>
  <si>
    <t>GMW2025_10_034</t>
  </si>
  <si>
    <t>Рогачов Ярослав Олександрович</t>
  </si>
  <si>
    <t>GMW2025_10_035</t>
  </si>
  <si>
    <t>Борзак Ксенія Юріївна</t>
  </si>
  <si>
    <t>GMW2025_10_036</t>
  </si>
  <si>
    <t>Арефа Інна Вікторівна</t>
  </si>
  <si>
    <t>ВСП “Технологічний фаховий коледж ДДАЕУ”</t>
  </si>
  <si>
    <t>GMW2025_10_037</t>
  </si>
  <si>
    <t>Куліда Софія Дмитрівна</t>
  </si>
  <si>
    <t>GMW2025_10_038</t>
  </si>
  <si>
    <t>Костенко Марія Олександрівна</t>
  </si>
  <si>
    <t>Державний біотехнологічний університет .Інститут «Кіберпорт»</t>
  </si>
  <si>
    <t>GMW2025_10_039</t>
  </si>
  <si>
    <t>Хоменко Катерина Олександрівна</t>
  </si>
  <si>
    <t>GMW2025_10_040</t>
  </si>
  <si>
    <t>Машир Анастасія Андріївна</t>
  </si>
  <si>
    <t>GMW2025_10_041</t>
  </si>
  <si>
    <t>Пікало Діана Валеріївна</t>
  </si>
  <si>
    <t>Харківський національний автомобільно-дорожній університет</t>
  </si>
  <si>
    <t>GMW2025_10_042</t>
  </si>
  <si>
    <t>Білошицький Арсен Віталійович</t>
  </si>
  <si>
    <t>GMW2025_10_043</t>
  </si>
  <si>
    <t>Краснощок Анастасія Анатоліївна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</si>
  <si>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</si>
  <si>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GMW2025_10_044</t>
  </si>
  <si>
    <t>Попова Вікторія Максимівна</t>
  </si>
  <si>
    <t>Державний Біотехнологічний Університет</t>
  </si>
  <si>
    <t>GMW2025_10_045</t>
  </si>
  <si>
    <t>Водяна Катерина Петрівна</t>
  </si>
  <si>
    <t>Економіко-правничий фаховий коледж запорізького національного університету</t>
  </si>
  <si>
    <t>GMW2025_10_046</t>
  </si>
  <si>
    <t>Карнаух Анастасія Романівна</t>
  </si>
  <si>
    <t>Відокремлений структурний підрозділ «Фаховий Економічний коледж КНЕУ імені Вадима Гетьмана»</t>
  </si>
  <si>
    <t>GMW2025_10_047</t>
  </si>
  <si>
    <t>Моспан Інна Петрівна</t>
  </si>
  <si>
    <t>Міжнародний класичний університет ім. Пилипа Орлика</t>
  </si>
  <si>
    <t>GMW2025_10_048</t>
  </si>
  <si>
    <t>Голобоков Максим Віталійович</t>
  </si>
  <si>
    <t>Економіко Правничий Фаховий Коледж ЗНУ</t>
  </si>
  <si>
    <t>GMW2025_10_049</t>
  </si>
  <si>
    <t>Андрющенко Ірина Сергіївна</t>
  </si>
  <si>
    <t>Державний біотехнологічний університет</t>
  </si>
  <si>
    <t>GMW2025_10_050</t>
  </si>
  <si>
    <t>Шаповалова Варвара Олександрівна</t>
  </si>
  <si>
    <t>Гірничо-електромеханічний коледж КНУ</t>
  </si>
  <si>
    <t>GMW2025_10_051</t>
  </si>
  <si>
    <t>Гарасюта Альона Олексіївна</t>
  </si>
  <si>
    <t>Черкаський національний університет імені Богдана Хмельницького</t>
  </si>
  <si>
    <t>GMW2025_10_052</t>
  </si>
  <si>
    <t>Рибак Єгор Ігорович</t>
  </si>
  <si>
    <t>GMW2025_10_053</t>
  </si>
  <si>
    <t>Сергійко Вікторія Миколаївна</t>
  </si>
  <si>
    <t>GMW2025_10_054</t>
  </si>
  <si>
    <t>Огіренко Анастасія Олександрівна</t>
  </si>
  <si>
    <t>GMW2025_10_055</t>
  </si>
  <si>
    <t>Сонько Анна Олександрівна</t>
  </si>
  <si>
    <t>GMW2025_10_056</t>
  </si>
  <si>
    <t>Хмирова Олена Максимівна</t>
  </si>
  <si>
    <t>GMW2025_10_057</t>
  </si>
  <si>
    <t>Лементовський Владислав Олександрович</t>
  </si>
  <si>
    <t>GMW2025_10_058</t>
  </si>
  <si>
    <t>Пік Сергій Олександрович</t>
  </si>
  <si>
    <t>ВСП "ФЄК КНЕУ імені Вадима Гетьмана"</t>
  </si>
  <si>
    <t>GMW2025_10_059</t>
  </si>
  <si>
    <t>Біленко Юлія Ігорівна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</si>
  <si>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</si>
  <si>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GMW2025_10_060</t>
  </si>
  <si>
    <t>Коротич Анна Олександрівна</t>
  </si>
  <si>
    <t>GMW2025_10_061</t>
  </si>
  <si>
    <t>Чубарь Оксана Геннадіївна</t>
  </si>
  <si>
    <t>Державний вищий навчальний заклад "Ужгородський національний університет"</t>
  </si>
  <si>
    <t>GMW2025_10_062</t>
  </si>
  <si>
    <t>Качур Валерія</t>
  </si>
  <si>
    <t>Центральноукраїнський національний технічний університет</t>
  </si>
  <si>
    <t>GMW2025_10_063</t>
  </si>
  <si>
    <t>Служенко Марія Юріївна</t>
  </si>
  <si>
    <t>GMW2025_10_064</t>
  </si>
  <si>
    <t>Тріль дмитро Сергійович</t>
  </si>
  <si>
    <t>Облік і оподаткування</t>
  </si>
  <si>
    <t>GMW2025_10_065</t>
  </si>
  <si>
    <t>Перетятько Анастасія</t>
  </si>
  <si>
    <t>GMW2025_10_066</t>
  </si>
  <si>
    <t>Попович Ольга Іванівна</t>
  </si>
  <si>
    <t>ВСП "Конотопський індустріально- педагогічний фаховий коледж СумДУ"</t>
  </si>
  <si>
    <t>GMW2025_10_067</t>
  </si>
  <si>
    <t>Полига Анна Павлівна</t>
  </si>
  <si>
    <t>Економіко-правничий коледж ЗНУ</t>
  </si>
  <si>
    <t>GMW2025_10_068</t>
  </si>
  <si>
    <t>Синицина Анастасія Олексіївна</t>
  </si>
  <si>
    <t>Лозівська філія Харківського автомобільно-дорожнього фахового коледжу</t>
  </si>
  <si>
    <t>GMW2025_10_069</t>
  </si>
  <si>
    <t>Кузьменко Аліна Олександрівна</t>
  </si>
  <si>
    <t>Сумський Державний Університет (СумДУ)</t>
  </si>
  <si>
    <t>GMW2025_10_070</t>
  </si>
  <si>
    <t>Васильченко Наталія Олександрівна</t>
  </si>
  <si>
    <t>ВСП " Конотопський індустріально- педагогічний фаховий коледж СумДУ"</t>
  </si>
  <si>
    <t>GMW2025_10_071</t>
  </si>
  <si>
    <t>Торгало Павло Романович</t>
  </si>
  <si>
    <t>ДонДувс</t>
  </si>
  <si>
    <t>GMW2025_10_072</t>
  </si>
  <si>
    <t>Меюс Анна Олександрівна</t>
  </si>
  <si>
    <t>Лозівська філія Харківського автомобільно-дорожній фаховий коледж</t>
  </si>
  <si>
    <t>GMW2025_10_073</t>
  </si>
  <si>
    <t>Лизанець Оксана Михайлівна</t>
  </si>
  <si>
    <t>Турʼя Бистрянська гімназія</t>
  </si>
  <si>
    <t>GMW2025_10_074</t>
  </si>
  <si>
    <t>Нікольчук Юлія Миколаївна</t>
  </si>
  <si>
    <t>Хмельницький кооперативний торговельно-економічний інститут</t>
  </si>
  <si>
    <t>GMW2025_10_075</t>
  </si>
  <si>
    <t>Салогуб Аліна Станіславівна</t>
  </si>
  <si>
    <t>GMW2025_10_076</t>
  </si>
  <si>
    <t>Сулейко Вікторія Максимівна</t>
  </si>
  <si>
    <t>Міжрегіональна академія управління персоналом</t>
  </si>
  <si>
    <t>GMW2025_10_077</t>
  </si>
  <si>
    <t>Янус Емілія Сергіївна</t>
  </si>
  <si>
    <t>Кропивницьке вище професійне училище</t>
  </si>
  <si>
    <t>GMW2025_10_078</t>
  </si>
  <si>
    <t>Карабут Любов Юріївна</t>
  </si>
  <si>
    <t>GMW2025_10_079</t>
  </si>
  <si>
    <t>Кравченко Вікторія</t>
  </si>
  <si>
    <t>GMW2025_10_080</t>
  </si>
  <si>
    <t>Щербата Богдана Михайлівна</t>
  </si>
  <si>
    <t>Чернівецький національний університет імені Юрія Федьковича</t>
  </si>
  <si>
    <t>GMW2025_10_081</t>
  </si>
  <si>
    <t>Тіліженко Юлія</t>
  </si>
  <si>
    <t>Ірпінський фаховий коледж економіки та права</t>
  </si>
  <si>
    <t>GMW2025_10_082</t>
  </si>
  <si>
    <t>Калуга Ілона Ігорівна</t>
  </si>
  <si>
    <t>ВСП «ФЕК КНЕУ ім. Вадима Гетьмана»</t>
  </si>
  <si>
    <t>GMW2025_10_083</t>
  </si>
  <si>
    <t>Кадюк Поліна Сергіївна</t>
  </si>
  <si>
    <t>GMW2025_10_084</t>
  </si>
  <si>
    <t>Бровар Марія Степанівна</t>
  </si>
  <si>
    <t>Львівський національний університет імені Івана Франка</t>
  </si>
  <si>
    <t>GMW2025_10_085</t>
  </si>
  <si>
    <t>Децьо Надія Анатоліївна</t>
  </si>
  <si>
    <t>Чорноморський національний університет імені Петра Могили</t>
  </si>
  <si>
    <t>GMW2025_10_086</t>
  </si>
  <si>
    <t>Тимощук Кирило Володимирович</t>
  </si>
  <si>
    <t>Відокремлений Структурний Підрозділ " Фаховий Економічний Коледж КНЕУ Імені Вадима Гетьмана"</t>
  </si>
  <si>
    <t>GMW2025_10_087</t>
  </si>
  <si>
    <t>Акайкін Дмитро Евгеньевич</t>
  </si>
  <si>
    <t>Донецкий державный университет внутришних справ</t>
  </si>
  <si>
    <t>GMW2025_10_088</t>
  </si>
  <si>
    <t>Прасолова Світлана Павлівна</t>
  </si>
  <si>
    <t>Полтавський університет економіки і торгівлі</t>
  </si>
  <si>
    <t>GMW2025_10_089</t>
  </si>
  <si>
    <t>Богуцька Ангеліна Валеріївна</t>
  </si>
  <si>
    <t>Чернівецький торговельно - економічний економічний інститут ДТЕУ</t>
  </si>
  <si>
    <t>GMW2025_10_090</t>
  </si>
  <si>
    <t>Піддубцева Наталія Миколаївна</t>
  </si>
  <si>
    <t>КЗДО №259 ДМР</t>
  </si>
  <si>
    <t>GMW2025_10_091</t>
  </si>
  <si>
    <t>Бугай Мар’яна Олександрівна</t>
  </si>
  <si>
    <t>Технологом-економічний фаховий коледж Миколаївського національного аграрного університету</t>
  </si>
  <si>
    <t>GMW2025_10_092</t>
  </si>
  <si>
    <t>Безносюк Мар‘яна Борисівна</t>
  </si>
  <si>
    <t>Національна академія внутрішніх справ</t>
  </si>
  <si>
    <t>GMW2025_10_093</t>
  </si>
  <si>
    <t>Мирошник Софія Олександрівна</t>
  </si>
  <si>
    <t>ВСП "Економіко-правничий фаховий коледж ЗНУ"</t>
  </si>
  <si>
    <t>GMW2025_10_094</t>
  </si>
  <si>
    <t>Пазинюк Ольга Ігорівна</t>
  </si>
  <si>
    <t>Івано-Франківський національний технічний університет нафти і газу</t>
  </si>
  <si>
    <t>GMW2025_10_095</t>
  </si>
  <si>
    <t>Люклян Софія Олегівна</t>
  </si>
  <si>
    <t>GMW2025_10_096</t>
  </si>
  <si>
    <t>Романюк Світлана Володимирівна</t>
  </si>
  <si>
    <t>ВСП «ФЕК КНЕУ ім. Вадима Гетьмана</t>
  </si>
  <si>
    <t>GMW2025_10_097</t>
  </si>
  <si>
    <t>Лисак Аліна Сергіївна</t>
  </si>
  <si>
    <t>GMW2025_10_098</t>
  </si>
  <si>
    <t>Голованова Наталія Ростиславівна</t>
  </si>
  <si>
    <t>GMW2025_10_099</t>
  </si>
  <si>
    <t>Войцещук Андрій Дмитрович</t>
  </si>
  <si>
    <t>Хмельницький університет управління та права імені Леоніда Юзькова</t>
  </si>
  <si>
    <t>GMW2025_10_100</t>
  </si>
  <si>
    <t>Меншенін Денис</t>
  </si>
  <si>
    <t>Херсонський державний аграрний економічний університет</t>
  </si>
  <si>
    <t>GMW2025_10_101</t>
  </si>
  <si>
    <t>Арутюнян Марина</t>
  </si>
  <si>
    <t>« Чернігівська політехніка . Фаховий коледж технології і економіки »</t>
  </si>
  <si>
    <t>GMW2025_10_102</t>
  </si>
  <si>
    <t>Мельник Віталіна Іванівна</t>
  </si>
  <si>
    <t>Івано-франківський національний технічний університет нафти і газу</t>
  </si>
  <si>
    <t>GMW2025_10_103</t>
  </si>
  <si>
    <t>Власенко Анастасія</t>
  </si>
  <si>
    <t>Відокремлений структурний підрозділ " Фаховий коледж економіки і технологій "</t>
  </si>
  <si>
    <t>GMW2025_10_104</t>
  </si>
  <si>
    <t>Хлусова Тетяна Валентинівна</t>
  </si>
  <si>
    <t>Лозівський автодорожній коледж</t>
  </si>
  <si>
    <t>GMW2025_10_105</t>
  </si>
  <si>
    <t>Глюзіцька Валентина Миколаївна</t>
  </si>
  <si>
    <t>ВСП Хорольський агропромисловий фаховий коледж ПДАУколедж</t>
  </si>
  <si>
    <t>GMW2025_10_106</t>
  </si>
  <si>
    <t>Плотнікова Софія Юріївна</t>
  </si>
  <si>
    <t>Відокремлений структурний підрозділ «Фаховий коледж економіки і технологій НУ «Чернігівська політехніка»</t>
  </si>
  <si>
    <t>GMW2025_10_107</t>
  </si>
  <si>
    <t>Гусейнлі Фуад Сенан оглі</t>
  </si>
  <si>
    <t>GMW2025_10_108</t>
  </si>
  <si>
    <t>Лавренцов Артур Олександрович</t>
  </si>
  <si>
    <t>Луганський національний університет імені Тараса Шевченка</t>
  </si>
  <si>
    <t>GMW2025_10_109</t>
  </si>
  <si>
    <t>Кусенко Костянтин Михайлович</t>
  </si>
  <si>
    <t>GMW2025_10_110</t>
  </si>
  <si>
    <t>В’югіна Вікторія Сергіївна</t>
  </si>
  <si>
    <t>GMW2025_10_111</t>
  </si>
  <si>
    <t>Бровченко Анастасія Ігорівна</t>
  </si>
  <si>
    <t>Таращанський технічний та економіко-правовий фаховий коледж</t>
  </si>
  <si>
    <t>GMW2025_10_112</t>
  </si>
  <si>
    <t>Чиженко Анна Юріївна</t>
  </si>
  <si>
    <t>GMW2025_10_113</t>
  </si>
  <si>
    <t>Гончарук Анастасія Олександрівна</t>
  </si>
  <si>
    <t>GMW2025_10_114</t>
  </si>
  <si>
    <t>Кучеренко Анна Сергіївна</t>
  </si>
  <si>
    <t>GMW2025_10_115</t>
  </si>
  <si>
    <t>Злиденний Євгеній Олександрович</t>
  </si>
  <si>
    <t>Таращанський технічних та економіко-правовий фаховий коледж</t>
  </si>
  <si>
    <t>GMW2025_10_116</t>
  </si>
  <si>
    <t>Гавриш Кіріл Віталійович</t>
  </si>
  <si>
    <t>Таращанський технічний та економіко правовий фаховий коледж</t>
  </si>
  <si>
    <t>GMW2025_10_117</t>
  </si>
  <si>
    <t>Козаченко Вікторія Сергіївна</t>
  </si>
  <si>
    <t>GMW2025_10_118</t>
  </si>
  <si>
    <t>Карась Вероніка</t>
  </si>
  <si>
    <t>GMW2025_10_119</t>
  </si>
  <si>
    <t>Хребтієвський Богдан Олександрович</t>
  </si>
  <si>
    <t>GMW2025_10_120</t>
  </si>
  <si>
    <t>Хащівська Ангеліна Василівна</t>
  </si>
  <si>
    <t>GMW2025_10_121</t>
  </si>
  <si>
    <t>Куріленко Анна Олегівна</t>
  </si>
  <si>
    <t>Таращанський технічний та економіко-правовий коледж</t>
  </si>
  <si>
    <t>GMW2025_10_122</t>
  </si>
  <si>
    <t>Півень Альбіна Віталіївна</t>
  </si>
  <si>
    <t>GMW2025_10_123</t>
  </si>
  <si>
    <t>Найченко Ірина</t>
  </si>
  <si>
    <t>Таращанський та економіко-правовий фаховий коледж</t>
  </si>
  <si>
    <t>GMW2025_10_124</t>
  </si>
  <si>
    <t>Липовенко Богдан Сергійович</t>
  </si>
  <si>
    <t>GMW2025_10_125</t>
  </si>
  <si>
    <t>Ковальчук Дарина Олегівна</t>
  </si>
  <si>
    <t>Таращанський технічний та економіко-правовий фахових коледж</t>
  </si>
  <si>
    <t>GMW2025_10_126</t>
  </si>
  <si>
    <t>Врублевська Дарія Сергіївна</t>
  </si>
  <si>
    <t>Таращанський Технічний та Економіко-правовий фаховий коледж</t>
  </si>
  <si>
    <t>GMW2025_10_127</t>
  </si>
  <si>
    <t>Андріївська Анна Анатоліївна</t>
  </si>
  <si>
    <t>Таращанський технічний та економіко - правовий фаховий коледж</t>
  </si>
  <si>
    <t>GMW2025_10_128</t>
  </si>
  <si>
    <t>Керпатенко Софія Денисівна</t>
  </si>
  <si>
    <t>GMW2025_10_129</t>
  </si>
  <si>
    <t>Чала Вікторія Олександрівна</t>
  </si>
  <si>
    <t>GMW2025_10_130</t>
  </si>
  <si>
    <t>Зварич Ольга</t>
  </si>
  <si>
    <t>GMW2025_10_131</t>
  </si>
  <si>
    <t>Мусієнко Софія Петрівна</t>
  </si>
  <si>
    <t>GMW2025_10_132</t>
  </si>
  <si>
    <t>Руденко Ангеліна Олегівна</t>
  </si>
  <si>
    <t>GMW2025_10_133</t>
  </si>
  <si>
    <t>Сміян Христина</t>
  </si>
  <si>
    <t>GMW2025_10_134</t>
  </si>
  <si>
    <t>Куделя Ярослав Русланович</t>
  </si>
  <si>
    <t>GMW2025_10_135</t>
  </si>
  <si>
    <t>Балан Ярослав Олександрович</t>
  </si>
  <si>
    <t>GMW2025_10_136</t>
  </si>
  <si>
    <t>Яковенко Каріна Петрівна</t>
  </si>
  <si>
    <t>Таращанський технічний фаховий правовий коледж</t>
  </si>
  <si>
    <t>GMW2025_10_137</t>
  </si>
  <si>
    <t>Даценко Аліна</t>
  </si>
  <si>
    <t>Таращансько технічний- правовий фаховий - коледж.</t>
  </si>
  <si>
    <t>GMW2025_10_138</t>
  </si>
  <si>
    <t>Михно Аліна Русланівна</t>
  </si>
  <si>
    <t>Відокремлений структурний підрозділ «Роменський фаховий коледж Київського національного економічного університету імені Вадима Гетьмана»</t>
  </si>
  <si>
    <t>GMW2025_10_139</t>
  </si>
  <si>
    <t>Маніла Аліна Богданівна</t>
  </si>
  <si>
    <t>Волинський національний університет ім. Лесі Українки</t>
  </si>
  <si>
    <t>GMW2025_10_140</t>
  </si>
  <si>
    <t>Росташ Вероніка Олексанівна</t>
  </si>
  <si>
    <t>GMW2025_10_141</t>
  </si>
  <si>
    <t>Лопатовська Оксана Олександрівна</t>
  </si>
  <si>
    <t>Хмельницький кооперативний фаховий коледж ХКТЕІ</t>
  </si>
  <si>
    <t>GMW2025_10_142</t>
  </si>
  <si>
    <t>Кравченко Ольга Олексіївна</t>
  </si>
  <si>
    <t>Державний університет інфраструктури та технологій</t>
  </si>
  <si>
    <t>GMW2025_10_143</t>
  </si>
  <si>
    <t>Бурлака Тетяна Сергіївна</t>
  </si>
  <si>
    <t>Коледж Приватного закладу вищої освіти "Міжнародний Класичний Університет імені Пилипа Орлика"</t>
  </si>
  <si>
    <t>GMW2025_10_144</t>
  </si>
  <si>
    <t>Матвійчук Наталія Миколаївна</t>
  </si>
  <si>
    <t>Волинський національний університет імені Лесі Українки</t>
  </si>
  <si>
    <t>GMW2025_10_145</t>
  </si>
  <si>
    <t>Ігнатенко Маргарита Денисівна</t>
  </si>
  <si>
    <t>Харківський ліцей ✓163 Харківської міської ради</t>
  </si>
  <si>
    <t>GMW2025_10_146</t>
  </si>
  <si>
    <t>Московчук Олександра Михайлівна</t>
  </si>
  <si>
    <t>Луцький кооперативний фаховий коледж Львівського торговельного- економічного університету</t>
  </si>
  <si>
    <t>GMW2025_10_147</t>
  </si>
  <si>
    <t>Дмитрієва Діана Дмитрівна</t>
  </si>
  <si>
    <t>ВСП "Сумський фаховий коледж Сумського аграрного університету"</t>
  </si>
  <si>
    <t>GMW2025_10_148</t>
  </si>
  <si>
    <t>Артьомов Микола Прокопович</t>
  </si>
  <si>
    <t>GMW2025_10_149</t>
  </si>
  <si>
    <t>Щербина Поліна Сергіївна</t>
  </si>
  <si>
    <t>GMW2025_10_150</t>
  </si>
  <si>
    <t>Голуб Наталія Володимирівна</t>
  </si>
  <si>
    <t>GMW2025_10_151</t>
  </si>
  <si>
    <t>Ващук Соломія Олександрівна</t>
  </si>
  <si>
    <t>Луцький кооперативний фаховий коледж Львівського торговельно-економічного університету</t>
  </si>
  <si>
    <t>GMW2025_10_152</t>
  </si>
  <si>
    <t>Ксьондзик Анна Вадимівна</t>
  </si>
  <si>
    <t>Луцький кооперативний фаховий коледж</t>
  </si>
  <si>
    <t>GMW2025_10_153</t>
  </si>
  <si>
    <t>Пузій Ангеліна Олександрівна</t>
  </si>
  <si>
    <t>Optima School</t>
  </si>
  <si>
    <t>GMW2025_10_154</t>
  </si>
  <si>
    <t>Тринчук Віктор Вікторович</t>
  </si>
  <si>
    <t>GMW2025_10_155</t>
  </si>
  <si>
    <t>Ткаченко Катерина Віталіївна</t>
  </si>
  <si>
    <t>Білоцерківський національний аграрний університет</t>
  </si>
  <si>
    <t>GMW2025_10_156</t>
  </si>
  <si>
    <t>Якименко Анастасія Сергіївна</t>
  </si>
  <si>
    <t>Городківський ліцей #1, Городківської сільської ради Тульчинського району Вінницької області</t>
  </si>
  <si>
    <t>GMW2025_10_157</t>
  </si>
  <si>
    <t>Харитонюк Ірина Олександрівна</t>
  </si>
  <si>
    <t>GMW2025_10_158</t>
  </si>
  <si>
    <t>ЖАРІКОВА ОЛЕНА БОРИСІВНА</t>
  </si>
  <si>
    <t>НАЦІОНАЛЬНИЙ УНІВЕРСИТЕТ БІОРЕСУРСІВ І ПРИРОДОКОРИСТУВАННЯ УКРАЇНИ</t>
  </si>
  <si>
    <t>GMW2025_10_159</t>
  </si>
  <si>
    <t>Сахно Ольга Петрівна</t>
  </si>
  <si>
    <t>GMW2025_10_160</t>
  </si>
  <si>
    <t>ЖАРІКОВА АННА</t>
  </si>
  <si>
    <t>НАЦІОНАЛЬНИЙ УНІВЕРСИТЕТ БІОРЕСУРСІВ І ПРИРОДОКОРИТСУВАННЯ УКРАЇНИ</t>
  </si>
  <si>
    <t>GMW2025_10_161</t>
  </si>
  <si>
    <t>Бєдна Яна Володимирівна</t>
  </si>
  <si>
    <t>GMW2025_10_162</t>
  </si>
  <si>
    <t>Гриліцька Анжела Вікторівна</t>
  </si>
  <si>
    <t>GMW2025_10_163</t>
  </si>
  <si>
    <t>Задорожня Лариса</t>
  </si>
  <si>
    <t>GMW2025_10_164</t>
  </si>
  <si>
    <t>Шмигора Дарина Олексіївна</t>
  </si>
  <si>
    <t>GMW2025_10_165</t>
  </si>
  <si>
    <t>Рудоман Ольга Іванівна</t>
  </si>
  <si>
    <t>Краснопільський ліцей №1, Краснопільської селищної ради</t>
  </si>
  <si>
    <t>GMW2025_10_166</t>
  </si>
  <si>
    <t>Довга Віта Володимирівна</t>
  </si>
  <si>
    <t>Відокремлений структурний підрозділ "Технологічний фаховий коледж Національного університету "Львівська політехніка"</t>
  </si>
  <si>
    <t>GMW2025_10_167</t>
  </si>
  <si>
    <t>Швед Оксана Володимирівна</t>
  </si>
  <si>
    <t>GMW2025_10_168</t>
  </si>
  <si>
    <t>Лілія Маринчак</t>
  </si>
  <si>
    <t>GMW2025_10_169</t>
  </si>
  <si>
    <t>Скиба Надія Вікторівна</t>
  </si>
  <si>
    <t>Комунальний заклад “Східненський ліцей” Музиківської сільської ради Херсонського району Херсонської області”</t>
  </si>
  <si>
    <t>GMW2025_10_170</t>
  </si>
  <si>
    <t>Владіслав Братко</t>
  </si>
  <si>
    <t>Комунальний заклад "Вінницький ліцей 20"</t>
  </si>
  <si>
    <t>GMW2025_10_171</t>
  </si>
  <si>
    <t>Бровко Лариса Василівна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</si>
  <si>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</si>
  <si>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GMW2025_10_172</t>
  </si>
  <si>
    <t>Білоус Аліна Михайлівна</t>
  </si>
  <si>
    <t>Харківський ліцей №163 Харківської міської ради</t>
  </si>
  <si>
    <t>GMW2025_10_173</t>
  </si>
  <si>
    <t>Розумович Наталія Федорівна</t>
  </si>
  <si>
    <t>ЗВО "Університет Короля Данила"</t>
  </si>
  <si>
    <t>GMW2025_10_174</t>
  </si>
  <si>
    <t>Булдакова Олександра Леонідівна</t>
  </si>
  <si>
    <t>GMW2025_10_175</t>
  </si>
  <si>
    <t>Науменко Леся Олександрівна</t>
  </si>
  <si>
    <t>GMW2025_10_176</t>
  </si>
  <si>
    <t>Гололобова Інна Іванівна</t>
  </si>
  <si>
    <t>КЗДО(црд) N259 ДМР</t>
  </si>
  <si>
    <t>GMW2025_10_177</t>
  </si>
  <si>
    <t>Хамайко Марія Вікторовно</t>
  </si>
  <si>
    <t>ДНЗ МВПУПІТ</t>
  </si>
  <si>
    <t>GMW2025_10_178</t>
  </si>
  <si>
    <t>Диченко Анна Антонівна</t>
  </si>
  <si>
    <t>GMW2025_10_179</t>
  </si>
  <si>
    <t>Циганок Людмила Степанівна</t>
  </si>
  <si>
    <t>КЗДО;ясла-садок)КТ#220КМР</t>
  </si>
  <si>
    <t>GMW2025_10_180</t>
  </si>
  <si>
    <t>Митяєва Алла Олександрівна</t>
  </si>
  <si>
    <t>Комунальний заклад "Заклад дошкільної освіти (ясла-садок)№265 Харківської міської ради</t>
  </si>
  <si>
    <t>GMW2025_10_181</t>
  </si>
  <si>
    <t>Білінська Анастасія Олегівна</t>
  </si>
  <si>
    <t>ВСП "Стрийський фаховий коледж ЛНУП"</t>
  </si>
  <si>
    <t>GMW2025_10_182</t>
  </si>
  <si>
    <t>Задерака Наталія Миколаївна</t>
  </si>
  <si>
    <t>Державний університет "Київський авіаційний інститут"</t>
  </si>
  <si>
    <t>GMW2025_10_183</t>
  </si>
  <si>
    <t>Степанюк Лариса Євгенівна</t>
  </si>
  <si>
    <t>Заклад дошкільної освіти (ясла-садок) N8</t>
  </si>
  <si>
    <t>GMW2025_10_184</t>
  </si>
  <si>
    <t>Головченко Тетяна Вячеславівна</t>
  </si>
  <si>
    <t>Комунальний заклад дошкільної освіти № 259 Дніпровської міської ради</t>
  </si>
  <si>
    <t>GMW2025_10_185</t>
  </si>
  <si>
    <t>Голубева Любов Олександрівна</t>
  </si>
  <si>
    <t>GMW2025_10_186</t>
  </si>
  <si>
    <t>Гуцул Ірина Олегівна</t>
  </si>
  <si>
    <t>GMW2025_10_187</t>
  </si>
  <si>
    <t>Савранський Артем Олександрович</t>
  </si>
  <si>
    <t>GMW2025_10_188</t>
  </si>
  <si>
    <t>ІРИНА ГЛАДУШ</t>
  </si>
  <si>
    <t>Комунальний заклад дошкільної освіти комбінованого типу №220 Криворізької міської ради</t>
  </si>
  <si>
    <t>GMW2025_10_189</t>
  </si>
  <si>
    <t>Довганюк Галина Мирославівна</t>
  </si>
  <si>
    <t>Івано-Франківський фаховий коледж технологій та бізнесу</t>
  </si>
  <si>
    <t>GMW2025_10_190</t>
  </si>
  <si>
    <t>Кочерган Богдан Олександрович</t>
  </si>
  <si>
    <t>Чернівецький торговельно-економічний інститут Державного торговельно-економічного університету</t>
  </si>
  <si>
    <t>GMW2025_10_191</t>
  </si>
  <si>
    <t>Неклеса Валерія Андріївна</t>
  </si>
  <si>
    <t>GMW2025_10_192</t>
  </si>
  <si>
    <t>Дробіт Ангеліна Володимирівна</t>
  </si>
  <si>
    <t>GMW2025_10_193</t>
  </si>
  <si>
    <t>Бугай Марʼяна Олександрівна</t>
  </si>
  <si>
    <t>Технолого-економічний фаховий коледж Миколаївського національного аграрного університету</t>
  </si>
  <si>
    <t>GMW2025_10_194</t>
  </si>
  <si>
    <t>Кузьменко Євген</t>
  </si>
  <si>
    <t>GMW2025_10_195</t>
  </si>
  <si>
    <t>Бутова Людмила Володимирівна</t>
  </si>
  <si>
    <t>Новокаховський приладобудівний фаховий коледж</t>
  </si>
  <si>
    <t>GMW2025_10_196</t>
  </si>
  <si>
    <t>Кузьменко Євген Ігорович</t>
  </si>
  <si>
    <t>GMW2025_10_197</t>
  </si>
  <si>
    <t>Сибірцев Володимир Васильович</t>
  </si>
  <si>
    <t>GMW2025_10_198</t>
  </si>
  <si>
    <t>Юлія Ніконова Олександрівна</t>
  </si>
  <si>
    <t>Степанівська селешня рада Нлвосуханівський ліцей Сумський район Сумська область</t>
  </si>
  <si>
    <t>GMW2025_10_199</t>
  </si>
  <si>
    <t>Свіщевська Дар'я Сергіївна</t>
  </si>
  <si>
    <t>Економіко-правничий фаховий коледж ЗНУ</t>
  </si>
  <si>
    <t>GMW2025_10_200</t>
  </si>
  <si>
    <t>Іван Калашник</t>
  </si>
  <si>
    <t>МКУ ім. Пилипа Орлика</t>
  </si>
  <si>
    <t>GMW2025_10_201</t>
  </si>
  <si>
    <t>Рубан Вікторія</t>
  </si>
  <si>
    <t>коледж Приватного закладу вищої освіти «Міжнародний класичний університет імені Пилипа Орлика», Україна, м. Миколаїв,</t>
  </si>
  <si>
    <t>GMW2025_10_202</t>
  </si>
  <si>
    <t>Коршак Олександра Сергіївна</t>
  </si>
  <si>
    <t>GMW2025_10_203</t>
  </si>
  <si>
    <t>Гірік Олег</t>
  </si>
  <si>
    <t>GMW2025_10_204</t>
  </si>
  <si>
    <t>Вяткіна Юліана Сергіївна</t>
  </si>
  <si>
    <t>GMW2025_10_205</t>
  </si>
  <si>
    <t>Костюк Павло Костянтинович</t>
  </si>
  <si>
    <t>Новокаховський приладобудівний фаховий колоедж</t>
  </si>
  <si>
    <t>GMW2025_10_206</t>
  </si>
  <si>
    <t>Гузь Валентина Олександрівна</t>
  </si>
  <si>
    <t>Новосуханівський ліцей Степанівської селищної ради Сумського району Сумської області</t>
  </si>
  <si>
    <t>GMW2025_10_207</t>
  </si>
  <si>
    <t>Сурхаєва Марина Олександрівна</t>
  </si>
  <si>
    <t>GMW2025_10_208</t>
  </si>
  <si>
    <t>Natalia Spolitak</t>
  </si>
  <si>
    <t>GMW2025_10_209</t>
  </si>
  <si>
    <t>Подплєтній Валерій Володимирович</t>
  </si>
  <si>
    <t>GMW2025_10_210</t>
  </si>
  <si>
    <t>Кириченко Олег Анатолійович</t>
  </si>
  <si>
    <t>GMW2025_10_211</t>
  </si>
  <si>
    <t>Маслова Світлана Олегівна</t>
  </si>
  <si>
    <t>ПРИВАТНИЙ ЗАКЛАД ВИЩОЇ ОСВІТИ "МІЖНАРОДНИЙ КЛАСИЧНИЙ УНІВЕРСИТЕТ ІМЕНІ ПИЛИПА ОРЛИКА".</t>
  </si>
  <si>
    <t>GMW2025_10_212</t>
  </si>
  <si>
    <t>Боярський Михайло</t>
  </si>
  <si>
    <t>Міжнародний класичний університет імені Пилипа Орлика (МКУ)</t>
  </si>
  <si>
    <t>GMW2025_10_213</t>
  </si>
  <si>
    <t>Долока Людмила Вікторівна</t>
  </si>
  <si>
    <t>GMW2025_10_214</t>
  </si>
  <si>
    <t>Бродський Артем Русланович</t>
  </si>
  <si>
    <t>Херсонский Державний Аграрно-Економічний Університет</t>
  </si>
  <si>
    <t>GMW2025_10_215</t>
  </si>
  <si>
    <t>Сінькевич Вікторія Василівна</t>
  </si>
  <si>
    <t>GMW2025_10_216</t>
  </si>
  <si>
    <t>Білий Олег Петрович</t>
  </si>
  <si>
    <t>GMW2025_10_217</t>
  </si>
  <si>
    <t>Величковський Олександр Володимирович</t>
  </si>
  <si>
    <t>GMW2025_10_218</t>
  </si>
  <si>
    <t>Пуляк Лілія Степанівна</t>
  </si>
  <si>
    <t>Івано-Франківський національний технічний університет Нафти і Газу</t>
  </si>
  <si>
    <t>GMW2025_10_219</t>
  </si>
  <si>
    <t>Кирпичов Олександр Михайлович</t>
  </si>
  <si>
    <t>GMW2025_10_220</t>
  </si>
  <si>
    <t>Кондратюк Олександр Микитович</t>
  </si>
  <si>
    <t>GMW2025_10_221</t>
  </si>
  <si>
    <t>Татарова Юлія Володимирівна</t>
  </si>
  <si>
    <t>Міжнародний класичний університет імені Пилипа Орлика</t>
  </si>
  <si>
    <t>GMW2025_10_222</t>
  </si>
  <si>
    <t>Легенчук Оксана Анатоліївна</t>
  </si>
  <si>
    <t>ВСП КІФК КНУБА</t>
  </si>
  <si>
    <t>GMW2025_10_223</t>
  </si>
  <si>
    <t>Коровкін Олександр Андріійович</t>
  </si>
  <si>
    <t>GMW2025_10_224</t>
  </si>
  <si>
    <t>Мосійчук Алла Ярославівна</t>
  </si>
  <si>
    <t>Відокремлений структурний підрозділ «Березнівський лісотехнічний фаховий коледж Національного університету водного господарства та природокористування»</t>
  </si>
  <si>
    <t>GMW2025_10_225</t>
  </si>
  <si>
    <t>Дяченко Тимофій Олександрович</t>
  </si>
  <si>
    <t>GMW2025_10_226</t>
  </si>
  <si>
    <t>Сасова Юлія Володимирівна</t>
  </si>
  <si>
    <t>Криворізький національний університет</t>
  </si>
  <si>
    <t>GMW2025_10_227</t>
  </si>
  <si>
    <t>Кушніренко Вячеслав Борисович</t>
  </si>
  <si>
    <t>GMW2025_10_228</t>
  </si>
  <si>
    <t>Замкова Світлана Миколаївна</t>
  </si>
  <si>
    <t>Херсонський кооперативний економіко-правовий фаховий коледж</t>
  </si>
  <si>
    <t>GMW2025_10_229</t>
  </si>
  <si>
    <t>Данилків Ірина Анатоліївна</t>
  </si>
  <si>
    <t>GMW2025_10_230</t>
  </si>
  <si>
    <t>Мінакова Єлизавета Андріївна</t>
  </si>
  <si>
    <t>Херсонський державний аграрно-економічний університет</t>
  </si>
  <si>
    <t>GMW2025_10_231</t>
  </si>
  <si>
    <t>Таран Вероніка Олександрівна</t>
  </si>
  <si>
    <t>ліцей 315</t>
  </si>
  <si>
    <t>GMW2025_10_232</t>
  </si>
  <si>
    <t>Тимошик Михайло Морозенкович</t>
  </si>
  <si>
    <t>Твпу ресторанного сервісу і торгівлі</t>
  </si>
  <si>
    <t>GMW2025_10_233</t>
  </si>
  <si>
    <t>Ільченко Наталія Андріївна</t>
  </si>
  <si>
    <t>Черкаський національний університет ім. Б. Хмельницького</t>
  </si>
  <si>
    <t>GMW2025_10_234</t>
  </si>
  <si>
    <t>Власенко Любов Леонідівна</t>
  </si>
  <si>
    <t>ЛФХАДК</t>
  </si>
  <si>
    <t>GMW2025_10_235</t>
  </si>
  <si>
    <t>Нечепуренко Олександр Васильович</t>
  </si>
  <si>
    <t>Комунальний заклад "Новоукраїнський професійний ліцей Кіровоградської обласної влади"</t>
  </si>
  <si>
    <t>GMW2025_10_236</t>
  </si>
  <si>
    <t>Мірошніченко Валерія Миколаївна</t>
  </si>
  <si>
    <t>Комунальний заклад "Новоукраїнський професійний ліцей Кіровоградської обласної ради"</t>
  </si>
  <si>
    <t>GMW2025_10_237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</si>
  <si>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</si>
  <si>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</si>
  <si>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GMW2025_10_238</t>
  </si>
  <si>
    <t>Чеснік Наталія Миколаївна</t>
  </si>
  <si>
    <t>Вінницький фаховий коледж Національного університету харчових технологій</t>
  </si>
  <si>
    <t>GMW2025_10_239</t>
  </si>
  <si>
    <t>Третяк Наталя Миколаївна</t>
  </si>
  <si>
    <t>Чераський національний університет імені Богдана Хмельницького</t>
  </si>
  <si>
    <t>GMW2025_10_240</t>
  </si>
  <si>
    <t>Костюк Павло</t>
  </si>
  <si>
    <t>GMW2025_10_241</t>
  </si>
  <si>
    <t>Кісельова Ірина Іванівна</t>
  </si>
  <si>
    <t>Харківський фаховий коледж технологій та дизайну</t>
  </si>
  <si>
    <t>GMW2025_10_242</t>
  </si>
  <si>
    <t>Ковальчук Ірина</t>
  </si>
  <si>
    <t>GMW2025_10_243</t>
  </si>
  <si>
    <t>Шиловських Діана Сергіївна</t>
  </si>
  <si>
    <t>ЗВУ "Університету Короля Данила"</t>
  </si>
  <si>
    <t>GMW2025_10_244</t>
  </si>
  <si>
    <t>Антонюк Віталіна Сергіївна</t>
  </si>
  <si>
    <t>GMW2025_10_245</t>
  </si>
  <si>
    <t>Шайда Наталя Миколаївна</t>
  </si>
  <si>
    <t>Бердянська гімназія #11 Бердянської міської ради Запорізької області</t>
  </si>
  <si>
    <t>GMW2025_10_246</t>
  </si>
  <si>
    <t>Шатохіна Діана Сергіївна</t>
  </si>
  <si>
    <t>Відокремлений структурний підрозділ Конотопський індустріально-педагогічний фаховий коледж Сумського державного університету</t>
  </si>
  <si>
    <t>GMW2025_10_247</t>
  </si>
  <si>
    <t>Федечко Олег Богданович</t>
  </si>
  <si>
    <t>GMW2025_10_248</t>
  </si>
  <si>
    <t>Голубка Михайло Михайлович</t>
  </si>
  <si>
    <t>Львівський кооперативний фаховий коледж економіки і права</t>
  </si>
  <si>
    <t>GMW2025_10_249</t>
  </si>
  <si>
    <t>Смирнова Анастасия</t>
  </si>
  <si>
    <t>Міжнародний університет імені Пилипа Орлика</t>
  </si>
  <si>
    <t>GMW2025_10_250</t>
  </si>
  <si>
    <t>Верхогляд Катерина Сергіївна</t>
  </si>
  <si>
    <t>Київський фаховий коледж туризму та готельного господарства</t>
  </si>
  <si>
    <t>GMW2025_10_251</t>
  </si>
  <si>
    <t>Ремізова Вплентина Миколаївна</t>
  </si>
  <si>
    <t>Міждународний Університет ім.Пилипа Орлика</t>
  </si>
  <si>
    <t>GMW2025_10_252</t>
  </si>
  <si>
    <t>Онищенко Валентин Володимирович</t>
  </si>
  <si>
    <t>МКУ імені Пилипа Орлика</t>
  </si>
  <si>
    <t>GMW2025_10_253</t>
  </si>
  <si>
    <t>ЖАРІКОВА АННА ЛЕОНІДІВНА</t>
  </si>
  <si>
    <t>GMW2025_10_254</t>
  </si>
  <si>
    <t>Михайлюк Діана Олександрівна</t>
  </si>
  <si>
    <t>Ямпільський ліцей №2 Ямпільської селищної ради Сумської області</t>
  </si>
  <si>
    <t>GMW2025_10_255</t>
  </si>
  <si>
    <t>Пристемський Олександр Станіславович</t>
  </si>
  <si>
    <t>GMW2025_10_256</t>
  </si>
  <si>
    <t>Рибалко Дарʼя</t>
  </si>
  <si>
    <t>GMW2025_10_257</t>
  </si>
  <si>
    <t>Марченко Юлія Сергіївна</t>
  </si>
  <si>
    <t>GMW2025_10_258</t>
  </si>
  <si>
    <t>Староста Інна Вікторівна</t>
  </si>
  <si>
    <t>ВСП ,,ФЕК КНЕУ ім. Вадима Гетьмана”</t>
  </si>
  <si>
    <t>GMW2025_10_259</t>
  </si>
  <si>
    <t>Ведмідська Наталія Миколаївна</t>
  </si>
  <si>
    <t>GMW2025_10_260</t>
  </si>
  <si>
    <t>ПАЩЕНКО ОКСАНА ВАСИЛІВНА</t>
  </si>
  <si>
    <t>GMW2025_10_261</t>
  </si>
  <si>
    <t>Теляга Галина Андріївна</t>
  </si>
  <si>
    <t>ДПТНЗ Тернопільське вище професійне училище сфери посдуг та туризму</t>
  </si>
  <si>
    <t>GMW2025_10_262</t>
  </si>
  <si>
    <t>Мойсеєнко Денис Сергійович</t>
  </si>
  <si>
    <t>Коледж при КНЕУ, ім. Вадима Гетьмана</t>
  </si>
  <si>
    <t>GMW2025_10_263</t>
  </si>
  <si>
    <t>Сукомел Дмитро</t>
  </si>
  <si>
    <t>В назву організації вписуєте ВСП "ФЕК КНЕУ імені Вадима Гетьмана"</t>
  </si>
  <si>
    <t>GMW2025_10_264</t>
  </si>
  <si>
    <t>Кривошеєв Олександр Олександрович</t>
  </si>
  <si>
    <t>Приватний заклад вищої освіти «Міжнародний класичний університет імені Пилипа Орлика», Україна, м. Миколаїв,</t>
  </si>
  <si>
    <t>GMW2025_10_265</t>
  </si>
  <si>
    <t>Войтюк Єлизавета Романівна</t>
  </si>
  <si>
    <t>GMW2025_10_266</t>
  </si>
  <si>
    <t>Нартова Анастасія Олексіївна</t>
  </si>
  <si>
    <t>GMW2025_10_267</t>
  </si>
  <si>
    <t>Пиріг Елнур Маілович</t>
  </si>
  <si>
    <t>Криворізький Національний Університет</t>
  </si>
  <si>
    <t>GMW2025_10_268</t>
  </si>
  <si>
    <t>Таран Микола Володимирович</t>
  </si>
  <si>
    <t>GMW2025_10_269</t>
  </si>
  <si>
    <t>Череп Іван Сергійович</t>
  </si>
  <si>
    <t>GMW2025_10_270</t>
  </si>
  <si>
    <t>Осадчук Наталія Володимирівна</t>
  </si>
  <si>
    <t>Уманський державний педагогічний університет імені Павла Тичини</t>
  </si>
  <si>
    <t>GMW2025_10_271</t>
  </si>
  <si>
    <t>Гвоздєй Наталія Іванівна</t>
  </si>
  <si>
    <t>GMW2025_10_272</t>
  </si>
  <si>
    <t>Зіненко Неллі Рафаелівна</t>
  </si>
  <si>
    <t>КЗО"Покровське вище професійне училище"ДОР"</t>
  </si>
  <si>
    <t>GMW2025_10_273</t>
  </si>
  <si>
    <t>Бєлугіна Тетяна Ігорівна</t>
  </si>
  <si>
    <t>Херсонський державний університет</t>
  </si>
  <si>
    <t>GMW2025_10_274</t>
  </si>
  <si>
    <t>Трофимов Андрій Євгенович</t>
  </si>
  <si>
    <t>GMW2025_10_275</t>
  </si>
  <si>
    <t>Літвінчук Володимир</t>
  </si>
  <si>
    <t>GMW2025_10_276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</si>
  <si>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</si>
  <si>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</si>
  <si>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GMW2025_10_277</t>
  </si>
  <si>
    <t>Корпач Діана Степанівна</t>
  </si>
  <si>
    <t>Луцький національний технічний університет</t>
  </si>
  <si>
    <t>GMW2025_10_278</t>
  </si>
  <si>
    <t>Мукієнко Руф Михайлівна</t>
  </si>
  <si>
    <t>Харківський національний педагогічний уеіверситет імені Григорія Савича Сковороди</t>
  </si>
  <si>
    <t>GMW2025_10_279</t>
  </si>
  <si>
    <t>Приймачук Данило Леонідович</t>
  </si>
  <si>
    <t>Лошкарівський ліцей</t>
  </si>
  <si>
    <t>GMW2025_10_280</t>
  </si>
  <si>
    <t>Ковальчук Ірина Іванівна</t>
  </si>
  <si>
    <t>GMW2025_10_281</t>
  </si>
  <si>
    <t>Ремізова Валентина Миколаївна</t>
  </si>
  <si>
    <t>Міждународний Університет ім.Пилипа Орлика Україна м.Миколаїв</t>
  </si>
  <si>
    <t>GMW2025_10_282</t>
  </si>
  <si>
    <t>Луковина Ангеліна Василівна</t>
  </si>
  <si>
    <t>БІЛОЦЕРКІВСЬКИЙ НАЦІОНАЛЬНИЙ АГРАРНИЙ УНІВЕРСИТЕТ</t>
  </si>
  <si>
    <t>GMW2025_10_283</t>
  </si>
  <si>
    <t>Тимошенко Єва Олександрівна</t>
  </si>
  <si>
    <t>GMW2025_10_284</t>
  </si>
  <si>
    <t>Живиця Олександра Олександрівна</t>
  </si>
  <si>
    <t>GMW2025_10_285</t>
  </si>
  <si>
    <t>Хомко Анжела Володимирівна</t>
  </si>
  <si>
    <t>GMW2025_10_286</t>
  </si>
  <si>
    <t>Боярова Олена</t>
  </si>
  <si>
    <t>НУБіП України</t>
  </si>
  <si>
    <t>GMW2025_10_287</t>
  </si>
  <si>
    <t>Горбатюк Людмила Михайлівна</t>
  </si>
  <si>
    <t>GMW2025_10_288</t>
  </si>
  <si>
    <t>Шевченко Ярослав Сергійович</t>
  </si>
  <si>
    <t>GMW2025_10_289</t>
  </si>
  <si>
    <t>Літовка-Деменіна Світлана Григорівна</t>
  </si>
  <si>
    <t>GMW2025_10_290</t>
  </si>
  <si>
    <t>Ярмощук Вікторія Олегівна</t>
  </si>
  <si>
    <t>GMW2025_10_291</t>
  </si>
  <si>
    <t>Івашина Олександр Флорович</t>
  </si>
  <si>
    <t>Університет митної справи та фінансів</t>
  </si>
  <si>
    <t>GMW2025_10_292</t>
  </si>
  <si>
    <t>Рилєєв Сергій Володимирович</t>
  </si>
  <si>
    <t>GMW2025_10_293</t>
  </si>
  <si>
    <t>Борисенко Вікторія Вячеславівна</t>
  </si>
  <si>
    <t>GMW2025_10_294</t>
  </si>
  <si>
    <t>Даолатзай Вероніка Хашимівна</t>
  </si>
  <si>
    <t>GMW2025_10_295</t>
  </si>
  <si>
    <t>Гайдаш Софія Олегівна</t>
  </si>
  <si>
    <t>GMW2025_10_296</t>
  </si>
  <si>
    <t>Козлов Олег Володимирович</t>
  </si>
  <si>
    <t>GMW2025_10_297</t>
  </si>
  <si>
    <t>Гордійчук Валерія Іванівна</t>
  </si>
  <si>
    <t>GMW2025_10_298</t>
  </si>
  <si>
    <t>Куковякіна Вероніка Іванівна</t>
  </si>
  <si>
    <t>GMW2025_10_299</t>
  </si>
  <si>
    <t>Пендюр Маріанна Миколаївна</t>
  </si>
  <si>
    <t>GMW2025_10_300</t>
  </si>
  <si>
    <t>Карасьов Артем Дмитрович</t>
  </si>
  <si>
    <t>GMW2025_10_301</t>
  </si>
  <si>
    <t>Семергей Мирослава Олегівна</t>
  </si>
  <si>
    <t>GMW2025_10_302</t>
  </si>
  <si>
    <t>Богуненко Євгенія Романівна</t>
  </si>
  <si>
    <t>GMW2025_10_303</t>
  </si>
  <si>
    <t>Когуч Анастасія</t>
  </si>
  <si>
    <t>GMW2025_10_304</t>
  </si>
  <si>
    <t>Баланда Яна</t>
  </si>
  <si>
    <t>GMW2025_10_305</t>
  </si>
  <si>
    <t>Балицький Богдан Михайлович</t>
  </si>
  <si>
    <t>GMW2025_10_306</t>
  </si>
  <si>
    <t>Шевага Василь Михайлович</t>
  </si>
  <si>
    <t>GMW2025_10_307</t>
  </si>
  <si>
    <t>Андрусів Уляна Ярославівна</t>
  </si>
  <si>
    <t>GMW2025_10_308</t>
  </si>
  <si>
    <t>Понєдєльніков Богдан Олегович</t>
  </si>
  <si>
    <t>Центральноукраїнський центрально технічний університет</t>
  </si>
  <si>
    <t>GMW2025_10_309</t>
  </si>
  <si>
    <t>Шведюк Каріна</t>
  </si>
  <si>
    <t>Івано-Франківський Національний технічний університет нафти і газу</t>
  </si>
  <si>
    <t>GMW2025_10_310</t>
  </si>
  <si>
    <t>Бучковська Вероніка Андріївна</t>
  </si>
  <si>
    <t>GMW2025_10_311</t>
  </si>
  <si>
    <t>Дідоха Марія Михайлівна</t>
  </si>
  <si>
    <t>GMW2025_10_312</t>
  </si>
  <si>
    <t>Король Світлана Василівна</t>
  </si>
  <si>
    <t>GMW2025_10_313</t>
  </si>
  <si>
    <t>Мельник Сергій Олександрович</t>
  </si>
  <si>
    <t>GMW2025_10_314</t>
  </si>
  <si>
    <t>Юр'як Роман Іванович</t>
  </si>
  <si>
    <t>Коломийський ліцей #9 Коломийської міської ради</t>
  </si>
  <si>
    <t>GMW2025_10_315</t>
  </si>
  <si>
    <t>Невкрита Лілія</t>
  </si>
  <si>
    <t>GMW2025_10_316</t>
  </si>
  <si>
    <t>Габодзе Девора</t>
  </si>
  <si>
    <t>GMW2025_10_317</t>
  </si>
  <si>
    <t>Короленко Анастасія</t>
  </si>
  <si>
    <t>GMW2025_10_318</t>
  </si>
  <si>
    <t>Чичкань Олександр</t>
  </si>
  <si>
    <t>GMW2025_10_319</t>
  </si>
  <si>
    <t>Цюра Максим</t>
  </si>
  <si>
    <t>GMW2025_10_320</t>
  </si>
  <si>
    <t>Таратута Ілля</t>
  </si>
  <si>
    <t>GMW2025_10_321</t>
  </si>
  <si>
    <t>Реутенко Анжела</t>
  </si>
  <si>
    <t>GMW2025_10_322</t>
  </si>
  <si>
    <t>Харченко Анна Юріївна</t>
  </si>
  <si>
    <t>GMW2025_10_323</t>
  </si>
  <si>
    <t>Логвиновська Віталіна</t>
  </si>
  <si>
    <t>GMW2025_10_324</t>
  </si>
  <si>
    <t>Бугайченко Вікторія</t>
  </si>
  <si>
    <t>GMW2025_10_325</t>
  </si>
  <si>
    <t>Анедченко Ірина Юріївна</t>
  </si>
  <si>
    <t>GMW2025_10_326</t>
  </si>
  <si>
    <t>Покровка Валерія Едуардівна</t>
  </si>
  <si>
    <t>Таврійський державний агротехнологічний університет</t>
  </si>
  <si>
    <t>GMW2025_10_327</t>
  </si>
  <si>
    <t>Зубенко Ірина Вячеславівна</t>
  </si>
  <si>
    <t>Селидівський ліцей №1 Селидівської міської ради Покровського району Донецької області</t>
  </si>
  <si>
    <t>GMW2025_10_328</t>
  </si>
  <si>
    <t>Святенко Сергій Володимирович</t>
  </si>
  <si>
    <t>GMW2025_10_329</t>
  </si>
  <si>
    <t>Мустеца Ірина Василіана</t>
  </si>
  <si>
    <t>Чернівецький торговельно-економічний інститут ДТЕУ</t>
  </si>
  <si>
    <t>GMW2025_10_330</t>
  </si>
  <si>
    <t>Кокоша Вікторія Миколаївна</t>
  </si>
  <si>
    <t>ВСП "Технолого-економічний фаховий коледж Білоцерківського НАУ"</t>
  </si>
  <si>
    <t>GMW2025_10_331</t>
  </si>
  <si>
    <t>Бойко Роман Віталійович</t>
  </si>
  <si>
    <t>Відокремлений структурний підрозділ «Фаховий економічний коледж «Київського національного економічного університету ім. Вадима Гетьмана»</t>
  </si>
  <si>
    <t>GMW2025_10_332</t>
  </si>
  <si>
    <t>Вербицька Вікторія Іванівна</t>
  </si>
  <si>
    <t>GMW2025_10_333</t>
  </si>
  <si>
    <t>Синовець Олег Олександрович</t>
  </si>
  <si>
    <t>Тернопільська загальноосвітня школа І-ІІІ ступенів №24</t>
  </si>
  <si>
    <t>GMW2025_10_334</t>
  </si>
  <si>
    <t>Шаповалова Олена Вікторівна</t>
  </si>
  <si>
    <t>Відокремлений структурний підрозділ "Костянтинівський індустріальний фаховий коледж Державного вищого навчального закладу "Донецький національний технічний університет "</t>
  </si>
  <si>
    <t>GMW2025_10_335</t>
  </si>
  <si>
    <t>Долотова Ольга Михайлівна</t>
  </si>
  <si>
    <t>Дніпровська гімназія 34 ДМР</t>
  </si>
  <si>
    <t>GMW2025_10_336</t>
  </si>
  <si>
    <t>Синовець Римма Олегівна</t>
  </si>
  <si>
    <t>GMW2025_10_337</t>
  </si>
  <si>
    <t>Козачок Андрій Михайлович</t>
  </si>
  <si>
    <t>GMW2025_10_338</t>
  </si>
  <si>
    <t>Гут Любов Василівна</t>
  </si>
  <si>
    <t>GMW2025_10_339</t>
  </si>
  <si>
    <t>Ганна Сербенюк</t>
  </si>
  <si>
    <t>Національний університет біоресурсів і природокористування України</t>
  </si>
  <si>
    <t>GMW2025_10_340</t>
  </si>
  <si>
    <t>Глейдман Кіра</t>
  </si>
  <si>
    <t>Мукачівський кооперативний фаховий коледж бізнесу</t>
  </si>
  <si>
    <t>GMW2025_10_341</t>
  </si>
  <si>
    <t>Бірченко Анна Сергіївна</t>
  </si>
  <si>
    <t>ВСП "Кадіївський педагогічний фаховий коледж ДЗ "Луганський національний університет імені Тараса Шевченка "</t>
  </si>
  <si>
    <t>GMW2025_10_342</t>
  </si>
  <si>
    <t>Барта Владислав Олексійович</t>
  </si>
  <si>
    <t>Мукачівський Кооперативний Фаховий Коледж Бізнесу</t>
  </si>
  <si>
    <t>GMW2025_10_343</t>
  </si>
  <si>
    <t>Юрченко Олена Сергіївна</t>
  </si>
  <si>
    <t>Київський фаховий коледж прикладних наук</t>
  </si>
  <si>
    <t>GMW2025_10_344</t>
  </si>
  <si>
    <t>Сміян Христина Русланівна</t>
  </si>
  <si>
    <t>GMW2025_10_345</t>
  </si>
  <si>
    <t>Похвала Ганна Ігорівна</t>
  </si>
  <si>
    <t>ВСП «Кадіївський педагогічний фаховий коледж Державного закладу «Луганський національний університет імені Тараса Шевченка»</t>
  </si>
  <si>
    <t>GMW2025_10_346</t>
  </si>
  <si>
    <t>Сполітак Наталія Сергіївна</t>
  </si>
  <si>
    <t>GMW2025_10_347</t>
  </si>
  <si>
    <t>Оксана ПРЯДКО</t>
  </si>
  <si>
    <t>GMW2025_10_348</t>
  </si>
  <si>
    <t>Криворот Олег Григорович</t>
  </si>
  <si>
    <t>GMW2025_10_349</t>
  </si>
  <si>
    <t>Науменко Анна Вячеславівна</t>
  </si>
  <si>
    <t>GMW2025_10_350</t>
  </si>
  <si>
    <t>Іщук Каріна Максимівна</t>
  </si>
  <si>
    <t>Центральноукраїнський Національний Технічний університет</t>
  </si>
  <si>
    <t>GMW2025_10_351</t>
  </si>
  <si>
    <t>Іван Іванович Курило</t>
  </si>
  <si>
    <t>Харківський Національний Автомобільно-Дорожній Університет</t>
  </si>
  <si>
    <t>GMW2025_10_352</t>
  </si>
  <si>
    <t>Мустеца Назар Олегович ЧТЕІ ДТЕУ</t>
  </si>
  <si>
    <t>ЧТЕІ ДТЕУ</t>
  </si>
  <si>
    <t>GMW2025_10_353</t>
  </si>
  <si>
    <t>Ковльчук Ірина Іванівна</t>
  </si>
  <si>
    <t>GMW2025_10_354</t>
  </si>
  <si>
    <t>Скрипник Микола Євгенович</t>
  </si>
  <si>
    <t>GMW2025_10_355</t>
  </si>
  <si>
    <t>Носуліч Давид Валентинович</t>
  </si>
  <si>
    <t>GMW2025_10_356</t>
  </si>
  <si>
    <t>Курило Іван</t>
  </si>
  <si>
    <t>GMW2025_10_357</t>
  </si>
  <si>
    <t>Головінова Альона</t>
  </si>
  <si>
    <t>GMW2025_10_358</t>
  </si>
  <si>
    <t>Горбунова Єкатерина</t>
  </si>
  <si>
    <t>GMW2025_10_359</t>
  </si>
  <si>
    <t>Гаврилова Наталія Валеріївна</t>
  </si>
  <si>
    <t>Центральноукраїнский національний технічний університет</t>
  </si>
  <si>
    <t>GMW2025_10_360</t>
  </si>
  <si>
    <t>Саврук Анатолій Іванович</t>
  </si>
  <si>
    <t>GMW2025_10_361</t>
  </si>
  <si>
    <t>Гусейнлі Фуад Сенан огли</t>
  </si>
  <si>
    <t>GMW2025_10_362</t>
  </si>
  <si>
    <t>Волчак Тетяна Яківна</t>
  </si>
  <si>
    <t>Комунальний заклад дошкільної освіти №257</t>
  </si>
  <si>
    <t>GMW2025_10_363</t>
  </si>
  <si>
    <t>Іщенко Яна Сергіївна</t>
  </si>
  <si>
    <t>GMW2025_10_364</t>
  </si>
  <si>
    <t>Гаркуша Тамара Григорівна</t>
  </si>
  <si>
    <t>Сумський національний аграрний університет</t>
  </si>
  <si>
    <t>GMW2025_10_365</t>
  </si>
  <si>
    <t>Додіван Марія Олександрівна</t>
  </si>
  <si>
    <t>GMW2025_10_366</t>
  </si>
  <si>
    <t>Драган Оксана Олександрівна</t>
  </si>
  <si>
    <t>GMW2025_10_367</t>
  </si>
  <si>
    <t>Голіней Юлія Олександрівна</t>
  </si>
  <si>
    <t>ДНЗ "Центр професійно-технічної освіти 1 м.Вінниці"</t>
  </si>
  <si>
    <t>GMW2025_10_368</t>
  </si>
  <si>
    <t>Бондаренко Катерина</t>
  </si>
  <si>
    <t>GMW2025_10_369</t>
  </si>
  <si>
    <t>Малярчук Владислав Олександрович</t>
  </si>
  <si>
    <t>GMW2025_10_370</t>
  </si>
  <si>
    <t>Деркач Анастасія Русланівна</t>
  </si>
  <si>
    <t>GMW2025_10_371</t>
  </si>
  <si>
    <t>Тетяна Ставерська</t>
  </si>
  <si>
    <t>GMW2025_10_372</t>
  </si>
  <si>
    <t>Грабчак Ірина Василівна</t>
  </si>
  <si>
    <t>Уманський педагогічний університет імені Павла Тичини</t>
  </si>
  <si>
    <t>GMW2025_10_373</t>
  </si>
  <si>
    <t>Ісаєва Діана Сергіївна</t>
  </si>
  <si>
    <t>Центральноукраїнський національний технічний універсмети</t>
  </si>
  <si>
    <t>GMW2025_10_374</t>
  </si>
  <si>
    <t>Іщенко Катерина</t>
  </si>
  <si>
    <t>GMW2025_10_375</t>
  </si>
  <si>
    <t>Телешова Аліна Сергіївна</t>
  </si>
  <si>
    <t>GMW2025_10_376</t>
  </si>
  <si>
    <t>Картавцева Тетяна</t>
  </si>
  <si>
    <t>GMW2025_10_377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</si>
  <si>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</si>
  <si>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</si>
  <si>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GMW2025_10_378</t>
  </si>
  <si>
    <t>Діденко Євген Олександрович</t>
  </si>
  <si>
    <t>ЦНТУ</t>
  </si>
  <si>
    <t>GMW2025_10_379</t>
  </si>
  <si>
    <t>Приходько Володимир Всеволодович</t>
  </si>
  <si>
    <t>Стеблівський ліцей – опорний заклад загальної середньої освіти імені І. С. Нечуя – Левицького Стеблівської селищної ради Черкаської області</t>
  </si>
  <si>
    <t>GMW2025_10_380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</si>
  <si>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</si>
  <si>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</si>
  <si>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GMW2025_10_381</t>
  </si>
  <si>
    <t>Кочешков Анатолій</t>
  </si>
  <si>
    <t>НТУУ "КПІ ім. І. Сікорського"</t>
  </si>
  <si>
    <t>GMW2025_10_382</t>
  </si>
  <si>
    <t>Проняєва Софія Станіславівна</t>
  </si>
  <si>
    <t>ВСП "Сумський фаховий коледж СНАУ"</t>
  </si>
  <si>
    <t>GMW2025_10_383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</si>
  <si>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</si>
  <si>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</si>
  <si>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GMW2025_10_384</t>
  </si>
  <si>
    <t>Ігнатенко Микола Миколайович</t>
  </si>
  <si>
    <t>Харківській автомобільно-дорожній фаховий коледж. Лозівська філія.</t>
  </si>
  <si>
    <t>GMW2025_10_385</t>
  </si>
  <si>
    <t>Дяк Олександра Степанівна</t>
  </si>
  <si>
    <t>Чернівецький фаховий коледж технологій та дизайну</t>
  </si>
  <si>
    <t>GMW2025_10_386</t>
  </si>
  <si>
    <t>Куліш Марія Федорівна</t>
  </si>
  <si>
    <t>Дошкільний навчальний заклад 2</t>
  </si>
  <si>
    <t>GMW2025_10_387</t>
  </si>
  <si>
    <t>Головченко Тетяна Вʼячеславівна</t>
  </si>
  <si>
    <t>Комунальний заклад дошкільної освіти №259 Дніпровської міської ради</t>
  </si>
  <si>
    <t>GMW2025_10_388</t>
  </si>
  <si>
    <t>Левичкіна Олена Валентинівна</t>
  </si>
  <si>
    <t>Волинський фаховий коледж «Національного університету харчових технологій»</t>
  </si>
  <si>
    <t>GMW2025_10_389</t>
  </si>
  <si>
    <t>Бабій Андріана Миколаївна</t>
  </si>
  <si>
    <t>Лужанський ЗЗСО І - ІІІ ступенів Великобичківської ТГ</t>
  </si>
  <si>
    <t>GMW2025_10_390</t>
  </si>
  <si>
    <t>Пугач Юрій Васильович</t>
  </si>
  <si>
    <t>GMW2025_10_391</t>
  </si>
  <si>
    <t>Більдєй Антоніна Володимирівна</t>
  </si>
  <si>
    <t>Херсонський кооперативний економіко правовий коледж</t>
  </si>
  <si>
    <t>GMW2025_10_392</t>
  </si>
  <si>
    <t>Мосін Костянтин Валерійович</t>
  </si>
  <si>
    <t>GMW2025_10_393</t>
  </si>
  <si>
    <t>Данилюк Інна Петрівна</t>
  </si>
  <si>
    <t>GMW2025_10_394</t>
  </si>
  <si>
    <t>Галій Вероніка Ігорівна</t>
  </si>
  <si>
    <t>GMW2025_10_395</t>
  </si>
  <si>
    <t>Каленик Олександра Василівна</t>
  </si>
  <si>
    <t>Комунальний заклад Сумської обласної ради "Сумський обласний академічний ліцей імені Дмитра Євдокимова"</t>
  </si>
  <si>
    <t>GMW2025_10_396</t>
  </si>
  <si>
    <t>Іванічик Назарій Олегович</t>
  </si>
  <si>
    <t>Чернівецький торговельно-економічний інститут</t>
  </si>
  <si>
    <t>GMW2025_10_397</t>
  </si>
  <si>
    <t>Чигрикова Тетяна Володимирівна</t>
  </si>
  <si>
    <t>АТ «А-БАНК»</t>
  </si>
  <si>
    <t>GMW2025_10_398</t>
  </si>
  <si>
    <t>Груба Галина Олегівна</t>
  </si>
  <si>
    <t>GMW2025_10_399</t>
  </si>
  <si>
    <t>Мельник Петро Гнатович</t>
  </si>
  <si>
    <t>Івано-Франківський Національний Техніснмй університет нафти і газу</t>
  </si>
  <si>
    <t>GMW2025_10_400</t>
  </si>
  <si>
    <t>Трасоруб Єлизавета Артурівна</t>
  </si>
  <si>
    <t>Чернівецький фаховий коледж дизайну та технології</t>
  </si>
  <si>
    <t>GMW2025_10_401</t>
  </si>
  <si>
    <t>Литовченко Сніжана Сергіївна</t>
  </si>
  <si>
    <t>GMW2025_10_402</t>
  </si>
  <si>
    <t>Нижник Софія Тарасівна</t>
  </si>
  <si>
    <t>ІФНТУНГ</t>
  </si>
  <si>
    <t>GMW2025_10_403</t>
  </si>
  <si>
    <t>Шевченко Олександр</t>
  </si>
  <si>
    <t>GMW2025_10_404</t>
  </si>
  <si>
    <t>Шевченко Олександр Дмитрович</t>
  </si>
  <si>
    <t>GMW2025_10_405</t>
  </si>
  <si>
    <t>Кравченко Олена Іванівна</t>
  </si>
  <si>
    <t>Національний університет "Чернігівська політехніка"</t>
  </si>
  <si>
    <t>GMW2025_10_406</t>
  </si>
  <si>
    <t>Василишин Марія Володимирівна</t>
  </si>
  <si>
    <t>ВСП Львівський фаховий коледж харчової і переробної промисловості НУХТ</t>
  </si>
  <si>
    <t>GMW2025_10_407</t>
  </si>
  <si>
    <t>Омельченко Ірина Геннадіївна</t>
  </si>
  <si>
    <t>Комунальний заклад" Заклад дошкільної освіти( ясла -садок) 265</t>
  </si>
  <si>
    <t>GMW2025_10_408</t>
  </si>
  <si>
    <t>Коротинська Олена Петрівна</t>
  </si>
  <si>
    <t>Центр позашкільної освіти "Школа Майбутнього "</t>
  </si>
  <si>
    <t>GMW2025_10_409</t>
  </si>
  <si>
    <t>Тарасюк Ірина Володимирівна</t>
  </si>
  <si>
    <t>ВСП Технологічний фаховий коледж Національного лісотехнічного університету України</t>
  </si>
  <si>
    <t>GMW2025_10_410</t>
  </si>
  <si>
    <t>Корнієнко Антоніна Петрівна</t>
  </si>
  <si>
    <t>GMW2025_10_411</t>
  </si>
  <si>
    <t>Krymska Anna</t>
  </si>
  <si>
    <t>GMW2025_10_412</t>
  </si>
  <si>
    <t>ФІЛЬКІНА Юлія Євгенівна</t>
  </si>
  <si>
    <t>GMW2025_10_413</t>
  </si>
  <si>
    <t>Кочина Ольга Сергіївна</t>
  </si>
  <si>
    <t>Криворізький ліцей №127</t>
  </si>
  <si>
    <t>GMW2025_10_414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</si>
  <si>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</si>
  <si>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</si>
  <si>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GMW2025_10_415</t>
  </si>
  <si>
    <t>Білошапка Оксана Миколаївна</t>
  </si>
  <si>
    <t>GMW2025_10_416</t>
  </si>
  <si>
    <t>Носа Степан Васильович</t>
  </si>
  <si>
    <t>Відокремлений структурний підрозділ "Ужгородський торговельно-економічний фаховий коледж Державного торговельно-економічного університету"</t>
  </si>
  <si>
    <t>GMW2025_10_417</t>
  </si>
  <si>
    <t>Голубєва Любов Олександрівна</t>
  </si>
  <si>
    <t>GMW2025_10_418</t>
  </si>
  <si>
    <t>Рябокінь Оксана Олександрівна</t>
  </si>
  <si>
    <t>Комунальний заклад дошкільної освіти 259 Дніпровської міської ради</t>
  </si>
  <si>
    <t>GMW2025_10_419</t>
  </si>
  <si>
    <t>Маначинська Юлія Анатоліївна</t>
  </si>
  <si>
    <t>GMW2025_10_420</t>
  </si>
  <si>
    <t>Гораль Ліліана Тарасівна</t>
  </si>
  <si>
    <t>GMW2025_10_421</t>
  </si>
  <si>
    <t>Файчук Ольга Валеріївна</t>
  </si>
  <si>
    <t>GMW2025_10_422</t>
  </si>
  <si>
    <t>Пилипів Максим-Віталій Олегович</t>
  </si>
  <si>
    <t>Львівський Торгівельно Економічний університет</t>
  </si>
  <si>
    <t>GMW2025_10_423</t>
  </si>
  <si>
    <t>Мартинець Валентина Іванівна</t>
  </si>
  <si>
    <t>GMW2025_10_424</t>
  </si>
  <si>
    <t>Бакун Лідія Петрівна</t>
  </si>
  <si>
    <t>Комунальний заклад дошкільної освіти N 259 Дніпровської міської ради</t>
  </si>
  <si>
    <t>GMW2025_10_425</t>
  </si>
  <si>
    <t>Швець Ольга Вікторівна</t>
  </si>
  <si>
    <t>Комунальний заклад дошкільної освіти N259 Дніпровської міської ради</t>
  </si>
  <si>
    <t>GMW2025_10_426</t>
  </si>
  <si>
    <t>Булат Наталія Сергіївна</t>
  </si>
  <si>
    <t>ліцей №1 Подільської міської ради Подільського району Одеської області</t>
  </si>
  <si>
    <t>GMW2025_10_427</t>
  </si>
  <si>
    <t>Гришай Олег Вікторович</t>
  </si>
  <si>
    <t>GMW2025_10_428</t>
  </si>
  <si>
    <t>Гришай Ольга Михайлівна</t>
  </si>
  <si>
    <t>GMW2025_10_429</t>
  </si>
  <si>
    <t>Манаєнков Павло Олексійович</t>
  </si>
  <si>
    <t>GMW2025_10_430</t>
  </si>
  <si>
    <t>Зюзько Тетяна Григорівна</t>
  </si>
  <si>
    <t>GMW2025_10_431</t>
  </si>
  <si>
    <t>Симонов Сергій Михайлович</t>
  </si>
  <si>
    <t>GMW2025_10_432</t>
  </si>
  <si>
    <t>Мозговий Артем Сергійович</t>
  </si>
  <si>
    <t>GMW2025_10_433</t>
  </si>
  <si>
    <t>Лукін Олександр Віталійович</t>
  </si>
  <si>
    <t>GMW2025_10_434</t>
  </si>
  <si>
    <t>Невдаха Володимир Юрійович</t>
  </si>
  <si>
    <t>GMW2025_10_435</t>
  </si>
  <si>
    <t>Сокур Анастасія Сергіївна</t>
  </si>
  <si>
    <t>GMW2025_10_436</t>
  </si>
  <si>
    <t>Пасенчук Тетяна Євгенівна</t>
  </si>
  <si>
    <t>GMW2025_10_437</t>
  </si>
  <si>
    <t>Гуцул Інна Анатоліївна</t>
  </si>
  <si>
    <t>GMW2025_10_438</t>
  </si>
  <si>
    <t>Муравський Олексій Андрійович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</si>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</sst>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OaOkuBma2nThnuObLq8s" TargetMode="External"/><Relationship Id="rId299" Type="http://schemas.openxmlformats.org/officeDocument/2006/relationships/hyperlink" Target="https://talan.bank.gov.ua/get-user-certificate/OaOkuN2i2zkTGKvzBaC6" TargetMode="External"/><Relationship Id="rId21" Type="http://schemas.openxmlformats.org/officeDocument/2006/relationships/hyperlink" Target="https://talan.bank.gov.ua/get-user-certificate/OaOkuqXROgpI2rVowiP8" TargetMode="External"/><Relationship Id="rId63" Type="http://schemas.openxmlformats.org/officeDocument/2006/relationships/hyperlink" Target="https://talan.bank.gov.ua/get-user-certificate/OaOkuUOBfG7PVCUwvB2t" TargetMode="External"/><Relationship Id="rId159" Type="http://schemas.openxmlformats.org/officeDocument/2006/relationships/hyperlink" Target="https://talan.bank.gov.ua/get-user-certificate/OaOkuOOo-IdRhMuiJES0" TargetMode="External"/><Relationship Id="rId324" Type="http://schemas.openxmlformats.org/officeDocument/2006/relationships/hyperlink" Target="https://talan.bank.gov.ua/get-user-certificate/OaOku551R_SZ9IHgmTJe" TargetMode="External"/><Relationship Id="rId366" Type="http://schemas.openxmlformats.org/officeDocument/2006/relationships/hyperlink" Target="https://talan.bank.gov.ua/get-user-certificate/OaOkuL5NSCrk5o_GJrLO" TargetMode="External"/><Relationship Id="rId170" Type="http://schemas.openxmlformats.org/officeDocument/2006/relationships/hyperlink" Target="https://talan.bank.gov.ua/get-user-certificate/OaOku7Mwzeq8SO5RvhZY" TargetMode="External"/><Relationship Id="rId226" Type="http://schemas.openxmlformats.org/officeDocument/2006/relationships/hyperlink" Target="https://talan.bank.gov.ua/get-user-certificate/OaOkuRjXaENq2TqLivuS" TargetMode="External"/><Relationship Id="rId433" Type="http://schemas.openxmlformats.org/officeDocument/2006/relationships/hyperlink" Target="https://talan.bank.gov.ua/get-user-certificate/OaOkujtlLEFUIdS6Ox07" TargetMode="External"/><Relationship Id="rId268" Type="http://schemas.openxmlformats.org/officeDocument/2006/relationships/hyperlink" Target="https://talan.bank.gov.ua/get-user-certificate/OaOkuaJx4RtJOy0jspWa" TargetMode="External"/><Relationship Id="rId32" Type="http://schemas.openxmlformats.org/officeDocument/2006/relationships/hyperlink" Target="https://talan.bank.gov.ua/get-user-certificate/OaOkuDMeCAJ6L4XioamE" TargetMode="External"/><Relationship Id="rId74" Type="http://schemas.openxmlformats.org/officeDocument/2006/relationships/hyperlink" Target="https://talan.bank.gov.ua/get-user-certificate/OaOkuUb-hjAbtTRHjznI" TargetMode="External"/><Relationship Id="rId128" Type="http://schemas.openxmlformats.org/officeDocument/2006/relationships/hyperlink" Target="https://talan.bank.gov.ua/get-user-certificate/OaOkueH13UwF0yXwz5c5" TargetMode="External"/><Relationship Id="rId335" Type="http://schemas.openxmlformats.org/officeDocument/2006/relationships/hyperlink" Target="https://talan.bank.gov.ua/get-user-certificate/OaOkuo8U84cIIsxDVYSa" TargetMode="External"/><Relationship Id="rId377" Type="http://schemas.openxmlformats.org/officeDocument/2006/relationships/hyperlink" Target="https://talan.bank.gov.ua/get-user-certificate/OaOkuC13ujvQpvRXoKdh" TargetMode="External"/><Relationship Id="rId5" Type="http://schemas.openxmlformats.org/officeDocument/2006/relationships/hyperlink" Target="https://talan.bank.gov.ua/get-user-certificate/OaOkumxCYVYvJNpOedm6" TargetMode="External"/><Relationship Id="rId181" Type="http://schemas.openxmlformats.org/officeDocument/2006/relationships/hyperlink" Target="https://talan.bank.gov.ua/get-user-certificate/OaOkuNoCzcwKO8bPv0D7" TargetMode="External"/><Relationship Id="rId237" Type="http://schemas.openxmlformats.org/officeDocument/2006/relationships/hyperlink" Target="https://talan.bank.gov.ua/get-user-certificate/OaOku8K3flS3Tow8h5_z" TargetMode="External"/><Relationship Id="rId402" Type="http://schemas.openxmlformats.org/officeDocument/2006/relationships/hyperlink" Target="https://talan.bank.gov.ua/get-user-certificate/OaOkue0pfHE6NlYEumtD" TargetMode="External"/><Relationship Id="rId279" Type="http://schemas.openxmlformats.org/officeDocument/2006/relationships/hyperlink" Target="https://talan.bank.gov.ua/get-user-certificate/OaOkulHfPjxYmM2u9Fd4" TargetMode="External"/><Relationship Id="rId43" Type="http://schemas.openxmlformats.org/officeDocument/2006/relationships/hyperlink" Target="https://talan.bank.gov.ua/get-user-certificate/OaOkurGWEM29puWAtDIx" TargetMode="External"/><Relationship Id="rId139" Type="http://schemas.openxmlformats.org/officeDocument/2006/relationships/hyperlink" Target="https://talan.bank.gov.ua/get-user-certificate/OaOkurz_ZCgV3x0u9pGW" TargetMode="External"/><Relationship Id="rId290" Type="http://schemas.openxmlformats.org/officeDocument/2006/relationships/hyperlink" Target="https://talan.bank.gov.ua/get-user-certificate/OaOku9sF3UqidtFkfycp" TargetMode="External"/><Relationship Id="rId304" Type="http://schemas.openxmlformats.org/officeDocument/2006/relationships/hyperlink" Target="https://talan.bank.gov.ua/get-user-certificate/OaOkusGKMaymH481BW7D" TargetMode="External"/><Relationship Id="rId346" Type="http://schemas.openxmlformats.org/officeDocument/2006/relationships/hyperlink" Target="https://talan.bank.gov.ua/get-user-certificate/OaOkuyG-CcxQCgPTzRfQ" TargetMode="External"/><Relationship Id="rId388" Type="http://schemas.openxmlformats.org/officeDocument/2006/relationships/hyperlink" Target="https://talan.bank.gov.ua/get-user-certificate/OaOkuWgeNZ0STS2zjugE" TargetMode="External"/><Relationship Id="rId85" Type="http://schemas.openxmlformats.org/officeDocument/2006/relationships/hyperlink" Target="https://talan.bank.gov.ua/get-user-certificate/OaOkucDzaMhiZ19PV4Mr" TargetMode="External"/><Relationship Id="rId150" Type="http://schemas.openxmlformats.org/officeDocument/2006/relationships/hyperlink" Target="https://talan.bank.gov.ua/get-user-certificate/OaOkuMJcWdLOorH9a_lX" TargetMode="External"/><Relationship Id="rId192" Type="http://schemas.openxmlformats.org/officeDocument/2006/relationships/hyperlink" Target="https://talan.bank.gov.ua/get-user-certificate/OaOkuQqeJLfxigf2ac5v" TargetMode="External"/><Relationship Id="rId206" Type="http://schemas.openxmlformats.org/officeDocument/2006/relationships/hyperlink" Target="https://talan.bank.gov.ua/get-user-certificate/OaOkuufWlu_NkqW90NiT" TargetMode="External"/><Relationship Id="rId413" Type="http://schemas.openxmlformats.org/officeDocument/2006/relationships/hyperlink" Target="https://talan.bank.gov.ua/get-user-certificate/OaOkup5l0js6NWYacUzZ" TargetMode="External"/><Relationship Id="rId248" Type="http://schemas.openxmlformats.org/officeDocument/2006/relationships/hyperlink" Target="https://talan.bank.gov.ua/get-user-certificate/OaOku3U2F7ZRv-UZO_9W" TargetMode="External"/><Relationship Id="rId12" Type="http://schemas.openxmlformats.org/officeDocument/2006/relationships/hyperlink" Target="https://talan.bank.gov.ua/get-user-certificate/OaOkui9xtDxdGSuBKl8d" TargetMode="External"/><Relationship Id="rId108" Type="http://schemas.openxmlformats.org/officeDocument/2006/relationships/hyperlink" Target="https://talan.bank.gov.ua/get-user-certificate/OaOkupU4bU5W3qwV-YAq" TargetMode="External"/><Relationship Id="rId315" Type="http://schemas.openxmlformats.org/officeDocument/2006/relationships/hyperlink" Target="https://talan.bank.gov.ua/get-user-certificate/OaOkuSY03k_eKqLlnBJB" TargetMode="External"/><Relationship Id="rId357" Type="http://schemas.openxmlformats.org/officeDocument/2006/relationships/hyperlink" Target="https://talan.bank.gov.ua/get-user-certificate/OaOku7flKcx9EjbXfSO4" TargetMode="External"/><Relationship Id="rId54" Type="http://schemas.openxmlformats.org/officeDocument/2006/relationships/hyperlink" Target="https://talan.bank.gov.ua/get-user-certificate/OaOkuRPHKucPRKONGset" TargetMode="External"/><Relationship Id="rId96" Type="http://schemas.openxmlformats.org/officeDocument/2006/relationships/hyperlink" Target="https://talan.bank.gov.ua/get-user-certificate/OaOkudKpUBXeCKN4LO49" TargetMode="External"/><Relationship Id="rId161" Type="http://schemas.openxmlformats.org/officeDocument/2006/relationships/hyperlink" Target="https://talan.bank.gov.ua/get-user-certificate/OaOku-Ocu8L-hjksiH4t" TargetMode="External"/><Relationship Id="rId217" Type="http://schemas.openxmlformats.org/officeDocument/2006/relationships/hyperlink" Target="https://talan.bank.gov.ua/get-user-certificate/OaOkuVmSb9ZSLmcV5rPJ" TargetMode="External"/><Relationship Id="rId399" Type="http://schemas.openxmlformats.org/officeDocument/2006/relationships/hyperlink" Target="https://talan.bank.gov.ua/get-user-certificate/OaOku3de4FXrOmTy-o7J" TargetMode="External"/><Relationship Id="rId259" Type="http://schemas.openxmlformats.org/officeDocument/2006/relationships/hyperlink" Target="https://talan.bank.gov.ua/get-user-certificate/OaOkuAh4XPkdORNNSmQh" TargetMode="External"/><Relationship Id="rId424" Type="http://schemas.openxmlformats.org/officeDocument/2006/relationships/hyperlink" Target="https://talan.bank.gov.ua/get-user-certificate/OaOkuRZI_6HiqHai7-er" TargetMode="External"/><Relationship Id="rId23" Type="http://schemas.openxmlformats.org/officeDocument/2006/relationships/hyperlink" Target="https://talan.bank.gov.ua/get-user-certificate/OaOkucFUVjcf_O1Gm2bB" TargetMode="External"/><Relationship Id="rId119" Type="http://schemas.openxmlformats.org/officeDocument/2006/relationships/hyperlink" Target="https://talan.bank.gov.ua/get-user-certificate/OaOkueBOy5_SRtkcBOxF" TargetMode="External"/><Relationship Id="rId270" Type="http://schemas.openxmlformats.org/officeDocument/2006/relationships/hyperlink" Target="https://talan.bank.gov.ua/get-user-certificate/OaOku0EYhTbQOsyYEHSx" TargetMode="External"/><Relationship Id="rId326" Type="http://schemas.openxmlformats.org/officeDocument/2006/relationships/hyperlink" Target="https://talan.bank.gov.ua/get-user-certificate/OaOkuECGDXK3Bjzc628q" TargetMode="External"/><Relationship Id="rId65" Type="http://schemas.openxmlformats.org/officeDocument/2006/relationships/hyperlink" Target="https://talan.bank.gov.ua/get-user-certificate/OaOkubM0-d-HkiCj6KCH" TargetMode="External"/><Relationship Id="rId130" Type="http://schemas.openxmlformats.org/officeDocument/2006/relationships/hyperlink" Target="https://talan.bank.gov.ua/get-user-certificate/OaOkuMmIZoGjFh39BL6M" TargetMode="External"/><Relationship Id="rId368" Type="http://schemas.openxmlformats.org/officeDocument/2006/relationships/hyperlink" Target="https://talan.bank.gov.ua/get-user-certificate/OaOkuNODVTk_ZpmQcMkb" TargetMode="External"/><Relationship Id="rId172" Type="http://schemas.openxmlformats.org/officeDocument/2006/relationships/hyperlink" Target="https://talan.bank.gov.ua/get-user-certificate/OaOkueNVCLtVg_-2byGN" TargetMode="External"/><Relationship Id="rId228" Type="http://schemas.openxmlformats.org/officeDocument/2006/relationships/hyperlink" Target="https://talan.bank.gov.ua/get-user-certificate/OaOkuER0DuimCXwFY0n9" TargetMode="External"/><Relationship Id="rId435" Type="http://schemas.openxmlformats.org/officeDocument/2006/relationships/hyperlink" Target="https://talan.bank.gov.ua/get-user-certificate/OaOku0-1Xozj01DE5waj" TargetMode="External"/><Relationship Id="rId281" Type="http://schemas.openxmlformats.org/officeDocument/2006/relationships/hyperlink" Target="https://talan.bank.gov.ua/get-user-certificate/OaOkuwMma4IR0Rs2JLBc" TargetMode="External"/><Relationship Id="rId337" Type="http://schemas.openxmlformats.org/officeDocument/2006/relationships/hyperlink" Target="https://talan.bank.gov.ua/get-user-certificate/OaOkuxgxZ5XrrK6SUEUT" TargetMode="External"/><Relationship Id="rId34" Type="http://schemas.openxmlformats.org/officeDocument/2006/relationships/hyperlink" Target="https://talan.bank.gov.ua/get-user-certificate/OaOkua3UTMZ6zAmM4NmR" TargetMode="External"/><Relationship Id="rId76" Type="http://schemas.openxmlformats.org/officeDocument/2006/relationships/hyperlink" Target="https://talan.bank.gov.ua/get-user-certificate/OaOkuxY2PfkS0x6AdDCa" TargetMode="External"/><Relationship Id="rId141" Type="http://schemas.openxmlformats.org/officeDocument/2006/relationships/hyperlink" Target="https://talan.bank.gov.ua/get-user-certificate/OaOkuAVBvVXXxqMP0gBx" TargetMode="External"/><Relationship Id="rId379" Type="http://schemas.openxmlformats.org/officeDocument/2006/relationships/hyperlink" Target="https://talan.bank.gov.ua/get-user-certificate/OaOkuM7lA986tbdGTrMT" TargetMode="External"/><Relationship Id="rId7" Type="http://schemas.openxmlformats.org/officeDocument/2006/relationships/hyperlink" Target="https://talan.bank.gov.ua/get-user-certificate/OaOku9CxAtTBK9iBKyJ8" TargetMode="External"/><Relationship Id="rId183" Type="http://schemas.openxmlformats.org/officeDocument/2006/relationships/hyperlink" Target="https://talan.bank.gov.ua/get-user-certificate/OaOkuVUyctM3KOiLlFaK" TargetMode="External"/><Relationship Id="rId239" Type="http://schemas.openxmlformats.org/officeDocument/2006/relationships/hyperlink" Target="https://talan.bank.gov.ua/get-user-certificate/OaOkuMzCTcbyD2E5_Scb" TargetMode="External"/><Relationship Id="rId390" Type="http://schemas.openxmlformats.org/officeDocument/2006/relationships/hyperlink" Target="https://talan.bank.gov.ua/get-user-certificate/OaOku2M9ErxgFHH4Ufu_" TargetMode="External"/><Relationship Id="rId404" Type="http://schemas.openxmlformats.org/officeDocument/2006/relationships/hyperlink" Target="https://talan.bank.gov.ua/get-user-certificate/OaOkut8izB_YCDGGExYR" TargetMode="External"/><Relationship Id="rId250" Type="http://schemas.openxmlformats.org/officeDocument/2006/relationships/hyperlink" Target="https://talan.bank.gov.ua/get-user-certificate/OaOkurVGugVZbg5ESfDQ" TargetMode="External"/><Relationship Id="rId292" Type="http://schemas.openxmlformats.org/officeDocument/2006/relationships/hyperlink" Target="https://talan.bank.gov.ua/get-user-certificate/OaOku8-5hmEVVfePAIHW" TargetMode="External"/><Relationship Id="rId306" Type="http://schemas.openxmlformats.org/officeDocument/2006/relationships/hyperlink" Target="https://talan.bank.gov.ua/get-user-certificate/OaOkuUFp2MM5f9zZQpN1" TargetMode="External"/><Relationship Id="rId45" Type="http://schemas.openxmlformats.org/officeDocument/2006/relationships/hyperlink" Target="https://talan.bank.gov.ua/get-user-certificate/OaOkuCMlOYJeGhFAeBNy" TargetMode="External"/><Relationship Id="rId87" Type="http://schemas.openxmlformats.org/officeDocument/2006/relationships/hyperlink" Target="https://talan.bank.gov.ua/get-user-certificate/OaOkuDioyW3Yxk4cPawB" TargetMode="External"/><Relationship Id="rId110" Type="http://schemas.openxmlformats.org/officeDocument/2006/relationships/hyperlink" Target="https://talan.bank.gov.ua/get-user-certificate/OaOkumvx1uy2faPdffEn" TargetMode="External"/><Relationship Id="rId348" Type="http://schemas.openxmlformats.org/officeDocument/2006/relationships/hyperlink" Target="https://talan.bank.gov.ua/get-user-certificate/OaOkuU5DoZYbZIxurReo" TargetMode="External"/><Relationship Id="rId152" Type="http://schemas.openxmlformats.org/officeDocument/2006/relationships/hyperlink" Target="https://talan.bank.gov.ua/get-user-certificate/OaOkulR3BHqdy50YYfr6" TargetMode="External"/><Relationship Id="rId194" Type="http://schemas.openxmlformats.org/officeDocument/2006/relationships/hyperlink" Target="https://talan.bank.gov.ua/get-user-certificate/OaOku2c2raOYdx3kE3rp" TargetMode="External"/><Relationship Id="rId208" Type="http://schemas.openxmlformats.org/officeDocument/2006/relationships/hyperlink" Target="https://talan.bank.gov.ua/get-user-certificate/OaOkuSoEu03nTeXB5ZPr" TargetMode="External"/><Relationship Id="rId415" Type="http://schemas.openxmlformats.org/officeDocument/2006/relationships/hyperlink" Target="https://talan.bank.gov.ua/get-user-certificate/OaOku3zmUk77lQwad4q3" TargetMode="External"/><Relationship Id="rId261" Type="http://schemas.openxmlformats.org/officeDocument/2006/relationships/hyperlink" Target="https://talan.bank.gov.ua/get-user-certificate/OaOkuZkmDJ6UF1gIH2R0" TargetMode="External"/><Relationship Id="rId14" Type="http://schemas.openxmlformats.org/officeDocument/2006/relationships/hyperlink" Target="https://talan.bank.gov.ua/get-user-certificate/OaOkubFS8rldJ2BOdymQ" TargetMode="External"/><Relationship Id="rId56" Type="http://schemas.openxmlformats.org/officeDocument/2006/relationships/hyperlink" Target="https://talan.bank.gov.ua/get-user-certificate/OaOkuZ8bOUWkm0TCaQzn" TargetMode="External"/><Relationship Id="rId317" Type="http://schemas.openxmlformats.org/officeDocument/2006/relationships/hyperlink" Target="https://talan.bank.gov.ua/get-user-certificate/OaOkubonO1pP024zKG_H" TargetMode="External"/><Relationship Id="rId359" Type="http://schemas.openxmlformats.org/officeDocument/2006/relationships/hyperlink" Target="https://talan.bank.gov.ua/get-user-certificate/OaOkuP4bnWJ9G0UCcLH0" TargetMode="External"/><Relationship Id="rId98" Type="http://schemas.openxmlformats.org/officeDocument/2006/relationships/hyperlink" Target="https://talan.bank.gov.ua/get-user-certificate/OaOkuQFrydkbHFlZqBje" TargetMode="External"/><Relationship Id="rId121" Type="http://schemas.openxmlformats.org/officeDocument/2006/relationships/hyperlink" Target="https://talan.bank.gov.ua/get-user-certificate/OaOkuzY8Om28KxIIxRf5" TargetMode="External"/><Relationship Id="rId163" Type="http://schemas.openxmlformats.org/officeDocument/2006/relationships/hyperlink" Target="https://talan.bank.gov.ua/get-user-certificate/OaOkuh176Xj3pwU7tQFD" TargetMode="External"/><Relationship Id="rId219" Type="http://schemas.openxmlformats.org/officeDocument/2006/relationships/hyperlink" Target="https://talan.bank.gov.ua/get-user-certificate/OaOku6KEax5oSpB8lYPR" TargetMode="External"/><Relationship Id="rId370" Type="http://schemas.openxmlformats.org/officeDocument/2006/relationships/hyperlink" Target="https://talan.bank.gov.ua/get-user-certificate/OaOkuxknEWSNzSVuYbgL" TargetMode="External"/><Relationship Id="rId426" Type="http://schemas.openxmlformats.org/officeDocument/2006/relationships/hyperlink" Target="https://talan.bank.gov.ua/get-user-certificate/OaOkuC-24KLWiCHtNdkP" TargetMode="External"/><Relationship Id="rId230" Type="http://schemas.openxmlformats.org/officeDocument/2006/relationships/hyperlink" Target="https://talan.bank.gov.ua/get-user-certificate/OaOkuGjYcu0GTlugn02W" TargetMode="External"/><Relationship Id="rId25" Type="http://schemas.openxmlformats.org/officeDocument/2006/relationships/hyperlink" Target="https://talan.bank.gov.ua/get-user-certificate/OaOkubNbi-HCdr7mOCEA" TargetMode="External"/><Relationship Id="rId67" Type="http://schemas.openxmlformats.org/officeDocument/2006/relationships/hyperlink" Target="https://talan.bank.gov.ua/get-user-certificate/OaOku2p1x2CEgQ3YgxQU" TargetMode="External"/><Relationship Id="rId272" Type="http://schemas.openxmlformats.org/officeDocument/2006/relationships/hyperlink" Target="https://talan.bank.gov.ua/get-user-certificate/OaOkujzHuO_3AW5birXN" TargetMode="External"/><Relationship Id="rId328" Type="http://schemas.openxmlformats.org/officeDocument/2006/relationships/hyperlink" Target="https://talan.bank.gov.ua/get-user-certificate/OaOkuBrh3S_sGTmCjNcl" TargetMode="External"/><Relationship Id="rId132" Type="http://schemas.openxmlformats.org/officeDocument/2006/relationships/hyperlink" Target="https://talan.bank.gov.ua/get-user-certificate/OaOku-PCSMujyUGXZxKg" TargetMode="External"/><Relationship Id="rId174" Type="http://schemas.openxmlformats.org/officeDocument/2006/relationships/hyperlink" Target="https://talan.bank.gov.ua/get-user-certificate/OaOkunqcfmv6A-mkCe-T" TargetMode="External"/><Relationship Id="rId381" Type="http://schemas.openxmlformats.org/officeDocument/2006/relationships/hyperlink" Target="https://talan.bank.gov.ua/get-user-certificate/OaOkutFU7Pew4EDJMEXq" TargetMode="External"/><Relationship Id="rId241" Type="http://schemas.openxmlformats.org/officeDocument/2006/relationships/hyperlink" Target="https://talan.bank.gov.ua/get-user-certificate/OaOkuPLMflII8LE-4ZPv" TargetMode="External"/><Relationship Id="rId437" Type="http://schemas.openxmlformats.org/officeDocument/2006/relationships/hyperlink" Target="https://talan.bank.gov.ua/get-user-certificate/OaOkuVuPwB7veFS9U81d" TargetMode="External"/><Relationship Id="rId36" Type="http://schemas.openxmlformats.org/officeDocument/2006/relationships/hyperlink" Target="https://talan.bank.gov.ua/get-user-certificate/OaOku828lOTfMp2a80Y-" TargetMode="External"/><Relationship Id="rId283" Type="http://schemas.openxmlformats.org/officeDocument/2006/relationships/hyperlink" Target="https://talan.bank.gov.ua/get-user-certificate/OaOkuI2sPTJKpCJIkDWq" TargetMode="External"/><Relationship Id="rId339" Type="http://schemas.openxmlformats.org/officeDocument/2006/relationships/hyperlink" Target="https://talan.bank.gov.ua/get-user-certificate/OaOkuwTlM3GyHW034clB" TargetMode="External"/><Relationship Id="rId78" Type="http://schemas.openxmlformats.org/officeDocument/2006/relationships/hyperlink" Target="https://talan.bank.gov.ua/get-user-certificate/OaOku5utHfmerroa0D0I" TargetMode="External"/><Relationship Id="rId101" Type="http://schemas.openxmlformats.org/officeDocument/2006/relationships/hyperlink" Target="https://talan.bank.gov.ua/get-user-certificate/OaOkuvAmmcdvH4Jz2OA0" TargetMode="External"/><Relationship Id="rId143" Type="http://schemas.openxmlformats.org/officeDocument/2006/relationships/hyperlink" Target="https://talan.bank.gov.ua/get-user-certificate/OaOkue9QnkMgKzs3M8lC" TargetMode="External"/><Relationship Id="rId185" Type="http://schemas.openxmlformats.org/officeDocument/2006/relationships/hyperlink" Target="https://talan.bank.gov.ua/get-user-certificate/OaOkuZU7NvjcnOBsHbWG" TargetMode="External"/><Relationship Id="rId350" Type="http://schemas.openxmlformats.org/officeDocument/2006/relationships/hyperlink" Target="https://talan.bank.gov.ua/get-user-certificate/OaOkutBhtoGPxBM7dbzM" TargetMode="External"/><Relationship Id="rId406" Type="http://schemas.openxmlformats.org/officeDocument/2006/relationships/hyperlink" Target="https://talan.bank.gov.ua/get-user-certificate/OaOkuHxFD2cLVZF0I17t" TargetMode="External"/><Relationship Id="rId9" Type="http://schemas.openxmlformats.org/officeDocument/2006/relationships/hyperlink" Target="https://talan.bank.gov.ua/get-user-certificate/OaOkuPzXJCCZwukEGJQY" TargetMode="External"/><Relationship Id="rId210" Type="http://schemas.openxmlformats.org/officeDocument/2006/relationships/hyperlink" Target="https://talan.bank.gov.ua/get-user-certificate/OaOkuTaEXiRtwSWoRpqJ" TargetMode="External"/><Relationship Id="rId392" Type="http://schemas.openxmlformats.org/officeDocument/2006/relationships/hyperlink" Target="https://talan.bank.gov.ua/get-user-certificate/OaOkuH4EdOzz3KtVl_uh" TargetMode="External"/><Relationship Id="rId252" Type="http://schemas.openxmlformats.org/officeDocument/2006/relationships/hyperlink" Target="https://talan.bank.gov.ua/get-user-certificate/OaOku42DOmEHXE3lr2Lh" TargetMode="External"/><Relationship Id="rId294" Type="http://schemas.openxmlformats.org/officeDocument/2006/relationships/hyperlink" Target="https://talan.bank.gov.ua/get-user-certificate/OaOkuus2EiVh0MQVl45I" TargetMode="External"/><Relationship Id="rId308" Type="http://schemas.openxmlformats.org/officeDocument/2006/relationships/hyperlink" Target="https://talan.bank.gov.ua/get-user-certificate/OaOkuhwGXkt7hUJeklha" TargetMode="External"/><Relationship Id="rId47" Type="http://schemas.openxmlformats.org/officeDocument/2006/relationships/hyperlink" Target="https://talan.bank.gov.ua/get-user-certificate/OaOkuGETN3hknzcu7IiP" TargetMode="External"/><Relationship Id="rId89" Type="http://schemas.openxmlformats.org/officeDocument/2006/relationships/hyperlink" Target="https://talan.bank.gov.ua/get-user-certificate/OaOkun294BZGY_jNrSRl" TargetMode="External"/><Relationship Id="rId112" Type="http://schemas.openxmlformats.org/officeDocument/2006/relationships/hyperlink" Target="https://talan.bank.gov.ua/get-user-certificate/OaOku4BsAWWYNuyd9c5z" TargetMode="External"/><Relationship Id="rId154" Type="http://schemas.openxmlformats.org/officeDocument/2006/relationships/hyperlink" Target="https://talan.bank.gov.ua/get-user-certificate/OaOku4eXK-kuSnNQce55" TargetMode="External"/><Relationship Id="rId361" Type="http://schemas.openxmlformats.org/officeDocument/2006/relationships/hyperlink" Target="https://talan.bank.gov.ua/get-user-certificate/OaOkuTKS9Y20nxLGTlJ_" TargetMode="External"/><Relationship Id="rId196" Type="http://schemas.openxmlformats.org/officeDocument/2006/relationships/hyperlink" Target="https://talan.bank.gov.ua/get-user-certificate/OaOku4P9fWCrBbcSf2Hl" TargetMode="External"/><Relationship Id="rId417" Type="http://schemas.openxmlformats.org/officeDocument/2006/relationships/hyperlink" Target="https://talan.bank.gov.ua/get-user-certificate/OaOku8J4eYKUei1HtDxM" TargetMode="External"/><Relationship Id="rId16" Type="http://schemas.openxmlformats.org/officeDocument/2006/relationships/hyperlink" Target="https://talan.bank.gov.ua/get-user-certificate/OaOkuPO0EGeKhJvtQfib" TargetMode="External"/><Relationship Id="rId221" Type="http://schemas.openxmlformats.org/officeDocument/2006/relationships/hyperlink" Target="https://talan.bank.gov.ua/get-user-certificate/OaOkuPbXwJVEwbSuHgNz" TargetMode="External"/><Relationship Id="rId263" Type="http://schemas.openxmlformats.org/officeDocument/2006/relationships/hyperlink" Target="https://talan.bank.gov.ua/get-user-certificate/OaOku-9bZvb-cUgXgb10" TargetMode="External"/><Relationship Id="rId319" Type="http://schemas.openxmlformats.org/officeDocument/2006/relationships/hyperlink" Target="https://talan.bank.gov.ua/get-user-certificate/OaOku08b55Dq6GLNXUmu" TargetMode="External"/><Relationship Id="rId58" Type="http://schemas.openxmlformats.org/officeDocument/2006/relationships/hyperlink" Target="https://talan.bank.gov.ua/get-user-certificate/OaOkuQE6VqAy6qI2Xbns" TargetMode="External"/><Relationship Id="rId123" Type="http://schemas.openxmlformats.org/officeDocument/2006/relationships/hyperlink" Target="https://talan.bank.gov.ua/get-user-certificate/OaOkuWXGztvE1oQc1tWc" TargetMode="External"/><Relationship Id="rId330" Type="http://schemas.openxmlformats.org/officeDocument/2006/relationships/hyperlink" Target="https://talan.bank.gov.ua/get-user-certificate/OaOkuoGrUFWOH1mBM-aG" TargetMode="External"/><Relationship Id="rId165" Type="http://schemas.openxmlformats.org/officeDocument/2006/relationships/hyperlink" Target="https://talan.bank.gov.ua/get-user-certificate/OaOku3W4r5tZV2OSxAC6" TargetMode="External"/><Relationship Id="rId372" Type="http://schemas.openxmlformats.org/officeDocument/2006/relationships/hyperlink" Target="https://talan.bank.gov.ua/get-user-certificate/OaOkuo2gtHw3J7PUAgKM" TargetMode="External"/><Relationship Id="rId428" Type="http://schemas.openxmlformats.org/officeDocument/2006/relationships/hyperlink" Target="https://talan.bank.gov.ua/get-user-certificate/OaOkuDLDKgzNwaiBLU8q" TargetMode="External"/><Relationship Id="rId232" Type="http://schemas.openxmlformats.org/officeDocument/2006/relationships/hyperlink" Target="https://talan.bank.gov.ua/get-user-certificate/OaOkuBU_85NyjHvymIaa" TargetMode="External"/><Relationship Id="rId274" Type="http://schemas.openxmlformats.org/officeDocument/2006/relationships/hyperlink" Target="https://talan.bank.gov.ua/get-user-certificate/OaOkuN92SGioAit4C6Yq" TargetMode="External"/><Relationship Id="rId27" Type="http://schemas.openxmlformats.org/officeDocument/2006/relationships/hyperlink" Target="https://talan.bank.gov.ua/get-user-certificate/OaOkugTgQ77EZy1yY5ra" TargetMode="External"/><Relationship Id="rId69" Type="http://schemas.openxmlformats.org/officeDocument/2006/relationships/hyperlink" Target="https://talan.bank.gov.ua/get-user-certificate/OaOkuBRtPhvbDbPTbIuL" TargetMode="External"/><Relationship Id="rId134" Type="http://schemas.openxmlformats.org/officeDocument/2006/relationships/hyperlink" Target="https://talan.bank.gov.ua/get-user-certificate/OaOkuhYppNrTcRaWnGro" TargetMode="External"/><Relationship Id="rId80" Type="http://schemas.openxmlformats.org/officeDocument/2006/relationships/hyperlink" Target="https://talan.bank.gov.ua/get-user-certificate/OaOkusTlf-tWP680D4Sx" TargetMode="External"/><Relationship Id="rId176" Type="http://schemas.openxmlformats.org/officeDocument/2006/relationships/hyperlink" Target="https://talan.bank.gov.ua/get-user-certificate/OaOku0Z9C62oEpcLkipv" TargetMode="External"/><Relationship Id="rId341" Type="http://schemas.openxmlformats.org/officeDocument/2006/relationships/hyperlink" Target="https://talan.bank.gov.ua/get-user-certificate/OaOku1s9o8_rAXG_R7Vy" TargetMode="External"/><Relationship Id="rId383" Type="http://schemas.openxmlformats.org/officeDocument/2006/relationships/hyperlink" Target="https://talan.bank.gov.ua/get-user-certificate/OaOkuI6_nnMmPdhmu6vF" TargetMode="External"/><Relationship Id="rId201" Type="http://schemas.openxmlformats.org/officeDocument/2006/relationships/hyperlink" Target="https://talan.bank.gov.ua/get-user-certificate/OaOkuBAAE8G-_XTEjmjc" TargetMode="External"/><Relationship Id="rId243" Type="http://schemas.openxmlformats.org/officeDocument/2006/relationships/hyperlink" Target="https://talan.bank.gov.ua/get-user-certificate/OaOkuT5psTwFvwjZW9NF" TargetMode="External"/><Relationship Id="rId285" Type="http://schemas.openxmlformats.org/officeDocument/2006/relationships/hyperlink" Target="https://talan.bank.gov.ua/get-user-certificate/OaOkuzV9US8mNjfYGB4Y" TargetMode="External"/><Relationship Id="rId38" Type="http://schemas.openxmlformats.org/officeDocument/2006/relationships/hyperlink" Target="https://talan.bank.gov.ua/get-user-certificate/OaOkuO6V2UDMqgjo_0DR" TargetMode="External"/><Relationship Id="rId103" Type="http://schemas.openxmlformats.org/officeDocument/2006/relationships/hyperlink" Target="https://talan.bank.gov.ua/get-user-certificate/OaOkutGfU6tsKcoXj27Q" TargetMode="External"/><Relationship Id="rId310" Type="http://schemas.openxmlformats.org/officeDocument/2006/relationships/hyperlink" Target="https://talan.bank.gov.ua/get-user-certificate/OaOku6O3wPllYrgQk-4g" TargetMode="External"/><Relationship Id="rId91" Type="http://schemas.openxmlformats.org/officeDocument/2006/relationships/hyperlink" Target="https://talan.bank.gov.ua/get-user-certificate/OaOkuyx69SPj3BtTYZJz" TargetMode="External"/><Relationship Id="rId145" Type="http://schemas.openxmlformats.org/officeDocument/2006/relationships/hyperlink" Target="https://talan.bank.gov.ua/get-user-certificate/OaOkuJugOBXhXZjQhVvB" TargetMode="External"/><Relationship Id="rId187" Type="http://schemas.openxmlformats.org/officeDocument/2006/relationships/hyperlink" Target="https://talan.bank.gov.ua/get-user-certificate/OaOkuVjeA42HKDiVHZEU" TargetMode="External"/><Relationship Id="rId352" Type="http://schemas.openxmlformats.org/officeDocument/2006/relationships/hyperlink" Target="https://talan.bank.gov.ua/get-user-certificate/OaOkuUfpp93o4ZLETD3Q" TargetMode="External"/><Relationship Id="rId394" Type="http://schemas.openxmlformats.org/officeDocument/2006/relationships/hyperlink" Target="https://talan.bank.gov.ua/get-user-certificate/OaOku-47RqAH32k16TVb" TargetMode="External"/><Relationship Id="rId408" Type="http://schemas.openxmlformats.org/officeDocument/2006/relationships/hyperlink" Target="https://talan.bank.gov.ua/get-user-certificate/OaOkuILbhaTciOkJH_j_" TargetMode="External"/><Relationship Id="rId212" Type="http://schemas.openxmlformats.org/officeDocument/2006/relationships/hyperlink" Target="https://talan.bank.gov.ua/get-user-certificate/OaOkuWCDIg_jtHAtyAd1" TargetMode="External"/><Relationship Id="rId254" Type="http://schemas.openxmlformats.org/officeDocument/2006/relationships/hyperlink" Target="https://talan.bank.gov.ua/get-user-certificate/OaOkufPAYf1bGGMQrsFb" TargetMode="External"/><Relationship Id="rId49" Type="http://schemas.openxmlformats.org/officeDocument/2006/relationships/hyperlink" Target="https://talan.bank.gov.ua/get-user-certificate/OaOkugMBpPgclZXtXQOb" TargetMode="External"/><Relationship Id="rId114" Type="http://schemas.openxmlformats.org/officeDocument/2006/relationships/hyperlink" Target="https://talan.bank.gov.ua/get-user-certificate/OaOkukHL-m8lWk2qm2Hw" TargetMode="External"/><Relationship Id="rId296" Type="http://schemas.openxmlformats.org/officeDocument/2006/relationships/hyperlink" Target="https://talan.bank.gov.ua/get-user-certificate/OaOku8GrsGotZppoLctJ" TargetMode="External"/><Relationship Id="rId60" Type="http://schemas.openxmlformats.org/officeDocument/2006/relationships/hyperlink" Target="https://talan.bank.gov.ua/get-user-certificate/OaOkuiN04tsumLq0_PB4" TargetMode="External"/><Relationship Id="rId81" Type="http://schemas.openxmlformats.org/officeDocument/2006/relationships/hyperlink" Target="https://talan.bank.gov.ua/get-user-certificate/OaOkulqljQRTDChsLc63" TargetMode="External"/><Relationship Id="rId135" Type="http://schemas.openxmlformats.org/officeDocument/2006/relationships/hyperlink" Target="https://talan.bank.gov.ua/get-user-certificate/OaOkuIqqOnP2f4Vm47jH" TargetMode="External"/><Relationship Id="rId156" Type="http://schemas.openxmlformats.org/officeDocument/2006/relationships/hyperlink" Target="https://talan.bank.gov.ua/get-user-certificate/OaOku2DjcycJavDQMR1-" TargetMode="External"/><Relationship Id="rId177" Type="http://schemas.openxmlformats.org/officeDocument/2006/relationships/hyperlink" Target="https://talan.bank.gov.ua/get-user-certificate/OaOkurgyuH4FckuwhDDL" TargetMode="External"/><Relationship Id="rId198" Type="http://schemas.openxmlformats.org/officeDocument/2006/relationships/hyperlink" Target="https://talan.bank.gov.ua/get-user-certificate/OaOkugCRsEZOoKs2GGrO" TargetMode="External"/><Relationship Id="rId321" Type="http://schemas.openxmlformats.org/officeDocument/2006/relationships/hyperlink" Target="https://talan.bank.gov.ua/get-user-certificate/OaOkuwYIwb67X0Zzjht3" TargetMode="External"/><Relationship Id="rId342" Type="http://schemas.openxmlformats.org/officeDocument/2006/relationships/hyperlink" Target="https://talan.bank.gov.ua/get-user-certificate/OaOkup8jRIg0rDbsMgwr" TargetMode="External"/><Relationship Id="rId363" Type="http://schemas.openxmlformats.org/officeDocument/2006/relationships/hyperlink" Target="https://talan.bank.gov.ua/get-user-certificate/OaOkus1UVt4H-VFVe0K3" TargetMode="External"/><Relationship Id="rId384" Type="http://schemas.openxmlformats.org/officeDocument/2006/relationships/hyperlink" Target="https://talan.bank.gov.ua/get-user-certificate/OaOkux86wlpUBzzRD0fW" TargetMode="External"/><Relationship Id="rId419" Type="http://schemas.openxmlformats.org/officeDocument/2006/relationships/hyperlink" Target="https://talan.bank.gov.ua/get-user-certificate/OaOkudG2tthYepbduaa5" TargetMode="External"/><Relationship Id="rId202" Type="http://schemas.openxmlformats.org/officeDocument/2006/relationships/hyperlink" Target="https://talan.bank.gov.ua/get-user-certificate/OaOku-OFQnudTbq745_P" TargetMode="External"/><Relationship Id="rId223" Type="http://schemas.openxmlformats.org/officeDocument/2006/relationships/hyperlink" Target="https://talan.bank.gov.ua/get-user-certificate/OaOku-s-B5dmgbrCYstZ" TargetMode="External"/><Relationship Id="rId244" Type="http://schemas.openxmlformats.org/officeDocument/2006/relationships/hyperlink" Target="https://talan.bank.gov.ua/get-user-certificate/OaOku0igbaS7oH-CZLnT" TargetMode="External"/><Relationship Id="rId430" Type="http://schemas.openxmlformats.org/officeDocument/2006/relationships/hyperlink" Target="https://talan.bank.gov.ua/get-user-certificate/OaOku_PQhlkoNBbeqfx-" TargetMode="External"/><Relationship Id="rId18" Type="http://schemas.openxmlformats.org/officeDocument/2006/relationships/hyperlink" Target="https://talan.bank.gov.ua/get-user-certificate/OaOkuEc0oFBR8belIXmo" TargetMode="External"/><Relationship Id="rId39" Type="http://schemas.openxmlformats.org/officeDocument/2006/relationships/hyperlink" Target="https://talan.bank.gov.ua/get-user-certificate/OaOkuK3nLg8b5bOASYM2" TargetMode="External"/><Relationship Id="rId265" Type="http://schemas.openxmlformats.org/officeDocument/2006/relationships/hyperlink" Target="https://talan.bank.gov.ua/get-user-certificate/OaOkuRcV5b4P-uPIlNSM" TargetMode="External"/><Relationship Id="rId286" Type="http://schemas.openxmlformats.org/officeDocument/2006/relationships/hyperlink" Target="https://talan.bank.gov.ua/get-user-certificate/OaOkuT23PPzo9vI1BFi2" TargetMode="External"/><Relationship Id="rId50" Type="http://schemas.openxmlformats.org/officeDocument/2006/relationships/hyperlink" Target="https://talan.bank.gov.ua/get-user-certificate/OaOkuEMSGrYApEx6i46z" TargetMode="External"/><Relationship Id="rId104" Type="http://schemas.openxmlformats.org/officeDocument/2006/relationships/hyperlink" Target="https://talan.bank.gov.ua/get-user-certificate/OaOkuvzvRABTRlf7fSuJ" TargetMode="External"/><Relationship Id="rId125" Type="http://schemas.openxmlformats.org/officeDocument/2006/relationships/hyperlink" Target="https://talan.bank.gov.ua/get-user-certificate/OaOkueHL488AocrOO3XN" TargetMode="External"/><Relationship Id="rId146" Type="http://schemas.openxmlformats.org/officeDocument/2006/relationships/hyperlink" Target="https://talan.bank.gov.ua/get-user-certificate/OaOku-ZxzgSzSweWU2Lb" TargetMode="External"/><Relationship Id="rId167" Type="http://schemas.openxmlformats.org/officeDocument/2006/relationships/hyperlink" Target="https://talan.bank.gov.ua/get-user-certificate/OaOku6ubSD7XnJgn9WU5" TargetMode="External"/><Relationship Id="rId188" Type="http://schemas.openxmlformats.org/officeDocument/2006/relationships/hyperlink" Target="https://talan.bank.gov.ua/get-user-certificate/OaOkutozsciMtz-L3xVR" TargetMode="External"/><Relationship Id="rId311" Type="http://schemas.openxmlformats.org/officeDocument/2006/relationships/hyperlink" Target="https://talan.bank.gov.ua/get-user-certificate/OaOkuCEh4U2Qi5PCEdfH" TargetMode="External"/><Relationship Id="rId332" Type="http://schemas.openxmlformats.org/officeDocument/2006/relationships/hyperlink" Target="https://talan.bank.gov.ua/get-user-certificate/OaOku1ftsaoBZ-SYbguf" TargetMode="External"/><Relationship Id="rId353" Type="http://schemas.openxmlformats.org/officeDocument/2006/relationships/hyperlink" Target="https://talan.bank.gov.ua/get-user-certificate/OaOkuk868v9JntBVebXm" TargetMode="External"/><Relationship Id="rId374" Type="http://schemas.openxmlformats.org/officeDocument/2006/relationships/hyperlink" Target="https://talan.bank.gov.ua/get-user-certificate/OaOkuXoicp51UUGut4Ey" TargetMode="External"/><Relationship Id="rId395" Type="http://schemas.openxmlformats.org/officeDocument/2006/relationships/hyperlink" Target="https://talan.bank.gov.ua/get-user-certificate/OaOkudygIIFez7CLSYfD" TargetMode="External"/><Relationship Id="rId409" Type="http://schemas.openxmlformats.org/officeDocument/2006/relationships/hyperlink" Target="https://talan.bank.gov.ua/get-user-certificate/OaOku_NN8xvnGS-JMyTR" TargetMode="External"/><Relationship Id="rId71" Type="http://schemas.openxmlformats.org/officeDocument/2006/relationships/hyperlink" Target="https://talan.bank.gov.ua/get-user-certificate/OaOkuTjwabQbt85A4XX4" TargetMode="External"/><Relationship Id="rId92" Type="http://schemas.openxmlformats.org/officeDocument/2006/relationships/hyperlink" Target="https://talan.bank.gov.ua/get-user-certificate/OaOkuRPgAt0a99XVbk07" TargetMode="External"/><Relationship Id="rId213" Type="http://schemas.openxmlformats.org/officeDocument/2006/relationships/hyperlink" Target="https://talan.bank.gov.ua/get-user-certificate/OaOkuJ0XCyJu653n_Slm" TargetMode="External"/><Relationship Id="rId234" Type="http://schemas.openxmlformats.org/officeDocument/2006/relationships/hyperlink" Target="https://talan.bank.gov.ua/get-user-certificate/OaOkurikaaDu3osTR0uT" TargetMode="External"/><Relationship Id="rId420" Type="http://schemas.openxmlformats.org/officeDocument/2006/relationships/hyperlink" Target="https://talan.bank.gov.ua/get-user-certificate/OaOku0buvfdhODVFus2z" TargetMode="External"/><Relationship Id="rId2" Type="http://schemas.openxmlformats.org/officeDocument/2006/relationships/hyperlink" Target="https://talan.bank.gov.ua/get-user-certificate/OaOkuv1L7eaOfjLF5TYM" TargetMode="External"/><Relationship Id="rId29" Type="http://schemas.openxmlformats.org/officeDocument/2006/relationships/hyperlink" Target="https://talan.bank.gov.ua/get-user-certificate/OaOkutFwRggvv50rt2Ev" TargetMode="External"/><Relationship Id="rId255" Type="http://schemas.openxmlformats.org/officeDocument/2006/relationships/hyperlink" Target="https://talan.bank.gov.ua/get-user-certificate/OaOku0ZEEGUBMKPSTbbo" TargetMode="External"/><Relationship Id="rId276" Type="http://schemas.openxmlformats.org/officeDocument/2006/relationships/hyperlink" Target="https://talan.bank.gov.ua/get-user-certificate/OaOkuPN7xMimfYp3eZy7" TargetMode="External"/><Relationship Id="rId297" Type="http://schemas.openxmlformats.org/officeDocument/2006/relationships/hyperlink" Target="https://talan.bank.gov.ua/get-user-certificate/OaOkuEVi9hfdWrpENo6N" TargetMode="External"/><Relationship Id="rId40" Type="http://schemas.openxmlformats.org/officeDocument/2006/relationships/hyperlink" Target="https://talan.bank.gov.ua/get-user-certificate/OaOkuv5_G1rncbj0wtyB" TargetMode="External"/><Relationship Id="rId115" Type="http://schemas.openxmlformats.org/officeDocument/2006/relationships/hyperlink" Target="https://talan.bank.gov.ua/get-user-certificate/OaOku8eMgXBuAwQMENB6" TargetMode="External"/><Relationship Id="rId136" Type="http://schemas.openxmlformats.org/officeDocument/2006/relationships/hyperlink" Target="https://talan.bank.gov.ua/get-user-certificate/OaOku80HNXBOIArxihaV" TargetMode="External"/><Relationship Id="rId157" Type="http://schemas.openxmlformats.org/officeDocument/2006/relationships/hyperlink" Target="https://talan.bank.gov.ua/get-user-certificate/OaOkuW-byXc-TArym_Bz" TargetMode="External"/><Relationship Id="rId178" Type="http://schemas.openxmlformats.org/officeDocument/2006/relationships/hyperlink" Target="https://talan.bank.gov.ua/get-user-certificate/OaOkuhdVU1jeVvPFo0pw" TargetMode="External"/><Relationship Id="rId301" Type="http://schemas.openxmlformats.org/officeDocument/2006/relationships/hyperlink" Target="https://talan.bank.gov.ua/get-user-certificate/OaOkufrs1mG7oHbdTuLu" TargetMode="External"/><Relationship Id="rId322" Type="http://schemas.openxmlformats.org/officeDocument/2006/relationships/hyperlink" Target="https://talan.bank.gov.ua/get-user-certificate/OaOku3WNLdKkwncJojdl" TargetMode="External"/><Relationship Id="rId343" Type="http://schemas.openxmlformats.org/officeDocument/2006/relationships/hyperlink" Target="https://talan.bank.gov.ua/get-user-certificate/OaOkui-VD_E9uL6nNUQh" TargetMode="External"/><Relationship Id="rId364" Type="http://schemas.openxmlformats.org/officeDocument/2006/relationships/hyperlink" Target="https://talan.bank.gov.ua/get-user-certificate/OaOkuStLQmShFsq61BRn" TargetMode="External"/><Relationship Id="rId61" Type="http://schemas.openxmlformats.org/officeDocument/2006/relationships/hyperlink" Target="https://talan.bank.gov.ua/get-user-certificate/OaOkupcZIo0vLvKAQGoL" TargetMode="External"/><Relationship Id="rId82" Type="http://schemas.openxmlformats.org/officeDocument/2006/relationships/hyperlink" Target="https://talan.bank.gov.ua/get-user-certificate/OaOkuwjXYD8vu-wN4Qkb" TargetMode="External"/><Relationship Id="rId199" Type="http://schemas.openxmlformats.org/officeDocument/2006/relationships/hyperlink" Target="https://talan.bank.gov.ua/get-user-certificate/OaOkuhziyaHUlyDAiUgr" TargetMode="External"/><Relationship Id="rId203" Type="http://schemas.openxmlformats.org/officeDocument/2006/relationships/hyperlink" Target="https://talan.bank.gov.ua/get-user-certificate/OaOku8qn_rD0TVCeNgmR" TargetMode="External"/><Relationship Id="rId385" Type="http://schemas.openxmlformats.org/officeDocument/2006/relationships/hyperlink" Target="https://talan.bank.gov.ua/get-user-certificate/OaOkutue1W-GUXT5yFEk" TargetMode="External"/><Relationship Id="rId19" Type="http://schemas.openxmlformats.org/officeDocument/2006/relationships/hyperlink" Target="https://talan.bank.gov.ua/get-user-certificate/OaOkuL2088wh0Z-sWfyl" TargetMode="External"/><Relationship Id="rId224" Type="http://schemas.openxmlformats.org/officeDocument/2006/relationships/hyperlink" Target="https://talan.bank.gov.ua/get-user-certificate/OaOku9wfesGo4WtpOKZq" TargetMode="External"/><Relationship Id="rId245" Type="http://schemas.openxmlformats.org/officeDocument/2006/relationships/hyperlink" Target="https://talan.bank.gov.ua/get-user-certificate/OaOkuWOJcUzJwOGaS3tZ" TargetMode="External"/><Relationship Id="rId266" Type="http://schemas.openxmlformats.org/officeDocument/2006/relationships/hyperlink" Target="https://talan.bank.gov.ua/get-user-certificate/OaOkuHCOEEdDXonxGchd" TargetMode="External"/><Relationship Id="rId287" Type="http://schemas.openxmlformats.org/officeDocument/2006/relationships/hyperlink" Target="https://talan.bank.gov.ua/get-user-certificate/OaOkuMb-040ThsAVaKZN" TargetMode="External"/><Relationship Id="rId410" Type="http://schemas.openxmlformats.org/officeDocument/2006/relationships/hyperlink" Target="https://talan.bank.gov.ua/get-user-certificate/OaOku54fCSy3t-8rnxQf" TargetMode="External"/><Relationship Id="rId431" Type="http://schemas.openxmlformats.org/officeDocument/2006/relationships/hyperlink" Target="https://talan.bank.gov.ua/get-user-certificate/OaOkuyfFwXc3jS_bDyd_" TargetMode="External"/><Relationship Id="rId30" Type="http://schemas.openxmlformats.org/officeDocument/2006/relationships/hyperlink" Target="https://talan.bank.gov.ua/get-user-certificate/OaOkuoVJGndNEZl3jBq1" TargetMode="External"/><Relationship Id="rId105" Type="http://schemas.openxmlformats.org/officeDocument/2006/relationships/hyperlink" Target="https://talan.bank.gov.ua/get-user-certificate/OaOkuvJfEQh4qeGtOKPu" TargetMode="External"/><Relationship Id="rId126" Type="http://schemas.openxmlformats.org/officeDocument/2006/relationships/hyperlink" Target="https://talan.bank.gov.ua/get-user-certificate/OaOkuFcAD6JuQREfdMzF" TargetMode="External"/><Relationship Id="rId147" Type="http://schemas.openxmlformats.org/officeDocument/2006/relationships/hyperlink" Target="https://talan.bank.gov.ua/get-user-certificate/OaOkuB3Mt1YDrb2KmSRN" TargetMode="External"/><Relationship Id="rId168" Type="http://schemas.openxmlformats.org/officeDocument/2006/relationships/hyperlink" Target="https://talan.bank.gov.ua/get-user-certificate/OaOkujsxhcPQq1edChg5" TargetMode="External"/><Relationship Id="rId312" Type="http://schemas.openxmlformats.org/officeDocument/2006/relationships/hyperlink" Target="https://talan.bank.gov.ua/get-user-certificate/OaOkuYlfby9mOfe9RnuH" TargetMode="External"/><Relationship Id="rId333" Type="http://schemas.openxmlformats.org/officeDocument/2006/relationships/hyperlink" Target="https://talan.bank.gov.ua/get-user-certificate/OaOku_uWEROH7VJoao9s" TargetMode="External"/><Relationship Id="rId354" Type="http://schemas.openxmlformats.org/officeDocument/2006/relationships/hyperlink" Target="https://talan.bank.gov.ua/get-user-certificate/OaOkuzjexvfPhDgo3YlM" TargetMode="External"/><Relationship Id="rId51" Type="http://schemas.openxmlformats.org/officeDocument/2006/relationships/hyperlink" Target="https://talan.bank.gov.ua/get-user-certificate/OaOkuYCXyDRFKzxrfanM" TargetMode="External"/><Relationship Id="rId72" Type="http://schemas.openxmlformats.org/officeDocument/2006/relationships/hyperlink" Target="https://talan.bank.gov.ua/get-user-certificate/OaOkut_qvXtqrTA6rFJf" TargetMode="External"/><Relationship Id="rId93" Type="http://schemas.openxmlformats.org/officeDocument/2006/relationships/hyperlink" Target="https://talan.bank.gov.ua/get-user-certificate/OaOkutnsyjxsZ4TrvXO0" TargetMode="External"/><Relationship Id="rId189" Type="http://schemas.openxmlformats.org/officeDocument/2006/relationships/hyperlink" Target="https://talan.bank.gov.ua/get-user-certificate/OaOkue06S68NS-GmmVSV" TargetMode="External"/><Relationship Id="rId375" Type="http://schemas.openxmlformats.org/officeDocument/2006/relationships/hyperlink" Target="https://talan.bank.gov.ua/get-user-certificate/OaOku7j9M_yHhdVY2M1r" TargetMode="External"/><Relationship Id="rId396" Type="http://schemas.openxmlformats.org/officeDocument/2006/relationships/hyperlink" Target="https://talan.bank.gov.ua/get-user-certificate/OaOkuIaTCco9U9xOQ-TX" TargetMode="External"/><Relationship Id="rId3" Type="http://schemas.openxmlformats.org/officeDocument/2006/relationships/hyperlink" Target="https://talan.bank.gov.ua/get-user-certificate/OaOkuV2eAKYECjnGIVU1" TargetMode="External"/><Relationship Id="rId214" Type="http://schemas.openxmlformats.org/officeDocument/2006/relationships/hyperlink" Target="https://talan.bank.gov.ua/get-user-certificate/OaOkubZ8ya5sl5XNY9rT" TargetMode="External"/><Relationship Id="rId235" Type="http://schemas.openxmlformats.org/officeDocument/2006/relationships/hyperlink" Target="https://talan.bank.gov.ua/get-user-certificate/OaOkuxBIMk_JwTcD-5rJ" TargetMode="External"/><Relationship Id="rId256" Type="http://schemas.openxmlformats.org/officeDocument/2006/relationships/hyperlink" Target="https://talan.bank.gov.ua/get-user-certificate/OaOkuCMSQ2LLVCsePTR7" TargetMode="External"/><Relationship Id="rId277" Type="http://schemas.openxmlformats.org/officeDocument/2006/relationships/hyperlink" Target="https://talan.bank.gov.ua/get-user-certificate/OaOku9K9AuT2CkDYtqqS" TargetMode="External"/><Relationship Id="rId298" Type="http://schemas.openxmlformats.org/officeDocument/2006/relationships/hyperlink" Target="https://talan.bank.gov.ua/get-user-certificate/OaOkuhiB5R0ZGOiow5ce" TargetMode="External"/><Relationship Id="rId400" Type="http://schemas.openxmlformats.org/officeDocument/2006/relationships/hyperlink" Target="https://talan.bank.gov.ua/get-user-certificate/OaOkumpqNhtXRyVP4IEl" TargetMode="External"/><Relationship Id="rId421" Type="http://schemas.openxmlformats.org/officeDocument/2006/relationships/hyperlink" Target="https://talan.bank.gov.ua/get-user-certificate/OaOkuor_2ThvGTIXA0b9" TargetMode="External"/><Relationship Id="rId116" Type="http://schemas.openxmlformats.org/officeDocument/2006/relationships/hyperlink" Target="https://talan.bank.gov.ua/get-user-certificate/OaOkuWl6fwm5hrCMJE3Z" TargetMode="External"/><Relationship Id="rId137" Type="http://schemas.openxmlformats.org/officeDocument/2006/relationships/hyperlink" Target="https://talan.bank.gov.ua/get-user-certificate/OaOkuZxB2Ra4R5mBN5Cz" TargetMode="External"/><Relationship Id="rId158" Type="http://schemas.openxmlformats.org/officeDocument/2006/relationships/hyperlink" Target="https://talan.bank.gov.ua/get-user-certificate/OaOkueGBNMdKX8pCXi5F" TargetMode="External"/><Relationship Id="rId302" Type="http://schemas.openxmlformats.org/officeDocument/2006/relationships/hyperlink" Target="https://talan.bank.gov.ua/get-user-certificate/OaOkuGwpaiQEps0zGxsK" TargetMode="External"/><Relationship Id="rId323" Type="http://schemas.openxmlformats.org/officeDocument/2006/relationships/hyperlink" Target="https://talan.bank.gov.ua/get-user-certificate/OaOkur1MgkRmTLVLo-dY" TargetMode="External"/><Relationship Id="rId344" Type="http://schemas.openxmlformats.org/officeDocument/2006/relationships/hyperlink" Target="https://talan.bank.gov.ua/get-user-certificate/OaOkuA-j4FpH5cqe6bLr" TargetMode="External"/><Relationship Id="rId20" Type="http://schemas.openxmlformats.org/officeDocument/2006/relationships/hyperlink" Target="https://talan.bank.gov.ua/get-user-certificate/OaOkucaCmvZSzvhaku5p" TargetMode="External"/><Relationship Id="rId41" Type="http://schemas.openxmlformats.org/officeDocument/2006/relationships/hyperlink" Target="https://talan.bank.gov.ua/get-user-certificate/OaOkukTelNQ1RUKnbfge" TargetMode="External"/><Relationship Id="rId62" Type="http://schemas.openxmlformats.org/officeDocument/2006/relationships/hyperlink" Target="https://talan.bank.gov.ua/get-user-certificate/OaOkuJepetJkPt1ueX6j" TargetMode="External"/><Relationship Id="rId83" Type="http://schemas.openxmlformats.org/officeDocument/2006/relationships/hyperlink" Target="https://talan.bank.gov.ua/get-user-certificate/OaOkuHzBtUF1Hentlisq" TargetMode="External"/><Relationship Id="rId179" Type="http://schemas.openxmlformats.org/officeDocument/2006/relationships/hyperlink" Target="https://talan.bank.gov.ua/get-user-certificate/OaOkuBgvqbMv9Pj-AX8c" TargetMode="External"/><Relationship Id="rId365" Type="http://schemas.openxmlformats.org/officeDocument/2006/relationships/hyperlink" Target="https://talan.bank.gov.ua/get-user-certificate/OaOkuv8oHomyNViYus2G" TargetMode="External"/><Relationship Id="rId386" Type="http://schemas.openxmlformats.org/officeDocument/2006/relationships/hyperlink" Target="https://talan.bank.gov.ua/get-user-certificate/OaOkuMqjkl6ACQFWBCam" TargetMode="External"/><Relationship Id="rId190" Type="http://schemas.openxmlformats.org/officeDocument/2006/relationships/hyperlink" Target="https://talan.bank.gov.ua/get-user-certificate/OaOkukS3yLm_iu_Ixm8n" TargetMode="External"/><Relationship Id="rId204" Type="http://schemas.openxmlformats.org/officeDocument/2006/relationships/hyperlink" Target="https://talan.bank.gov.ua/get-user-certificate/OaOkudK2voNz0o94wxXc" TargetMode="External"/><Relationship Id="rId225" Type="http://schemas.openxmlformats.org/officeDocument/2006/relationships/hyperlink" Target="https://talan.bank.gov.ua/get-user-certificate/OaOkuVtQhQ5-6Il2OWpm" TargetMode="External"/><Relationship Id="rId246" Type="http://schemas.openxmlformats.org/officeDocument/2006/relationships/hyperlink" Target="https://talan.bank.gov.ua/get-user-certificate/OaOkufnIbLwuKWB4DaKu" TargetMode="External"/><Relationship Id="rId267" Type="http://schemas.openxmlformats.org/officeDocument/2006/relationships/hyperlink" Target="https://talan.bank.gov.ua/get-user-certificate/OaOkud4a7aCKinCV9y5T" TargetMode="External"/><Relationship Id="rId288" Type="http://schemas.openxmlformats.org/officeDocument/2006/relationships/hyperlink" Target="https://talan.bank.gov.ua/get-user-certificate/OaOkuftdMr3gDKDSGD7_" TargetMode="External"/><Relationship Id="rId411" Type="http://schemas.openxmlformats.org/officeDocument/2006/relationships/hyperlink" Target="https://talan.bank.gov.ua/get-user-certificate/OaOkuJ9SncnawtgiXvDY" TargetMode="External"/><Relationship Id="rId432" Type="http://schemas.openxmlformats.org/officeDocument/2006/relationships/hyperlink" Target="https://talan.bank.gov.ua/get-user-certificate/OaOkuzv_QHWntIN6R4b-" TargetMode="External"/><Relationship Id="rId106" Type="http://schemas.openxmlformats.org/officeDocument/2006/relationships/hyperlink" Target="https://talan.bank.gov.ua/get-user-certificate/OaOkuxXhroG6oZWt_sxC" TargetMode="External"/><Relationship Id="rId127" Type="http://schemas.openxmlformats.org/officeDocument/2006/relationships/hyperlink" Target="https://talan.bank.gov.ua/get-user-certificate/OaOkuI3lh1PTBpGmu7L3" TargetMode="External"/><Relationship Id="rId313" Type="http://schemas.openxmlformats.org/officeDocument/2006/relationships/hyperlink" Target="https://talan.bank.gov.ua/get-user-certificate/OaOkuxDGEIUkHmUcVLTC" TargetMode="External"/><Relationship Id="rId10" Type="http://schemas.openxmlformats.org/officeDocument/2006/relationships/hyperlink" Target="https://talan.bank.gov.ua/get-user-certificate/OaOkuwrbrnLCPlYvOO6H" TargetMode="External"/><Relationship Id="rId31" Type="http://schemas.openxmlformats.org/officeDocument/2006/relationships/hyperlink" Target="https://talan.bank.gov.ua/get-user-certificate/OaOkumeZqOhQ2v-ZeY_2" TargetMode="External"/><Relationship Id="rId52" Type="http://schemas.openxmlformats.org/officeDocument/2006/relationships/hyperlink" Target="https://talan.bank.gov.ua/get-user-certificate/OaOkuHbLE9356Un8Y8S1" TargetMode="External"/><Relationship Id="rId73" Type="http://schemas.openxmlformats.org/officeDocument/2006/relationships/hyperlink" Target="https://talan.bank.gov.ua/get-user-certificate/OaOkuFoEgKoOy1NkJjNS" TargetMode="External"/><Relationship Id="rId94" Type="http://schemas.openxmlformats.org/officeDocument/2006/relationships/hyperlink" Target="https://talan.bank.gov.ua/get-user-certificate/OaOkuvgtp98ayKAIO2jY" TargetMode="External"/><Relationship Id="rId148" Type="http://schemas.openxmlformats.org/officeDocument/2006/relationships/hyperlink" Target="https://talan.bank.gov.ua/get-user-certificate/OaOkuz0AyGNwdfAnSvCe" TargetMode="External"/><Relationship Id="rId169" Type="http://schemas.openxmlformats.org/officeDocument/2006/relationships/hyperlink" Target="https://talan.bank.gov.ua/get-user-certificate/OaOkupdACT8hLJPK2AkN" TargetMode="External"/><Relationship Id="rId334" Type="http://schemas.openxmlformats.org/officeDocument/2006/relationships/hyperlink" Target="https://talan.bank.gov.ua/get-user-certificate/OaOku-Db1j7_5pQxTWhS" TargetMode="External"/><Relationship Id="rId355" Type="http://schemas.openxmlformats.org/officeDocument/2006/relationships/hyperlink" Target="https://talan.bank.gov.ua/get-user-certificate/OaOkuQRjaIxxp0ldk7yq" TargetMode="External"/><Relationship Id="rId376" Type="http://schemas.openxmlformats.org/officeDocument/2006/relationships/hyperlink" Target="https://talan.bank.gov.ua/get-user-certificate/OaOku-ICFqnJ0Jo04jOY" TargetMode="External"/><Relationship Id="rId397" Type="http://schemas.openxmlformats.org/officeDocument/2006/relationships/hyperlink" Target="https://talan.bank.gov.ua/get-user-certificate/OaOkuuuDPg3vF84Ou3Aw" TargetMode="External"/><Relationship Id="rId4" Type="http://schemas.openxmlformats.org/officeDocument/2006/relationships/hyperlink" Target="https://talan.bank.gov.ua/get-user-certificate/OaOkudWPRODreqxiFFBP" TargetMode="External"/><Relationship Id="rId180" Type="http://schemas.openxmlformats.org/officeDocument/2006/relationships/hyperlink" Target="https://talan.bank.gov.ua/get-user-certificate/OaOku79eEBERdlnvGPEe" TargetMode="External"/><Relationship Id="rId215" Type="http://schemas.openxmlformats.org/officeDocument/2006/relationships/hyperlink" Target="https://talan.bank.gov.ua/get-user-certificate/OaOkuh0DMMXqxDtECRqu" TargetMode="External"/><Relationship Id="rId236" Type="http://schemas.openxmlformats.org/officeDocument/2006/relationships/hyperlink" Target="https://talan.bank.gov.ua/get-user-certificate/OaOkuLMTUG-BWtKDD9qP" TargetMode="External"/><Relationship Id="rId257" Type="http://schemas.openxmlformats.org/officeDocument/2006/relationships/hyperlink" Target="https://talan.bank.gov.ua/get-user-certificate/OaOkuniUeGCeHy9fSK7X" TargetMode="External"/><Relationship Id="rId278" Type="http://schemas.openxmlformats.org/officeDocument/2006/relationships/hyperlink" Target="https://talan.bank.gov.ua/get-user-certificate/OaOku7Pc_eiNKRjuIq-p" TargetMode="External"/><Relationship Id="rId401" Type="http://schemas.openxmlformats.org/officeDocument/2006/relationships/hyperlink" Target="https://talan.bank.gov.ua/get-user-certificate/OaOkuZKlceusDGzTzXtF" TargetMode="External"/><Relationship Id="rId422" Type="http://schemas.openxmlformats.org/officeDocument/2006/relationships/hyperlink" Target="https://talan.bank.gov.ua/get-user-certificate/OaOkubT0nc_H93i4v-gr" TargetMode="External"/><Relationship Id="rId303" Type="http://schemas.openxmlformats.org/officeDocument/2006/relationships/hyperlink" Target="https://talan.bank.gov.ua/get-user-certificate/OaOkuFZ4iRTCEtYolYmG" TargetMode="External"/><Relationship Id="rId42" Type="http://schemas.openxmlformats.org/officeDocument/2006/relationships/hyperlink" Target="https://talan.bank.gov.ua/get-user-certificate/OaOkuNRCrmVrjzja1eJ-" TargetMode="External"/><Relationship Id="rId84" Type="http://schemas.openxmlformats.org/officeDocument/2006/relationships/hyperlink" Target="https://talan.bank.gov.ua/get-user-certificate/OaOku1oH1AHBjNBR4zcQ" TargetMode="External"/><Relationship Id="rId138" Type="http://schemas.openxmlformats.org/officeDocument/2006/relationships/hyperlink" Target="https://talan.bank.gov.ua/get-user-certificate/OaOkufbtfMNq6pZhKx7F" TargetMode="External"/><Relationship Id="rId345" Type="http://schemas.openxmlformats.org/officeDocument/2006/relationships/hyperlink" Target="https://talan.bank.gov.ua/get-user-certificate/OaOku0BAGF1YfVnyeY1-" TargetMode="External"/><Relationship Id="rId387" Type="http://schemas.openxmlformats.org/officeDocument/2006/relationships/hyperlink" Target="https://talan.bank.gov.ua/get-user-certificate/OaOkurQbfoSCBBbPn0Lp" TargetMode="External"/><Relationship Id="rId191" Type="http://schemas.openxmlformats.org/officeDocument/2006/relationships/hyperlink" Target="https://talan.bank.gov.ua/get-user-certificate/OaOkuvDDH92q1phPmpbb" TargetMode="External"/><Relationship Id="rId205" Type="http://schemas.openxmlformats.org/officeDocument/2006/relationships/hyperlink" Target="https://talan.bank.gov.ua/get-user-certificate/OaOku0-Q-cpcPS6U7Xaa" TargetMode="External"/><Relationship Id="rId247" Type="http://schemas.openxmlformats.org/officeDocument/2006/relationships/hyperlink" Target="https://talan.bank.gov.ua/get-user-certificate/OaOkuGYOPxbnen6MMpw8" TargetMode="External"/><Relationship Id="rId412" Type="http://schemas.openxmlformats.org/officeDocument/2006/relationships/hyperlink" Target="https://talan.bank.gov.ua/get-user-certificate/OaOku0wuO9FYRkVWKBbV" TargetMode="External"/><Relationship Id="rId107" Type="http://schemas.openxmlformats.org/officeDocument/2006/relationships/hyperlink" Target="https://talan.bank.gov.ua/get-user-certificate/OaOkuGLu-kX1SpgVV4g6" TargetMode="External"/><Relationship Id="rId289" Type="http://schemas.openxmlformats.org/officeDocument/2006/relationships/hyperlink" Target="https://talan.bank.gov.ua/get-user-certificate/OaOkuMOMVr-m06Oj8bVZ" TargetMode="External"/><Relationship Id="rId11" Type="http://schemas.openxmlformats.org/officeDocument/2006/relationships/hyperlink" Target="https://talan.bank.gov.ua/get-user-certificate/OaOkuZr1MzhWYrLHYnpy" TargetMode="External"/><Relationship Id="rId53" Type="http://schemas.openxmlformats.org/officeDocument/2006/relationships/hyperlink" Target="https://talan.bank.gov.ua/get-user-certificate/OaOkugz3Q8uEqin_KaOS" TargetMode="External"/><Relationship Id="rId149" Type="http://schemas.openxmlformats.org/officeDocument/2006/relationships/hyperlink" Target="https://talan.bank.gov.ua/get-user-certificate/OaOkuEXabvr3Uw4IsPnR" TargetMode="External"/><Relationship Id="rId314" Type="http://schemas.openxmlformats.org/officeDocument/2006/relationships/hyperlink" Target="https://talan.bank.gov.ua/get-user-certificate/OaOku1Wscx_bZhcfNo1n" TargetMode="External"/><Relationship Id="rId356" Type="http://schemas.openxmlformats.org/officeDocument/2006/relationships/hyperlink" Target="https://talan.bank.gov.ua/get-user-certificate/OaOkuvyybd_QHhMsQJ2f" TargetMode="External"/><Relationship Id="rId398" Type="http://schemas.openxmlformats.org/officeDocument/2006/relationships/hyperlink" Target="https://talan.bank.gov.ua/get-user-certificate/OaOkubkOkL-jLh74U0e3" TargetMode="External"/><Relationship Id="rId95" Type="http://schemas.openxmlformats.org/officeDocument/2006/relationships/hyperlink" Target="https://talan.bank.gov.ua/get-user-certificate/OaOkuxOsk2tPZsJuRhwd" TargetMode="External"/><Relationship Id="rId160" Type="http://schemas.openxmlformats.org/officeDocument/2006/relationships/hyperlink" Target="https://talan.bank.gov.ua/get-user-certificate/OaOkuj1GHiau2ircjNQP" TargetMode="External"/><Relationship Id="rId216" Type="http://schemas.openxmlformats.org/officeDocument/2006/relationships/hyperlink" Target="https://talan.bank.gov.ua/get-user-certificate/OaOkuMO1MpHGMjcRUWID" TargetMode="External"/><Relationship Id="rId423" Type="http://schemas.openxmlformats.org/officeDocument/2006/relationships/hyperlink" Target="https://talan.bank.gov.ua/get-user-certificate/OaOkuduqRRMHvugPkoV3" TargetMode="External"/><Relationship Id="rId258" Type="http://schemas.openxmlformats.org/officeDocument/2006/relationships/hyperlink" Target="https://talan.bank.gov.ua/get-user-certificate/OaOkuJHhP0-9s292nCpA" TargetMode="External"/><Relationship Id="rId22" Type="http://schemas.openxmlformats.org/officeDocument/2006/relationships/hyperlink" Target="https://talan.bank.gov.ua/get-user-certificate/OaOkuicIlZtFlVGS5vpt" TargetMode="External"/><Relationship Id="rId64" Type="http://schemas.openxmlformats.org/officeDocument/2006/relationships/hyperlink" Target="https://talan.bank.gov.ua/get-user-certificate/OaOkuCFmbKzi_dlwziiA" TargetMode="External"/><Relationship Id="rId118" Type="http://schemas.openxmlformats.org/officeDocument/2006/relationships/hyperlink" Target="https://talan.bank.gov.ua/get-user-certificate/OaOkuskPB5jAJU_iLc8B" TargetMode="External"/><Relationship Id="rId325" Type="http://schemas.openxmlformats.org/officeDocument/2006/relationships/hyperlink" Target="https://talan.bank.gov.ua/get-user-certificate/OaOkuVdNXGwrDjhfxGkg" TargetMode="External"/><Relationship Id="rId367" Type="http://schemas.openxmlformats.org/officeDocument/2006/relationships/hyperlink" Target="https://talan.bank.gov.ua/get-user-certificate/OaOkuMzBbLsx9sRgUgfQ" TargetMode="External"/><Relationship Id="rId171" Type="http://schemas.openxmlformats.org/officeDocument/2006/relationships/hyperlink" Target="https://talan.bank.gov.ua/get-user-certificate/OaOkud3rqXUMaIErjQrv" TargetMode="External"/><Relationship Id="rId227" Type="http://schemas.openxmlformats.org/officeDocument/2006/relationships/hyperlink" Target="https://talan.bank.gov.ua/get-user-certificate/OaOkull9mRh-AQyJvBqK" TargetMode="External"/><Relationship Id="rId269" Type="http://schemas.openxmlformats.org/officeDocument/2006/relationships/hyperlink" Target="https://talan.bank.gov.ua/get-user-certificate/OaOkuztG8OI5x8P5fI9Q" TargetMode="External"/><Relationship Id="rId434" Type="http://schemas.openxmlformats.org/officeDocument/2006/relationships/hyperlink" Target="https://talan.bank.gov.ua/get-user-certificate/OaOkuCazd0Pl5V9iTjmQ" TargetMode="External"/><Relationship Id="rId33" Type="http://schemas.openxmlformats.org/officeDocument/2006/relationships/hyperlink" Target="https://talan.bank.gov.ua/get-user-certificate/OaOkuWUO-0-G_av3HKj4" TargetMode="External"/><Relationship Id="rId129" Type="http://schemas.openxmlformats.org/officeDocument/2006/relationships/hyperlink" Target="https://talan.bank.gov.ua/get-user-certificate/OaOkuCQERepkxU7BVSxF" TargetMode="External"/><Relationship Id="rId280" Type="http://schemas.openxmlformats.org/officeDocument/2006/relationships/hyperlink" Target="https://talan.bank.gov.ua/get-user-certificate/OaOkua9Bk0LQIociA7UX" TargetMode="External"/><Relationship Id="rId336" Type="http://schemas.openxmlformats.org/officeDocument/2006/relationships/hyperlink" Target="https://talan.bank.gov.ua/get-user-certificate/OaOkuqSYIYYqwJl_nNw5" TargetMode="External"/><Relationship Id="rId75" Type="http://schemas.openxmlformats.org/officeDocument/2006/relationships/hyperlink" Target="https://talan.bank.gov.ua/get-user-certificate/OaOkuPBtaywCgnc-cF1A" TargetMode="External"/><Relationship Id="rId140" Type="http://schemas.openxmlformats.org/officeDocument/2006/relationships/hyperlink" Target="https://talan.bank.gov.ua/get-user-certificate/OaOku6LkaNqQ2GG7-3n7" TargetMode="External"/><Relationship Id="rId182" Type="http://schemas.openxmlformats.org/officeDocument/2006/relationships/hyperlink" Target="https://talan.bank.gov.ua/get-user-certificate/OaOkuC1ZJkv7-6ERUdEy" TargetMode="External"/><Relationship Id="rId378" Type="http://schemas.openxmlformats.org/officeDocument/2006/relationships/hyperlink" Target="https://talan.bank.gov.ua/get-user-certificate/OaOkuigXgr6_tw5dlcn-" TargetMode="External"/><Relationship Id="rId403" Type="http://schemas.openxmlformats.org/officeDocument/2006/relationships/hyperlink" Target="https://talan.bank.gov.ua/get-user-certificate/OaOkuM5hrnYqRs7zuiZC" TargetMode="External"/><Relationship Id="rId6" Type="http://schemas.openxmlformats.org/officeDocument/2006/relationships/hyperlink" Target="https://talan.bank.gov.ua/get-user-certificate/OaOkuhD1KwN8_A8qPXgI" TargetMode="External"/><Relationship Id="rId238" Type="http://schemas.openxmlformats.org/officeDocument/2006/relationships/hyperlink" Target="https://talan.bank.gov.ua/get-user-certificate/OaOkuuz6yiTx85BrF9QU" TargetMode="External"/><Relationship Id="rId291" Type="http://schemas.openxmlformats.org/officeDocument/2006/relationships/hyperlink" Target="https://talan.bank.gov.ua/get-user-certificate/OaOkuy08LrXFjhc2_ZSy" TargetMode="External"/><Relationship Id="rId305" Type="http://schemas.openxmlformats.org/officeDocument/2006/relationships/hyperlink" Target="https://talan.bank.gov.ua/get-user-certificate/OaOkuqUyoy66czIQycG-" TargetMode="External"/><Relationship Id="rId347" Type="http://schemas.openxmlformats.org/officeDocument/2006/relationships/hyperlink" Target="https://talan.bank.gov.ua/get-user-certificate/OaOkuJUWUfq3IfWHwW3-" TargetMode="External"/><Relationship Id="rId44" Type="http://schemas.openxmlformats.org/officeDocument/2006/relationships/hyperlink" Target="https://talan.bank.gov.ua/get-user-certificate/OaOku45vtkKzYVbbP8Lp" TargetMode="External"/><Relationship Id="rId86" Type="http://schemas.openxmlformats.org/officeDocument/2006/relationships/hyperlink" Target="https://talan.bank.gov.ua/get-user-certificate/OaOkuI8HNBZIesJC2GcG" TargetMode="External"/><Relationship Id="rId151" Type="http://schemas.openxmlformats.org/officeDocument/2006/relationships/hyperlink" Target="https://talan.bank.gov.ua/get-user-certificate/OaOkuIa1Dqq_4zTzSvC5" TargetMode="External"/><Relationship Id="rId389" Type="http://schemas.openxmlformats.org/officeDocument/2006/relationships/hyperlink" Target="https://talan.bank.gov.ua/get-user-certificate/OaOkucgipcaDyhXbMipa" TargetMode="External"/><Relationship Id="rId193" Type="http://schemas.openxmlformats.org/officeDocument/2006/relationships/hyperlink" Target="https://talan.bank.gov.ua/get-user-certificate/OaOkuC9QWt-exgBP-qnG" TargetMode="External"/><Relationship Id="rId207" Type="http://schemas.openxmlformats.org/officeDocument/2006/relationships/hyperlink" Target="https://talan.bank.gov.ua/get-user-certificate/OaOku-EeAhPVi9X5Fhhw" TargetMode="External"/><Relationship Id="rId249" Type="http://schemas.openxmlformats.org/officeDocument/2006/relationships/hyperlink" Target="https://talan.bank.gov.ua/get-user-certificate/OaOkuaHZEOmf4xAnYPp6" TargetMode="External"/><Relationship Id="rId414" Type="http://schemas.openxmlformats.org/officeDocument/2006/relationships/hyperlink" Target="https://talan.bank.gov.ua/get-user-certificate/OaOkuLwikGVFgbYQa6z3" TargetMode="External"/><Relationship Id="rId13" Type="http://schemas.openxmlformats.org/officeDocument/2006/relationships/hyperlink" Target="https://talan.bank.gov.ua/get-user-certificate/OaOkuij2A6GZ9F6p6eqz" TargetMode="External"/><Relationship Id="rId109" Type="http://schemas.openxmlformats.org/officeDocument/2006/relationships/hyperlink" Target="https://talan.bank.gov.ua/get-user-certificate/OaOkuNpoNutP2mHouQUe" TargetMode="External"/><Relationship Id="rId260" Type="http://schemas.openxmlformats.org/officeDocument/2006/relationships/hyperlink" Target="https://talan.bank.gov.ua/get-user-certificate/OaOkuoJRi7fqkQ5BlWIy" TargetMode="External"/><Relationship Id="rId316" Type="http://schemas.openxmlformats.org/officeDocument/2006/relationships/hyperlink" Target="https://talan.bank.gov.ua/get-user-certificate/OaOku5DeHXUmBizdJrO9" TargetMode="External"/><Relationship Id="rId55" Type="http://schemas.openxmlformats.org/officeDocument/2006/relationships/hyperlink" Target="https://talan.bank.gov.ua/get-user-certificate/OaOkuzhM2iyYy9JkGsQq" TargetMode="External"/><Relationship Id="rId97" Type="http://schemas.openxmlformats.org/officeDocument/2006/relationships/hyperlink" Target="https://talan.bank.gov.ua/get-user-certificate/OaOkuzgjdX7yWOOKroOr" TargetMode="External"/><Relationship Id="rId120" Type="http://schemas.openxmlformats.org/officeDocument/2006/relationships/hyperlink" Target="https://talan.bank.gov.ua/get-user-certificate/OaOkui6oQyZAhG7NTfxw" TargetMode="External"/><Relationship Id="rId358" Type="http://schemas.openxmlformats.org/officeDocument/2006/relationships/hyperlink" Target="https://talan.bank.gov.ua/get-user-certificate/OaOkupLj-dAZuQdQv3TE" TargetMode="External"/><Relationship Id="rId162" Type="http://schemas.openxmlformats.org/officeDocument/2006/relationships/hyperlink" Target="https://talan.bank.gov.ua/get-user-certificate/OaOkuHruetdj_RNqqsCq" TargetMode="External"/><Relationship Id="rId218" Type="http://schemas.openxmlformats.org/officeDocument/2006/relationships/hyperlink" Target="https://talan.bank.gov.ua/get-user-certificate/OaOkuQ1XhnhBNWcWqwEX" TargetMode="External"/><Relationship Id="rId425" Type="http://schemas.openxmlformats.org/officeDocument/2006/relationships/hyperlink" Target="https://talan.bank.gov.ua/get-user-certificate/OaOkuSsxOfgynx6nWhFH" TargetMode="External"/><Relationship Id="rId271" Type="http://schemas.openxmlformats.org/officeDocument/2006/relationships/hyperlink" Target="https://talan.bank.gov.ua/get-user-certificate/OaOkur4XZRr18PRU7NvX" TargetMode="External"/><Relationship Id="rId24" Type="http://schemas.openxmlformats.org/officeDocument/2006/relationships/hyperlink" Target="https://talan.bank.gov.ua/get-user-certificate/OaOkuqgNDGP4T3paGnx5" TargetMode="External"/><Relationship Id="rId66" Type="http://schemas.openxmlformats.org/officeDocument/2006/relationships/hyperlink" Target="https://talan.bank.gov.ua/get-user-certificate/OaOkuAph6L1FC7rXxAoz" TargetMode="External"/><Relationship Id="rId131" Type="http://schemas.openxmlformats.org/officeDocument/2006/relationships/hyperlink" Target="https://talan.bank.gov.ua/get-user-certificate/OaOkuAOl1Uji_Y89VQJ9" TargetMode="External"/><Relationship Id="rId327" Type="http://schemas.openxmlformats.org/officeDocument/2006/relationships/hyperlink" Target="https://talan.bank.gov.ua/get-user-certificate/OaOkuNTY8XRn-DYZIhcX" TargetMode="External"/><Relationship Id="rId369" Type="http://schemas.openxmlformats.org/officeDocument/2006/relationships/hyperlink" Target="https://talan.bank.gov.ua/get-user-certificate/OaOku3q827bqj_zLi0CF" TargetMode="External"/><Relationship Id="rId173" Type="http://schemas.openxmlformats.org/officeDocument/2006/relationships/hyperlink" Target="https://talan.bank.gov.ua/get-user-certificate/OaOkuAgerxtLstGe5qfB" TargetMode="External"/><Relationship Id="rId229" Type="http://schemas.openxmlformats.org/officeDocument/2006/relationships/hyperlink" Target="https://talan.bank.gov.ua/get-user-certificate/OaOkuvg4osd8mb-oZhfn" TargetMode="External"/><Relationship Id="rId380" Type="http://schemas.openxmlformats.org/officeDocument/2006/relationships/hyperlink" Target="https://talan.bank.gov.ua/get-user-certificate/OaOku5rdNlSZyJ_plaDD" TargetMode="External"/><Relationship Id="rId436" Type="http://schemas.openxmlformats.org/officeDocument/2006/relationships/hyperlink" Target="https://talan.bank.gov.ua/get-user-certificate/OaOkuMdy3iJC_b0IWZjI" TargetMode="External"/><Relationship Id="rId240" Type="http://schemas.openxmlformats.org/officeDocument/2006/relationships/hyperlink" Target="https://talan.bank.gov.ua/get-user-certificate/OaOkuhFYo-KeaWqherEI" TargetMode="External"/><Relationship Id="rId35" Type="http://schemas.openxmlformats.org/officeDocument/2006/relationships/hyperlink" Target="https://talan.bank.gov.ua/get-user-certificate/OaOkunh2vJZZKgzNX8Ni" TargetMode="External"/><Relationship Id="rId77" Type="http://schemas.openxmlformats.org/officeDocument/2006/relationships/hyperlink" Target="https://talan.bank.gov.ua/get-user-certificate/OaOkuHObwI2ROlR53M85" TargetMode="External"/><Relationship Id="rId100" Type="http://schemas.openxmlformats.org/officeDocument/2006/relationships/hyperlink" Target="https://talan.bank.gov.ua/get-user-certificate/OaOkuDTRlzN_9V_Ciz8u" TargetMode="External"/><Relationship Id="rId282" Type="http://schemas.openxmlformats.org/officeDocument/2006/relationships/hyperlink" Target="https://talan.bank.gov.ua/get-user-certificate/OaOkuumtYPtmq1ADflDo" TargetMode="External"/><Relationship Id="rId338" Type="http://schemas.openxmlformats.org/officeDocument/2006/relationships/hyperlink" Target="https://talan.bank.gov.ua/get-user-certificate/OaOkudYK0O1Yp4kLIjbV" TargetMode="External"/><Relationship Id="rId8" Type="http://schemas.openxmlformats.org/officeDocument/2006/relationships/hyperlink" Target="https://talan.bank.gov.ua/get-user-certificate/OaOku5AnMcmOPTONNEJO" TargetMode="External"/><Relationship Id="rId142" Type="http://schemas.openxmlformats.org/officeDocument/2006/relationships/hyperlink" Target="https://talan.bank.gov.ua/get-user-certificate/OaOkuUuHJFNUz7l20INc" TargetMode="External"/><Relationship Id="rId184" Type="http://schemas.openxmlformats.org/officeDocument/2006/relationships/hyperlink" Target="https://talan.bank.gov.ua/get-user-certificate/OaOkun8Ve-jzU8MQRgxN" TargetMode="External"/><Relationship Id="rId391" Type="http://schemas.openxmlformats.org/officeDocument/2006/relationships/hyperlink" Target="https://talan.bank.gov.ua/get-user-certificate/OaOku2r_FyDFrLwNURuP" TargetMode="External"/><Relationship Id="rId405" Type="http://schemas.openxmlformats.org/officeDocument/2006/relationships/hyperlink" Target="https://talan.bank.gov.ua/get-user-certificate/OaOkur1MEoASD0lpok2y" TargetMode="External"/><Relationship Id="rId251" Type="http://schemas.openxmlformats.org/officeDocument/2006/relationships/hyperlink" Target="https://talan.bank.gov.ua/get-user-certificate/OaOkuG64plK9RLeeSM6S" TargetMode="External"/><Relationship Id="rId46" Type="http://schemas.openxmlformats.org/officeDocument/2006/relationships/hyperlink" Target="https://talan.bank.gov.ua/get-user-certificate/OaOkuNUBWc6Flx_tUh1r" TargetMode="External"/><Relationship Id="rId293" Type="http://schemas.openxmlformats.org/officeDocument/2006/relationships/hyperlink" Target="https://talan.bank.gov.ua/get-user-certificate/OaOkuKgdbuRyieUQodhV" TargetMode="External"/><Relationship Id="rId307" Type="http://schemas.openxmlformats.org/officeDocument/2006/relationships/hyperlink" Target="https://talan.bank.gov.ua/get-user-certificate/OaOkunrw3aND7WvpY2Mj" TargetMode="External"/><Relationship Id="rId349" Type="http://schemas.openxmlformats.org/officeDocument/2006/relationships/hyperlink" Target="https://talan.bank.gov.ua/get-user-certificate/OaOkuT-G4BQQ3cYj8IPD" TargetMode="External"/><Relationship Id="rId88" Type="http://schemas.openxmlformats.org/officeDocument/2006/relationships/hyperlink" Target="https://talan.bank.gov.ua/get-user-certificate/OaOkueHYFHTavzdtBjA8" TargetMode="External"/><Relationship Id="rId111" Type="http://schemas.openxmlformats.org/officeDocument/2006/relationships/hyperlink" Target="https://talan.bank.gov.ua/get-user-certificate/OaOkuhpFWDhakIAj3bz0" TargetMode="External"/><Relationship Id="rId153" Type="http://schemas.openxmlformats.org/officeDocument/2006/relationships/hyperlink" Target="https://talan.bank.gov.ua/get-user-certificate/OaOku-uYyTF62EEjT2c6" TargetMode="External"/><Relationship Id="rId195" Type="http://schemas.openxmlformats.org/officeDocument/2006/relationships/hyperlink" Target="https://talan.bank.gov.ua/get-user-certificate/OaOkuj0U1EDQnxFkDydY" TargetMode="External"/><Relationship Id="rId209" Type="http://schemas.openxmlformats.org/officeDocument/2006/relationships/hyperlink" Target="https://talan.bank.gov.ua/get-user-certificate/OaOkuDqXDkS-k1ofb13o" TargetMode="External"/><Relationship Id="rId360" Type="http://schemas.openxmlformats.org/officeDocument/2006/relationships/hyperlink" Target="https://talan.bank.gov.ua/get-user-certificate/OaOkuNR2FLSDyLOQtQJo" TargetMode="External"/><Relationship Id="rId416" Type="http://schemas.openxmlformats.org/officeDocument/2006/relationships/hyperlink" Target="https://talan.bank.gov.ua/get-user-certificate/OaOkusvfrb2N83gJQP9o" TargetMode="External"/><Relationship Id="rId220" Type="http://schemas.openxmlformats.org/officeDocument/2006/relationships/hyperlink" Target="https://talan.bank.gov.ua/get-user-certificate/OaOkuif6xlp7SY3IJzs1" TargetMode="External"/><Relationship Id="rId15" Type="http://schemas.openxmlformats.org/officeDocument/2006/relationships/hyperlink" Target="https://talan.bank.gov.ua/get-user-certificate/OaOkuXzHMfo0RfC4Wzkl" TargetMode="External"/><Relationship Id="rId57" Type="http://schemas.openxmlformats.org/officeDocument/2006/relationships/hyperlink" Target="https://talan.bank.gov.ua/get-user-certificate/OaOkuT8tNarMhwZBDBW0" TargetMode="External"/><Relationship Id="rId262" Type="http://schemas.openxmlformats.org/officeDocument/2006/relationships/hyperlink" Target="https://talan.bank.gov.ua/get-user-certificate/OaOkuBbpeLUuMvbILNHH" TargetMode="External"/><Relationship Id="rId318" Type="http://schemas.openxmlformats.org/officeDocument/2006/relationships/hyperlink" Target="https://talan.bank.gov.ua/get-user-certificate/OaOkucnxPFWzOVeX1EUV" TargetMode="External"/><Relationship Id="rId99" Type="http://schemas.openxmlformats.org/officeDocument/2006/relationships/hyperlink" Target="https://talan.bank.gov.ua/get-user-certificate/OaOkuTFm-FVOitp9gtSi" TargetMode="External"/><Relationship Id="rId122" Type="http://schemas.openxmlformats.org/officeDocument/2006/relationships/hyperlink" Target="https://talan.bank.gov.ua/get-user-certificate/OaOkug3jBJ2N1reJA1z6" TargetMode="External"/><Relationship Id="rId164" Type="http://schemas.openxmlformats.org/officeDocument/2006/relationships/hyperlink" Target="https://talan.bank.gov.ua/get-user-certificate/OaOkulHiAP8dsEB2PCrg" TargetMode="External"/><Relationship Id="rId371" Type="http://schemas.openxmlformats.org/officeDocument/2006/relationships/hyperlink" Target="https://talan.bank.gov.ua/get-user-certificate/OaOkupqCxFildq8JtstK" TargetMode="External"/><Relationship Id="rId427" Type="http://schemas.openxmlformats.org/officeDocument/2006/relationships/hyperlink" Target="https://talan.bank.gov.ua/get-user-certificate/OaOkuGsTxJu0rfSK56Q6" TargetMode="External"/><Relationship Id="rId26" Type="http://schemas.openxmlformats.org/officeDocument/2006/relationships/hyperlink" Target="https://talan.bank.gov.ua/get-user-certificate/OaOku5dgzvg_CFsLUija" TargetMode="External"/><Relationship Id="rId231" Type="http://schemas.openxmlformats.org/officeDocument/2006/relationships/hyperlink" Target="https://talan.bank.gov.ua/get-user-certificate/OaOkuCq5bq5o6JGrIOoO" TargetMode="External"/><Relationship Id="rId273" Type="http://schemas.openxmlformats.org/officeDocument/2006/relationships/hyperlink" Target="https://talan.bank.gov.ua/get-user-certificate/OaOkuOcs-kc8NOXyFlIq" TargetMode="External"/><Relationship Id="rId329" Type="http://schemas.openxmlformats.org/officeDocument/2006/relationships/hyperlink" Target="https://talan.bank.gov.ua/get-user-certificate/OaOkuMxi9u0XZgN3Na9I" TargetMode="External"/><Relationship Id="rId68" Type="http://schemas.openxmlformats.org/officeDocument/2006/relationships/hyperlink" Target="https://talan.bank.gov.ua/get-user-certificate/OaOkuv4nYMvE-clXiRBO" TargetMode="External"/><Relationship Id="rId133" Type="http://schemas.openxmlformats.org/officeDocument/2006/relationships/hyperlink" Target="https://talan.bank.gov.ua/get-user-certificate/OaOkuOFkOAzRwnscOkcn" TargetMode="External"/><Relationship Id="rId175" Type="http://schemas.openxmlformats.org/officeDocument/2006/relationships/hyperlink" Target="https://talan.bank.gov.ua/get-user-certificate/OaOkuFcZZfvr8tqMv9SN" TargetMode="External"/><Relationship Id="rId340" Type="http://schemas.openxmlformats.org/officeDocument/2006/relationships/hyperlink" Target="https://talan.bank.gov.ua/get-user-certificate/OaOkuI6dW49IDWqXZyPW" TargetMode="External"/><Relationship Id="rId200" Type="http://schemas.openxmlformats.org/officeDocument/2006/relationships/hyperlink" Target="https://talan.bank.gov.ua/get-user-certificate/OaOkuzKAX0wUdPc0zpdO" TargetMode="External"/><Relationship Id="rId382" Type="http://schemas.openxmlformats.org/officeDocument/2006/relationships/hyperlink" Target="https://talan.bank.gov.ua/get-user-certificate/OaOku-yDfuHEHlcobN5P" TargetMode="External"/><Relationship Id="rId438" Type="http://schemas.openxmlformats.org/officeDocument/2006/relationships/hyperlink" Target="https://talan.bank.gov.ua/get-user-certificate/OaOku5tE6bmw4qo9Qj-F" TargetMode="External"/><Relationship Id="rId242" Type="http://schemas.openxmlformats.org/officeDocument/2006/relationships/hyperlink" Target="https://talan.bank.gov.ua/get-user-certificate/OaOku_ovYrIPYNuSFij9" TargetMode="External"/><Relationship Id="rId284" Type="http://schemas.openxmlformats.org/officeDocument/2006/relationships/hyperlink" Target="https://talan.bank.gov.ua/get-user-certificate/OaOku07voF-WuCGYLSKB" TargetMode="External"/><Relationship Id="rId37" Type="http://schemas.openxmlformats.org/officeDocument/2006/relationships/hyperlink" Target="https://talan.bank.gov.ua/get-user-certificate/OaOkuImSucYJtsiQeTw5" TargetMode="External"/><Relationship Id="rId79" Type="http://schemas.openxmlformats.org/officeDocument/2006/relationships/hyperlink" Target="https://talan.bank.gov.ua/get-user-certificate/OaOkuslZ2b2NrntNX2Sa" TargetMode="External"/><Relationship Id="rId102" Type="http://schemas.openxmlformats.org/officeDocument/2006/relationships/hyperlink" Target="https://talan.bank.gov.ua/get-user-certificate/OaOkuzyo6bpS8JWmqC5g" TargetMode="External"/><Relationship Id="rId144" Type="http://schemas.openxmlformats.org/officeDocument/2006/relationships/hyperlink" Target="https://talan.bank.gov.ua/get-user-certificate/OaOkun9NOddLQPQ-8yOc" TargetMode="External"/><Relationship Id="rId90" Type="http://schemas.openxmlformats.org/officeDocument/2006/relationships/hyperlink" Target="https://talan.bank.gov.ua/get-user-certificate/OaOkurazFGhJxgwEOykB" TargetMode="External"/><Relationship Id="rId186" Type="http://schemas.openxmlformats.org/officeDocument/2006/relationships/hyperlink" Target="https://talan.bank.gov.ua/get-user-certificate/OaOkuf3tmxOLZPaKnWIt" TargetMode="External"/><Relationship Id="rId351" Type="http://schemas.openxmlformats.org/officeDocument/2006/relationships/hyperlink" Target="https://talan.bank.gov.ua/get-user-certificate/OaOkuTpkUl-WRsyfe4Oo" TargetMode="External"/><Relationship Id="rId393" Type="http://schemas.openxmlformats.org/officeDocument/2006/relationships/hyperlink" Target="https://talan.bank.gov.ua/get-user-certificate/OaOkuCj4IinPtvPEsGHw" TargetMode="External"/><Relationship Id="rId407" Type="http://schemas.openxmlformats.org/officeDocument/2006/relationships/hyperlink" Target="https://talan.bank.gov.ua/get-user-certificate/OaOkuyXXBV3K_fzfABXK" TargetMode="External"/><Relationship Id="rId211" Type="http://schemas.openxmlformats.org/officeDocument/2006/relationships/hyperlink" Target="https://talan.bank.gov.ua/get-user-certificate/OaOkuySklAX1GrLsPTAu" TargetMode="External"/><Relationship Id="rId253" Type="http://schemas.openxmlformats.org/officeDocument/2006/relationships/hyperlink" Target="https://talan.bank.gov.ua/get-user-certificate/OaOku4ttqIEu8UiR9QIM" TargetMode="External"/><Relationship Id="rId295" Type="http://schemas.openxmlformats.org/officeDocument/2006/relationships/hyperlink" Target="https://talan.bank.gov.ua/get-user-certificate/OaOkuhlTfEJf-qHNx-kh" TargetMode="External"/><Relationship Id="rId309" Type="http://schemas.openxmlformats.org/officeDocument/2006/relationships/hyperlink" Target="https://talan.bank.gov.ua/get-user-certificate/OaOkuuv-KdPR7kiV1U5f" TargetMode="External"/><Relationship Id="rId48" Type="http://schemas.openxmlformats.org/officeDocument/2006/relationships/hyperlink" Target="https://talan.bank.gov.ua/get-user-certificate/OaOkutvxTp0puySHY8bJ" TargetMode="External"/><Relationship Id="rId113" Type="http://schemas.openxmlformats.org/officeDocument/2006/relationships/hyperlink" Target="https://talan.bank.gov.ua/get-user-certificate/OaOku1GIDWUBsMUw6nLz" TargetMode="External"/><Relationship Id="rId320" Type="http://schemas.openxmlformats.org/officeDocument/2006/relationships/hyperlink" Target="https://talan.bank.gov.ua/get-user-certificate/OaOkuIiKqSKvXSyVMixA" TargetMode="External"/><Relationship Id="rId155" Type="http://schemas.openxmlformats.org/officeDocument/2006/relationships/hyperlink" Target="https://talan.bank.gov.ua/get-user-certificate/OaOkulswCK5bclhduQMx" TargetMode="External"/><Relationship Id="rId197" Type="http://schemas.openxmlformats.org/officeDocument/2006/relationships/hyperlink" Target="https://talan.bank.gov.ua/get-user-certificate/OaOkuVLAT0Yqyb8A_SLA" TargetMode="External"/><Relationship Id="rId362" Type="http://schemas.openxmlformats.org/officeDocument/2006/relationships/hyperlink" Target="https://talan.bank.gov.ua/get-user-certificate/OaOku6rLcvrs3RNq7skc" TargetMode="External"/><Relationship Id="rId418" Type="http://schemas.openxmlformats.org/officeDocument/2006/relationships/hyperlink" Target="https://talan.bank.gov.ua/get-user-certificate/OaOku0f314h5hL1Z3AH7" TargetMode="External"/><Relationship Id="rId222" Type="http://schemas.openxmlformats.org/officeDocument/2006/relationships/hyperlink" Target="https://talan.bank.gov.ua/get-user-certificate/OaOku82r7DYHmlVXOCV-" TargetMode="External"/><Relationship Id="rId264" Type="http://schemas.openxmlformats.org/officeDocument/2006/relationships/hyperlink" Target="https://talan.bank.gov.ua/get-user-certificate/OaOkuUIXM4QOE6HRJCmg" TargetMode="External"/><Relationship Id="rId17" Type="http://schemas.openxmlformats.org/officeDocument/2006/relationships/hyperlink" Target="https://talan.bank.gov.ua/get-user-certificate/OaOkufmY-g4k_7763OuL" TargetMode="External"/><Relationship Id="rId59" Type="http://schemas.openxmlformats.org/officeDocument/2006/relationships/hyperlink" Target="https://talan.bank.gov.ua/get-user-certificate/OaOkuGKDDJNQOcGEheRK" TargetMode="External"/><Relationship Id="rId124" Type="http://schemas.openxmlformats.org/officeDocument/2006/relationships/hyperlink" Target="https://talan.bank.gov.ua/get-user-certificate/OaOkufyJ6dVDkT24-WEh" TargetMode="External"/><Relationship Id="rId70" Type="http://schemas.openxmlformats.org/officeDocument/2006/relationships/hyperlink" Target="https://talan.bank.gov.ua/get-user-certificate/OaOku5vrZZ8wV8yT27k2" TargetMode="External"/><Relationship Id="rId166" Type="http://schemas.openxmlformats.org/officeDocument/2006/relationships/hyperlink" Target="https://talan.bank.gov.ua/get-user-certificate/OaOku4Fjw8tQ_37vY1vv" TargetMode="External"/><Relationship Id="rId331" Type="http://schemas.openxmlformats.org/officeDocument/2006/relationships/hyperlink" Target="https://talan.bank.gov.ua/get-user-certificate/OaOku4Z3nDm-JnSmf9cp" TargetMode="External"/><Relationship Id="rId373" Type="http://schemas.openxmlformats.org/officeDocument/2006/relationships/hyperlink" Target="https://talan.bank.gov.ua/get-user-certificate/OaOkuwXi_-5Q7AMpAio3" TargetMode="External"/><Relationship Id="rId429" Type="http://schemas.openxmlformats.org/officeDocument/2006/relationships/hyperlink" Target="https://talan.bank.gov.ua/get-user-certificate/OaOkuQTGL7Y6hwXbLF8z" TargetMode="External"/><Relationship Id="rId1" Type="http://schemas.openxmlformats.org/officeDocument/2006/relationships/hyperlink" Target="https://talan.bank.gov.ua/get-user-certificate/OaOkumhntTWUsIA9flYR" TargetMode="External"/><Relationship Id="rId233" Type="http://schemas.openxmlformats.org/officeDocument/2006/relationships/hyperlink" Target="https://talan.bank.gov.ua/get-user-certificate/OaOkuxBN2Qi06UBzSzHb" TargetMode="External"/><Relationship Id="rId28" Type="http://schemas.openxmlformats.org/officeDocument/2006/relationships/hyperlink" Target="https://talan.bank.gov.ua/get-user-certificate/OaOkuZ1vpL4g30nt02zr" TargetMode="External"/><Relationship Id="rId275" Type="http://schemas.openxmlformats.org/officeDocument/2006/relationships/hyperlink" Target="https://talan.bank.gov.ua/get-user-certificate/OaOkuSloHwCeRGrIJhJs" TargetMode="External"/><Relationship Id="rId300" Type="http://schemas.openxmlformats.org/officeDocument/2006/relationships/hyperlink" Target="https://talan.bank.gov.ua/get-user-certificate/OaOkurlIK36A7fvD9N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9"/>
  <sheetViews>
    <sheetView tabSelected="1" workbookViewId="0">
      <selection sqref="A1:XFD1"/>
    </sheetView>
  </sheetViews>
  <sheetFormatPr defaultRowHeight="14.4" x14ac:dyDescent="0.3"/>
  <cols>
    <col min="1" max="1" width="16.6640625" customWidth="1"/>
    <col min="2" max="2" width="15.44140625" customWidth="1"/>
    <col min="3" max="3" width="28.44140625" customWidth="1"/>
    <col min="4" max="4" width="61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1106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HYPERLINK("https://talan.bank.gov.ua/get-user-certificate/OaOkumhntTWUsIA9flYR","Завантажити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HYPERLINK("https://talan.bank.gov.ua/get-user-certificate/OaOkuv1L7eaOfjLF5TYM","Завантажити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HYPERLINK("https://talan.bank.gov.ua/get-user-certificate/OaOkuV2eAKYECjnGIVU1","Завантажити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HYPERLINK("https://talan.bank.gov.ua/get-user-certificate/OaOkudWPRODreqxiFFBP","Завантажити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HYPERLINK("https://talan.bank.gov.ua/get-user-certificate/OaOkumxCYVYvJNpOedm6","Завантажити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HYPERLINK("https://talan.bank.gov.ua/get-user-certificate/OaOkuhD1KwN8_A8qPXgI","Завантажити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22</v>
      </c>
      <c r="E8" t="str">
        <f>HYPERLINK("https://talan.bank.gov.ua/get-user-certificate/OaOku9CxAtTBK9iBKyJ8","Завантажити сертифікат")</f>
        <v>Завантажити сертифікат</v>
      </c>
    </row>
    <row r="9" spans="1:5" x14ac:dyDescent="0.3">
      <c r="A9" t="s">
        <v>25</v>
      </c>
      <c r="B9" t="s">
        <v>5</v>
      </c>
      <c r="C9" t="s">
        <v>26</v>
      </c>
      <c r="D9" t="s">
        <v>27</v>
      </c>
      <c r="E9" t="str">
        <f>HYPERLINK("https://talan.bank.gov.ua/get-user-certificate/OaOku5AnMcmOPTONNEJO","Завантажити сертифікат")</f>
        <v>Завантажити сертифікат</v>
      </c>
    </row>
    <row r="10" spans="1:5" x14ac:dyDescent="0.3">
      <c r="A10" t="s">
        <v>28</v>
      </c>
      <c r="B10" t="s">
        <v>5</v>
      </c>
      <c r="C10" t="s">
        <v>29</v>
      </c>
      <c r="D10" t="s">
        <v>30</v>
      </c>
      <c r="E10" t="str">
        <f>HYPERLINK("https://talan.bank.gov.ua/get-user-certificate/OaOkuPzXJCCZwukEGJQY","Завантажити сертифікат")</f>
        <v>Завантажити сертифікат</v>
      </c>
    </row>
    <row r="11" spans="1:5" x14ac:dyDescent="0.3">
      <c r="A11" t="s">
        <v>31</v>
      </c>
      <c r="B11" t="s">
        <v>5</v>
      </c>
      <c r="C11" t="s">
        <v>32</v>
      </c>
      <c r="D11" t="s">
        <v>30</v>
      </c>
      <c r="E11" t="str">
        <f>HYPERLINK("https://talan.bank.gov.ua/get-user-certificate/OaOkuwrbrnLCPlYvOO6H","Завантажити сертифікат")</f>
        <v>Завантажити сертифікат</v>
      </c>
    </row>
    <row r="12" spans="1:5" x14ac:dyDescent="0.3">
      <c r="A12" t="s">
        <v>33</v>
      </c>
      <c r="B12" t="s">
        <v>5</v>
      </c>
      <c r="C12" t="s">
        <v>34</v>
      </c>
      <c r="D12" t="s">
        <v>35</v>
      </c>
      <c r="E12" t="str">
        <f>HYPERLINK("https://talan.bank.gov.ua/get-user-certificate/OaOkuZr1MzhWYrLHYnpy","Завантажити сертифікат")</f>
        <v>Завантажити сертифікат</v>
      </c>
    </row>
    <row r="13" spans="1:5" x14ac:dyDescent="0.3">
      <c r="A13" t="s">
        <v>36</v>
      </c>
      <c r="B13" t="s">
        <v>5</v>
      </c>
      <c r="C13" t="s">
        <v>37</v>
      </c>
      <c r="D13" t="s">
        <v>38</v>
      </c>
      <c r="E13" t="str">
        <f>HYPERLINK("https://talan.bank.gov.ua/get-user-certificate/OaOkui9xtDxdGSuBKl8d","Завантажити сертифікат")</f>
        <v>Завантажити сертифікат</v>
      </c>
    </row>
    <row r="14" spans="1:5" x14ac:dyDescent="0.3">
      <c r="A14" t="s">
        <v>39</v>
      </c>
      <c r="B14" t="s">
        <v>5</v>
      </c>
      <c r="C14" t="s">
        <v>40</v>
      </c>
      <c r="D14" t="s">
        <v>41</v>
      </c>
      <c r="E14" t="str">
        <f>HYPERLINK("https://talan.bank.gov.ua/get-user-certificate/OaOkuij2A6GZ9F6p6eqz","Завантажити сертифікат")</f>
        <v>Завантажити сертифікат</v>
      </c>
    </row>
    <row r="15" spans="1:5" x14ac:dyDescent="0.3">
      <c r="A15" t="s">
        <v>42</v>
      </c>
      <c r="B15" t="s">
        <v>5</v>
      </c>
      <c r="C15" t="s">
        <v>43</v>
      </c>
      <c r="D15" t="s">
        <v>22</v>
      </c>
      <c r="E15" t="str">
        <f>HYPERLINK("https://talan.bank.gov.ua/get-user-certificate/OaOkubFS8rldJ2BOdymQ","Завантажити сертифікат")</f>
        <v>Завантажити сертифікат</v>
      </c>
    </row>
    <row r="16" spans="1:5" x14ac:dyDescent="0.3">
      <c r="A16" t="s">
        <v>44</v>
      </c>
      <c r="B16" t="s">
        <v>5</v>
      </c>
      <c r="C16" t="s">
        <v>45</v>
      </c>
      <c r="D16" t="s">
        <v>22</v>
      </c>
      <c r="E16" t="str">
        <f>HYPERLINK("https://talan.bank.gov.ua/get-user-certificate/OaOkuXzHMfo0RfC4Wzkl","Завантажити сертифікат")</f>
        <v>Завантажити сертифікат</v>
      </c>
    </row>
    <row r="17" spans="1:5" x14ac:dyDescent="0.3">
      <c r="A17" t="s">
        <v>46</v>
      </c>
      <c r="B17" t="s">
        <v>5</v>
      </c>
      <c r="C17" t="s">
        <v>47</v>
      </c>
      <c r="D17" t="s">
        <v>22</v>
      </c>
      <c r="E17" t="str">
        <f>HYPERLINK("https://talan.bank.gov.ua/get-user-certificate/OaOkuPO0EGeKhJvtQfib","Завантажити сертифікат")</f>
        <v>Завантажити сертифікат</v>
      </c>
    </row>
    <row r="18" spans="1:5" x14ac:dyDescent="0.3">
      <c r="A18" t="s">
        <v>48</v>
      </c>
      <c r="B18" t="s">
        <v>5</v>
      </c>
      <c r="C18" t="s">
        <v>49</v>
      </c>
      <c r="D18" t="s">
        <v>50</v>
      </c>
      <c r="E18" t="str">
        <f>HYPERLINK("https://talan.bank.gov.ua/get-user-certificate/OaOkufmY-g4k_7763OuL","Завантажити сертифікат")</f>
        <v>Завантажити сертифікат</v>
      </c>
    </row>
    <row r="19" spans="1:5" x14ac:dyDescent="0.3">
      <c r="A19" t="s">
        <v>51</v>
      </c>
      <c r="B19" t="s">
        <v>5</v>
      </c>
      <c r="C19" t="s">
        <v>52</v>
      </c>
      <c r="D19" t="s">
        <v>22</v>
      </c>
      <c r="E19" t="str">
        <f>HYPERLINK("https://talan.bank.gov.ua/get-user-certificate/OaOkuEc0oFBR8belIXmo","Завантажити сертифікат")</f>
        <v>Завантажити сертифікат</v>
      </c>
    </row>
    <row r="20" spans="1:5" x14ac:dyDescent="0.3">
      <c r="A20" t="s">
        <v>53</v>
      </c>
      <c r="B20" t="s">
        <v>5</v>
      </c>
      <c r="C20" t="s">
        <v>54</v>
      </c>
      <c r="D20" t="s">
        <v>22</v>
      </c>
      <c r="E20" t="str">
        <f>HYPERLINK("https://talan.bank.gov.ua/get-user-certificate/OaOkuL2088wh0Z-sWfyl","Завантажити сертифікат")</f>
        <v>Завантажити сертифікат</v>
      </c>
    </row>
    <row r="21" spans="1:5" x14ac:dyDescent="0.3">
      <c r="A21" t="s">
        <v>55</v>
      </c>
      <c r="B21" t="s">
        <v>5</v>
      </c>
      <c r="C21" t="s">
        <v>56</v>
      </c>
      <c r="D21" t="s">
        <v>22</v>
      </c>
      <c r="E21" t="str">
        <f>HYPERLINK("https://talan.bank.gov.ua/get-user-certificate/OaOkucaCmvZSzvhaku5p","Завантажити сертифікат")</f>
        <v>Завантажити сертифікат</v>
      </c>
    </row>
    <row r="22" spans="1:5" x14ac:dyDescent="0.3">
      <c r="A22" t="s">
        <v>57</v>
      </c>
      <c r="B22" t="s">
        <v>5</v>
      </c>
      <c r="C22" t="s">
        <v>58</v>
      </c>
      <c r="D22" t="s">
        <v>22</v>
      </c>
      <c r="E22" t="str">
        <f>HYPERLINK("https://talan.bank.gov.ua/get-user-certificate/OaOkuqXROgpI2rVowiP8","Завантажити сертифікат")</f>
        <v>Завантажити сертифікат</v>
      </c>
    </row>
    <row r="23" spans="1:5" x14ac:dyDescent="0.3">
      <c r="A23" t="s">
        <v>59</v>
      </c>
      <c r="B23" t="s">
        <v>5</v>
      </c>
      <c r="C23" t="s">
        <v>60</v>
      </c>
      <c r="D23" t="s">
        <v>61</v>
      </c>
      <c r="E23" t="str">
        <f>HYPERLINK("https://talan.bank.gov.ua/get-user-certificate/OaOkuicIlZtFlVGS5vpt","Завантажити сертифікат")</f>
        <v>Завантажити сертифікат</v>
      </c>
    </row>
    <row r="24" spans="1:5" x14ac:dyDescent="0.3">
      <c r="A24" t="s">
        <v>62</v>
      </c>
      <c r="B24" t="s">
        <v>5</v>
      </c>
      <c r="C24" t="s">
        <v>63</v>
      </c>
      <c r="D24" t="s">
        <v>22</v>
      </c>
      <c r="E24" t="str">
        <f>HYPERLINK("https://talan.bank.gov.ua/get-user-certificate/OaOkucFUVjcf_O1Gm2bB","Завантажити сертифікат")</f>
        <v>Завантажити сертифікат</v>
      </c>
    </row>
    <row r="25" spans="1:5" x14ac:dyDescent="0.3">
      <c r="A25" t="s">
        <v>64</v>
      </c>
      <c r="B25" t="s">
        <v>5</v>
      </c>
      <c r="C25" t="s">
        <v>65</v>
      </c>
      <c r="D25" t="s">
        <v>66</v>
      </c>
      <c r="E25" t="str">
        <f>HYPERLINK("https://talan.bank.gov.ua/get-user-certificate/OaOkuqgNDGP4T3paGnx5","Завантажити сертифікат")</f>
        <v>Завантажити сертифікат</v>
      </c>
    </row>
    <row r="26" spans="1:5" x14ac:dyDescent="0.3">
      <c r="A26" t="s">
        <v>67</v>
      </c>
      <c r="B26" t="s">
        <v>5</v>
      </c>
      <c r="C26" t="s">
        <v>68</v>
      </c>
      <c r="D26" t="s">
        <v>13</v>
      </c>
      <c r="E26" t="str">
        <f>HYPERLINK("https://talan.bank.gov.ua/get-user-certificate/OaOkubNbi-HCdr7mOCEA","Завантажити сертифікат")</f>
        <v>Завантажити сертифікат</v>
      </c>
    </row>
    <row r="27" spans="1:5" x14ac:dyDescent="0.3">
      <c r="A27" t="s">
        <v>69</v>
      </c>
      <c r="B27" t="s">
        <v>5</v>
      </c>
      <c r="C27" t="s">
        <v>70</v>
      </c>
      <c r="D27" t="s">
        <v>13</v>
      </c>
      <c r="E27" t="str">
        <f>HYPERLINK("https://talan.bank.gov.ua/get-user-certificate/OaOku5dgzvg_CFsLUija","Завантажити сертифікат")</f>
        <v>Завантажити сертифікат</v>
      </c>
    </row>
    <row r="28" spans="1:5" x14ac:dyDescent="0.3">
      <c r="A28" t="s">
        <v>71</v>
      </c>
      <c r="B28" t="s">
        <v>5</v>
      </c>
      <c r="C28" t="s">
        <v>72</v>
      </c>
      <c r="D28" t="s">
        <v>73</v>
      </c>
      <c r="E28" t="str">
        <f>HYPERLINK("https://talan.bank.gov.ua/get-user-certificate/OaOkugTgQ77EZy1yY5ra","Завантажити сертифікат")</f>
        <v>Завантажити сертифікат</v>
      </c>
    </row>
    <row r="29" spans="1:5" x14ac:dyDescent="0.3">
      <c r="A29" t="s">
        <v>74</v>
      </c>
      <c r="B29" t="s">
        <v>5</v>
      </c>
      <c r="C29" t="s">
        <v>75</v>
      </c>
      <c r="D29" t="s">
        <v>76</v>
      </c>
      <c r="E29" t="str">
        <f>HYPERLINK("https://talan.bank.gov.ua/get-user-certificate/OaOkuZ1vpL4g30nt02zr","Завантажити сертифікат")</f>
        <v>Завантажити сертифікат</v>
      </c>
    </row>
    <row r="30" spans="1:5" x14ac:dyDescent="0.3">
      <c r="A30" t="s">
        <v>77</v>
      </c>
      <c r="B30" t="s">
        <v>5</v>
      </c>
      <c r="C30" t="s">
        <v>78</v>
      </c>
      <c r="D30" t="s">
        <v>13</v>
      </c>
      <c r="E30" t="str">
        <f>HYPERLINK("https://talan.bank.gov.ua/get-user-certificate/OaOkutFwRggvv50rt2Ev","Завантажити сертифікат")</f>
        <v>Завантажити сертифікат</v>
      </c>
    </row>
    <row r="31" spans="1:5" x14ac:dyDescent="0.3">
      <c r="A31" t="s">
        <v>79</v>
      </c>
      <c r="B31" t="s">
        <v>5</v>
      </c>
      <c r="C31" t="s">
        <v>80</v>
      </c>
      <c r="D31" t="s">
        <v>19</v>
      </c>
      <c r="E31" t="str">
        <f>HYPERLINK("https://talan.bank.gov.ua/get-user-certificate/OaOkuoVJGndNEZl3jBq1","Завантажити сертифікат")</f>
        <v>Завантажити сертифікат</v>
      </c>
    </row>
    <row r="32" spans="1:5" x14ac:dyDescent="0.3">
      <c r="A32" t="s">
        <v>81</v>
      </c>
      <c r="B32" t="s">
        <v>5</v>
      </c>
      <c r="C32" t="s">
        <v>82</v>
      </c>
      <c r="D32" t="s">
        <v>13</v>
      </c>
      <c r="E32" t="str">
        <f>HYPERLINK("https://talan.bank.gov.ua/get-user-certificate/OaOkumeZqOhQ2v-ZeY_2","Завантажити сертифікат")</f>
        <v>Завантажити сертифікат</v>
      </c>
    </row>
    <row r="33" spans="1:5" x14ac:dyDescent="0.3">
      <c r="A33" t="s">
        <v>83</v>
      </c>
      <c r="B33" t="s">
        <v>5</v>
      </c>
      <c r="C33" t="s">
        <v>84</v>
      </c>
      <c r="D33" t="s">
        <v>22</v>
      </c>
      <c r="E33" t="str">
        <f>HYPERLINK("https://talan.bank.gov.ua/get-user-certificate/OaOkuDMeCAJ6L4XioamE","Завантажити сертифікат")</f>
        <v>Завантажити сертифікат</v>
      </c>
    </row>
    <row r="34" spans="1:5" x14ac:dyDescent="0.3">
      <c r="A34" t="s">
        <v>85</v>
      </c>
      <c r="B34" t="s">
        <v>5</v>
      </c>
      <c r="C34" t="s">
        <v>86</v>
      </c>
      <c r="D34" t="s">
        <v>22</v>
      </c>
      <c r="E34" t="str">
        <f>HYPERLINK("https://talan.bank.gov.ua/get-user-certificate/OaOkuWUO-0-G_av3HKj4","Завантажити сертифікат")</f>
        <v>Завантажити сертифікат</v>
      </c>
    </row>
    <row r="35" spans="1:5" x14ac:dyDescent="0.3">
      <c r="A35" t="s">
        <v>87</v>
      </c>
      <c r="B35" t="s">
        <v>5</v>
      </c>
      <c r="C35" t="s">
        <v>88</v>
      </c>
      <c r="D35" t="s">
        <v>13</v>
      </c>
      <c r="E35" t="str">
        <f>HYPERLINK("https://talan.bank.gov.ua/get-user-certificate/OaOkua3UTMZ6zAmM4NmR","Завантажити сертифікат")</f>
        <v>Завантажити сертифікат</v>
      </c>
    </row>
    <row r="36" spans="1:5" x14ac:dyDescent="0.3">
      <c r="A36" t="s">
        <v>89</v>
      </c>
      <c r="B36" t="s">
        <v>5</v>
      </c>
      <c r="C36" t="s">
        <v>90</v>
      </c>
      <c r="D36" t="s">
        <v>38</v>
      </c>
      <c r="E36" t="str">
        <f>HYPERLINK("https://talan.bank.gov.ua/get-user-certificate/OaOkunh2vJZZKgzNX8Ni","Завантажити сертифікат")</f>
        <v>Завантажити сертифікат</v>
      </c>
    </row>
    <row r="37" spans="1:5" x14ac:dyDescent="0.3">
      <c r="A37" t="s">
        <v>91</v>
      </c>
      <c r="B37" t="s">
        <v>5</v>
      </c>
      <c r="C37" t="s">
        <v>92</v>
      </c>
      <c r="D37" t="s">
        <v>93</v>
      </c>
      <c r="E37" t="str">
        <f>HYPERLINK("https://talan.bank.gov.ua/get-user-certificate/OaOku828lOTfMp2a80Y-","Завантажити сертифікат")</f>
        <v>Завантажити сертифікат</v>
      </c>
    </row>
    <row r="38" spans="1:5" x14ac:dyDescent="0.3">
      <c r="A38" t="s">
        <v>94</v>
      </c>
      <c r="B38" t="s">
        <v>5</v>
      </c>
      <c r="C38" t="s">
        <v>95</v>
      </c>
      <c r="D38" t="s">
        <v>13</v>
      </c>
      <c r="E38" t="str">
        <f>HYPERLINK("https://talan.bank.gov.ua/get-user-certificate/OaOkuImSucYJtsiQeTw5","Завантажити сертифікат")</f>
        <v>Завантажити сертифікат</v>
      </c>
    </row>
    <row r="39" spans="1:5" x14ac:dyDescent="0.3">
      <c r="A39" t="s">
        <v>96</v>
      </c>
      <c r="B39" t="s">
        <v>5</v>
      </c>
      <c r="C39" t="s">
        <v>97</v>
      </c>
      <c r="D39" t="s">
        <v>98</v>
      </c>
      <c r="E39" t="str">
        <f>HYPERLINK("https://talan.bank.gov.ua/get-user-certificate/OaOkuO6V2UDMqgjo_0DR","Завантажити сертифікат")</f>
        <v>Завантажити сертифікат</v>
      </c>
    </row>
    <row r="40" spans="1:5" x14ac:dyDescent="0.3">
      <c r="A40" t="s">
        <v>99</v>
      </c>
      <c r="B40" t="s">
        <v>5</v>
      </c>
      <c r="C40" t="s">
        <v>100</v>
      </c>
      <c r="D40" t="s">
        <v>38</v>
      </c>
      <c r="E40" t="str">
        <f>HYPERLINK("https://talan.bank.gov.ua/get-user-certificate/OaOkuK3nLg8b5bOASYM2","Завантажити сертифікат")</f>
        <v>Завантажити сертифікат</v>
      </c>
    </row>
    <row r="41" spans="1:5" x14ac:dyDescent="0.3">
      <c r="A41" t="s">
        <v>101</v>
      </c>
      <c r="B41" t="s">
        <v>5</v>
      </c>
      <c r="C41" t="s">
        <v>102</v>
      </c>
      <c r="D41" t="s">
        <v>13</v>
      </c>
      <c r="E41" t="str">
        <f>HYPERLINK("https://talan.bank.gov.ua/get-user-certificate/OaOkuv5_G1rncbj0wtyB","Завантажити сертифікат")</f>
        <v>Завантажити сертифікат</v>
      </c>
    </row>
    <row r="42" spans="1:5" x14ac:dyDescent="0.3">
      <c r="A42" t="s">
        <v>103</v>
      </c>
      <c r="B42" t="s">
        <v>5</v>
      </c>
      <c r="C42" t="s">
        <v>104</v>
      </c>
      <c r="D42" t="s">
        <v>105</v>
      </c>
      <c r="E42" t="str">
        <f>HYPERLINK("https://talan.bank.gov.ua/get-user-certificate/OaOkukTelNQ1RUKnbfge","Завантажити сертифікат")</f>
        <v>Завантажити сертифікат</v>
      </c>
    </row>
    <row r="43" spans="1:5" x14ac:dyDescent="0.3">
      <c r="A43" t="s">
        <v>106</v>
      </c>
      <c r="B43" t="s">
        <v>5</v>
      </c>
      <c r="C43" t="s">
        <v>107</v>
      </c>
      <c r="D43" t="s">
        <v>13</v>
      </c>
      <c r="E43" t="str">
        <f>HYPERLINK("https://talan.bank.gov.ua/get-user-certificate/OaOkuNRCrmVrjzja1eJ-","Завантажити сертифікат")</f>
        <v>Завантажити сертифікат</v>
      </c>
    </row>
    <row r="44" spans="1:5" x14ac:dyDescent="0.3">
      <c r="A44" t="s">
        <v>108</v>
      </c>
      <c r="B44" t="s">
        <v>5</v>
      </c>
      <c r="C44" t="s">
        <v>109</v>
      </c>
      <c r="D44" t="s">
        <v>110</v>
      </c>
      <c r="E44" t="str">
        <f>HYPERLINK("https://talan.bank.gov.ua/get-user-certificate/OaOkurGWEM29puWAtDIx","Завантажити сертифікат")</f>
        <v>Завантажити сертифікат</v>
      </c>
    </row>
    <row r="45" spans="1:5" x14ac:dyDescent="0.3">
      <c r="A45" t="s">
        <v>111</v>
      </c>
      <c r="B45" t="s">
        <v>5</v>
      </c>
      <c r="C45" t="s">
        <v>112</v>
      </c>
      <c r="D45" t="s">
        <v>113</v>
      </c>
      <c r="E45" t="str">
        <f>HYPERLINK("https://talan.bank.gov.ua/get-user-certificate/OaOku45vtkKzYVbbP8Lp","Завантажити сертифікат")</f>
        <v>Завантажити сертифікат</v>
      </c>
    </row>
    <row r="46" spans="1:5" x14ac:dyDescent="0.3">
      <c r="A46" t="s">
        <v>114</v>
      </c>
      <c r="B46" t="s">
        <v>5</v>
      </c>
      <c r="C46" t="s">
        <v>115</v>
      </c>
      <c r="D46" t="s">
        <v>116</v>
      </c>
      <c r="E46" t="str">
        <f>HYPERLINK("https://talan.bank.gov.ua/get-user-certificate/OaOkuCMlOYJeGhFAeBNy","Завантажити сертифікат")</f>
        <v>Завантажити сертифікат</v>
      </c>
    </row>
    <row r="47" spans="1:5" x14ac:dyDescent="0.3">
      <c r="A47" t="s">
        <v>117</v>
      </c>
      <c r="B47" t="s">
        <v>5</v>
      </c>
      <c r="C47" t="s">
        <v>118</v>
      </c>
      <c r="D47" t="s">
        <v>119</v>
      </c>
      <c r="E47" t="str">
        <f>HYPERLINK("https://talan.bank.gov.ua/get-user-certificate/OaOkuNUBWc6Flx_tUh1r","Завантажити сертифікат")</f>
        <v>Завантажити сертифікат</v>
      </c>
    </row>
    <row r="48" spans="1:5" x14ac:dyDescent="0.3">
      <c r="A48" t="s">
        <v>120</v>
      </c>
      <c r="B48" t="s">
        <v>5</v>
      </c>
      <c r="C48" t="s">
        <v>121</v>
      </c>
      <c r="D48" t="s">
        <v>122</v>
      </c>
      <c r="E48" t="str">
        <f>HYPERLINK("https://talan.bank.gov.ua/get-user-certificate/OaOkuGETN3hknzcu7IiP","Завантажити сертифікат")</f>
        <v>Завантажити сертифікат</v>
      </c>
    </row>
    <row r="49" spans="1:5" x14ac:dyDescent="0.3">
      <c r="A49" t="s">
        <v>123</v>
      </c>
      <c r="B49" t="s">
        <v>5</v>
      </c>
      <c r="C49" t="s">
        <v>124</v>
      </c>
      <c r="D49" t="s">
        <v>125</v>
      </c>
      <c r="E49" t="str">
        <f>HYPERLINK("https://talan.bank.gov.ua/get-user-certificate/OaOkutvxTp0puySHY8bJ","Завантажити сертифікат")</f>
        <v>Завантажити сертифікат</v>
      </c>
    </row>
    <row r="50" spans="1:5" x14ac:dyDescent="0.3">
      <c r="A50" t="s">
        <v>126</v>
      </c>
      <c r="B50" t="s">
        <v>5</v>
      </c>
      <c r="C50" t="s">
        <v>127</v>
      </c>
      <c r="D50" t="s">
        <v>128</v>
      </c>
      <c r="E50" t="str">
        <f>HYPERLINK("https://talan.bank.gov.ua/get-user-certificate/OaOkugMBpPgclZXtXQOb","Завантажити сертифікат")</f>
        <v>Завантажити сертифікат</v>
      </c>
    </row>
    <row r="51" spans="1:5" x14ac:dyDescent="0.3">
      <c r="A51" t="s">
        <v>129</v>
      </c>
      <c r="B51" t="s">
        <v>5</v>
      </c>
      <c r="C51" t="s">
        <v>130</v>
      </c>
      <c r="D51" t="s">
        <v>131</v>
      </c>
      <c r="E51" t="str">
        <f>HYPERLINK("https://talan.bank.gov.ua/get-user-certificate/OaOkuEMSGrYApEx6i46z","Завантажити сертифікат")</f>
        <v>Завантажити сертифікат</v>
      </c>
    </row>
    <row r="52" spans="1:5" x14ac:dyDescent="0.3">
      <c r="A52" t="s">
        <v>132</v>
      </c>
      <c r="B52" t="s">
        <v>5</v>
      </c>
      <c r="C52" t="s">
        <v>133</v>
      </c>
      <c r="D52" t="s">
        <v>134</v>
      </c>
      <c r="E52" t="str">
        <f>HYPERLINK("https://talan.bank.gov.ua/get-user-certificate/OaOkuYCXyDRFKzxrfanM","Завантажити сертифікат")</f>
        <v>Завантажити сертифікат</v>
      </c>
    </row>
    <row r="53" spans="1:5" x14ac:dyDescent="0.3">
      <c r="A53" t="s">
        <v>135</v>
      </c>
      <c r="B53" t="s">
        <v>5</v>
      </c>
      <c r="C53" t="s">
        <v>136</v>
      </c>
      <c r="D53" t="s">
        <v>134</v>
      </c>
      <c r="E53" t="str">
        <f>HYPERLINK("https://talan.bank.gov.ua/get-user-certificate/OaOkuHbLE9356Un8Y8S1","Завантажити сертифікат")</f>
        <v>Завантажити сертифікат</v>
      </c>
    </row>
    <row r="54" spans="1:5" x14ac:dyDescent="0.3">
      <c r="A54" t="s">
        <v>137</v>
      </c>
      <c r="B54" t="s">
        <v>5</v>
      </c>
      <c r="C54" t="s">
        <v>138</v>
      </c>
      <c r="D54" t="s">
        <v>110</v>
      </c>
      <c r="E54" t="str">
        <f>HYPERLINK("https://talan.bank.gov.ua/get-user-certificate/OaOkugz3Q8uEqin_KaOS","Завантажити сертифікат")</f>
        <v>Завантажити сертифікат</v>
      </c>
    </row>
    <row r="55" spans="1:5" x14ac:dyDescent="0.3">
      <c r="A55" t="s">
        <v>139</v>
      </c>
      <c r="B55" t="s">
        <v>5</v>
      </c>
      <c r="C55" t="s">
        <v>140</v>
      </c>
      <c r="D55" t="s">
        <v>134</v>
      </c>
      <c r="E55" t="str">
        <f>HYPERLINK("https://talan.bank.gov.ua/get-user-certificate/OaOkuRPHKucPRKONGset","Завантажити сертифікат")</f>
        <v>Завантажити сертифікат</v>
      </c>
    </row>
    <row r="56" spans="1:5" x14ac:dyDescent="0.3">
      <c r="A56" t="s">
        <v>141</v>
      </c>
      <c r="B56" t="s">
        <v>5</v>
      </c>
      <c r="C56" t="s">
        <v>142</v>
      </c>
      <c r="D56" t="s">
        <v>110</v>
      </c>
      <c r="E56" t="str">
        <f>HYPERLINK("https://talan.bank.gov.ua/get-user-certificate/OaOkuzhM2iyYy9JkGsQq","Завантажити сертифікат")</f>
        <v>Завантажити сертифікат</v>
      </c>
    </row>
    <row r="57" spans="1:5" x14ac:dyDescent="0.3">
      <c r="A57" t="s">
        <v>143</v>
      </c>
      <c r="B57" t="s">
        <v>5</v>
      </c>
      <c r="C57" t="s">
        <v>144</v>
      </c>
      <c r="D57" t="s">
        <v>13</v>
      </c>
      <c r="E57" t="str">
        <f>HYPERLINK("https://talan.bank.gov.ua/get-user-certificate/OaOkuZ8bOUWkm0TCaQzn","Завантажити сертифікат")</f>
        <v>Завантажити сертифікат</v>
      </c>
    </row>
    <row r="58" spans="1:5" x14ac:dyDescent="0.3">
      <c r="A58" t="s">
        <v>145</v>
      </c>
      <c r="B58" t="s">
        <v>5</v>
      </c>
      <c r="C58" t="s">
        <v>146</v>
      </c>
      <c r="D58" t="s">
        <v>13</v>
      </c>
      <c r="E58" t="str">
        <f>HYPERLINK("https://talan.bank.gov.ua/get-user-certificate/OaOkuT8tNarMhwZBDBW0","Завантажити сертифікат")</f>
        <v>Завантажити сертифікат</v>
      </c>
    </row>
    <row r="59" spans="1:5" x14ac:dyDescent="0.3">
      <c r="A59" t="s">
        <v>147</v>
      </c>
      <c r="B59" t="s">
        <v>5</v>
      </c>
      <c r="C59" t="s">
        <v>148</v>
      </c>
      <c r="D59" t="s">
        <v>149</v>
      </c>
      <c r="E59" t="str">
        <f>HYPERLINK("https://talan.bank.gov.ua/get-user-certificate/OaOkuQE6VqAy6qI2Xbns","Завантажити сертифікат")</f>
        <v>Завантажити сертифікат</v>
      </c>
    </row>
    <row r="60" spans="1:5" x14ac:dyDescent="0.3">
      <c r="A60" t="s">
        <v>150</v>
      </c>
      <c r="B60" t="s">
        <v>5</v>
      </c>
      <c r="C60" t="s">
        <v>151</v>
      </c>
      <c r="D60" t="s">
        <v>152</v>
      </c>
      <c r="E60" t="str">
        <f>HYPERLINK("https://talan.bank.gov.ua/get-user-certificate/OaOkuGKDDJNQOcGEheRK","Завантажити сертифікат")</f>
        <v>Завантажити сертифікат</v>
      </c>
    </row>
    <row r="61" spans="1:5" x14ac:dyDescent="0.3">
      <c r="A61" t="s">
        <v>153</v>
      </c>
      <c r="B61" t="s">
        <v>5</v>
      </c>
      <c r="C61" t="s">
        <v>154</v>
      </c>
      <c r="D61" t="s">
        <v>134</v>
      </c>
      <c r="E61" t="str">
        <f>HYPERLINK("https://talan.bank.gov.ua/get-user-certificate/OaOkuiN04tsumLq0_PB4","Завантажити сертифікат")</f>
        <v>Завантажити сертифікат</v>
      </c>
    </row>
    <row r="62" spans="1:5" x14ac:dyDescent="0.3">
      <c r="A62" t="s">
        <v>155</v>
      </c>
      <c r="B62" t="s">
        <v>5</v>
      </c>
      <c r="C62" t="s">
        <v>156</v>
      </c>
      <c r="D62" t="s">
        <v>157</v>
      </c>
      <c r="E62" t="str">
        <f>HYPERLINK("https://talan.bank.gov.ua/get-user-certificate/OaOkupcZIo0vLvKAQGoL","Завантажити сертифікат")</f>
        <v>Завантажити сертифікат</v>
      </c>
    </row>
    <row r="63" spans="1:5" x14ac:dyDescent="0.3">
      <c r="A63" t="s">
        <v>158</v>
      </c>
      <c r="B63" t="s">
        <v>5</v>
      </c>
      <c r="C63" t="s">
        <v>159</v>
      </c>
      <c r="D63" t="s">
        <v>160</v>
      </c>
      <c r="E63" t="str">
        <f>HYPERLINK("https://talan.bank.gov.ua/get-user-certificate/OaOkuJepetJkPt1ueX6j","Завантажити сертифікат")</f>
        <v>Завантажити сертифікат</v>
      </c>
    </row>
    <row r="64" spans="1:5" x14ac:dyDescent="0.3">
      <c r="A64" t="s">
        <v>161</v>
      </c>
      <c r="B64" t="s">
        <v>5</v>
      </c>
      <c r="C64" t="s">
        <v>162</v>
      </c>
      <c r="D64" t="s">
        <v>13</v>
      </c>
      <c r="E64" t="str">
        <f>HYPERLINK("https://talan.bank.gov.ua/get-user-certificate/OaOkuUOBfG7PVCUwvB2t","Завантажити сертифікат")</f>
        <v>Завантажити сертифікат</v>
      </c>
    </row>
    <row r="65" spans="1:5" x14ac:dyDescent="0.3">
      <c r="A65" t="s">
        <v>163</v>
      </c>
      <c r="B65" t="s">
        <v>5</v>
      </c>
      <c r="C65" t="s">
        <v>164</v>
      </c>
      <c r="D65" t="s">
        <v>165</v>
      </c>
      <c r="E65" t="str">
        <f>HYPERLINK("https://talan.bank.gov.ua/get-user-certificate/OaOkuCFmbKzi_dlwziiA","Завантажити сертифікат")</f>
        <v>Завантажити сертифікат</v>
      </c>
    </row>
    <row r="66" spans="1:5" x14ac:dyDescent="0.3">
      <c r="A66" t="s">
        <v>166</v>
      </c>
      <c r="B66" t="s">
        <v>5</v>
      </c>
      <c r="C66" t="s">
        <v>167</v>
      </c>
      <c r="D66" t="s">
        <v>134</v>
      </c>
      <c r="E66" t="str">
        <f>HYPERLINK("https://talan.bank.gov.ua/get-user-certificate/OaOkubM0-d-HkiCj6KCH","Завантажити сертифікат")</f>
        <v>Завантажити сертифікат</v>
      </c>
    </row>
    <row r="67" spans="1:5" x14ac:dyDescent="0.3">
      <c r="A67" t="s">
        <v>168</v>
      </c>
      <c r="B67" t="s">
        <v>5</v>
      </c>
      <c r="C67" t="s">
        <v>169</v>
      </c>
      <c r="D67" t="s">
        <v>170</v>
      </c>
      <c r="E67" t="str">
        <f>HYPERLINK("https://talan.bank.gov.ua/get-user-certificate/OaOkuAph6L1FC7rXxAoz","Завантажити сертифікат")</f>
        <v>Завантажити сертифікат</v>
      </c>
    </row>
    <row r="68" spans="1:5" x14ac:dyDescent="0.3">
      <c r="A68" t="s">
        <v>171</v>
      </c>
      <c r="B68" t="s">
        <v>5</v>
      </c>
      <c r="C68" t="s">
        <v>172</v>
      </c>
      <c r="D68" t="s">
        <v>173</v>
      </c>
      <c r="E68" t="str">
        <f>HYPERLINK("https://talan.bank.gov.ua/get-user-certificate/OaOku2p1x2CEgQ3YgxQU","Завантажити сертифікат")</f>
        <v>Завантажити сертифікат</v>
      </c>
    </row>
    <row r="69" spans="1:5" x14ac:dyDescent="0.3">
      <c r="A69" t="s">
        <v>174</v>
      </c>
      <c r="B69" t="s">
        <v>5</v>
      </c>
      <c r="C69" t="s">
        <v>175</v>
      </c>
      <c r="D69" t="s">
        <v>176</v>
      </c>
      <c r="E69" t="str">
        <f>HYPERLINK("https://talan.bank.gov.ua/get-user-certificate/OaOkuv4nYMvE-clXiRBO","Завантажити сертифікат")</f>
        <v>Завантажити сертифікат</v>
      </c>
    </row>
    <row r="70" spans="1:5" x14ac:dyDescent="0.3">
      <c r="A70" t="s">
        <v>177</v>
      </c>
      <c r="B70" t="s">
        <v>5</v>
      </c>
      <c r="C70" t="s">
        <v>178</v>
      </c>
      <c r="D70" t="s">
        <v>179</v>
      </c>
      <c r="E70" t="str">
        <f>HYPERLINK("https://talan.bank.gov.ua/get-user-certificate/OaOkuBRtPhvbDbPTbIuL","Завантажити сертифікат")</f>
        <v>Завантажити сертифікат</v>
      </c>
    </row>
    <row r="71" spans="1:5" x14ac:dyDescent="0.3">
      <c r="A71" t="s">
        <v>180</v>
      </c>
      <c r="B71" t="s">
        <v>5</v>
      </c>
      <c r="C71" t="s">
        <v>181</v>
      </c>
      <c r="D71" t="s">
        <v>182</v>
      </c>
      <c r="E71" t="str">
        <f>HYPERLINK("https://talan.bank.gov.ua/get-user-certificate/OaOku5vrZZ8wV8yT27k2","Завантажити сертифікат")</f>
        <v>Завантажити сертифікат</v>
      </c>
    </row>
    <row r="72" spans="1:5" x14ac:dyDescent="0.3">
      <c r="A72" t="s">
        <v>183</v>
      </c>
      <c r="B72" t="s">
        <v>5</v>
      </c>
      <c r="C72" t="s">
        <v>184</v>
      </c>
      <c r="D72" t="s">
        <v>185</v>
      </c>
      <c r="E72" t="str">
        <f>HYPERLINK("https://talan.bank.gov.ua/get-user-certificate/OaOkuTjwabQbt85A4XX4","Завантажити сертифікат")</f>
        <v>Завантажити сертифікат</v>
      </c>
    </row>
    <row r="73" spans="1:5" x14ac:dyDescent="0.3">
      <c r="A73" t="s">
        <v>186</v>
      </c>
      <c r="B73" t="s">
        <v>5</v>
      </c>
      <c r="C73" t="s">
        <v>187</v>
      </c>
      <c r="D73" t="s">
        <v>188</v>
      </c>
      <c r="E73" t="str">
        <f>HYPERLINK("https://talan.bank.gov.ua/get-user-certificate/OaOkut_qvXtqrTA6rFJf","Завантажити сертифікат")</f>
        <v>Завантажити сертифікат</v>
      </c>
    </row>
    <row r="74" spans="1:5" x14ac:dyDescent="0.3">
      <c r="A74" t="s">
        <v>189</v>
      </c>
      <c r="B74" t="s">
        <v>5</v>
      </c>
      <c r="C74" t="s">
        <v>190</v>
      </c>
      <c r="D74" t="s">
        <v>191</v>
      </c>
      <c r="E74" t="str">
        <f>HYPERLINK("https://talan.bank.gov.ua/get-user-certificate/OaOkuFoEgKoOy1NkJjNS","Завантажити сертифікат")</f>
        <v>Завантажити сертифікат</v>
      </c>
    </row>
    <row r="75" spans="1:5" x14ac:dyDescent="0.3">
      <c r="A75" t="s">
        <v>192</v>
      </c>
      <c r="B75" t="s">
        <v>5</v>
      </c>
      <c r="C75" t="s">
        <v>193</v>
      </c>
      <c r="D75" t="s">
        <v>194</v>
      </c>
      <c r="E75" t="str">
        <f>HYPERLINK("https://talan.bank.gov.ua/get-user-certificate/OaOkuUb-hjAbtTRHjznI","Завантажити сертифікат")</f>
        <v>Завантажити сертифікат</v>
      </c>
    </row>
    <row r="76" spans="1:5" x14ac:dyDescent="0.3">
      <c r="A76" t="s">
        <v>195</v>
      </c>
      <c r="B76" t="s">
        <v>5</v>
      </c>
      <c r="C76" t="s">
        <v>196</v>
      </c>
      <c r="D76" t="s">
        <v>134</v>
      </c>
      <c r="E76" t="str">
        <f>HYPERLINK("https://talan.bank.gov.ua/get-user-certificate/OaOkuPBtaywCgnc-cF1A","Завантажити сертифікат")</f>
        <v>Завантажити сертифікат</v>
      </c>
    </row>
    <row r="77" spans="1:5" x14ac:dyDescent="0.3">
      <c r="A77" t="s">
        <v>197</v>
      </c>
      <c r="B77" t="s">
        <v>5</v>
      </c>
      <c r="C77" t="s">
        <v>198</v>
      </c>
      <c r="D77" t="s">
        <v>199</v>
      </c>
      <c r="E77" t="str">
        <f>HYPERLINK("https://talan.bank.gov.ua/get-user-certificate/OaOkuxY2PfkS0x6AdDCa","Завантажити сертифікат")</f>
        <v>Завантажити сертифікат</v>
      </c>
    </row>
    <row r="78" spans="1:5" x14ac:dyDescent="0.3">
      <c r="A78" t="s">
        <v>200</v>
      </c>
      <c r="B78" t="s">
        <v>5</v>
      </c>
      <c r="C78" t="s">
        <v>201</v>
      </c>
      <c r="D78" t="s">
        <v>202</v>
      </c>
      <c r="E78" t="str">
        <f>HYPERLINK("https://talan.bank.gov.ua/get-user-certificate/OaOkuHObwI2ROlR53M85","Завантажити сертифікат")</f>
        <v>Завантажити сертифікат</v>
      </c>
    </row>
    <row r="79" spans="1:5" x14ac:dyDescent="0.3">
      <c r="A79" t="s">
        <v>203</v>
      </c>
      <c r="B79" t="s">
        <v>5</v>
      </c>
      <c r="C79" t="s">
        <v>204</v>
      </c>
      <c r="D79" t="s">
        <v>128</v>
      </c>
      <c r="E79" t="str">
        <f>HYPERLINK("https://talan.bank.gov.ua/get-user-certificate/OaOku5utHfmerroa0D0I","Завантажити сертифікат")</f>
        <v>Завантажити сертифікат</v>
      </c>
    </row>
    <row r="80" spans="1:5" x14ac:dyDescent="0.3">
      <c r="A80" t="s">
        <v>205</v>
      </c>
      <c r="B80" t="s">
        <v>5</v>
      </c>
      <c r="C80" t="s">
        <v>206</v>
      </c>
      <c r="D80" t="s">
        <v>160</v>
      </c>
      <c r="E80" t="str">
        <f>HYPERLINK("https://talan.bank.gov.ua/get-user-certificate/OaOkuslZ2b2NrntNX2Sa","Завантажити сертифікат")</f>
        <v>Завантажити сертифікат</v>
      </c>
    </row>
    <row r="81" spans="1:5" x14ac:dyDescent="0.3">
      <c r="A81" t="s">
        <v>207</v>
      </c>
      <c r="B81" t="s">
        <v>5</v>
      </c>
      <c r="C81" t="s">
        <v>208</v>
      </c>
      <c r="D81" t="s">
        <v>209</v>
      </c>
      <c r="E81" t="str">
        <f>HYPERLINK("https://talan.bank.gov.ua/get-user-certificate/OaOkusTlf-tWP680D4Sx","Завантажити сертифікат")</f>
        <v>Завантажити сертифікат</v>
      </c>
    </row>
    <row r="82" spans="1:5" x14ac:dyDescent="0.3">
      <c r="A82" t="s">
        <v>210</v>
      </c>
      <c r="B82" t="s">
        <v>5</v>
      </c>
      <c r="C82" t="s">
        <v>211</v>
      </c>
      <c r="D82" t="s">
        <v>212</v>
      </c>
      <c r="E82" t="str">
        <f>HYPERLINK("https://talan.bank.gov.ua/get-user-certificate/OaOkulqljQRTDChsLc63","Завантажити сертифікат")</f>
        <v>Завантажити сертифікат</v>
      </c>
    </row>
    <row r="83" spans="1:5" x14ac:dyDescent="0.3">
      <c r="A83" t="s">
        <v>213</v>
      </c>
      <c r="B83" t="s">
        <v>5</v>
      </c>
      <c r="C83" t="s">
        <v>214</v>
      </c>
      <c r="D83" t="s">
        <v>215</v>
      </c>
      <c r="E83" t="str">
        <f>HYPERLINK("https://talan.bank.gov.ua/get-user-certificate/OaOkuwjXYD8vu-wN4Qkb","Завантажити сертифікат")</f>
        <v>Завантажити сертифікат</v>
      </c>
    </row>
    <row r="84" spans="1:5" x14ac:dyDescent="0.3">
      <c r="A84" t="s">
        <v>216</v>
      </c>
      <c r="B84" t="s">
        <v>5</v>
      </c>
      <c r="C84" t="s">
        <v>217</v>
      </c>
      <c r="D84" t="s">
        <v>13</v>
      </c>
      <c r="E84" t="str">
        <f>HYPERLINK("https://talan.bank.gov.ua/get-user-certificate/OaOkuHzBtUF1Hentlisq","Завантажити сертифікат")</f>
        <v>Завантажити сертифікат</v>
      </c>
    </row>
    <row r="85" spans="1:5" x14ac:dyDescent="0.3">
      <c r="A85" t="s">
        <v>218</v>
      </c>
      <c r="B85" t="s">
        <v>5</v>
      </c>
      <c r="C85" t="s">
        <v>219</v>
      </c>
      <c r="D85" t="s">
        <v>220</v>
      </c>
      <c r="E85" t="str">
        <f>HYPERLINK("https://talan.bank.gov.ua/get-user-certificate/OaOku1oH1AHBjNBR4zcQ","Завантажити сертифікат")</f>
        <v>Завантажити сертифікат</v>
      </c>
    </row>
    <row r="86" spans="1:5" x14ac:dyDescent="0.3">
      <c r="A86" t="s">
        <v>221</v>
      </c>
      <c r="B86" t="s">
        <v>5</v>
      </c>
      <c r="C86" t="s">
        <v>222</v>
      </c>
      <c r="D86" t="s">
        <v>223</v>
      </c>
      <c r="E86" t="str">
        <f>HYPERLINK("https://talan.bank.gov.ua/get-user-certificate/OaOkucDzaMhiZ19PV4Mr","Завантажити сертифікат")</f>
        <v>Завантажити сертифікат</v>
      </c>
    </row>
    <row r="87" spans="1:5" x14ac:dyDescent="0.3">
      <c r="A87" t="s">
        <v>224</v>
      </c>
      <c r="B87" t="s">
        <v>5</v>
      </c>
      <c r="C87" t="s">
        <v>225</v>
      </c>
      <c r="D87" t="s">
        <v>226</v>
      </c>
      <c r="E87" t="str">
        <f>HYPERLINK("https://talan.bank.gov.ua/get-user-certificate/OaOkuI8HNBZIesJC2GcG","Завантажити сертифікат")</f>
        <v>Завантажити сертифікат</v>
      </c>
    </row>
    <row r="88" spans="1:5" x14ac:dyDescent="0.3">
      <c r="A88" t="s">
        <v>227</v>
      </c>
      <c r="B88" t="s">
        <v>5</v>
      </c>
      <c r="C88" t="s">
        <v>228</v>
      </c>
      <c r="D88" t="s">
        <v>229</v>
      </c>
      <c r="E88" t="str">
        <f>HYPERLINK("https://talan.bank.gov.ua/get-user-certificate/OaOkuDioyW3Yxk4cPawB","Завантажити сертифікат")</f>
        <v>Завантажити сертифікат</v>
      </c>
    </row>
    <row r="89" spans="1:5" x14ac:dyDescent="0.3">
      <c r="A89" t="s">
        <v>230</v>
      </c>
      <c r="B89" t="s">
        <v>5</v>
      </c>
      <c r="C89" t="s">
        <v>231</v>
      </c>
      <c r="D89" t="s">
        <v>232</v>
      </c>
      <c r="E89" t="str">
        <f>HYPERLINK("https://talan.bank.gov.ua/get-user-certificate/OaOkueHYFHTavzdtBjA8","Завантажити сертифікат")</f>
        <v>Завантажити сертифікат</v>
      </c>
    </row>
    <row r="90" spans="1:5" x14ac:dyDescent="0.3">
      <c r="A90" t="s">
        <v>233</v>
      </c>
      <c r="B90" t="s">
        <v>5</v>
      </c>
      <c r="C90" t="s">
        <v>234</v>
      </c>
      <c r="D90" t="s">
        <v>235</v>
      </c>
      <c r="E90" t="str">
        <f>HYPERLINK("https://talan.bank.gov.ua/get-user-certificate/OaOkun294BZGY_jNrSRl","Завантажити сертифікат")</f>
        <v>Завантажити сертифікат</v>
      </c>
    </row>
    <row r="91" spans="1:5" x14ac:dyDescent="0.3">
      <c r="A91" t="s">
        <v>236</v>
      </c>
      <c r="B91" t="s">
        <v>5</v>
      </c>
      <c r="C91" t="s">
        <v>237</v>
      </c>
      <c r="D91" t="s">
        <v>238</v>
      </c>
      <c r="E91" t="str">
        <f>HYPERLINK("https://talan.bank.gov.ua/get-user-certificate/OaOkurazFGhJxgwEOykB","Завантажити сертифікат")</f>
        <v>Завантажити сертифікат</v>
      </c>
    </row>
    <row r="92" spans="1:5" x14ac:dyDescent="0.3">
      <c r="A92" t="s">
        <v>239</v>
      </c>
      <c r="B92" t="s">
        <v>5</v>
      </c>
      <c r="C92" t="s">
        <v>240</v>
      </c>
      <c r="D92" t="s">
        <v>241</v>
      </c>
      <c r="E92" t="str">
        <f>HYPERLINK("https://talan.bank.gov.ua/get-user-certificate/OaOkuyx69SPj3BtTYZJz","Завантажити сертифікат")</f>
        <v>Завантажити сертифікат</v>
      </c>
    </row>
    <row r="93" spans="1:5" x14ac:dyDescent="0.3">
      <c r="A93" t="s">
        <v>242</v>
      </c>
      <c r="B93" t="s">
        <v>5</v>
      </c>
      <c r="C93" t="s">
        <v>243</v>
      </c>
      <c r="D93" t="s">
        <v>244</v>
      </c>
      <c r="E93" t="str">
        <f>HYPERLINK("https://talan.bank.gov.ua/get-user-certificate/OaOkuRPgAt0a99XVbk07","Завантажити сертифікат")</f>
        <v>Завантажити сертифікат</v>
      </c>
    </row>
    <row r="94" spans="1:5" x14ac:dyDescent="0.3">
      <c r="A94" t="s">
        <v>245</v>
      </c>
      <c r="B94" t="s">
        <v>5</v>
      </c>
      <c r="C94" t="s">
        <v>246</v>
      </c>
      <c r="D94" t="s">
        <v>247</v>
      </c>
      <c r="E94" t="str">
        <f>HYPERLINK("https://talan.bank.gov.ua/get-user-certificate/OaOkutnsyjxsZ4TrvXO0","Завантажити сертифікат")</f>
        <v>Завантажити сертифікат</v>
      </c>
    </row>
    <row r="95" spans="1:5" x14ac:dyDescent="0.3">
      <c r="A95" t="s">
        <v>248</v>
      </c>
      <c r="B95" t="s">
        <v>5</v>
      </c>
      <c r="C95" t="s">
        <v>249</v>
      </c>
      <c r="D95" t="s">
        <v>250</v>
      </c>
      <c r="E95" t="str">
        <f>HYPERLINK("https://talan.bank.gov.ua/get-user-certificate/OaOkuvgtp98ayKAIO2jY","Завантажити сертифікат")</f>
        <v>Завантажити сертифікат</v>
      </c>
    </row>
    <row r="96" spans="1:5" x14ac:dyDescent="0.3">
      <c r="A96" t="s">
        <v>251</v>
      </c>
      <c r="B96" t="s">
        <v>5</v>
      </c>
      <c r="C96" t="s">
        <v>252</v>
      </c>
      <c r="D96" t="s">
        <v>250</v>
      </c>
      <c r="E96" t="str">
        <f>HYPERLINK("https://talan.bank.gov.ua/get-user-certificate/OaOkuxOsk2tPZsJuRhwd","Завантажити сертифікат")</f>
        <v>Завантажити сертифікат</v>
      </c>
    </row>
    <row r="97" spans="1:5" x14ac:dyDescent="0.3">
      <c r="A97" t="s">
        <v>253</v>
      </c>
      <c r="B97" t="s">
        <v>5</v>
      </c>
      <c r="C97" t="s">
        <v>254</v>
      </c>
      <c r="D97" t="s">
        <v>255</v>
      </c>
      <c r="E97" t="str">
        <f>HYPERLINK("https://talan.bank.gov.ua/get-user-certificate/OaOkudKpUBXeCKN4LO49","Завантажити сертифікат")</f>
        <v>Завантажити сертифікат</v>
      </c>
    </row>
    <row r="98" spans="1:5" x14ac:dyDescent="0.3">
      <c r="A98" t="s">
        <v>256</v>
      </c>
      <c r="B98" t="s">
        <v>5</v>
      </c>
      <c r="C98" t="s">
        <v>257</v>
      </c>
      <c r="D98" t="s">
        <v>176</v>
      </c>
      <c r="E98" t="str">
        <f>HYPERLINK("https://talan.bank.gov.ua/get-user-certificate/OaOkuzgjdX7yWOOKroOr","Завантажити сертифікат")</f>
        <v>Завантажити сертифікат</v>
      </c>
    </row>
    <row r="99" spans="1:5" x14ac:dyDescent="0.3">
      <c r="A99" t="s">
        <v>258</v>
      </c>
      <c r="B99" t="s">
        <v>5</v>
      </c>
      <c r="C99" t="s">
        <v>259</v>
      </c>
      <c r="D99" t="s">
        <v>238</v>
      </c>
      <c r="E99" t="str">
        <f>HYPERLINK("https://talan.bank.gov.ua/get-user-certificate/OaOkuQFrydkbHFlZqBje","Завантажити сертифікат")</f>
        <v>Завантажити сертифікат</v>
      </c>
    </row>
    <row r="100" spans="1:5" x14ac:dyDescent="0.3">
      <c r="A100" t="s">
        <v>260</v>
      </c>
      <c r="B100" t="s">
        <v>5</v>
      </c>
      <c r="C100" t="s">
        <v>261</v>
      </c>
      <c r="D100" t="s">
        <v>262</v>
      </c>
      <c r="E100" t="str">
        <f>HYPERLINK("https://talan.bank.gov.ua/get-user-certificate/OaOkuTFm-FVOitp9gtSi","Завантажити сертифікат")</f>
        <v>Завантажити сертифікат</v>
      </c>
    </row>
    <row r="101" spans="1:5" x14ac:dyDescent="0.3">
      <c r="A101" t="s">
        <v>263</v>
      </c>
      <c r="B101" t="s">
        <v>5</v>
      </c>
      <c r="C101" t="s">
        <v>264</v>
      </c>
      <c r="D101" t="s">
        <v>265</v>
      </c>
      <c r="E101" t="str">
        <f>HYPERLINK("https://talan.bank.gov.ua/get-user-certificate/OaOkuDTRlzN_9V_Ciz8u","Завантажити сертифікат")</f>
        <v>Завантажити сертифікат</v>
      </c>
    </row>
    <row r="102" spans="1:5" x14ac:dyDescent="0.3">
      <c r="A102" t="s">
        <v>266</v>
      </c>
      <c r="B102" t="s">
        <v>5</v>
      </c>
      <c r="C102" t="s">
        <v>267</v>
      </c>
      <c r="D102" t="s">
        <v>268</v>
      </c>
      <c r="E102" t="str">
        <f>HYPERLINK("https://talan.bank.gov.ua/get-user-certificate/OaOkuvAmmcdvH4Jz2OA0","Завантажити сертифікат")</f>
        <v>Завантажити сертифікат</v>
      </c>
    </row>
    <row r="103" spans="1:5" x14ac:dyDescent="0.3">
      <c r="A103" t="s">
        <v>269</v>
      </c>
      <c r="B103" t="s">
        <v>5</v>
      </c>
      <c r="C103" t="s">
        <v>270</v>
      </c>
      <c r="D103" t="s">
        <v>271</v>
      </c>
      <c r="E103" t="str">
        <f>HYPERLINK("https://talan.bank.gov.ua/get-user-certificate/OaOkuzyo6bpS8JWmqC5g","Завантажити сертифікат")</f>
        <v>Завантажити сертифікат</v>
      </c>
    </row>
    <row r="104" spans="1:5" x14ac:dyDescent="0.3">
      <c r="A104" t="s">
        <v>272</v>
      </c>
      <c r="B104" t="s">
        <v>5</v>
      </c>
      <c r="C104" t="s">
        <v>273</v>
      </c>
      <c r="D104" t="s">
        <v>274</v>
      </c>
      <c r="E104" t="str">
        <f>HYPERLINK("https://talan.bank.gov.ua/get-user-certificate/OaOkutGfU6tsKcoXj27Q","Завантажити сертифікат")</f>
        <v>Завантажити сертифікат</v>
      </c>
    </row>
    <row r="105" spans="1:5" x14ac:dyDescent="0.3">
      <c r="A105" t="s">
        <v>275</v>
      </c>
      <c r="B105" t="s">
        <v>5</v>
      </c>
      <c r="C105" t="s">
        <v>276</v>
      </c>
      <c r="D105" t="s">
        <v>277</v>
      </c>
      <c r="E105" t="str">
        <f>HYPERLINK("https://talan.bank.gov.ua/get-user-certificate/OaOkuvzvRABTRlf7fSuJ","Завантажити сертифікат")</f>
        <v>Завантажити сертифікат</v>
      </c>
    </row>
    <row r="106" spans="1:5" x14ac:dyDescent="0.3">
      <c r="A106" t="s">
        <v>278</v>
      </c>
      <c r="B106" t="s">
        <v>5</v>
      </c>
      <c r="C106" t="s">
        <v>279</v>
      </c>
      <c r="D106" t="s">
        <v>280</v>
      </c>
      <c r="E106" t="str">
        <f>HYPERLINK("https://talan.bank.gov.ua/get-user-certificate/OaOkuvJfEQh4qeGtOKPu","Завантажити сертифікат")</f>
        <v>Завантажити сертифікат</v>
      </c>
    </row>
    <row r="107" spans="1:5" x14ac:dyDescent="0.3">
      <c r="A107" t="s">
        <v>281</v>
      </c>
      <c r="B107" t="s">
        <v>5</v>
      </c>
      <c r="C107" t="s">
        <v>282</v>
      </c>
      <c r="D107" t="s">
        <v>283</v>
      </c>
      <c r="E107" t="str">
        <f>HYPERLINK("https://talan.bank.gov.ua/get-user-certificate/OaOkuxXhroG6oZWt_sxC","Завантажити сертифікат")</f>
        <v>Завантажити сертифікат</v>
      </c>
    </row>
    <row r="108" spans="1:5" x14ac:dyDescent="0.3">
      <c r="A108" t="s">
        <v>284</v>
      </c>
      <c r="B108" t="s">
        <v>5</v>
      </c>
      <c r="C108" t="s">
        <v>285</v>
      </c>
      <c r="D108" t="s">
        <v>113</v>
      </c>
      <c r="E108" t="str">
        <f>HYPERLINK("https://talan.bank.gov.ua/get-user-certificate/OaOkuGLu-kX1SpgVV4g6","Завантажити сертифікат")</f>
        <v>Завантажити сертифікат</v>
      </c>
    </row>
    <row r="109" spans="1:5" x14ac:dyDescent="0.3">
      <c r="A109" t="s">
        <v>286</v>
      </c>
      <c r="B109" t="s">
        <v>5</v>
      </c>
      <c r="C109" t="s">
        <v>287</v>
      </c>
      <c r="D109" t="s">
        <v>288</v>
      </c>
      <c r="E109" t="str">
        <f>HYPERLINK("https://talan.bank.gov.ua/get-user-certificate/OaOkupU4bU5W3qwV-YAq","Завантажити сертифікат")</f>
        <v>Завантажити сертифікат</v>
      </c>
    </row>
    <row r="110" spans="1:5" x14ac:dyDescent="0.3">
      <c r="A110" t="s">
        <v>289</v>
      </c>
      <c r="B110" t="s">
        <v>5</v>
      </c>
      <c r="C110" t="s">
        <v>290</v>
      </c>
      <c r="D110" t="s">
        <v>128</v>
      </c>
      <c r="E110" t="str">
        <f>HYPERLINK("https://talan.bank.gov.ua/get-user-certificate/OaOkuNpoNutP2mHouQUe","Завантажити сертифікат")</f>
        <v>Завантажити сертифікат</v>
      </c>
    </row>
    <row r="111" spans="1:5" x14ac:dyDescent="0.3">
      <c r="A111" t="s">
        <v>291</v>
      </c>
      <c r="B111" t="s">
        <v>5</v>
      </c>
      <c r="C111" t="s">
        <v>292</v>
      </c>
      <c r="D111" t="s">
        <v>288</v>
      </c>
      <c r="E111" t="str">
        <f>HYPERLINK("https://talan.bank.gov.ua/get-user-certificate/OaOkumvx1uy2faPdffEn","Завантажити сертифікат")</f>
        <v>Завантажити сертифікат</v>
      </c>
    </row>
    <row r="112" spans="1:5" x14ac:dyDescent="0.3">
      <c r="A112" t="s">
        <v>293</v>
      </c>
      <c r="B112" t="s">
        <v>5</v>
      </c>
      <c r="C112" t="s">
        <v>294</v>
      </c>
      <c r="D112" t="s">
        <v>295</v>
      </c>
      <c r="E112" t="str">
        <f>HYPERLINK("https://talan.bank.gov.ua/get-user-certificate/OaOkuhpFWDhakIAj3bz0","Завантажити сертифікат")</f>
        <v>Завантажити сертифікат</v>
      </c>
    </row>
    <row r="113" spans="1:5" x14ac:dyDescent="0.3">
      <c r="A113" t="s">
        <v>296</v>
      </c>
      <c r="B113" t="s">
        <v>5</v>
      </c>
      <c r="C113" t="s">
        <v>297</v>
      </c>
      <c r="D113" t="s">
        <v>295</v>
      </c>
      <c r="E113" t="str">
        <f>HYPERLINK("https://talan.bank.gov.ua/get-user-certificate/OaOku4BsAWWYNuyd9c5z","Завантажити сертифікат")</f>
        <v>Завантажити сертифікат</v>
      </c>
    </row>
    <row r="114" spans="1:5" x14ac:dyDescent="0.3">
      <c r="A114" t="s">
        <v>298</v>
      </c>
      <c r="B114" t="s">
        <v>5</v>
      </c>
      <c r="C114" t="s">
        <v>299</v>
      </c>
      <c r="D114" t="s">
        <v>295</v>
      </c>
      <c r="E114" t="str">
        <f>HYPERLINK("https://talan.bank.gov.ua/get-user-certificate/OaOku1GIDWUBsMUw6nLz","Завантажити сертифікат")</f>
        <v>Завантажити сертифікат</v>
      </c>
    </row>
    <row r="115" spans="1:5" x14ac:dyDescent="0.3">
      <c r="A115" t="s">
        <v>300</v>
      </c>
      <c r="B115" t="s">
        <v>5</v>
      </c>
      <c r="C115" t="s">
        <v>301</v>
      </c>
      <c r="D115" t="s">
        <v>295</v>
      </c>
      <c r="E115" t="str">
        <f>HYPERLINK("https://talan.bank.gov.ua/get-user-certificate/OaOkukHL-m8lWk2qm2Hw","Завантажити сертифікат")</f>
        <v>Завантажити сертифікат</v>
      </c>
    </row>
    <row r="116" spans="1:5" x14ac:dyDescent="0.3">
      <c r="A116" t="s">
        <v>302</v>
      </c>
      <c r="B116" t="s">
        <v>5</v>
      </c>
      <c r="C116" t="s">
        <v>303</v>
      </c>
      <c r="D116" t="s">
        <v>304</v>
      </c>
      <c r="E116" t="str">
        <f>HYPERLINK("https://talan.bank.gov.ua/get-user-certificate/OaOku8eMgXBuAwQMENB6","Завантажити сертифікат")</f>
        <v>Завантажити сертифікат</v>
      </c>
    </row>
    <row r="117" spans="1:5" x14ac:dyDescent="0.3">
      <c r="A117" t="s">
        <v>305</v>
      </c>
      <c r="B117" t="s">
        <v>5</v>
      </c>
      <c r="C117" t="s">
        <v>306</v>
      </c>
      <c r="D117" t="s">
        <v>307</v>
      </c>
      <c r="E117" t="str">
        <f>HYPERLINK("https://talan.bank.gov.ua/get-user-certificate/OaOkuWl6fwm5hrCMJE3Z","Завантажити сертифікат")</f>
        <v>Завантажити сертифікат</v>
      </c>
    </row>
    <row r="118" spans="1:5" x14ac:dyDescent="0.3">
      <c r="A118" t="s">
        <v>308</v>
      </c>
      <c r="B118" t="s">
        <v>5</v>
      </c>
      <c r="C118" t="s">
        <v>309</v>
      </c>
      <c r="D118" t="s">
        <v>307</v>
      </c>
      <c r="E118" t="str">
        <f>HYPERLINK("https://talan.bank.gov.ua/get-user-certificate/OaOkuBma2nThnuObLq8s","Завантажити сертифікат")</f>
        <v>Завантажити сертифікат</v>
      </c>
    </row>
    <row r="119" spans="1:5" x14ac:dyDescent="0.3">
      <c r="A119" t="s">
        <v>310</v>
      </c>
      <c r="B119" t="s">
        <v>5</v>
      </c>
      <c r="C119" t="s">
        <v>311</v>
      </c>
      <c r="D119" t="s">
        <v>295</v>
      </c>
      <c r="E119" t="str">
        <f>HYPERLINK("https://talan.bank.gov.ua/get-user-certificate/OaOkuskPB5jAJU_iLc8B","Завантажити сертифікат")</f>
        <v>Завантажити сертифікат</v>
      </c>
    </row>
    <row r="120" spans="1:5" x14ac:dyDescent="0.3">
      <c r="A120" t="s">
        <v>312</v>
      </c>
      <c r="B120" t="s">
        <v>5</v>
      </c>
      <c r="C120" t="s">
        <v>313</v>
      </c>
      <c r="D120" t="s">
        <v>295</v>
      </c>
      <c r="E120" t="str">
        <f>HYPERLINK("https://talan.bank.gov.ua/get-user-certificate/OaOkueBOy5_SRtkcBOxF","Завантажити сертифікат")</f>
        <v>Завантажити сертифікат</v>
      </c>
    </row>
    <row r="121" spans="1:5" x14ac:dyDescent="0.3">
      <c r="A121" t="s">
        <v>314</v>
      </c>
      <c r="B121" t="s">
        <v>5</v>
      </c>
      <c r="C121" t="s">
        <v>315</v>
      </c>
      <c r="D121" t="s">
        <v>307</v>
      </c>
      <c r="E121" t="str">
        <f>HYPERLINK("https://talan.bank.gov.ua/get-user-certificate/OaOkui6oQyZAhG7NTfxw","Завантажити сертифікат")</f>
        <v>Завантажити сертифікат</v>
      </c>
    </row>
    <row r="122" spans="1:5" x14ac:dyDescent="0.3">
      <c r="A122" t="s">
        <v>316</v>
      </c>
      <c r="B122" t="s">
        <v>5</v>
      </c>
      <c r="C122" t="s">
        <v>317</v>
      </c>
      <c r="D122" t="s">
        <v>318</v>
      </c>
      <c r="E122" t="str">
        <f>HYPERLINK("https://talan.bank.gov.ua/get-user-certificate/OaOkuzY8Om28KxIIxRf5","Завантажити сертифікат")</f>
        <v>Завантажити сертифікат</v>
      </c>
    </row>
    <row r="123" spans="1:5" x14ac:dyDescent="0.3">
      <c r="A123" t="s">
        <v>319</v>
      </c>
      <c r="B123" t="s">
        <v>5</v>
      </c>
      <c r="C123" t="s">
        <v>320</v>
      </c>
      <c r="D123" t="s">
        <v>295</v>
      </c>
      <c r="E123" t="str">
        <f>HYPERLINK("https://talan.bank.gov.ua/get-user-certificate/OaOkug3jBJ2N1reJA1z6","Завантажити сертифікат")</f>
        <v>Завантажити сертифікат</v>
      </c>
    </row>
    <row r="124" spans="1:5" x14ac:dyDescent="0.3">
      <c r="A124" t="s">
        <v>321</v>
      </c>
      <c r="B124" t="s">
        <v>5</v>
      </c>
      <c r="C124" t="s">
        <v>322</v>
      </c>
      <c r="D124" t="s">
        <v>323</v>
      </c>
      <c r="E124" t="str">
        <f>HYPERLINK("https://talan.bank.gov.ua/get-user-certificate/OaOkuWXGztvE1oQc1tWc","Завантажити сертифікат")</f>
        <v>Завантажити сертифікат</v>
      </c>
    </row>
    <row r="125" spans="1:5" x14ac:dyDescent="0.3">
      <c r="A125" t="s">
        <v>324</v>
      </c>
      <c r="B125" t="s">
        <v>5</v>
      </c>
      <c r="C125" t="s">
        <v>325</v>
      </c>
      <c r="D125" t="s">
        <v>295</v>
      </c>
      <c r="E125" t="str">
        <f>HYPERLINK("https://talan.bank.gov.ua/get-user-certificate/OaOkufyJ6dVDkT24-WEh","Завантажити сертифікат")</f>
        <v>Завантажити сертифікат</v>
      </c>
    </row>
    <row r="126" spans="1:5" x14ac:dyDescent="0.3">
      <c r="A126" t="s">
        <v>326</v>
      </c>
      <c r="B126" t="s">
        <v>5</v>
      </c>
      <c r="C126" t="s">
        <v>327</v>
      </c>
      <c r="D126" t="s">
        <v>328</v>
      </c>
      <c r="E126" t="str">
        <f>HYPERLINK("https://talan.bank.gov.ua/get-user-certificate/OaOkueHL488AocrOO3XN","Завантажити сертифікат")</f>
        <v>Завантажити сертифікат</v>
      </c>
    </row>
    <row r="127" spans="1:5" x14ac:dyDescent="0.3">
      <c r="A127" t="s">
        <v>329</v>
      </c>
      <c r="B127" t="s">
        <v>5</v>
      </c>
      <c r="C127" t="s">
        <v>330</v>
      </c>
      <c r="D127" t="s">
        <v>331</v>
      </c>
      <c r="E127" t="str">
        <f>HYPERLINK("https://talan.bank.gov.ua/get-user-certificate/OaOkuFcAD6JuQREfdMzF","Завантажити сертифікат")</f>
        <v>Завантажити сертифікат</v>
      </c>
    </row>
    <row r="128" spans="1:5" x14ac:dyDescent="0.3">
      <c r="A128" t="s">
        <v>332</v>
      </c>
      <c r="B128" t="s">
        <v>5</v>
      </c>
      <c r="C128" t="s">
        <v>333</v>
      </c>
      <c r="D128" t="s">
        <v>334</v>
      </c>
      <c r="E128" t="str">
        <f>HYPERLINK("https://talan.bank.gov.ua/get-user-certificate/OaOkuI3lh1PTBpGmu7L3","Завантажити сертифікат")</f>
        <v>Завантажити сертифікат</v>
      </c>
    </row>
    <row r="129" spans="1:5" x14ac:dyDescent="0.3">
      <c r="A129" t="s">
        <v>335</v>
      </c>
      <c r="B129" t="s">
        <v>5</v>
      </c>
      <c r="C129" t="s">
        <v>336</v>
      </c>
      <c r="D129" t="s">
        <v>295</v>
      </c>
      <c r="E129" t="str">
        <f>HYPERLINK("https://talan.bank.gov.ua/get-user-certificate/OaOkueH13UwF0yXwz5c5","Завантажити сертифікат")</f>
        <v>Завантажити сертифікат</v>
      </c>
    </row>
    <row r="130" spans="1:5" x14ac:dyDescent="0.3">
      <c r="A130" t="s">
        <v>337</v>
      </c>
      <c r="B130" t="s">
        <v>5</v>
      </c>
      <c r="C130" t="s">
        <v>338</v>
      </c>
      <c r="D130" t="s">
        <v>295</v>
      </c>
      <c r="E130" t="str">
        <f>HYPERLINK("https://talan.bank.gov.ua/get-user-certificate/OaOkuCQERepkxU7BVSxF","Завантажити сертифікат")</f>
        <v>Завантажити сертифікат</v>
      </c>
    </row>
    <row r="131" spans="1:5" x14ac:dyDescent="0.3">
      <c r="A131" t="s">
        <v>339</v>
      </c>
      <c r="B131" t="s">
        <v>5</v>
      </c>
      <c r="C131" t="s">
        <v>340</v>
      </c>
      <c r="D131" t="s">
        <v>295</v>
      </c>
      <c r="E131" t="str">
        <f>HYPERLINK("https://talan.bank.gov.ua/get-user-certificate/OaOkuMmIZoGjFh39BL6M","Завантажити сертифікат")</f>
        <v>Завантажити сертифікат</v>
      </c>
    </row>
    <row r="132" spans="1:5" x14ac:dyDescent="0.3">
      <c r="A132" t="s">
        <v>341</v>
      </c>
      <c r="B132" t="s">
        <v>5</v>
      </c>
      <c r="C132" t="s">
        <v>342</v>
      </c>
      <c r="D132" t="s">
        <v>295</v>
      </c>
      <c r="E132" t="str">
        <f>HYPERLINK("https://talan.bank.gov.ua/get-user-certificate/OaOkuAOl1Uji_Y89VQJ9","Завантажити сертифікат")</f>
        <v>Завантажити сертифікат</v>
      </c>
    </row>
    <row r="133" spans="1:5" x14ac:dyDescent="0.3">
      <c r="A133" t="s">
        <v>343</v>
      </c>
      <c r="B133" t="s">
        <v>5</v>
      </c>
      <c r="C133" t="s">
        <v>344</v>
      </c>
      <c r="D133" t="s">
        <v>295</v>
      </c>
      <c r="E133" t="str">
        <f>HYPERLINK("https://talan.bank.gov.ua/get-user-certificate/OaOku-PCSMujyUGXZxKg","Завантажити сертифікат")</f>
        <v>Завантажити сертифікат</v>
      </c>
    </row>
    <row r="134" spans="1:5" x14ac:dyDescent="0.3">
      <c r="A134" t="s">
        <v>345</v>
      </c>
      <c r="B134" t="s">
        <v>5</v>
      </c>
      <c r="C134" t="s">
        <v>346</v>
      </c>
      <c r="D134" t="s">
        <v>295</v>
      </c>
      <c r="E134" t="str">
        <f>HYPERLINK("https://talan.bank.gov.ua/get-user-certificate/OaOkuOFkOAzRwnscOkcn","Завантажити сертифікат")</f>
        <v>Завантажити сертифікат</v>
      </c>
    </row>
    <row r="135" spans="1:5" x14ac:dyDescent="0.3">
      <c r="A135" t="s">
        <v>347</v>
      </c>
      <c r="B135" t="s">
        <v>5</v>
      </c>
      <c r="C135" t="s">
        <v>348</v>
      </c>
      <c r="D135" t="s">
        <v>307</v>
      </c>
      <c r="E135" t="str">
        <f>HYPERLINK("https://talan.bank.gov.ua/get-user-certificate/OaOkuhYppNrTcRaWnGro","Завантажити сертифікат")</f>
        <v>Завантажити сертифікат</v>
      </c>
    </row>
    <row r="136" spans="1:5" x14ac:dyDescent="0.3">
      <c r="A136" t="s">
        <v>349</v>
      </c>
      <c r="B136" t="s">
        <v>5</v>
      </c>
      <c r="C136" t="s">
        <v>350</v>
      </c>
      <c r="D136" t="s">
        <v>295</v>
      </c>
      <c r="E136" t="str">
        <f>HYPERLINK("https://talan.bank.gov.ua/get-user-certificate/OaOkuIqqOnP2f4Vm47jH","Завантажити сертифікат")</f>
        <v>Завантажити сертифікат</v>
      </c>
    </row>
    <row r="137" spans="1:5" x14ac:dyDescent="0.3">
      <c r="A137" t="s">
        <v>351</v>
      </c>
      <c r="B137" t="s">
        <v>5</v>
      </c>
      <c r="C137" t="s">
        <v>352</v>
      </c>
      <c r="D137" t="s">
        <v>353</v>
      </c>
      <c r="E137" t="str">
        <f>HYPERLINK("https://talan.bank.gov.ua/get-user-certificate/OaOku80HNXBOIArxihaV","Завантажити сертифікат")</f>
        <v>Завантажити сертифікат</v>
      </c>
    </row>
    <row r="138" spans="1:5" x14ac:dyDescent="0.3">
      <c r="A138" t="s">
        <v>354</v>
      </c>
      <c r="B138" t="s">
        <v>5</v>
      </c>
      <c r="C138" t="s">
        <v>355</v>
      </c>
      <c r="D138" t="s">
        <v>356</v>
      </c>
      <c r="E138" t="str">
        <f>HYPERLINK("https://talan.bank.gov.ua/get-user-certificate/OaOkuZxB2Ra4R5mBN5Cz","Завантажити сертифікат")</f>
        <v>Завантажити сертифікат</v>
      </c>
    </row>
    <row r="139" spans="1:5" x14ac:dyDescent="0.3">
      <c r="A139" t="s">
        <v>357</v>
      </c>
      <c r="B139" t="s">
        <v>5</v>
      </c>
      <c r="C139" t="s">
        <v>358</v>
      </c>
      <c r="D139" t="s">
        <v>359</v>
      </c>
      <c r="E139" t="str">
        <f>HYPERLINK("https://talan.bank.gov.ua/get-user-certificate/OaOkufbtfMNq6pZhKx7F","Завантажити сертифікат")</f>
        <v>Завантажити сертифікат</v>
      </c>
    </row>
    <row r="140" spans="1:5" x14ac:dyDescent="0.3">
      <c r="A140" t="s">
        <v>360</v>
      </c>
      <c r="B140" t="s">
        <v>5</v>
      </c>
      <c r="C140" t="s">
        <v>361</v>
      </c>
      <c r="D140" t="s">
        <v>362</v>
      </c>
      <c r="E140" t="str">
        <f>HYPERLINK("https://talan.bank.gov.ua/get-user-certificate/OaOkurz_ZCgV3x0u9pGW","Завантажити сертифікат")</f>
        <v>Завантажити сертифікат</v>
      </c>
    </row>
    <row r="141" spans="1:5" x14ac:dyDescent="0.3">
      <c r="A141" t="s">
        <v>363</v>
      </c>
      <c r="B141" t="s">
        <v>5</v>
      </c>
      <c r="C141" t="s">
        <v>364</v>
      </c>
      <c r="D141" t="s">
        <v>160</v>
      </c>
      <c r="E141" t="str">
        <f>HYPERLINK("https://talan.bank.gov.ua/get-user-certificate/OaOku6LkaNqQ2GG7-3n7","Завантажити сертифікат")</f>
        <v>Завантажити сертифікат</v>
      </c>
    </row>
    <row r="142" spans="1:5" x14ac:dyDescent="0.3">
      <c r="A142" t="s">
        <v>365</v>
      </c>
      <c r="B142" t="s">
        <v>5</v>
      </c>
      <c r="C142" t="s">
        <v>366</v>
      </c>
      <c r="D142" t="s">
        <v>367</v>
      </c>
      <c r="E142" t="str">
        <f>HYPERLINK("https://talan.bank.gov.ua/get-user-certificate/OaOkuAVBvVXXxqMP0gBx","Завантажити сертифікат")</f>
        <v>Завантажити сертифікат</v>
      </c>
    </row>
    <row r="143" spans="1:5" x14ac:dyDescent="0.3">
      <c r="A143" t="s">
        <v>368</v>
      </c>
      <c r="B143" t="s">
        <v>5</v>
      </c>
      <c r="C143" t="s">
        <v>369</v>
      </c>
      <c r="D143" t="s">
        <v>370</v>
      </c>
      <c r="E143" t="str">
        <f>HYPERLINK("https://talan.bank.gov.ua/get-user-certificate/OaOkuUuHJFNUz7l20INc","Завантажити сертифікат")</f>
        <v>Завантажити сертифікат</v>
      </c>
    </row>
    <row r="144" spans="1:5" x14ac:dyDescent="0.3">
      <c r="A144" t="s">
        <v>371</v>
      </c>
      <c r="B144" t="s">
        <v>5</v>
      </c>
      <c r="C144" t="s">
        <v>372</v>
      </c>
      <c r="D144" t="s">
        <v>373</v>
      </c>
      <c r="E144" t="str">
        <f>HYPERLINK("https://talan.bank.gov.ua/get-user-certificate/OaOkue9QnkMgKzs3M8lC","Завантажити сертифікат")</f>
        <v>Завантажити сертифікат</v>
      </c>
    </row>
    <row r="145" spans="1:5" x14ac:dyDescent="0.3">
      <c r="A145" t="s">
        <v>374</v>
      </c>
      <c r="B145" t="s">
        <v>5</v>
      </c>
      <c r="C145" t="s">
        <v>375</v>
      </c>
      <c r="D145" t="s">
        <v>376</v>
      </c>
      <c r="E145" t="str">
        <f>HYPERLINK("https://talan.bank.gov.ua/get-user-certificate/OaOkun9NOddLQPQ-8yOc","Завантажити сертифікат")</f>
        <v>Завантажити сертифікат</v>
      </c>
    </row>
    <row r="146" spans="1:5" x14ac:dyDescent="0.3">
      <c r="A146" t="s">
        <v>377</v>
      </c>
      <c r="B146" t="s">
        <v>5</v>
      </c>
      <c r="C146" t="s">
        <v>378</v>
      </c>
      <c r="D146" t="s">
        <v>379</v>
      </c>
      <c r="E146" t="str">
        <f>HYPERLINK("https://talan.bank.gov.ua/get-user-certificate/OaOkuJugOBXhXZjQhVvB","Завантажити сертифікат")</f>
        <v>Завантажити сертифікат</v>
      </c>
    </row>
    <row r="147" spans="1:5" x14ac:dyDescent="0.3">
      <c r="A147" t="s">
        <v>380</v>
      </c>
      <c r="B147" t="s">
        <v>5</v>
      </c>
      <c r="C147" t="s">
        <v>381</v>
      </c>
      <c r="D147" t="s">
        <v>382</v>
      </c>
      <c r="E147" t="str">
        <f>HYPERLINK("https://talan.bank.gov.ua/get-user-certificate/OaOku-ZxzgSzSweWU2Lb","Завантажити сертифікат")</f>
        <v>Завантажити сертифікат</v>
      </c>
    </row>
    <row r="148" spans="1:5" x14ac:dyDescent="0.3">
      <c r="A148" t="s">
        <v>383</v>
      </c>
      <c r="B148" t="s">
        <v>5</v>
      </c>
      <c r="C148" t="s">
        <v>384</v>
      </c>
      <c r="D148" t="s">
        <v>385</v>
      </c>
      <c r="E148" t="str">
        <f>HYPERLINK("https://talan.bank.gov.ua/get-user-certificate/OaOkuB3Mt1YDrb2KmSRN","Завантажити сертифікат")</f>
        <v>Завантажити сертифікат</v>
      </c>
    </row>
    <row r="149" spans="1:5" x14ac:dyDescent="0.3">
      <c r="A149" t="s">
        <v>386</v>
      </c>
      <c r="B149" t="s">
        <v>5</v>
      </c>
      <c r="C149" t="s">
        <v>387</v>
      </c>
      <c r="D149" t="s">
        <v>128</v>
      </c>
      <c r="E149" t="str">
        <f>HYPERLINK("https://talan.bank.gov.ua/get-user-certificate/OaOkuz0AyGNwdfAnSvCe","Завантажити сертифікат")</f>
        <v>Завантажити сертифікат</v>
      </c>
    </row>
    <row r="150" spans="1:5" x14ac:dyDescent="0.3">
      <c r="A150" t="s">
        <v>388</v>
      </c>
      <c r="B150" t="s">
        <v>5</v>
      </c>
      <c r="C150" t="s">
        <v>389</v>
      </c>
      <c r="D150" t="s">
        <v>160</v>
      </c>
      <c r="E150" t="str">
        <f>HYPERLINK("https://talan.bank.gov.ua/get-user-certificate/OaOkuEXabvr3Uw4IsPnR","Завантажити сертифікат")</f>
        <v>Завантажити сертифікат</v>
      </c>
    </row>
    <row r="151" spans="1:5" x14ac:dyDescent="0.3">
      <c r="A151" t="s">
        <v>390</v>
      </c>
      <c r="B151" t="s">
        <v>5</v>
      </c>
      <c r="C151" t="s">
        <v>391</v>
      </c>
      <c r="D151" t="s">
        <v>176</v>
      </c>
      <c r="E151" t="str">
        <f>HYPERLINK("https://talan.bank.gov.ua/get-user-certificate/OaOkuMJcWdLOorH9a_lX","Завантажити сертифікат")</f>
        <v>Завантажити сертифікат</v>
      </c>
    </row>
    <row r="152" spans="1:5" x14ac:dyDescent="0.3">
      <c r="A152" t="s">
        <v>392</v>
      </c>
      <c r="B152" t="s">
        <v>5</v>
      </c>
      <c r="C152" t="s">
        <v>393</v>
      </c>
      <c r="D152" t="s">
        <v>394</v>
      </c>
      <c r="E152" t="str">
        <f>HYPERLINK("https://talan.bank.gov.ua/get-user-certificate/OaOkuIa1Dqq_4zTzSvC5","Завантажити сертифікат")</f>
        <v>Завантажити сертифікат</v>
      </c>
    </row>
    <row r="153" spans="1:5" x14ac:dyDescent="0.3">
      <c r="A153" t="s">
        <v>395</v>
      </c>
      <c r="B153" t="s">
        <v>5</v>
      </c>
      <c r="C153" t="s">
        <v>396</v>
      </c>
      <c r="D153" t="s">
        <v>397</v>
      </c>
      <c r="E153" t="str">
        <f>HYPERLINK("https://talan.bank.gov.ua/get-user-certificate/OaOkulR3BHqdy50YYfr6","Завантажити сертифікат")</f>
        <v>Завантажити сертифікат</v>
      </c>
    </row>
    <row r="154" spans="1:5" x14ac:dyDescent="0.3">
      <c r="A154" t="s">
        <v>398</v>
      </c>
      <c r="B154" t="s">
        <v>5</v>
      </c>
      <c r="C154" t="s">
        <v>399</v>
      </c>
      <c r="D154" t="s">
        <v>400</v>
      </c>
      <c r="E154" t="str">
        <f>HYPERLINK("https://talan.bank.gov.ua/get-user-certificate/OaOku-uYyTF62EEjT2c6","Завантажити сертифікат")</f>
        <v>Завантажити сертифікат</v>
      </c>
    </row>
    <row r="155" spans="1:5" x14ac:dyDescent="0.3">
      <c r="A155" t="s">
        <v>401</v>
      </c>
      <c r="B155" t="s">
        <v>5</v>
      </c>
      <c r="C155" t="s">
        <v>402</v>
      </c>
      <c r="D155" t="s">
        <v>288</v>
      </c>
      <c r="E155" t="str">
        <f>HYPERLINK("https://talan.bank.gov.ua/get-user-certificate/OaOku4eXK-kuSnNQce55","Завантажити сертифікат")</f>
        <v>Завантажити сертифікат</v>
      </c>
    </row>
    <row r="156" spans="1:5" x14ac:dyDescent="0.3">
      <c r="A156" t="s">
        <v>403</v>
      </c>
      <c r="B156" t="s">
        <v>5</v>
      </c>
      <c r="C156" t="s">
        <v>404</v>
      </c>
      <c r="D156" t="s">
        <v>405</v>
      </c>
      <c r="E156" t="str">
        <f>HYPERLINK("https://talan.bank.gov.ua/get-user-certificate/OaOkulswCK5bclhduQMx","Завантажити сертифікат")</f>
        <v>Завантажити сертифікат</v>
      </c>
    </row>
    <row r="157" spans="1:5" x14ac:dyDescent="0.3">
      <c r="A157" t="s">
        <v>406</v>
      </c>
      <c r="B157" t="s">
        <v>5</v>
      </c>
      <c r="C157" t="s">
        <v>407</v>
      </c>
      <c r="D157" t="s">
        <v>408</v>
      </c>
      <c r="E157" t="str">
        <f>HYPERLINK("https://talan.bank.gov.ua/get-user-certificate/OaOku2DjcycJavDQMR1-","Завантажити сертифікат")</f>
        <v>Завантажити сертифікат</v>
      </c>
    </row>
    <row r="158" spans="1:5" x14ac:dyDescent="0.3">
      <c r="A158" t="s">
        <v>409</v>
      </c>
      <c r="B158" t="s">
        <v>5</v>
      </c>
      <c r="C158" t="s">
        <v>410</v>
      </c>
      <c r="D158" t="s">
        <v>22</v>
      </c>
      <c r="E158" t="str">
        <f>HYPERLINK("https://talan.bank.gov.ua/get-user-certificate/OaOkuW-byXc-TArym_Bz","Завантажити сертифікат")</f>
        <v>Завантажити сертифікат</v>
      </c>
    </row>
    <row r="159" spans="1:5" x14ac:dyDescent="0.3">
      <c r="A159" t="s">
        <v>411</v>
      </c>
      <c r="B159" t="s">
        <v>5</v>
      </c>
      <c r="C159" t="s">
        <v>412</v>
      </c>
      <c r="D159" t="s">
        <v>413</v>
      </c>
      <c r="E159" t="str">
        <f>HYPERLINK("https://talan.bank.gov.ua/get-user-certificate/OaOkueGBNMdKX8pCXi5F","Завантажити сертифікат")</f>
        <v>Завантажити сертифікат</v>
      </c>
    </row>
    <row r="160" spans="1:5" x14ac:dyDescent="0.3">
      <c r="A160" t="s">
        <v>414</v>
      </c>
      <c r="B160" t="s">
        <v>5</v>
      </c>
      <c r="C160" t="s">
        <v>415</v>
      </c>
      <c r="D160" t="s">
        <v>238</v>
      </c>
      <c r="E160" t="str">
        <f>HYPERLINK("https://talan.bank.gov.ua/get-user-certificate/OaOkuOOo-IdRhMuiJES0","Завантажити сертифікат")</f>
        <v>Завантажити сертифікат</v>
      </c>
    </row>
    <row r="161" spans="1:5" x14ac:dyDescent="0.3">
      <c r="A161" t="s">
        <v>416</v>
      </c>
      <c r="B161" t="s">
        <v>5</v>
      </c>
      <c r="C161" t="s">
        <v>417</v>
      </c>
      <c r="D161" t="s">
        <v>418</v>
      </c>
      <c r="E161" t="str">
        <f>HYPERLINK("https://talan.bank.gov.ua/get-user-certificate/OaOkuj1GHiau2ircjNQP","Завантажити сертифікат")</f>
        <v>Завантажити сертифікат</v>
      </c>
    </row>
    <row r="162" spans="1:5" x14ac:dyDescent="0.3">
      <c r="A162" t="s">
        <v>419</v>
      </c>
      <c r="B162" t="s">
        <v>5</v>
      </c>
      <c r="C162" t="s">
        <v>420</v>
      </c>
      <c r="D162" t="s">
        <v>176</v>
      </c>
      <c r="E162" t="str">
        <f>HYPERLINK("https://talan.bank.gov.ua/get-user-certificate/OaOku-Ocu8L-hjksiH4t","Завантажити сертифікат")</f>
        <v>Завантажити сертифікат</v>
      </c>
    </row>
    <row r="163" spans="1:5" x14ac:dyDescent="0.3">
      <c r="A163" t="s">
        <v>421</v>
      </c>
      <c r="B163" t="s">
        <v>5</v>
      </c>
      <c r="C163" t="s">
        <v>422</v>
      </c>
      <c r="D163" t="s">
        <v>134</v>
      </c>
      <c r="E163" t="str">
        <f>HYPERLINK("https://talan.bank.gov.ua/get-user-certificate/OaOkuHruetdj_RNqqsCq","Завантажити сертифікат")</f>
        <v>Завантажити сертифікат</v>
      </c>
    </row>
    <row r="164" spans="1:5" x14ac:dyDescent="0.3">
      <c r="A164" t="s">
        <v>423</v>
      </c>
      <c r="B164" t="s">
        <v>5</v>
      </c>
      <c r="C164" t="s">
        <v>424</v>
      </c>
      <c r="D164" t="s">
        <v>160</v>
      </c>
      <c r="E164" t="str">
        <f>HYPERLINK("https://talan.bank.gov.ua/get-user-certificate/OaOkuh176Xj3pwU7tQFD","Завантажити сертифікат")</f>
        <v>Завантажити сертифікат</v>
      </c>
    </row>
    <row r="165" spans="1:5" x14ac:dyDescent="0.3">
      <c r="A165" t="s">
        <v>425</v>
      </c>
      <c r="B165" t="s">
        <v>5</v>
      </c>
      <c r="C165" t="s">
        <v>426</v>
      </c>
      <c r="D165" t="s">
        <v>13</v>
      </c>
      <c r="E165" t="str">
        <f>HYPERLINK("https://talan.bank.gov.ua/get-user-certificate/OaOkulHiAP8dsEB2PCrg","Завантажити сертифікат")</f>
        <v>Завантажити сертифікат</v>
      </c>
    </row>
    <row r="166" spans="1:5" x14ac:dyDescent="0.3">
      <c r="A166" t="s">
        <v>427</v>
      </c>
      <c r="B166" t="s">
        <v>5</v>
      </c>
      <c r="C166" t="s">
        <v>428</v>
      </c>
      <c r="D166" t="s">
        <v>429</v>
      </c>
      <c r="E166" t="str">
        <f>HYPERLINK("https://talan.bank.gov.ua/get-user-certificate/OaOku3W4r5tZV2OSxAC6","Завантажити сертифікат")</f>
        <v>Завантажити сертифікат</v>
      </c>
    </row>
    <row r="167" spans="1:5" x14ac:dyDescent="0.3">
      <c r="A167" t="s">
        <v>430</v>
      </c>
      <c r="B167" t="s">
        <v>5</v>
      </c>
      <c r="C167" t="s">
        <v>431</v>
      </c>
      <c r="D167" t="s">
        <v>432</v>
      </c>
      <c r="E167" t="str">
        <f>HYPERLINK("https://talan.bank.gov.ua/get-user-certificate/OaOku4Fjw8tQ_37vY1vv","Завантажити сертифікат")</f>
        <v>Завантажити сертифікат</v>
      </c>
    </row>
    <row r="168" spans="1:5" x14ac:dyDescent="0.3">
      <c r="A168" t="s">
        <v>433</v>
      </c>
      <c r="B168" t="s">
        <v>5</v>
      </c>
      <c r="C168" t="s">
        <v>434</v>
      </c>
      <c r="D168" t="s">
        <v>160</v>
      </c>
      <c r="E168" t="str">
        <f>HYPERLINK("https://talan.bank.gov.ua/get-user-certificate/OaOku6ubSD7XnJgn9WU5","Завантажити сертифікат")</f>
        <v>Завантажити сертифікат</v>
      </c>
    </row>
    <row r="169" spans="1:5" x14ac:dyDescent="0.3">
      <c r="A169" t="s">
        <v>435</v>
      </c>
      <c r="B169" t="s">
        <v>5</v>
      </c>
      <c r="C169" t="s">
        <v>436</v>
      </c>
      <c r="D169" t="s">
        <v>250</v>
      </c>
      <c r="E169" t="str">
        <f>HYPERLINK("https://talan.bank.gov.ua/get-user-certificate/OaOkujsxhcPQq1edChg5","Завантажити сертифікат")</f>
        <v>Завантажити сертифікат</v>
      </c>
    </row>
    <row r="170" spans="1:5" x14ac:dyDescent="0.3">
      <c r="A170" t="s">
        <v>437</v>
      </c>
      <c r="B170" t="s">
        <v>5</v>
      </c>
      <c r="C170" t="s">
        <v>438</v>
      </c>
      <c r="D170" t="s">
        <v>439</v>
      </c>
      <c r="E170" t="str">
        <f>HYPERLINK("https://talan.bank.gov.ua/get-user-certificate/OaOkupdACT8hLJPK2AkN","Завантажити сертифікат")</f>
        <v>Завантажити сертифікат</v>
      </c>
    </row>
    <row r="171" spans="1:5" x14ac:dyDescent="0.3">
      <c r="A171" t="s">
        <v>440</v>
      </c>
      <c r="B171" t="s">
        <v>5</v>
      </c>
      <c r="C171" t="s">
        <v>441</v>
      </c>
      <c r="D171" t="s">
        <v>442</v>
      </c>
      <c r="E171" t="str">
        <f>HYPERLINK("https://talan.bank.gov.ua/get-user-certificate/OaOku7Mwzeq8SO5RvhZY","Завантажити сертифікат")</f>
        <v>Завантажити сертифікат</v>
      </c>
    </row>
    <row r="172" spans="1:5" x14ac:dyDescent="0.3">
      <c r="A172" t="s">
        <v>443</v>
      </c>
      <c r="B172" t="s">
        <v>5</v>
      </c>
      <c r="C172" t="s">
        <v>444</v>
      </c>
      <c r="D172" t="s">
        <v>445</v>
      </c>
      <c r="E172" t="str">
        <f>HYPERLINK("https://talan.bank.gov.ua/get-user-certificate/OaOkud3rqXUMaIErjQrv","Завантажити сертифікат")</f>
        <v>Завантажити сертифікат</v>
      </c>
    </row>
    <row r="173" spans="1:5" x14ac:dyDescent="0.3">
      <c r="A173" t="s">
        <v>446</v>
      </c>
      <c r="B173" t="s">
        <v>5</v>
      </c>
      <c r="C173" t="s">
        <v>447</v>
      </c>
      <c r="D173" t="s">
        <v>448</v>
      </c>
      <c r="E173" t="str">
        <f>HYPERLINK("https://talan.bank.gov.ua/get-user-certificate/OaOkueNVCLtVg_-2byGN","Завантажити сертифікат")</f>
        <v>Завантажити сертифікат</v>
      </c>
    </row>
    <row r="174" spans="1:5" x14ac:dyDescent="0.3">
      <c r="A174" t="s">
        <v>449</v>
      </c>
      <c r="B174" t="s">
        <v>5</v>
      </c>
      <c r="C174" t="s">
        <v>450</v>
      </c>
      <c r="D174" t="s">
        <v>451</v>
      </c>
      <c r="E174" t="str">
        <f>HYPERLINK("https://talan.bank.gov.ua/get-user-certificate/OaOkuAgerxtLstGe5qfB","Завантажити сертифікат")</f>
        <v>Завантажити сертифікат</v>
      </c>
    </row>
    <row r="175" spans="1:5" x14ac:dyDescent="0.3">
      <c r="A175" t="s">
        <v>452</v>
      </c>
      <c r="B175" t="s">
        <v>5</v>
      </c>
      <c r="C175" t="s">
        <v>453</v>
      </c>
      <c r="D175" t="s">
        <v>160</v>
      </c>
      <c r="E175" t="str">
        <f>HYPERLINK("https://talan.bank.gov.ua/get-user-certificate/OaOkunqcfmv6A-mkCe-T","Завантажити сертифікат")</f>
        <v>Завантажити сертифікат</v>
      </c>
    </row>
    <row r="176" spans="1:5" x14ac:dyDescent="0.3">
      <c r="A176" t="s">
        <v>454</v>
      </c>
      <c r="B176" t="s">
        <v>5</v>
      </c>
      <c r="C176" t="s">
        <v>455</v>
      </c>
      <c r="D176" t="s">
        <v>445</v>
      </c>
      <c r="E176" t="str">
        <f>HYPERLINK("https://talan.bank.gov.ua/get-user-certificate/OaOkuFcZZfvr8tqMv9SN","Завантажити сертифікат")</f>
        <v>Завантажити сертифікат</v>
      </c>
    </row>
    <row r="177" spans="1:5" x14ac:dyDescent="0.3">
      <c r="A177" t="s">
        <v>456</v>
      </c>
      <c r="B177" t="s">
        <v>5</v>
      </c>
      <c r="C177" t="s">
        <v>457</v>
      </c>
      <c r="D177" t="s">
        <v>458</v>
      </c>
      <c r="E177" t="str">
        <f>HYPERLINK("https://talan.bank.gov.ua/get-user-certificate/OaOku0Z9C62oEpcLkipv","Завантажити сертифікат")</f>
        <v>Завантажити сертифікат</v>
      </c>
    </row>
    <row r="178" spans="1:5" x14ac:dyDescent="0.3">
      <c r="A178" t="s">
        <v>459</v>
      </c>
      <c r="B178" t="s">
        <v>5</v>
      </c>
      <c r="C178" t="s">
        <v>460</v>
      </c>
      <c r="D178" t="s">
        <v>461</v>
      </c>
      <c r="E178" t="str">
        <f>HYPERLINK("https://talan.bank.gov.ua/get-user-certificate/OaOkurgyuH4FckuwhDDL","Завантажити сертифікат")</f>
        <v>Завантажити сертифікат</v>
      </c>
    </row>
    <row r="179" spans="1:5" x14ac:dyDescent="0.3">
      <c r="A179" t="s">
        <v>462</v>
      </c>
      <c r="B179" t="s">
        <v>5</v>
      </c>
      <c r="C179" t="s">
        <v>463</v>
      </c>
      <c r="D179" t="s">
        <v>307</v>
      </c>
      <c r="E179" t="str">
        <f>HYPERLINK("https://talan.bank.gov.ua/get-user-certificate/OaOkuhdVU1jeVvPFo0pw","Завантажити сертифікат")</f>
        <v>Завантажити сертифікат</v>
      </c>
    </row>
    <row r="180" spans="1:5" x14ac:dyDescent="0.3">
      <c r="A180" t="s">
        <v>464</v>
      </c>
      <c r="B180" t="s">
        <v>5</v>
      </c>
      <c r="C180" t="s">
        <v>465</v>
      </c>
      <c r="D180" t="s">
        <v>466</v>
      </c>
      <c r="E180" t="str">
        <f>HYPERLINK("https://talan.bank.gov.ua/get-user-certificate/OaOkuBgvqbMv9Pj-AX8c","Завантажити сертифікат")</f>
        <v>Завантажити сертифікат</v>
      </c>
    </row>
    <row r="181" spans="1:5" x14ac:dyDescent="0.3">
      <c r="A181" t="s">
        <v>467</v>
      </c>
      <c r="B181" t="s">
        <v>5</v>
      </c>
      <c r="C181" t="s">
        <v>468</v>
      </c>
      <c r="D181" t="s">
        <v>469</v>
      </c>
      <c r="E181" t="str">
        <f>HYPERLINK("https://talan.bank.gov.ua/get-user-certificate/OaOku79eEBERdlnvGPEe","Завантажити сертифікат")</f>
        <v>Завантажити сертифікат</v>
      </c>
    </row>
    <row r="182" spans="1:5" x14ac:dyDescent="0.3">
      <c r="A182" t="s">
        <v>470</v>
      </c>
      <c r="B182" t="s">
        <v>5</v>
      </c>
      <c r="C182" t="s">
        <v>471</v>
      </c>
      <c r="D182" t="s">
        <v>472</v>
      </c>
      <c r="E182" t="str">
        <f>HYPERLINK("https://talan.bank.gov.ua/get-user-certificate/OaOkuNoCzcwKO8bPv0D7","Завантажити сертифікат")</f>
        <v>Завантажити сертифікат</v>
      </c>
    </row>
    <row r="183" spans="1:5" x14ac:dyDescent="0.3">
      <c r="A183" t="s">
        <v>473</v>
      </c>
      <c r="B183" t="s">
        <v>5</v>
      </c>
      <c r="C183" t="s">
        <v>474</v>
      </c>
      <c r="D183" t="s">
        <v>475</v>
      </c>
      <c r="E183" t="str">
        <f>HYPERLINK("https://talan.bank.gov.ua/get-user-certificate/OaOkuC1ZJkv7-6ERUdEy","Завантажити сертифікат")</f>
        <v>Завантажити сертифікат</v>
      </c>
    </row>
    <row r="184" spans="1:5" x14ac:dyDescent="0.3">
      <c r="A184" t="s">
        <v>476</v>
      </c>
      <c r="B184" t="s">
        <v>5</v>
      </c>
      <c r="C184" t="s">
        <v>477</v>
      </c>
      <c r="D184" t="s">
        <v>478</v>
      </c>
      <c r="E184" t="str">
        <f>HYPERLINK("https://talan.bank.gov.ua/get-user-certificate/OaOkuVUyctM3KOiLlFaK","Завантажити сертифікат")</f>
        <v>Завантажити сертифікат</v>
      </c>
    </row>
    <row r="185" spans="1:5" x14ac:dyDescent="0.3">
      <c r="A185" t="s">
        <v>479</v>
      </c>
      <c r="B185" t="s">
        <v>5</v>
      </c>
      <c r="C185" t="s">
        <v>480</v>
      </c>
      <c r="D185" t="s">
        <v>481</v>
      </c>
      <c r="E185" t="str">
        <f>HYPERLINK("https://talan.bank.gov.ua/get-user-certificate/OaOkun8Ve-jzU8MQRgxN","Завантажити сертифікат")</f>
        <v>Завантажити сертифікат</v>
      </c>
    </row>
    <row r="186" spans="1:5" x14ac:dyDescent="0.3">
      <c r="A186" t="s">
        <v>482</v>
      </c>
      <c r="B186" t="s">
        <v>5</v>
      </c>
      <c r="C186" t="s">
        <v>483</v>
      </c>
      <c r="D186" t="s">
        <v>481</v>
      </c>
      <c r="E186" t="str">
        <f>HYPERLINK("https://talan.bank.gov.ua/get-user-certificate/OaOkuZU7NvjcnOBsHbWG","Завантажити сертифікат")</f>
        <v>Завантажити сертифікат</v>
      </c>
    </row>
    <row r="187" spans="1:5" x14ac:dyDescent="0.3">
      <c r="A187" t="s">
        <v>484</v>
      </c>
      <c r="B187" t="s">
        <v>5</v>
      </c>
      <c r="C187" t="s">
        <v>485</v>
      </c>
      <c r="D187" t="s">
        <v>262</v>
      </c>
      <c r="E187" t="str">
        <f>HYPERLINK("https://talan.bank.gov.ua/get-user-certificate/OaOkuf3tmxOLZPaKnWIt","Завантажити сертифікат")</f>
        <v>Завантажити сертифікат</v>
      </c>
    </row>
    <row r="188" spans="1:5" x14ac:dyDescent="0.3">
      <c r="A188" t="s">
        <v>486</v>
      </c>
      <c r="B188" t="s">
        <v>5</v>
      </c>
      <c r="C188" t="s">
        <v>487</v>
      </c>
      <c r="D188" t="s">
        <v>134</v>
      </c>
      <c r="E188" t="str">
        <f>HYPERLINK("https://talan.bank.gov.ua/get-user-certificate/OaOkuVjeA42HKDiVHZEU","Завантажити сертифікат")</f>
        <v>Завантажити сертифікат</v>
      </c>
    </row>
    <row r="189" spans="1:5" x14ac:dyDescent="0.3">
      <c r="A189" t="s">
        <v>488</v>
      </c>
      <c r="B189" t="s">
        <v>5</v>
      </c>
      <c r="C189" t="s">
        <v>489</v>
      </c>
      <c r="D189" t="s">
        <v>490</v>
      </c>
      <c r="E189" t="str">
        <f>HYPERLINK("https://talan.bank.gov.ua/get-user-certificate/OaOkutozsciMtz-L3xVR","Завантажити сертифікат")</f>
        <v>Завантажити сертифікат</v>
      </c>
    </row>
    <row r="190" spans="1:5" x14ac:dyDescent="0.3">
      <c r="A190" t="s">
        <v>491</v>
      </c>
      <c r="B190" t="s">
        <v>5</v>
      </c>
      <c r="C190" t="s">
        <v>492</v>
      </c>
      <c r="D190" t="s">
        <v>493</v>
      </c>
      <c r="E190" t="str">
        <f>HYPERLINK("https://talan.bank.gov.ua/get-user-certificate/OaOkue06S68NS-GmmVSV","Завантажити сертифікат")</f>
        <v>Завантажити сертифікат</v>
      </c>
    </row>
    <row r="191" spans="1:5" x14ac:dyDescent="0.3">
      <c r="A191" t="s">
        <v>494</v>
      </c>
      <c r="B191" t="s">
        <v>5</v>
      </c>
      <c r="C191" t="s">
        <v>495</v>
      </c>
      <c r="D191" t="s">
        <v>496</v>
      </c>
      <c r="E191" t="str">
        <f>HYPERLINK("https://talan.bank.gov.ua/get-user-certificate/OaOkukS3yLm_iu_Ixm8n","Завантажити сертифікат")</f>
        <v>Завантажити сертифікат</v>
      </c>
    </row>
    <row r="192" spans="1:5" x14ac:dyDescent="0.3">
      <c r="A192" t="s">
        <v>497</v>
      </c>
      <c r="B192" t="s">
        <v>5</v>
      </c>
      <c r="C192" t="s">
        <v>498</v>
      </c>
      <c r="D192" t="s">
        <v>160</v>
      </c>
      <c r="E192" t="str">
        <f>HYPERLINK("https://talan.bank.gov.ua/get-user-certificate/OaOkuvDDH92q1phPmpbb","Завантажити сертифікат")</f>
        <v>Завантажити сертифікат</v>
      </c>
    </row>
    <row r="193" spans="1:5" x14ac:dyDescent="0.3">
      <c r="A193" t="s">
        <v>499</v>
      </c>
      <c r="B193" t="s">
        <v>5</v>
      </c>
      <c r="C193" t="s">
        <v>500</v>
      </c>
      <c r="D193" t="s">
        <v>134</v>
      </c>
      <c r="E193" t="str">
        <f>HYPERLINK("https://talan.bank.gov.ua/get-user-certificate/OaOkuQqeJLfxigf2ac5v","Завантажити сертифікат")</f>
        <v>Завантажити сертифікат</v>
      </c>
    </row>
    <row r="194" spans="1:5" x14ac:dyDescent="0.3">
      <c r="A194" t="s">
        <v>501</v>
      </c>
      <c r="B194" t="s">
        <v>5</v>
      </c>
      <c r="C194" t="s">
        <v>502</v>
      </c>
      <c r="D194" t="s">
        <v>503</v>
      </c>
      <c r="E194" t="str">
        <f>HYPERLINK("https://talan.bank.gov.ua/get-user-certificate/OaOkuC9QWt-exgBP-qnG","Завантажити сертифікат")</f>
        <v>Завантажити сертифікат</v>
      </c>
    </row>
    <row r="195" spans="1:5" x14ac:dyDescent="0.3">
      <c r="A195" t="s">
        <v>504</v>
      </c>
      <c r="B195" t="s">
        <v>5</v>
      </c>
      <c r="C195" t="s">
        <v>505</v>
      </c>
      <c r="D195" t="s">
        <v>38</v>
      </c>
      <c r="E195" t="str">
        <f>HYPERLINK("https://talan.bank.gov.ua/get-user-certificate/OaOku2c2raOYdx3kE3rp","Завантажити сертифікат")</f>
        <v>Завантажити сертифікат</v>
      </c>
    </row>
    <row r="196" spans="1:5" x14ac:dyDescent="0.3">
      <c r="A196" t="s">
        <v>506</v>
      </c>
      <c r="B196" t="s">
        <v>5</v>
      </c>
      <c r="C196" t="s">
        <v>507</v>
      </c>
      <c r="D196" t="s">
        <v>508</v>
      </c>
      <c r="E196" t="str">
        <f>HYPERLINK("https://talan.bank.gov.ua/get-user-certificate/OaOkuj0U1EDQnxFkDydY","Завантажити сертифікат")</f>
        <v>Завантажити сертифікат</v>
      </c>
    </row>
    <row r="197" spans="1:5" x14ac:dyDescent="0.3">
      <c r="A197" t="s">
        <v>509</v>
      </c>
      <c r="B197" t="s">
        <v>5</v>
      </c>
      <c r="C197" t="s">
        <v>510</v>
      </c>
      <c r="D197" t="s">
        <v>38</v>
      </c>
      <c r="E197" t="str">
        <f>HYPERLINK("https://talan.bank.gov.ua/get-user-certificate/OaOku4P9fWCrBbcSf2Hl","Завантажити сертифікат")</f>
        <v>Завантажити сертифікат</v>
      </c>
    </row>
    <row r="198" spans="1:5" x14ac:dyDescent="0.3">
      <c r="A198" t="s">
        <v>511</v>
      </c>
      <c r="B198" t="s">
        <v>5</v>
      </c>
      <c r="C198" t="s">
        <v>512</v>
      </c>
      <c r="D198" t="s">
        <v>160</v>
      </c>
      <c r="E198" t="str">
        <f>HYPERLINK("https://talan.bank.gov.ua/get-user-certificate/OaOkuVLAT0Yqyb8A_SLA","Завантажити сертифікат")</f>
        <v>Завантажити сертифікат</v>
      </c>
    </row>
    <row r="199" spans="1:5" x14ac:dyDescent="0.3">
      <c r="A199" t="s">
        <v>513</v>
      </c>
      <c r="B199" t="s">
        <v>5</v>
      </c>
      <c r="C199" t="s">
        <v>514</v>
      </c>
      <c r="D199" t="s">
        <v>515</v>
      </c>
      <c r="E199" t="str">
        <f>HYPERLINK("https://talan.bank.gov.ua/get-user-certificate/OaOkugCRsEZOoKs2GGrO","Завантажити сертифікат")</f>
        <v>Завантажити сертифікат</v>
      </c>
    </row>
    <row r="200" spans="1:5" x14ac:dyDescent="0.3">
      <c r="A200" t="s">
        <v>516</v>
      </c>
      <c r="B200" t="s">
        <v>5</v>
      </c>
      <c r="C200" t="s">
        <v>517</v>
      </c>
      <c r="D200" t="s">
        <v>518</v>
      </c>
      <c r="E200" t="str">
        <f>HYPERLINK("https://talan.bank.gov.ua/get-user-certificate/OaOkuhziyaHUlyDAiUgr","Завантажити сертифікат")</f>
        <v>Завантажити сертифікат</v>
      </c>
    </row>
    <row r="201" spans="1:5" x14ac:dyDescent="0.3">
      <c r="A201" t="s">
        <v>519</v>
      </c>
      <c r="B201" t="s">
        <v>5</v>
      </c>
      <c r="C201" t="s">
        <v>520</v>
      </c>
      <c r="D201" t="s">
        <v>521</v>
      </c>
      <c r="E201" t="str">
        <f>HYPERLINK("https://talan.bank.gov.ua/get-user-certificate/OaOkuzKAX0wUdPc0zpdO","Завантажити сертифікат")</f>
        <v>Завантажити сертифікат</v>
      </c>
    </row>
    <row r="202" spans="1:5" x14ac:dyDescent="0.3">
      <c r="A202" t="s">
        <v>522</v>
      </c>
      <c r="B202" t="s">
        <v>5</v>
      </c>
      <c r="C202" t="s">
        <v>523</v>
      </c>
      <c r="D202" t="s">
        <v>524</v>
      </c>
      <c r="E202" t="str">
        <f>HYPERLINK("https://talan.bank.gov.ua/get-user-certificate/OaOkuBAAE8G-_XTEjmjc","Завантажити сертифікат")</f>
        <v>Завантажити сертифікат</v>
      </c>
    </row>
    <row r="203" spans="1:5" x14ac:dyDescent="0.3">
      <c r="A203" t="s">
        <v>525</v>
      </c>
      <c r="B203" t="s">
        <v>5</v>
      </c>
      <c r="C203" t="s">
        <v>526</v>
      </c>
      <c r="D203" t="s">
        <v>508</v>
      </c>
      <c r="E203" t="str">
        <f>HYPERLINK("https://talan.bank.gov.ua/get-user-certificate/OaOku-OFQnudTbq745_P","Завантажити сертифікат")</f>
        <v>Завантажити сертифікат</v>
      </c>
    </row>
    <row r="204" spans="1:5" x14ac:dyDescent="0.3">
      <c r="A204" t="s">
        <v>527</v>
      </c>
      <c r="B204" t="s">
        <v>5</v>
      </c>
      <c r="C204" t="s">
        <v>528</v>
      </c>
      <c r="D204" t="s">
        <v>508</v>
      </c>
      <c r="E204" t="str">
        <f>HYPERLINK("https://talan.bank.gov.ua/get-user-certificate/OaOku8qn_rD0TVCeNgmR","Завантажити сертифікат")</f>
        <v>Завантажити сертифікат</v>
      </c>
    </row>
    <row r="205" spans="1:5" x14ac:dyDescent="0.3">
      <c r="A205" t="s">
        <v>529</v>
      </c>
      <c r="B205" t="s">
        <v>5</v>
      </c>
      <c r="C205" t="s">
        <v>530</v>
      </c>
      <c r="D205" t="s">
        <v>524</v>
      </c>
      <c r="E205" t="str">
        <f>HYPERLINK("https://talan.bank.gov.ua/get-user-certificate/OaOkudK2voNz0o94wxXc","Завантажити сертифікат")</f>
        <v>Завантажити сертифікат</v>
      </c>
    </row>
    <row r="206" spans="1:5" x14ac:dyDescent="0.3">
      <c r="A206" t="s">
        <v>531</v>
      </c>
      <c r="B206" t="s">
        <v>5</v>
      </c>
      <c r="C206" t="s">
        <v>532</v>
      </c>
      <c r="D206" t="s">
        <v>533</v>
      </c>
      <c r="E206" t="str">
        <f>HYPERLINK("https://talan.bank.gov.ua/get-user-certificate/OaOku0-Q-cpcPS6U7Xaa","Завантажити сертифікат")</f>
        <v>Завантажити сертифікат</v>
      </c>
    </row>
    <row r="207" spans="1:5" x14ac:dyDescent="0.3">
      <c r="A207" t="s">
        <v>534</v>
      </c>
      <c r="B207" t="s">
        <v>5</v>
      </c>
      <c r="C207" t="s">
        <v>535</v>
      </c>
      <c r="D207" t="s">
        <v>536</v>
      </c>
      <c r="E207" t="str">
        <f>HYPERLINK("https://talan.bank.gov.ua/get-user-certificate/OaOkuufWlu_NkqW90NiT","Завантажити сертифікат")</f>
        <v>Завантажити сертифікат</v>
      </c>
    </row>
    <row r="208" spans="1:5" x14ac:dyDescent="0.3">
      <c r="A208" t="s">
        <v>537</v>
      </c>
      <c r="B208" t="s">
        <v>5</v>
      </c>
      <c r="C208" t="s">
        <v>538</v>
      </c>
      <c r="D208" t="s">
        <v>508</v>
      </c>
      <c r="E208" t="str">
        <f>HYPERLINK("https://talan.bank.gov.ua/get-user-certificate/OaOku-EeAhPVi9X5Fhhw","Завантажити сертифікат")</f>
        <v>Завантажити сертифікат</v>
      </c>
    </row>
    <row r="209" spans="1:5" x14ac:dyDescent="0.3">
      <c r="A209" t="s">
        <v>539</v>
      </c>
      <c r="B209" t="s">
        <v>5</v>
      </c>
      <c r="C209" t="s">
        <v>540</v>
      </c>
      <c r="D209" t="s">
        <v>122</v>
      </c>
      <c r="E209" t="str">
        <f>HYPERLINK("https://talan.bank.gov.ua/get-user-certificate/OaOkuSoEu03nTeXB5ZPr","Завантажити сертифікат")</f>
        <v>Завантажити сертифікат</v>
      </c>
    </row>
    <row r="210" spans="1:5" x14ac:dyDescent="0.3">
      <c r="A210" t="s">
        <v>541</v>
      </c>
      <c r="B210" t="s">
        <v>5</v>
      </c>
      <c r="C210" t="s">
        <v>542</v>
      </c>
      <c r="D210" t="s">
        <v>160</v>
      </c>
      <c r="E210" t="str">
        <f>HYPERLINK("https://talan.bank.gov.ua/get-user-certificate/OaOkuDqXDkS-k1ofb13o","Завантажити сертифікат")</f>
        <v>Завантажити сертифікат</v>
      </c>
    </row>
    <row r="211" spans="1:5" x14ac:dyDescent="0.3">
      <c r="A211" t="s">
        <v>543</v>
      </c>
      <c r="B211" t="s">
        <v>5</v>
      </c>
      <c r="C211" t="s">
        <v>544</v>
      </c>
      <c r="D211" t="s">
        <v>508</v>
      </c>
      <c r="E211" t="str">
        <f>HYPERLINK("https://talan.bank.gov.ua/get-user-certificate/OaOkuTaEXiRtwSWoRpqJ","Завантажити сертифікат")</f>
        <v>Завантажити сертифікат</v>
      </c>
    </row>
    <row r="212" spans="1:5" x14ac:dyDescent="0.3">
      <c r="A212" t="s">
        <v>545</v>
      </c>
      <c r="B212" t="s">
        <v>5</v>
      </c>
      <c r="C212" t="s">
        <v>546</v>
      </c>
      <c r="D212" t="s">
        <v>547</v>
      </c>
      <c r="E212" t="str">
        <f>HYPERLINK("https://talan.bank.gov.ua/get-user-certificate/OaOkuySklAX1GrLsPTAu","Завантажити сертифікат")</f>
        <v>Завантажити сертифікат</v>
      </c>
    </row>
    <row r="213" spans="1:5" x14ac:dyDescent="0.3">
      <c r="A213" t="s">
        <v>548</v>
      </c>
      <c r="B213" t="s">
        <v>5</v>
      </c>
      <c r="C213" t="s">
        <v>549</v>
      </c>
      <c r="D213" t="s">
        <v>550</v>
      </c>
      <c r="E213" t="str">
        <f>HYPERLINK("https://talan.bank.gov.ua/get-user-certificate/OaOkuWCDIg_jtHAtyAd1","Завантажити сертифікат")</f>
        <v>Завантажити сертифікат</v>
      </c>
    </row>
    <row r="214" spans="1:5" x14ac:dyDescent="0.3">
      <c r="A214" t="s">
        <v>551</v>
      </c>
      <c r="B214" t="s">
        <v>5</v>
      </c>
      <c r="C214" t="s">
        <v>552</v>
      </c>
      <c r="D214" t="s">
        <v>19</v>
      </c>
      <c r="E214" t="str">
        <f>HYPERLINK("https://talan.bank.gov.ua/get-user-certificate/OaOkuJ0XCyJu653n_Slm","Завантажити сертифікат")</f>
        <v>Завантажити сертифікат</v>
      </c>
    </row>
    <row r="215" spans="1:5" x14ac:dyDescent="0.3">
      <c r="A215" t="s">
        <v>553</v>
      </c>
      <c r="B215" t="s">
        <v>5</v>
      </c>
      <c r="C215" t="s">
        <v>554</v>
      </c>
      <c r="D215" t="s">
        <v>555</v>
      </c>
      <c r="E215" t="str">
        <f>HYPERLINK("https://talan.bank.gov.ua/get-user-certificate/OaOkubZ8ya5sl5XNY9rT","Завантажити сертифікат")</f>
        <v>Завантажити сертифікат</v>
      </c>
    </row>
    <row r="216" spans="1:5" x14ac:dyDescent="0.3">
      <c r="A216" t="s">
        <v>556</v>
      </c>
      <c r="B216" t="s">
        <v>5</v>
      </c>
      <c r="C216" t="s">
        <v>557</v>
      </c>
      <c r="D216" t="s">
        <v>160</v>
      </c>
      <c r="E216" t="str">
        <f>HYPERLINK("https://talan.bank.gov.ua/get-user-certificate/OaOkuh0DMMXqxDtECRqu","Завантажити сертифікат")</f>
        <v>Завантажити сертифікат</v>
      </c>
    </row>
    <row r="217" spans="1:5" x14ac:dyDescent="0.3">
      <c r="A217" t="s">
        <v>558</v>
      </c>
      <c r="B217" t="s">
        <v>5</v>
      </c>
      <c r="C217" t="s">
        <v>559</v>
      </c>
      <c r="D217" t="s">
        <v>508</v>
      </c>
      <c r="E217" t="str">
        <f>HYPERLINK("https://talan.bank.gov.ua/get-user-certificate/OaOkuMO1MpHGMjcRUWID","Завантажити сертифікат")</f>
        <v>Завантажити сертифікат</v>
      </c>
    </row>
    <row r="218" spans="1:5" x14ac:dyDescent="0.3">
      <c r="A218" t="s">
        <v>560</v>
      </c>
      <c r="B218" t="s">
        <v>5</v>
      </c>
      <c r="C218" t="s">
        <v>561</v>
      </c>
      <c r="D218" t="s">
        <v>508</v>
      </c>
      <c r="E218" t="str">
        <f>HYPERLINK("https://talan.bank.gov.ua/get-user-certificate/OaOkuVmSb9ZSLmcV5rPJ","Завантажити сертифікат")</f>
        <v>Завантажити сертифікат</v>
      </c>
    </row>
    <row r="219" spans="1:5" x14ac:dyDescent="0.3">
      <c r="A219" t="s">
        <v>562</v>
      </c>
      <c r="B219" t="s">
        <v>5</v>
      </c>
      <c r="C219" t="s">
        <v>563</v>
      </c>
      <c r="D219" t="s">
        <v>564</v>
      </c>
      <c r="E219" t="str">
        <f>HYPERLINK("https://talan.bank.gov.ua/get-user-certificate/OaOkuQ1XhnhBNWcWqwEX","Завантажити сертифікат")</f>
        <v>Завантажити сертифікат</v>
      </c>
    </row>
    <row r="220" spans="1:5" x14ac:dyDescent="0.3">
      <c r="A220" t="s">
        <v>565</v>
      </c>
      <c r="B220" t="s">
        <v>5</v>
      </c>
      <c r="C220" t="s">
        <v>566</v>
      </c>
      <c r="D220" t="s">
        <v>508</v>
      </c>
      <c r="E220" t="str">
        <f>HYPERLINK("https://talan.bank.gov.ua/get-user-certificate/OaOku6KEax5oSpB8lYPR","Завантажити сертифікат")</f>
        <v>Завантажити сертифікат</v>
      </c>
    </row>
    <row r="221" spans="1:5" x14ac:dyDescent="0.3">
      <c r="A221" t="s">
        <v>567</v>
      </c>
      <c r="B221" t="s">
        <v>5</v>
      </c>
      <c r="C221" t="s">
        <v>568</v>
      </c>
      <c r="D221" t="s">
        <v>508</v>
      </c>
      <c r="E221" t="str">
        <f>HYPERLINK("https://talan.bank.gov.ua/get-user-certificate/OaOkuif6xlp7SY3IJzs1","Завантажити сертифікат")</f>
        <v>Завантажити сертифікат</v>
      </c>
    </row>
    <row r="222" spans="1:5" x14ac:dyDescent="0.3">
      <c r="A222" t="s">
        <v>569</v>
      </c>
      <c r="B222" t="s">
        <v>5</v>
      </c>
      <c r="C222" t="s">
        <v>570</v>
      </c>
      <c r="D222" t="s">
        <v>571</v>
      </c>
      <c r="E222" t="str">
        <f>HYPERLINK("https://talan.bank.gov.ua/get-user-certificate/OaOkuPbXwJVEwbSuHgNz","Завантажити сертифікат")</f>
        <v>Завантажити сертифікат</v>
      </c>
    </row>
    <row r="223" spans="1:5" x14ac:dyDescent="0.3">
      <c r="A223" t="s">
        <v>572</v>
      </c>
      <c r="B223" t="s">
        <v>5</v>
      </c>
      <c r="C223" t="s">
        <v>573</v>
      </c>
      <c r="D223" t="s">
        <v>574</v>
      </c>
      <c r="E223" t="str">
        <f>HYPERLINK("https://talan.bank.gov.ua/get-user-certificate/OaOku82r7DYHmlVXOCV-","Завантажити сертифікат")</f>
        <v>Завантажити сертифікат</v>
      </c>
    </row>
    <row r="224" spans="1:5" x14ac:dyDescent="0.3">
      <c r="A224" t="s">
        <v>575</v>
      </c>
      <c r="B224" t="s">
        <v>5</v>
      </c>
      <c r="C224" t="s">
        <v>576</v>
      </c>
      <c r="D224" t="s">
        <v>508</v>
      </c>
      <c r="E224" t="str">
        <f>HYPERLINK("https://talan.bank.gov.ua/get-user-certificate/OaOku-s-B5dmgbrCYstZ","Завантажити сертифікат")</f>
        <v>Завантажити сертифікат</v>
      </c>
    </row>
    <row r="225" spans="1:5" x14ac:dyDescent="0.3">
      <c r="A225" t="s">
        <v>577</v>
      </c>
      <c r="B225" t="s">
        <v>5</v>
      </c>
      <c r="C225" t="s">
        <v>578</v>
      </c>
      <c r="D225" t="s">
        <v>579</v>
      </c>
      <c r="E225" t="str">
        <f>HYPERLINK("https://talan.bank.gov.ua/get-user-certificate/OaOku9wfesGo4WtpOKZq","Завантажити сертифікат")</f>
        <v>Завантажити сертифікат</v>
      </c>
    </row>
    <row r="226" spans="1:5" x14ac:dyDescent="0.3">
      <c r="A226" t="s">
        <v>580</v>
      </c>
      <c r="B226" t="s">
        <v>5</v>
      </c>
      <c r="C226" t="s">
        <v>581</v>
      </c>
      <c r="D226" t="s">
        <v>244</v>
      </c>
      <c r="E226" t="str">
        <f>HYPERLINK("https://talan.bank.gov.ua/get-user-certificate/OaOkuVtQhQ5-6Il2OWpm","Завантажити сертифікат")</f>
        <v>Завантажити сертифікат</v>
      </c>
    </row>
    <row r="227" spans="1:5" x14ac:dyDescent="0.3">
      <c r="A227" t="s">
        <v>582</v>
      </c>
      <c r="B227" t="s">
        <v>5</v>
      </c>
      <c r="C227" t="s">
        <v>583</v>
      </c>
      <c r="D227" t="s">
        <v>584</v>
      </c>
      <c r="E227" t="str">
        <f>HYPERLINK("https://talan.bank.gov.ua/get-user-certificate/OaOkuRjXaENq2TqLivuS","Завантажити сертифікат")</f>
        <v>Завантажити сертифікат</v>
      </c>
    </row>
    <row r="228" spans="1:5" x14ac:dyDescent="0.3">
      <c r="A228" t="s">
        <v>585</v>
      </c>
      <c r="B228" t="s">
        <v>5</v>
      </c>
      <c r="C228" t="s">
        <v>586</v>
      </c>
      <c r="D228" t="s">
        <v>508</v>
      </c>
      <c r="E228" t="str">
        <f>HYPERLINK("https://talan.bank.gov.ua/get-user-certificate/OaOkull9mRh-AQyJvBqK","Завантажити сертифікат")</f>
        <v>Завантажити сертифікат</v>
      </c>
    </row>
    <row r="229" spans="1:5" x14ac:dyDescent="0.3">
      <c r="A229" t="s">
        <v>587</v>
      </c>
      <c r="B229" t="s">
        <v>5</v>
      </c>
      <c r="C229" t="s">
        <v>588</v>
      </c>
      <c r="D229" t="s">
        <v>589</v>
      </c>
      <c r="E229" t="str">
        <f>HYPERLINK("https://talan.bank.gov.ua/get-user-certificate/OaOkuER0DuimCXwFY0n9","Завантажити сертифікат")</f>
        <v>Завантажити сертифікат</v>
      </c>
    </row>
    <row r="230" spans="1:5" x14ac:dyDescent="0.3">
      <c r="A230" t="s">
        <v>590</v>
      </c>
      <c r="B230" t="s">
        <v>5</v>
      </c>
      <c r="C230" t="s">
        <v>591</v>
      </c>
      <c r="D230" t="s">
        <v>295</v>
      </c>
      <c r="E230" t="str">
        <f>HYPERLINK("https://talan.bank.gov.ua/get-user-certificate/OaOkuvg4osd8mb-oZhfn","Завантажити сертифікат")</f>
        <v>Завантажити сертифікат</v>
      </c>
    </row>
    <row r="231" spans="1:5" x14ac:dyDescent="0.3">
      <c r="A231" t="s">
        <v>592</v>
      </c>
      <c r="B231" t="s">
        <v>5</v>
      </c>
      <c r="C231" t="s">
        <v>593</v>
      </c>
      <c r="D231" t="s">
        <v>594</v>
      </c>
      <c r="E231" t="str">
        <f>HYPERLINK("https://talan.bank.gov.ua/get-user-certificate/OaOkuGjYcu0GTlugn02W","Завантажити сертифікат")</f>
        <v>Завантажити сертифікат</v>
      </c>
    </row>
    <row r="232" spans="1:5" x14ac:dyDescent="0.3">
      <c r="A232" t="s">
        <v>595</v>
      </c>
      <c r="B232" t="s">
        <v>5</v>
      </c>
      <c r="C232" t="s">
        <v>596</v>
      </c>
      <c r="D232" t="s">
        <v>597</v>
      </c>
      <c r="E232" t="str">
        <f>HYPERLINK("https://talan.bank.gov.ua/get-user-certificate/OaOkuCq5bq5o6JGrIOoO","Завантажити сертифікат")</f>
        <v>Завантажити сертифікат</v>
      </c>
    </row>
    <row r="233" spans="1:5" x14ac:dyDescent="0.3">
      <c r="A233" t="s">
        <v>598</v>
      </c>
      <c r="B233" t="s">
        <v>5</v>
      </c>
      <c r="C233" t="s">
        <v>599</v>
      </c>
      <c r="D233" t="s">
        <v>600</v>
      </c>
      <c r="E233" t="str">
        <f>HYPERLINK("https://talan.bank.gov.ua/get-user-certificate/OaOkuBU_85NyjHvymIaa","Завантажити сертифікат")</f>
        <v>Завантажити сертифікат</v>
      </c>
    </row>
    <row r="234" spans="1:5" x14ac:dyDescent="0.3">
      <c r="A234" t="s">
        <v>601</v>
      </c>
      <c r="B234" t="s">
        <v>5</v>
      </c>
      <c r="C234" t="s">
        <v>602</v>
      </c>
      <c r="D234" t="s">
        <v>603</v>
      </c>
      <c r="E234" t="str">
        <f>HYPERLINK("https://talan.bank.gov.ua/get-user-certificate/OaOkuxBN2Qi06UBzSzHb","Завантажити сертифікат")</f>
        <v>Завантажити сертифікат</v>
      </c>
    </row>
    <row r="235" spans="1:5" x14ac:dyDescent="0.3">
      <c r="A235" t="s">
        <v>604</v>
      </c>
      <c r="B235" t="s">
        <v>5</v>
      </c>
      <c r="C235" t="s">
        <v>605</v>
      </c>
      <c r="D235" t="s">
        <v>606</v>
      </c>
      <c r="E235" t="str">
        <f>HYPERLINK("https://talan.bank.gov.ua/get-user-certificate/OaOkurikaaDu3osTR0uT","Завантажити сертифікат")</f>
        <v>Завантажити сертифікат</v>
      </c>
    </row>
    <row r="236" spans="1:5" x14ac:dyDescent="0.3">
      <c r="A236" t="s">
        <v>607</v>
      </c>
      <c r="B236" t="s">
        <v>5</v>
      </c>
      <c r="C236" t="s">
        <v>608</v>
      </c>
      <c r="D236" t="s">
        <v>609</v>
      </c>
      <c r="E236" t="str">
        <f>HYPERLINK("https://talan.bank.gov.ua/get-user-certificate/OaOkuxBIMk_JwTcD-5rJ","Завантажити сертифікат")</f>
        <v>Завантажити сертифікат</v>
      </c>
    </row>
    <row r="237" spans="1:5" x14ac:dyDescent="0.3">
      <c r="A237" t="s">
        <v>610</v>
      </c>
      <c r="B237" t="s">
        <v>5</v>
      </c>
      <c r="C237" t="s">
        <v>611</v>
      </c>
      <c r="D237" t="s">
        <v>612</v>
      </c>
      <c r="E237" t="str">
        <f>HYPERLINK("https://talan.bank.gov.ua/get-user-certificate/OaOkuLMTUG-BWtKDD9qP","Завантажити сертифікат")</f>
        <v>Завантажити сертифікат</v>
      </c>
    </row>
    <row r="238" spans="1:5" x14ac:dyDescent="0.3">
      <c r="A238" t="s">
        <v>613</v>
      </c>
      <c r="B238" t="s">
        <v>5</v>
      </c>
      <c r="C238" t="s">
        <v>614</v>
      </c>
      <c r="D238" t="s">
        <v>615</v>
      </c>
      <c r="E238" t="str">
        <f>HYPERLINK("https://talan.bank.gov.ua/get-user-certificate/OaOku8K3flS3Tow8h5_z","Завантажити сертифікат")</f>
        <v>Завантажити сертифікат</v>
      </c>
    </row>
    <row r="239" spans="1:5" x14ac:dyDescent="0.3">
      <c r="A239" t="s">
        <v>616</v>
      </c>
      <c r="B239" t="s">
        <v>5</v>
      </c>
      <c r="C239" t="s">
        <v>617</v>
      </c>
      <c r="D239" t="s">
        <v>618</v>
      </c>
      <c r="E239" t="str">
        <f>HYPERLINK("https://talan.bank.gov.ua/get-user-certificate/OaOkuuz6yiTx85BrF9QU","Завантажити сертифікат")</f>
        <v>Завантажити сертифікат</v>
      </c>
    </row>
    <row r="240" spans="1:5" x14ac:dyDescent="0.3">
      <c r="A240" t="s">
        <v>619</v>
      </c>
      <c r="B240" t="s">
        <v>5</v>
      </c>
      <c r="C240" t="s">
        <v>620</v>
      </c>
      <c r="D240" t="s">
        <v>621</v>
      </c>
      <c r="E240" t="str">
        <f>HYPERLINK("https://talan.bank.gov.ua/get-user-certificate/OaOkuMzCTcbyD2E5_Scb","Завантажити сертифікат")</f>
        <v>Завантажити сертифікат</v>
      </c>
    </row>
    <row r="241" spans="1:5" x14ac:dyDescent="0.3">
      <c r="A241" t="s">
        <v>622</v>
      </c>
      <c r="B241" t="s">
        <v>5</v>
      </c>
      <c r="C241" t="s">
        <v>623</v>
      </c>
      <c r="D241" t="s">
        <v>508</v>
      </c>
      <c r="E241" t="str">
        <f>HYPERLINK("https://talan.bank.gov.ua/get-user-certificate/OaOkuhFYo-KeaWqherEI","Завантажити сертифікат")</f>
        <v>Завантажити сертифікат</v>
      </c>
    </row>
    <row r="242" spans="1:5" x14ac:dyDescent="0.3">
      <c r="A242" t="s">
        <v>624</v>
      </c>
      <c r="B242" t="s">
        <v>5</v>
      </c>
      <c r="C242" t="s">
        <v>625</v>
      </c>
      <c r="D242" t="s">
        <v>626</v>
      </c>
      <c r="E242" t="str">
        <f>HYPERLINK("https://talan.bank.gov.ua/get-user-certificate/OaOkuPLMflII8LE-4ZPv","Завантажити сертифікат")</f>
        <v>Завантажити сертифікат</v>
      </c>
    </row>
    <row r="243" spans="1:5" x14ac:dyDescent="0.3">
      <c r="A243" t="s">
        <v>627</v>
      </c>
      <c r="B243" t="s">
        <v>5</v>
      </c>
      <c r="C243" t="s">
        <v>628</v>
      </c>
      <c r="D243" t="s">
        <v>122</v>
      </c>
      <c r="E243" t="str">
        <f>HYPERLINK("https://talan.bank.gov.ua/get-user-certificate/OaOku_ovYrIPYNuSFij9","Завантажити сертифікат")</f>
        <v>Завантажити сертифікат</v>
      </c>
    </row>
    <row r="244" spans="1:5" x14ac:dyDescent="0.3">
      <c r="A244" t="s">
        <v>629</v>
      </c>
      <c r="B244" t="s">
        <v>5</v>
      </c>
      <c r="C244" t="s">
        <v>630</v>
      </c>
      <c r="D244" t="s">
        <v>631</v>
      </c>
      <c r="E244" t="str">
        <f>HYPERLINK("https://talan.bank.gov.ua/get-user-certificate/OaOkuT5psTwFvwjZW9NF","Завантажити сертифікат")</f>
        <v>Завантажити сертифікат</v>
      </c>
    </row>
    <row r="245" spans="1:5" x14ac:dyDescent="0.3">
      <c r="A245" t="s">
        <v>632</v>
      </c>
      <c r="B245" t="s">
        <v>5</v>
      </c>
      <c r="C245" t="s">
        <v>633</v>
      </c>
      <c r="D245" t="s">
        <v>521</v>
      </c>
      <c r="E245" t="str">
        <f>HYPERLINK("https://talan.bank.gov.ua/get-user-certificate/OaOku0igbaS7oH-CZLnT","Завантажити сертифікат")</f>
        <v>Завантажити сертифікат</v>
      </c>
    </row>
    <row r="246" spans="1:5" x14ac:dyDescent="0.3">
      <c r="A246" t="s">
        <v>634</v>
      </c>
      <c r="B246" t="s">
        <v>5</v>
      </c>
      <c r="C246" t="s">
        <v>635</v>
      </c>
      <c r="D246" t="s">
        <v>636</v>
      </c>
      <c r="E246" t="str">
        <f>HYPERLINK("https://talan.bank.gov.ua/get-user-certificate/OaOkuWOJcUzJwOGaS3tZ","Завантажити сертифікат")</f>
        <v>Завантажити сертифікат</v>
      </c>
    </row>
    <row r="247" spans="1:5" x14ac:dyDescent="0.3">
      <c r="A247" t="s">
        <v>637</v>
      </c>
      <c r="B247" t="s">
        <v>5</v>
      </c>
      <c r="C247" t="s">
        <v>638</v>
      </c>
      <c r="D247" t="s">
        <v>639</v>
      </c>
      <c r="E247" t="str">
        <f>HYPERLINK("https://talan.bank.gov.ua/get-user-certificate/OaOkufnIbLwuKWB4DaKu","Завантажити сертифікат")</f>
        <v>Завантажити сертифікат</v>
      </c>
    </row>
    <row r="248" spans="1:5" x14ac:dyDescent="0.3">
      <c r="A248" t="s">
        <v>640</v>
      </c>
      <c r="B248" t="s">
        <v>5</v>
      </c>
      <c r="C248" t="s">
        <v>641</v>
      </c>
      <c r="D248" t="s">
        <v>589</v>
      </c>
      <c r="E248" t="str">
        <f>HYPERLINK("https://talan.bank.gov.ua/get-user-certificate/OaOkuGYOPxbnen6MMpw8","Завантажити сертифікат")</f>
        <v>Завантажити сертифікат</v>
      </c>
    </row>
    <row r="249" spans="1:5" x14ac:dyDescent="0.3">
      <c r="A249" t="s">
        <v>642</v>
      </c>
      <c r="B249" t="s">
        <v>5</v>
      </c>
      <c r="C249" t="s">
        <v>643</v>
      </c>
      <c r="D249" t="s">
        <v>644</v>
      </c>
      <c r="E249" t="str">
        <f>HYPERLINK("https://talan.bank.gov.ua/get-user-certificate/OaOku3U2F7ZRv-UZO_9W","Завантажити сертифікат")</f>
        <v>Завантажити сертифікат</v>
      </c>
    </row>
    <row r="250" spans="1:5" x14ac:dyDescent="0.3">
      <c r="A250" t="s">
        <v>645</v>
      </c>
      <c r="B250" t="s">
        <v>5</v>
      </c>
      <c r="C250" t="s">
        <v>646</v>
      </c>
      <c r="D250" t="s">
        <v>647</v>
      </c>
      <c r="E250" t="str">
        <f>HYPERLINK("https://talan.bank.gov.ua/get-user-certificate/OaOkuaHZEOmf4xAnYPp6","Завантажити сертифікат")</f>
        <v>Завантажити сертифікат</v>
      </c>
    </row>
    <row r="251" spans="1:5" x14ac:dyDescent="0.3">
      <c r="A251" t="s">
        <v>648</v>
      </c>
      <c r="B251" t="s">
        <v>5</v>
      </c>
      <c r="C251" t="s">
        <v>649</v>
      </c>
      <c r="D251" t="s">
        <v>650</v>
      </c>
      <c r="E251" t="str">
        <f>HYPERLINK("https://talan.bank.gov.ua/get-user-certificate/OaOkurVGugVZbg5ESfDQ","Завантажити сертифікат")</f>
        <v>Завантажити сертифікат</v>
      </c>
    </row>
    <row r="252" spans="1:5" x14ac:dyDescent="0.3">
      <c r="A252" t="s">
        <v>651</v>
      </c>
      <c r="B252" t="s">
        <v>5</v>
      </c>
      <c r="C252" t="s">
        <v>652</v>
      </c>
      <c r="D252" t="s">
        <v>653</v>
      </c>
      <c r="E252" t="str">
        <f>HYPERLINK("https://talan.bank.gov.ua/get-user-certificate/OaOkuG64plK9RLeeSM6S","Завантажити сертифікат")</f>
        <v>Завантажити сертифікат</v>
      </c>
    </row>
    <row r="253" spans="1:5" x14ac:dyDescent="0.3">
      <c r="A253" t="s">
        <v>654</v>
      </c>
      <c r="B253" t="s">
        <v>5</v>
      </c>
      <c r="C253" t="s">
        <v>655</v>
      </c>
      <c r="D253" t="s">
        <v>656</v>
      </c>
      <c r="E253" t="str">
        <f>HYPERLINK("https://talan.bank.gov.ua/get-user-certificate/OaOku42DOmEHXE3lr2Lh","Завантажити сертифікат")</f>
        <v>Завантажити сертифікат</v>
      </c>
    </row>
    <row r="254" spans="1:5" x14ac:dyDescent="0.3">
      <c r="A254" t="s">
        <v>657</v>
      </c>
      <c r="B254" t="s">
        <v>5</v>
      </c>
      <c r="C254" t="s">
        <v>658</v>
      </c>
      <c r="D254" t="s">
        <v>413</v>
      </c>
      <c r="E254" t="str">
        <f>HYPERLINK("https://talan.bank.gov.ua/get-user-certificate/OaOku4ttqIEu8UiR9QIM","Завантажити сертифікат")</f>
        <v>Завантажити сертифікат</v>
      </c>
    </row>
    <row r="255" spans="1:5" x14ac:dyDescent="0.3">
      <c r="A255" t="s">
        <v>659</v>
      </c>
      <c r="B255" t="s">
        <v>5</v>
      </c>
      <c r="C255" t="s">
        <v>660</v>
      </c>
      <c r="D255" t="s">
        <v>661</v>
      </c>
      <c r="E255" t="str">
        <f>HYPERLINK("https://talan.bank.gov.ua/get-user-certificate/OaOkufPAYf1bGGMQrsFb","Завантажити сертифікат")</f>
        <v>Завантажити сертифікат</v>
      </c>
    </row>
    <row r="256" spans="1:5" x14ac:dyDescent="0.3">
      <c r="A256" t="s">
        <v>662</v>
      </c>
      <c r="B256" t="s">
        <v>5</v>
      </c>
      <c r="C256" t="s">
        <v>663</v>
      </c>
      <c r="D256" t="s">
        <v>594</v>
      </c>
      <c r="E256" t="str">
        <f>HYPERLINK("https://talan.bank.gov.ua/get-user-certificate/OaOku0ZEEGUBMKPSTbbo","Завантажити сертифікат")</f>
        <v>Завантажити сертифікат</v>
      </c>
    </row>
    <row r="257" spans="1:5" x14ac:dyDescent="0.3">
      <c r="A257" t="s">
        <v>664</v>
      </c>
      <c r="B257" t="s">
        <v>5</v>
      </c>
      <c r="C257" t="s">
        <v>665</v>
      </c>
      <c r="D257" t="s">
        <v>656</v>
      </c>
      <c r="E257" t="str">
        <f>HYPERLINK("https://talan.bank.gov.ua/get-user-certificate/OaOkuCMSQ2LLVCsePTR7","Завантажити сертифікат")</f>
        <v>Завантажити сертифікат</v>
      </c>
    </row>
    <row r="258" spans="1:5" x14ac:dyDescent="0.3">
      <c r="A258" t="s">
        <v>666</v>
      </c>
      <c r="B258" t="s">
        <v>5</v>
      </c>
      <c r="C258" t="s">
        <v>667</v>
      </c>
      <c r="D258" t="s">
        <v>661</v>
      </c>
      <c r="E258" t="str">
        <f>HYPERLINK("https://talan.bank.gov.ua/get-user-certificate/OaOkuniUeGCeHy9fSK7X","Завантажити сертифікат")</f>
        <v>Завантажити сертифікат</v>
      </c>
    </row>
    <row r="259" spans="1:5" x14ac:dyDescent="0.3">
      <c r="A259" t="s">
        <v>668</v>
      </c>
      <c r="B259" t="s">
        <v>5</v>
      </c>
      <c r="C259" t="s">
        <v>669</v>
      </c>
      <c r="D259" t="s">
        <v>670</v>
      </c>
      <c r="E259" t="str">
        <f>HYPERLINK("https://talan.bank.gov.ua/get-user-certificate/OaOkuJHhP0-9s292nCpA","Завантажити сертифікат")</f>
        <v>Завантажити сертифікат</v>
      </c>
    </row>
    <row r="260" spans="1:5" x14ac:dyDescent="0.3">
      <c r="A260" t="s">
        <v>671</v>
      </c>
      <c r="B260" t="s">
        <v>5</v>
      </c>
      <c r="C260" t="s">
        <v>672</v>
      </c>
      <c r="D260" t="s">
        <v>584</v>
      </c>
      <c r="E260" t="str">
        <f>HYPERLINK("https://talan.bank.gov.ua/get-user-certificate/OaOkuAh4XPkdORNNSmQh","Завантажити сертифікат")</f>
        <v>Завантажити сертифікат</v>
      </c>
    </row>
    <row r="261" spans="1:5" x14ac:dyDescent="0.3">
      <c r="A261" t="s">
        <v>673</v>
      </c>
      <c r="B261" t="s">
        <v>5</v>
      </c>
      <c r="C261" t="s">
        <v>674</v>
      </c>
      <c r="D261" t="s">
        <v>413</v>
      </c>
      <c r="E261" t="str">
        <f>HYPERLINK("https://talan.bank.gov.ua/get-user-certificate/OaOkuoJRi7fqkQ5BlWIy","Завантажити сертифікат")</f>
        <v>Завантажити сертифікат</v>
      </c>
    </row>
    <row r="262" spans="1:5" x14ac:dyDescent="0.3">
      <c r="A262" t="s">
        <v>675</v>
      </c>
      <c r="B262" t="s">
        <v>5</v>
      </c>
      <c r="C262" t="s">
        <v>676</v>
      </c>
      <c r="D262" t="s">
        <v>677</v>
      </c>
      <c r="E262" t="str">
        <f>HYPERLINK("https://talan.bank.gov.ua/get-user-certificate/OaOkuZkmDJ6UF1gIH2R0","Завантажити сертифікат")</f>
        <v>Завантажити сертифікат</v>
      </c>
    </row>
    <row r="263" spans="1:5" x14ac:dyDescent="0.3">
      <c r="A263" t="s">
        <v>678</v>
      </c>
      <c r="B263" t="s">
        <v>5</v>
      </c>
      <c r="C263" t="s">
        <v>679</v>
      </c>
      <c r="D263" t="s">
        <v>680</v>
      </c>
      <c r="E263" t="str">
        <f>HYPERLINK("https://talan.bank.gov.ua/get-user-certificate/OaOkuBbpeLUuMvbILNHH","Завантажити сертифікат")</f>
        <v>Завантажити сертифікат</v>
      </c>
    </row>
    <row r="264" spans="1:5" x14ac:dyDescent="0.3">
      <c r="A264" t="s">
        <v>681</v>
      </c>
      <c r="B264" t="s">
        <v>5</v>
      </c>
      <c r="C264" t="s">
        <v>682</v>
      </c>
      <c r="D264" t="s">
        <v>683</v>
      </c>
      <c r="E264" t="str">
        <f>HYPERLINK("https://talan.bank.gov.ua/get-user-certificate/OaOku-9bZvb-cUgXgb10","Завантажити сертифікат")</f>
        <v>Завантажити сертифікат</v>
      </c>
    </row>
    <row r="265" spans="1:5" x14ac:dyDescent="0.3">
      <c r="A265" t="s">
        <v>684</v>
      </c>
      <c r="B265" t="s">
        <v>5</v>
      </c>
      <c r="C265" t="s">
        <v>685</v>
      </c>
      <c r="D265" t="s">
        <v>686</v>
      </c>
      <c r="E265" t="str">
        <f>HYPERLINK("https://talan.bank.gov.ua/get-user-certificate/OaOkuUIXM4QOE6HRJCmg","Завантажити сертифікат")</f>
        <v>Завантажити сертифікат</v>
      </c>
    </row>
    <row r="266" spans="1:5" x14ac:dyDescent="0.3">
      <c r="A266" t="s">
        <v>687</v>
      </c>
      <c r="B266" t="s">
        <v>5</v>
      </c>
      <c r="C266" t="s">
        <v>688</v>
      </c>
      <c r="D266" t="s">
        <v>584</v>
      </c>
      <c r="E266" t="str">
        <f>HYPERLINK("https://talan.bank.gov.ua/get-user-certificate/OaOkuRcV5b4P-uPIlNSM","Завантажити сертифікат")</f>
        <v>Завантажити сертифікат</v>
      </c>
    </row>
    <row r="267" spans="1:5" x14ac:dyDescent="0.3">
      <c r="A267" t="s">
        <v>689</v>
      </c>
      <c r="B267" t="s">
        <v>5</v>
      </c>
      <c r="C267" t="s">
        <v>690</v>
      </c>
      <c r="D267" t="s">
        <v>584</v>
      </c>
      <c r="E267" t="str">
        <f>HYPERLINK("https://talan.bank.gov.ua/get-user-certificate/OaOkuHCOEEdDXonxGchd","Завантажити сертифікат")</f>
        <v>Завантажити сертифікат</v>
      </c>
    </row>
    <row r="268" spans="1:5" x14ac:dyDescent="0.3">
      <c r="A268" t="s">
        <v>691</v>
      </c>
      <c r="B268" t="s">
        <v>5</v>
      </c>
      <c r="C268" t="s">
        <v>692</v>
      </c>
      <c r="D268" t="s">
        <v>693</v>
      </c>
      <c r="E268" t="str">
        <f>HYPERLINK("https://talan.bank.gov.ua/get-user-certificate/OaOkud4a7aCKinCV9y5T","Завантажити сертифікат")</f>
        <v>Завантажити сертифікат</v>
      </c>
    </row>
    <row r="269" spans="1:5" x14ac:dyDescent="0.3">
      <c r="A269" t="s">
        <v>694</v>
      </c>
      <c r="B269" t="s">
        <v>5</v>
      </c>
      <c r="C269" t="s">
        <v>695</v>
      </c>
      <c r="D269" t="s">
        <v>359</v>
      </c>
      <c r="E269" t="str">
        <f>HYPERLINK("https://talan.bank.gov.ua/get-user-certificate/OaOkuaJx4RtJOy0jspWa","Завантажити сертифікат")</f>
        <v>Завантажити сертифікат</v>
      </c>
    </row>
    <row r="270" spans="1:5" x14ac:dyDescent="0.3">
      <c r="A270" t="s">
        <v>696</v>
      </c>
      <c r="B270" t="s">
        <v>5</v>
      </c>
      <c r="C270" t="s">
        <v>697</v>
      </c>
      <c r="D270" t="s">
        <v>160</v>
      </c>
      <c r="E270" t="str">
        <f>HYPERLINK("https://talan.bank.gov.ua/get-user-certificate/OaOkuztG8OI5x8P5fI9Q","Завантажити сертифікат")</f>
        <v>Завантажити сертифікат</v>
      </c>
    </row>
    <row r="271" spans="1:5" x14ac:dyDescent="0.3">
      <c r="A271" t="s">
        <v>698</v>
      </c>
      <c r="B271" t="s">
        <v>5</v>
      </c>
      <c r="C271" t="s">
        <v>699</v>
      </c>
      <c r="D271" t="s">
        <v>700</v>
      </c>
      <c r="E271" t="str">
        <f>HYPERLINK("https://talan.bank.gov.ua/get-user-certificate/OaOku0EYhTbQOsyYEHSx","Завантажити сертифікат")</f>
        <v>Завантажити сертифікат</v>
      </c>
    </row>
    <row r="272" spans="1:5" x14ac:dyDescent="0.3">
      <c r="A272" t="s">
        <v>701</v>
      </c>
      <c r="B272" t="s">
        <v>5</v>
      </c>
      <c r="C272" t="s">
        <v>702</v>
      </c>
      <c r="D272" t="s">
        <v>700</v>
      </c>
      <c r="E272" t="str">
        <f>HYPERLINK("https://talan.bank.gov.ua/get-user-certificate/OaOkur4XZRr18PRU7NvX","Завантажити сертифікат")</f>
        <v>Завантажити сертифікат</v>
      </c>
    </row>
    <row r="273" spans="1:5" x14ac:dyDescent="0.3">
      <c r="A273" t="s">
        <v>703</v>
      </c>
      <c r="B273" t="s">
        <v>5</v>
      </c>
      <c r="C273" t="s">
        <v>704</v>
      </c>
      <c r="D273" t="s">
        <v>705</v>
      </c>
      <c r="E273" t="str">
        <f>HYPERLINK("https://talan.bank.gov.ua/get-user-certificate/OaOkujzHuO_3AW5birXN","Завантажити сертифікат")</f>
        <v>Завантажити сертифікат</v>
      </c>
    </row>
    <row r="274" spans="1:5" x14ac:dyDescent="0.3">
      <c r="A274" t="s">
        <v>706</v>
      </c>
      <c r="B274" t="s">
        <v>5</v>
      </c>
      <c r="C274" t="s">
        <v>707</v>
      </c>
      <c r="D274" t="s">
        <v>708</v>
      </c>
      <c r="E274" t="str">
        <f>HYPERLINK("https://talan.bank.gov.ua/get-user-certificate/OaOkuOcs-kc8NOXyFlIq","Завантажити сертифікат")</f>
        <v>Завантажити сертифікат</v>
      </c>
    </row>
    <row r="275" spans="1:5" x14ac:dyDescent="0.3">
      <c r="A275" t="s">
        <v>709</v>
      </c>
      <c r="B275" t="s">
        <v>5</v>
      </c>
      <c r="C275" t="s">
        <v>710</v>
      </c>
      <c r="D275" t="s">
        <v>176</v>
      </c>
      <c r="E275" t="str">
        <f>HYPERLINK("https://talan.bank.gov.ua/get-user-certificate/OaOkuN92SGioAit4C6Yq","Завантажити сертифікат")</f>
        <v>Завантажити сертифікат</v>
      </c>
    </row>
    <row r="276" spans="1:5" x14ac:dyDescent="0.3">
      <c r="A276" t="s">
        <v>711</v>
      </c>
      <c r="B276" t="s">
        <v>5</v>
      </c>
      <c r="C276" t="s">
        <v>712</v>
      </c>
      <c r="D276" t="s">
        <v>376</v>
      </c>
      <c r="E276" t="str">
        <f>HYPERLINK("https://talan.bank.gov.ua/get-user-certificate/OaOkuSloHwCeRGrIJhJs","Завантажити сертифікат")</f>
        <v>Завантажити сертифікат</v>
      </c>
    </row>
    <row r="277" spans="1:5" x14ac:dyDescent="0.3">
      <c r="A277" t="s">
        <v>713</v>
      </c>
      <c r="B277" t="s">
        <v>5</v>
      </c>
      <c r="C277" t="s">
        <v>714</v>
      </c>
      <c r="D277" t="s">
        <v>715</v>
      </c>
      <c r="E277" t="str">
        <f>HYPERLINK("https://talan.bank.gov.ua/get-user-certificate/OaOkuPN7xMimfYp3eZy7","Завантажити сертифікат")</f>
        <v>Завантажити сертифікат</v>
      </c>
    </row>
    <row r="278" spans="1:5" x14ac:dyDescent="0.3">
      <c r="A278" t="s">
        <v>716</v>
      </c>
      <c r="B278" t="s">
        <v>5</v>
      </c>
      <c r="C278" t="s">
        <v>717</v>
      </c>
      <c r="D278" t="s">
        <v>718</v>
      </c>
      <c r="E278" t="str">
        <f>HYPERLINK("https://talan.bank.gov.ua/get-user-certificate/OaOku9K9AuT2CkDYtqqS","Завантажити сертифікат")</f>
        <v>Завантажити сертифікат</v>
      </c>
    </row>
    <row r="279" spans="1:5" x14ac:dyDescent="0.3">
      <c r="A279" t="s">
        <v>719</v>
      </c>
      <c r="B279" t="s">
        <v>5</v>
      </c>
      <c r="C279" t="s">
        <v>720</v>
      </c>
      <c r="D279" t="s">
        <v>721</v>
      </c>
      <c r="E279" t="str">
        <f>HYPERLINK("https://talan.bank.gov.ua/get-user-certificate/OaOku7Pc_eiNKRjuIq-p","Завантажити сертифікат")</f>
        <v>Завантажити сертифікат</v>
      </c>
    </row>
    <row r="280" spans="1:5" x14ac:dyDescent="0.3">
      <c r="A280" t="s">
        <v>722</v>
      </c>
      <c r="B280" t="s">
        <v>5</v>
      </c>
      <c r="C280" t="s">
        <v>723</v>
      </c>
      <c r="D280" t="s">
        <v>724</v>
      </c>
      <c r="E280" t="str">
        <f>HYPERLINK("https://talan.bank.gov.ua/get-user-certificate/OaOkulHfPjxYmM2u9Fd4","Завантажити сертифікат")</f>
        <v>Завантажити сертифікат</v>
      </c>
    </row>
    <row r="281" spans="1:5" x14ac:dyDescent="0.3">
      <c r="A281" t="s">
        <v>725</v>
      </c>
      <c r="B281" t="s">
        <v>5</v>
      </c>
      <c r="C281" t="s">
        <v>726</v>
      </c>
      <c r="D281" t="s">
        <v>122</v>
      </c>
      <c r="E281" t="str">
        <f>HYPERLINK("https://talan.bank.gov.ua/get-user-certificate/OaOkua9Bk0LQIociA7UX","Завантажити сертифікат")</f>
        <v>Завантажити сертифікат</v>
      </c>
    </row>
    <row r="282" spans="1:5" x14ac:dyDescent="0.3">
      <c r="A282" t="s">
        <v>727</v>
      </c>
      <c r="B282" t="s">
        <v>5</v>
      </c>
      <c r="C282" t="s">
        <v>728</v>
      </c>
      <c r="D282" t="s">
        <v>729</v>
      </c>
      <c r="E282" t="str">
        <f>HYPERLINK("https://talan.bank.gov.ua/get-user-certificate/OaOkuwMma4IR0Rs2JLBc","Завантажити сертифікат")</f>
        <v>Завантажити сертифікат</v>
      </c>
    </row>
    <row r="283" spans="1:5" x14ac:dyDescent="0.3">
      <c r="A283" t="s">
        <v>730</v>
      </c>
      <c r="B283" t="s">
        <v>5</v>
      </c>
      <c r="C283" t="s">
        <v>731</v>
      </c>
      <c r="D283" t="s">
        <v>732</v>
      </c>
      <c r="E283" t="str">
        <f>HYPERLINK("https://talan.bank.gov.ua/get-user-certificate/OaOkuumtYPtmq1ADflDo","Завантажити сертифікат")</f>
        <v>Завантажити сертифікат</v>
      </c>
    </row>
    <row r="284" spans="1:5" x14ac:dyDescent="0.3">
      <c r="A284" t="s">
        <v>733</v>
      </c>
      <c r="B284" t="s">
        <v>5</v>
      </c>
      <c r="C284" t="s">
        <v>734</v>
      </c>
      <c r="D284" t="s">
        <v>405</v>
      </c>
      <c r="E284" t="str">
        <f>HYPERLINK("https://talan.bank.gov.ua/get-user-certificate/OaOkuI2sPTJKpCJIkDWq","Завантажити сертифікат")</f>
        <v>Завантажити сертифікат</v>
      </c>
    </row>
    <row r="285" spans="1:5" x14ac:dyDescent="0.3">
      <c r="A285" t="s">
        <v>735</v>
      </c>
      <c r="B285" t="s">
        <v>5</v>
      </c>
      <c r="C285" t="s">
        <v>736</v>
      </c>
      <c r="D285" t="s">
        <v>405</v>
      </c>
      <c r="E285" t="str">
        <f>HYPERLINK("https://talan.bank.gov.ua/get-user-certificate/OaOku07voF-WuCGYLSKB","Завантажити сертифікат")</f>
        <v>Завантажити сертифікат</v>
      </c>
    </row>
    <row r="286" spans="1:5" x14ac:dyDescent="0.3">
      <c r="A286" t="s">
        <v>737</v>
      </c>
      <c r="B286" t="s">
        <v>5</v>
      </c>
      <c r="C286" t="s">
        <v>738</v>
      </c>
      <c r="D286" t="s">
        <v>405</v>
      </c>
      <c r="E286" t="str">
        <f>HYPERLINK("https://talan.bank.gov.ua/get-user-certificate/OaOkuzV9US8mNjfYGB4Y","Завантажити сертифікат")</f>
        <v>Завантажити сертифікат</v>
      </c>
    </row>
    <row r="287" spans="1:5" x14ac:dyDescent="0.3">
      <c r="A287" t="s">
        <v>739</v>
      </c>
      <c r="B287" t="s">
        <v>5</v>
      </c>
      <c r="C287" t="s">
        <v>740</v>
      </c>
      <c r="D287" t="s">
        <v>741</v>
      </c>
      <c r="E287" t="str">
        <f>HYPERLINK("https://talan.bank.gov.ua/get-user-certificate/OaOkuT23PPzo9vI1BFi2","Завантажити сертифікат")</f>
        <v>Завантажити сертифікат</v>
      </c>
    </row>
    <row r="288" spans="1:5" x14ac:dyDescent="0.3">
      <c r="A288" t="s">
        <v>742</v>
      </c>
      <c r="B288" t="s">
        <v>5</v>
      </c>
      <c r="C288" t="s">
        <v>743</v>
      </c>
      <c r="D288" t="s">
        <v>288</v>
      </c>
      <c r="E288" t="str">
        <f>HYPERLINK("https://talan.bank.gov.ua/get-user-certificate/OaOkuMb-040ThsAVaKZN","Завантажити сертифікат")</f>
        <v>Завантажити сертифікат</v>
      </c>
    </row>
    <row r="289" spans="1:5" x14ac:dyDescent="0.3">
      <c r="A289" t="s">
        <v>744</v>
      </c>
      <c r="B289" t="s">
        <v>5</v>
      </c>
      <c r="C289" t="s">
        <v>745</v>
      </c>
      <c r="D289" t="s">
        <v>584</v>
      </c>
      <c r="E289" t="str">
        <f>HYPERLINK("https://talan.bank.gov.ua/get-user-certificate/OaOkuftdMr3gDKDSGD7_","Завантажити сертифікат")</f>
        <v>Завантажити сертифікат</v>
      </c>
    </row>
    <row r="290" spans="1:5" x14ac:dyDescent="0.3">
      <c r="A290" t="s">
        <v>746</v>
      </c>
      <c r="B290" t="s">
        <v>5</v>
      </c>
      <c r="C290" t="s">
        <v>747</v>
      </c>
      <c r="D290" t="s">
        <v>650</v>
      </c>
      <c r="E290" t="str">
        <f>HYPERLINK("https://talan.bank.gov.ua/get-user-certificate/OaOkuMOMVr-m06Oj8bVZ","Завантажити сертифікат")</f>
        <v>Завантажити сертифікат</v>
      </c>
    </row>
    <row r="291" spans="1:5" x14ac:dyDescent="0.3">
      <c r="A291" t="s">
        <v>748</v>
      </c>
      <c r="B291" t="s">
        <v>5</v>
      </c>
      <c r="C291" t="s">
        <v>749</v>
      </c>
      <c r="D291" t="s">
        <v>650</v>
      </c>
      <c r="E291" t="str">
        <f>HYPERLINK("https://talan.bank.gov.ua/get-user-certificate/OaOku9sF3UqidtFkfycp","Завантажити сертифікат")</f>
        <v>Завантажити сертифікат</v>
      </c>
    </row>
    <row r="292" spans="1:5" x14ac:dyDescent="0.3">
      <c r="A292" t="s">
        <v>750</v>
      </c>
      <c r="B292" t="s">
        <v>5</v>
      </c>
      <c r="C292" t="s">
        <v>751</v>
      </c>
      <c r="D292" t="s">
        <v>752</v>
      </c>
      <c r="E292" t="str">
        <f>HYPERLINK("https://talan.bank.gov.ua/get-user-certificate/OaOkuy08LrXFjhc2_ZSy","Завантажити сертифікат")</f>
        <v>Завантажити сертифікат</v>
      </c>
    </row>
    <row r="293" spans="1:5" x14ac:dyDescent="0.3">
      <c r="A293" t="s">
        <v>753</v>
      </c>
      <c r="B293" t="s">
        <v>5</v>
      </c>
      <c r="C293" t="s">
        <v>754</v>
      </c>
      <c r="D293" t="s">
        <v>496</v>
      </c>
      <c r="E293" t="str">
        <f>HYPERLINK("https://talan.bank.gov.ua/get-user-certificate/OaOku8-5hmEVVfePAIHW","Завантажити сертифікат")</f>
        <v>Завантажити сертифікат</v>
      </c>
    </row>
    <row r="294" spans="1:5" x14ac:dyDescent="0.3">
      <c r="A294" t="s">
        <v>755</v>
      </c>
      <c r="B294" t="s">
        <v>5</v>
      </c>
      <c r="C294" t="s">
        <v>756</v>
      </c>
      <c r="D294" t="s">
        <v>288</v>
      </c>
      <c r="E294" t="str">
        <f>HYPERLINK("https://talan.bank.gov.ua/get-user-certificate/OaOkuKgdbuRyieUQodhV","Завантажити сертифікат")</f>
        <v>Завантажити сертифікат</v>
      </c>
    </row>
    <row r="295" spans="1:5" x14ac:dyDescent="0.3">
      <c r="A295" t="s">
        <v>757</v>
      </c>
      <c r="B295" t="s">
        <v>5</v>
      </c>
      <c r="C295" t="s">
        <v>758</v>
      </c>
      <c r="D295" t="s">
        <v>288</v>
      </c>
      <c r="E295" t="str">
        <f>HYPERLINK("https://talan.bank.gov.ua/get-user-certificate/OaOkuus2EiVh0MQVl45I","Завантажити сертифікат")</f>
        <v>Завантажити сертифікат</v>
      </c>
    </row>
    <row r="296" spans="1:5" x14ac:dyDescent="0.3">
      <c r="A296" t="s">
        <v>759</v>
      </c>
      <c r="B296" t="s">
        <v>5</v>
      </c>
      <c r="C296" t="s">
        <v>760</v>
      </c>
      <c r="D296" t="s">
        <v>288</v>
      </c>
      <c r="E296" t="str">
        <f>HYPERLINK("https://talan.bank.gov.ua/get-user-certificate/OaOkuhlTfEJf-qHNx-kh","Завантажити сертифікат")</f>
        <v>Завантажити сертифікат</v>
      </c>
    </row>
    <row r="297" spans="1:5" x14ac:dyDescent="0.3">
      <c r="A297" t="s">
        <v>761</v>
      </c>
      <c r="B297" t="s">
        <v>5</v>
      </c>
      <c r="C297" t="s">
        <v>762</v>
      </c>
      <c r="D297" t="s">
        <v>288</v>
      </c>
      <c r="E297" t="str">
        <f>HYPERLINK("https://talan.bank.gov.ua/get-user-certificate/OaOku8GrsGotZppoLctJ","Завантажити сертифікат")</f>
        <v>Завантажити сертифікат</v>
      </c>
    </row>
    <row r="298" spans="1:5" x14ac:dyDescent="0.3">
      <c r="A298" t="s">
        <v>763</v>
      </c>
      <c r="B298" t="s">
        <v>5</v>
      </c>
      <c r="C298" t="s">
        <v>764</v>
      </c>
      <c r="D298" t="s">
        <v>288</v>
      </c>
      <c r="E298" t="str">
        <f>HYPERLINK("https://talan.bank.gov.ua/get-user-certificate/OaOkuEVi9hfdWrpENo6N","Завантажити сертифікат")</f>
        <v>Завантажити сертифікат</v>
      </c>
    </row>
    <row r="299" spans="1:5" x14ac:dyDescent="0.3">
      <c r="A299" t="s">
        <v>765</v>
      </c>
      <c r="B299" t="s">
        <v>5</v>
      </c>
      <c r="C299" t="s">
        <v>766</v>
      </c>
      <c r="D299" t="s">
        <v>288</v>
      </c>
      <c r="E299" t="str">
        <f>HYPERLINK("https://talan.bank.gov.ua/get-user-certificate/OaOkuhiB5R0ZGOiow5ce","Завантажити сертифікат")</f>
        <v>Завантажити сертифікат</v>
      </c>
    </row>
    <row r="300" spans="1:5" x14ac:dyDescent="0.3">
      <c r="A300" t="s">
        <v>767</v>
      </c>
      <c r="B300" t="s">
        <v>5</v>
      </c>
      <c r="C300" t="s">
        <v>768</v>
      </c>
      <c r="D300" t="s">
        <v>288</v>
      </c>
      <c r="E300" t="str">
        <f>HYPERLINK("https://talan.bank.gov.ua/get-user-certificate/OaOkuN2i2zkTGKvzBaC6","Завантажити сертифікат")</f>
        <v>Завантажити сертифікат</v>
      </c>
    </row>
    <row r="301" spans="1:5" x14ac:dyDescent="0.3">
      <c r="A301" t="s">
        <v>769</v>
      </c>
      <c r="B301" t="s">
        <v>5</v>
      </c>
      <c r="C301" t="s">
        <v>770</v>
      </c>
      <c r="D301" t="s">
        <v>288</v>
      </c>
      <c r="E301" t="str">
        <f>HYPERLINK("https://talan.bank.gov.ua/get-user-certificate/OaOkurlIK36A7fvD9NSQ","Завантажити сертифікат")</f>
        <v>Завантажити сертифікат</v>
      </c>
    </row>
    <row r="302" spans="1:5" x14ac:dyDescent="0.3">
      <c r="A302" t="s">
        <v>771</v>
      </c>
      <c r="B302" t="s">
        <v>5</v>
      </c>
      <c r="C302" t="s">
        <v>772</v>
      </c>
      <c r="D302" t="s">
        <v>288</v>
      </c>
      <c r="E302" t="str">
        <f>HYPERLINK("https://talan.bank.gov.ua/get-user-certificate/OaOkufrs1mG7oHbdTuLu","Завантажити сертифікат")</f>
        <v>Завантажити сертифікат</v>
      </c>
    </row>
    <row r="303" spans="1:5" x14ac:dyDescent="0.3">
      <c r="A303" t="s">
        <v>773</v>
      </c>
      <c r="B303" t="s">
        <v>5</v>
      </c>
      <c r="C303" t="s">
        <v>774</v>
      </c>
      <c r="D303" t="s">
        <v>244</v>
      </c>
      <c r="E303" t="str">
        <f>HYPERLINK("https://talan.bank.gov.ua/get-user-certificate/OaOkuGwpaiQEps0zGxsK","Завантажити сертифікат")</f>
        <v>Завантажити сертифікат</v>
      </c>
    </row>
    <row r="304" spans="1:5" x14ac:dyDescent="0.3">
      <c r="A304" t="s">
        <v>775</v>
      </c>
      <c r="B304" t="s">
        <v>5</v>
      </c>
      <c r="C304" t="s">
        <v>776</v>
      </c>
      <c r="D304" t="s">
        <v>250</v>
      </c>
      <c r="E304" t="str">
        <f>HYPERLINK("https://talan.bank.gov.ua/get-user-certificate/OaOkuFZ4iRTCEtYolYmG","Завантажити сертифікат")</f>
        <v>Завантажити сертифікат</v>
      </c>
    </row>
    <row r="305" spans="1:5" x14ac:dyDescent="0.3">
      <c r="A305" t="s">
        <v>777</v>
      </c>
      <c r="B305" t="s">
        <v>5</v>
      </c>
      <c r="C305" t="s">
        <v>778</v>
      </c>
      <c r="D305" t="s">
        <v>250</v>
      </c>
      <c r="E305" t="str">
        <f>HYPERLINK("https://talan.bank.gov.ua/get-user-certificate/OaOkusGKMaymH481BW7D","Завантажити сертифікат")</f>
        <v>Завантажити сертифікат</v>
      </c>
    </row>
    <row r="306" spans="1:5" x14ac:dyDescent="0.3">
      <c r="A306" t="s">
        <v>779</v>
      </c>
      <c r="B306" t="s">
        <v>5</v>
      </c>
      <c r="C306" t="s">
        <v>780</v>
      </c>
      <c r="D306" t="s">
        <v>250</v>
      </c>
      <c r="E306" t="str">
        <f>HYPERLINK("https://talan.bank.gov.ua/get-user-certificate/OaOkuqUyoy66czIQycG-","Завантажити сертифікат")</f>
        <v>Завантажити сертифікат</v>
      </c>
    </row>
    <row r="307" spans="1:5" x14ac:dyDescent="0.3">
      <c r="A307" t="s">
        <v>781</v>
      </c>
      <c r="B307" t="s">
        <v>5</v>
      </c>
      <c r="C307" t="s">
        <v>782</v>
      </c>
      <c r="D307" t="s">
        <v>271</v>
      </c>
      <c r="E307" t="str">
        <f>HYPERLINK("https://talan.bank.gov.ua/get-user-certificate/OaOkuUFp2MM5f9zZQpN1","Завантажити сертифікат")</f>
        <v>Завантажити сертифікат</v>
      </c>
    </row>
    <row r="308" spans="1:5" x14ac:dyDescent="0.3">
      <c r="A308" t="s">
        <v>783</v>
      </c>
      <c r="B308" t="s">
        <v>5</v>
      </c>
      <c r="C308" t="s">
        <v>784</v>
      </c>
      <c r="D308" t="s">
        <v>250</v>
      </c>
      <c r="E308" t="str">
        <f>HYPERLINK("https://talan.bank.gov.ua/get-user-certificate/OaOkunrw3aND7WvpY2Mj","Завантажити сертифікат")</f>
        <v>Завантажити сертифікат</v>
      </c>
    </row>
    <row r="309" spans="1:5" x14ac:dyDescent="0.3">
      <c r="A309" t="s">
        <v>785</v>
      </c>
      <c r="B309" t="s">
        <v>5</v>
      </c>
      <c r="C309" t="s">
        <v>786</v>
      </c>
      <c r="D309" t="s">
        <v>787</v>
      </c>
      <c r="E309" t="str">
        <f>HYPERLINK("https://talan.bank.gov.ua/get-user-certificate/OaOkuhwGXkt7hUJeklha","Завантажити сертифікат")</f>
        <v>Завантажити сертифікат</v>
      </c>
    </row>
    <row r="310" spans="1:5" x14ac:dyDescent="0.3">
      <c r="A310" t="s">
        <v>788</v>
      </c>
      <c r="B310" t="s">
        <v>5</v>
      </c>
      <c r="C310" t="s">
        <v>789</v>
      </c>
      <c r="D310" t="s">
        <v>790</v>
      </c>
      <c r="E310" t="str">
        <f>HYPERLINK("https://talan.bank.gov.ua/get-user-certificate/OaOkuuv-KdPR7kiV1U5f","Завантажити сертифікат")</f>
        <v>Завантажити сертифікат</v>
      </c>
    </row>
    <row r="311" spans="1:5" x14ac:dyDescent="0.3">
      <c r="A311" t="s">
        <v>791</v>
      </c>
      <c r="B311" t="s">
        <v>5</v>
      </c>
      <c r="C311" t="s">
        <v>792</v>
      </c>
      <c r="D311" t="s">
        <v>220</v>
      </c>
      <c r="E311" t="str">
        <f>HYPERLINK("https://talan.bank.gov.ua/get-user-certificate/OaOku6O3wPllYrgQk-4g","Завантажити сертифікат")</f>
        <v>Завантажити сертифікат</v>
      </c>
    </row>
    <row r="312" spans="1:5" x14ac:dyDescent="0.3">
      <c r="A312" t="s">
        <v>793</v>
      </c>
      <c r="B312" t="s">
        <v>5</v>
      </c>
      <c r="C312" t="s">
        <v>794</v>
      </c>
      <c r="D312" t="s">
        <v>250</v>
      </c>
      <c r="E312" t="str">
        <f>HYPERLINK("https://talan.bank.gov.ua/get-user-certificate/OaOkuCEh4U2Qi5PCEdfH","Завантажити сертифікат")</f>
        <v>Завантажити сертифікат</v>
      </c>
    </row>
    <row r="313" spans="1:5" x14ac:dyDescent="0.3">
      <c r="A313" t="s">
        <v>795</v>
      </c>
      <c r="B313" t="s">
        <v>5</v>
      </c>
      <c r="C313" t="s">
        <v>796</v>
      </c>
      <c r="D313" t="s">
        <v>250</v>
      </c>
      <c r="E313" t="str">
        <f>HYPERLINK("https://talan.bank.gov.ua/get-user-certificate/OaOkuYlfby9mOfe9RnuH","Завантажити сертифікат")</f>
        <v>Завантажити сертифікат</v>
      </c>
    </row>
    <row r="314" spans="1:5" x14ac:dyDescent="0.3">
      <c r="A314" t="s">
        <v>797</v>
      </c>
      <c r="B314" t="s">
        <v>5</v>
      </c>
      <c r="C314" t="s">
        <v>798</v>
      </c>
      <c r="D314" t="s">
        <v>405</v>
      </c>
      <c r="E314" t="str">
        <f>HYPERLINK("https://talan.bank.gov.ua/get-user-certificate/OaOkuxDGEIUkHmUcVLTC","Завантажити сертифікат")</f>
        <v>Завантажити сертифікат</v>
      </c>
    </row>
    <row r="315" spans="1:5" x14ac:dyDescent="0.3">
      <c r="A315" t="s">
        <v>799</v>
      </c>
      <c r="B315" t="s">
        <v>5</v>
      </c>
      <c r="C315" t="s">
        <v>800</v>
      </c>
      <c r="D315" t="s">
        <v>801</v>
      </c>
      <c r="E315" t="str">
        <f>HYPERLINK("https://talan.bank.gov.ua/get-user-certificate/OaOku1Wscx_bZhcfNo1n","Завантажити сертифікат")</f>
        <v>Завантажити сертифікат</v>
      </c>
    </row>
    <row r="316" spans="1:5" x14ac:dyDescent="0.3">
      <c r="A316" t="s">
        <v>802</v>
      </c>
      <c r="B316" t="s">
        <v>5</v>
      </c>
      <c r="C316" t="s">
        <v>803</v>
      </c>
      <c r="D316" t="s">
        <v>445</v>
      </c>
      <c r="E316" t="str">
        <f>HYPERLINK("https://talan.bank.gov.ua/get-user-certificate/OaOkuSY03k_eKqLlnBJB","Завантажити сертифікат")</f>
        <v>Завантажити сертифікат</v>
      </c>
    </row>
    <row r="317" spans="1:5" x14ac:dyDescent="0.3">
      <c r="A317" t="s">
        <v>804</v>
      </c>
      <c r="B317" t="s">
        <v>5</v>
      </c>
      <c r="C317" t="s">
        <v>805</v>
      </c>
      <c r="D317" t="s">
        <v>445</v>
      </c>
      <c r="E317" t="str">
        <f>HYPERLINK("https://talan.bank.gov.ua/get-user-certificate/OaOku5DeHXUmBizdJrO9","Завантажити сертифікат")</f>
        <v>Завантажити сертифікат</v>
      </c>
    </row>
    <row r="318" spans="1:5" x14ac:dyDescent="0.3">
      <c r="A318" t="s">
        <v>806</v>
      </c>
      <c r="B318" t="s">
        <v>5</v>
      </c>
      <c r="C318" t="s">
        <v>807</v>
      </c>
      <c r="D318" t="s">
        <v>445</v>
      </c>
      <c r="E318" t="str">
        <f>HYPERLINK("https://talan.bank.gov.ua/get-user-certificate/OaOkubonO1pP024zKG_H","Завантажити сертифікат")</f>
        <v>Завантажити сертифікат</v>
      </c>
    </row>
    <row r="319" spans="1:5" x14ac:dyDescent="0.3">
      <c r="A319" t="s">
        <v>808</v>
      </c>
      <c r="B319" t="s">
        <v>5</v>
      </c>
      <c r="C319" t="s">
        <v>809</v>
      </c>
      <c r="D319" t="s">
        <v>445</v>
      </c>
      <c r="E319" t="str">
        <f>HYPERLINK("https://talan.bank.gov.ua/get-user-certificate/OaOkucnxPFWzOVeX1EUV","Завантажити сертифікат")</f>
        <v>Завантажити сертифікат</v>
      </c>
    </row>
    <row r="320" spans="1:5" x14ac:dyDescent="0.3">
      <c r="A320" t="s">
        <v>810</v>
      </c>
      <c r="B320" t="s">
        <v>5</v>
      </c>
      <c r="C320" t="s">
        <v>811</v>
      </c>
      <c r="D320" t="s">
        <v>445</v>
      </c>
      <c r="E320" t="str">
        <f>HYPERLINK("https://talan.bank.gov.ua/get-user-certificate/OaOku08b55Dq6GLNXUmu","Завантажити сертифікат")</f>
        <v>Завантажити сертифікат</v>
      </c>
    </row>
    <row r="321" spans="1:5" x14ac:dyDescent="0.3">
      <c r="A321" t="s">
        <v>812</v>
      </c>
      <c r="B321" t="s">
        <v>5</v>
      </c>
      <c r="C321" t="s">
        <v>813</v>
      </c>
      <c r="D321" t="s">
        <v>445</v>
      </c>
      <c r="E321" t="str">
        <f>HYPERLINK("https://talan.bank.gov.ua/get-user-certificate/OaOkuIiKqSKvXSyVMixA","Завантажити сертифікат")</f>
        <v>Завантажити сертифікат</v>
      </c>
    </row>
    <row r="322" spans="1:5" x14ac:dyDescent="0.3">
      <c r="A322" t="s">
        <v>814</v>
      </c>
      <c r="B322" t="s">
        <v>5</v>
      </c>
      <c r="C322" t="s">
        <v>815</v>
      </c>
      <c r="D322" t="s">
        <v>445</v>
      </c>
      <c r="E322" t="str">
        <f>HYPERLINK("https://talan.bank.gov.ua/get-user-certificate/OaOkuwYIwb67X0Zzjht3","Завантажити сертифікат")</f>
        <v>Завантажити сертифікат</v>
      </c>
    </row>
    <row r="323" spans="1:5" x14ac:dyDescent="0.3">
      <c r="A323" t="s">
        <v>816</v>
      </c>
      <c r="B323" t="s">
        <v>5</v>
      </c>
      <c r="C323" t="s">
        <v>817</v>
      </c>
      <c r="D323" t="s">
        <v>134</v>
      </c>
      <c r="E323" t="str">
        <f>HYPERLINK("https://talan.bank.gov.ua/get-user-certificate/OaOku3WNLdKkwncJojdl","Завантажити сертифікат")</f>
        <v>Завантажити сертифікат</v>
      </c>
    </row>
    <row r="324" spans="1:5" x14ac:dyDescent="0.3">
      <c r="A324" t="s">
        <v>818</v>
      </c>
      <c r="B324" t="s">
        <v>5</v>
      </c>
      <c r="C324" t="s">
        <v>819</v>
      </c>
      <c r="D324" t="s">
        <v>445</v>
      </c>
      <c r="E324" t="str">
        <f>HYPERLINK("https://talan.bank.gov.ua/get-user-certificate/OaOkur1MgkRmTLVLo-dY","Завантажити сертифікат")</f>
        <v>Завантажити сертифікат</v>
      </c>
    </row>
    <row r="325" spans="1:5" x14ac:dyDescent="0.3">
      <c r="A325" t="s">
        <v>820</v>
      </c>
      <c r="B325" t="s">
        <v>5</v>
      </c>
      <c r="C325" t="s">
        <v>821</v>
      </c>
      <c r="D325" t="s">
        <v>445</v>
      </c>
      <c r="E325" t="str">
        <f>HYPERLINK("https://talan.bank.gov.ua/get-user-certificate/OaOku551R_SZ9IHgmTJe","Завантажити сертифікат")</f>
        <v>Завантажити сертифікат</v>
      </c>
    </row>
    <row r="326" spans="1:5" x14ac:dyDescent="0.3">
      <c r="A326" t="s">
        <v>822</v>
      </c>
      <c r="B326" t="s">
        <v>5</v>
      </c>
      <c r="C326" t="s">
        <v>823</v>
      </c>
      <c r="D326" t="s">
        <v>594</v>
      </c>
      <c r="E326" t="str">
        <f>HYPERLINK("https://talan.bank.gov.ua/get-user-certificate/OaOkuVdNXGwrDjhfxGkg","Завантажити сертифікат")</f>
        <v>Завантажити сертифікат</v>
      </c>
    </row>
    <row r="327" spans="1:5" x14ac:dyDescent="0.3">
      <c r="A327" t="s">
        <v>824</v>
      </c>
      <c r="B327" t="s">
        <v>5</v>
      </c>
      <c r="C327" t="s">
        <v>825</v>
      </c>
      <c r="D327" t="s">
        <v>826</v>
      </c>
      <c r="E327" t="str">
        <f>HYPERLINK("https://talan.bank.gov.ua/get-user-certificate/OaOkuECGDXK3Bjzc628q","Завантажити сертифікат")</f>
        <v>Завантажити сертифікат</v>
      </c>
    </row>
    <row r="328" spans="1:5" x14ac:dyDescent="0.3">
      <c r="A328" t="s">
        <v>827</v>
      </c>
      <c r="B328" t="s">
        <v>5</v>
      </c>
      <c r="C328" t="s">
        <v>828</v>
      </c>
      <c r="D328" t="s">
        <v>829</v>
      </c>
      <c r="E328" t="str">
        <f>HYPERLINK("https://talan.bank.gov.ua/get-user-certificate/OaOkuNTY8XRn-DYZIhcX","Завантажити сертифікат")</f>
        <v>Завантажити сертифікат</v>
      </c>
    </row>
    <row r="329" spans="1:5" x14ac:dyDescent="0.3">
      <c r="A329" t="s">
        <v>830</v>
      </c>
      <c r="B329" t="s">
        <v>5</v>
      </c>
      <c r="C329" t="s">
        <v>831</v>
      </c>
      <c r="D329" t="s">
        <v>584</v>
      </c>
      <c r="E329" t="str">
        <f>HYPERLINK("https://talan.bank.gov.ua/get-user-certificate/OaOkuBrh3S_sGTmCjNcl","Завантажити сертифікат")</f>
        <v>Завантажити сертифікат</v>
      </c>
    </row>
    <row r="330" spans="1:5" x14ac:dyDescent="0.3">
      <c r="A330" t="s">
        <v>832</v>
      </c>
      <c r="B330" t="s">
        <v>5</v>
      </c>
      <c r="C330" t="s">
        <v>833</v>
      </c>
      <c r="D330" t="s">
        <v>834</v>
      </c>
      <c r="E330" t="str">
        <f>HYPERLINK("https://talan.bank.gov.ua/get-user-certificate/OaOkuMxi9u0XZgN3Na9I","Завантажити сертифікат")</f>
        <v>Завантажити сертифікат</v>
      </c>
    </row>
    <row r="331" spans="1:5" x14ac:dyDescent="0.3">
      <c r="A331" t="s">
        <v>835</v>
      </c>
      <c r="B331" t="s">
        <v>5</v>
      </c>
      <c r="C331" t="s">
        <v>836</v>
      </c>
      <c r="D331" t="s">
        <v>837</v>
      </c>
      <c r="E331" t="str">
        <f>HYPERLINK("https://talan.bank.gov.ua/get-user-certificate/OaOkuoGrUFWOH1mBM-aG","Завантажити сертифікат")</f>
        <v>Завантажити сертифікат</v>
      </c>
    </row>
    <row r="332" spans="1:5" x14ac:dyDescent="0.3">
      <c r="A332" t="s">
        <v>838</v>
      </c>
      <c r="B332" t="s">
        <v>5</v>
      </c>
      <c r="C332" t="s">
        <v>839</v>
      </c>
      <c r="D332" t="s">
        <v>840</v>
      </c>
      <c r="E332" t="str">
        <f>HYPERLINK("https://talan.bank.gov.ua/get-user-certificate/OaOku4Z3nDm-JnSmf9cp","Завантажити сертифікат")</f>
        <v>Завантажити сертифікат</v>
      </c>
    </row>
    <row r="333" spans="1:5" x14ac:dyDescent="0.3">
      <c r="A333" t="s">
        <v>841</v>
      </c>
      <c r="B333" t="s">
        <v>5</v>
      </c>
      <c r="C333" t="s">
        <v>842</v>
      </c>
      <c r="D333" t="s">
        <v>105</v>
      </c>
      <c r="E333" t="str">
        <f>HYPERLINK("https://talan.bank.gov.ua/get-user-certificate/OaOku1ftsaoBZ-SYbguf","Завантажити сертифікат")</f>
        <v>Завантажити сертифікат</v>
      </c>
    </row>
    <row r="334" spans="1:5" x14ac:dyDescent="0.3">
      <c r="A334" t="s">
        <v>843</v>
      </c>
      <c r="B334" t="s">
        <v>5</v>
      </c>
      <c r="C334" t="s">
        <v>844</v>
      </c>
      <c r="D334" t="s">
        <v>845</v>
      </c>
      <c r="E334" t="str">
        <f>HYPERLINK("https://talan.bank.gov.ua/get-user-certificate/OaOku_uWEROH7VJoao9s","Завантажити сертифікат")</f>
        <v>Завантажити сертифікат</v>
      </c>
    </row>
    <row r="335" spans="1:5" x14ac:dyDescent="0.3">
      <c r="A335" t="s">
        <v>846</v>
      </c>
      <c r="B335" t="s">
        <v>5</v>
      </c>
      <c r="C335" t="s">
        <v>847</v>
      </c>
      <c r="D335" t="s">
        <v>848</v>
      </c>
      <c r="E335" t="str">
        <f>HYPERLINK("https://talan.bank.gov.ua/get-user-certificate/OaOku-Db1j7_5pQxTWhS","Завантажити сертифікат")</f>
        <v>Завантажити сертифікат</v>
      </c>
    </row>
    <row r="336" spans="1:5" x14ac:dyDescent="0.3">
      <c r="A336" t="s">
        <v>849</v>
      </c>
      <c r="B336" t="s">
        <v>5</v>
      </c>
      <c r="C336" t="s">
        <v>850</v>
      </c>
      <c r="D336" t="s">
        <v>851</v>
      </c>
      <c r="E336" t="str">
        <f>HYPERLINK("https://talan.bank.gov.ua/get-user-certificate/OaOkuo8U84cIIsxDVYSa","Завантажити сертифікат")</f>
        <v>Завантажити сертифікат</v>
      </c>
    </row>
    <row r="337" spans="1:5" x14ac:dyDescent="0.3">
      <c r="A337" t="s">
        <v>852</v>
      </c>
      <c r="B337" t="s">
        <v>5</v>
      </c>
      <c r="C337" t="s">
        <v>853</v>
      </c>
      <c r="D337" t="s">
        <v>845</v>
      </c>
      <c r="E337" t="str">
        <f>HYPERLINK("https://talan.bank.gov.ua/get-user-certificate/OaOkuqSYIYYqwJl_nNw5","Завантажити сертифікат")</f>
        <v>Завантажити сертифікат</v>
      </c>
    </row>
    <row r="338" spans="1:5" x14ac:dyDescent="0.3">
      <c r="A338" t="s">
        <v>854</v>
      </c>
      <c r="B338" t="s">
        <v>5</v>
      </c>
      <c r="C338" t="s">
        <v>855</v>
      </c>
      <c r="D338" t="s">
        <v>250</v>
      </c>
      <c r="E338" t="str">
        <f>HYPERLINK("https://talan.bank.gov.ua/get-user-certificate/OaOkuxgxZ5XrrK6SUEUT","Завантажити сертифікат")</f>
        <v>Завантажити сертифікат</v>
      </c>
    </row>
    <row r="339" spans="1:5" x14ac:dyDescent="0.3">
      <c r="A339" t="s">
        <v>856</v>
      </c>
      <c r="B339" t="s">
        <v>5</v>
      </c>
      <c r="C339" t="s">
        <v>857</v>
      </c>
      <c r="D339" t="s">
        <v>496</v>
      </c>
      <c r="E339" t="str">
        <f>HYPERLINK("https://talan.bank.gov.ua/get-user-certificate/OaOkudYK0O1Yp4kLIjbV","Завантажити сертифікат")</f>
        <v>Завантажити сертифікат</v>
      </c>
    </row>
    <row r="340" spans="1:5" x14ac:dyDescent="0.3">
      <c r="A340" t="s">
        <v>858</v>
      </c>
      <c r="B340" t="s">
        <v>5</v>
      </c>
      <c r="C340" t="s">
        <v>859</v>
      </c>
      <c r="D340" t="s">
        <v>860</v>
      </c>
      <c r="E340" t="str">
        <f>HYPERLINK("https://talan.bank.gov.ua/get-user-certificate/OaOkuwTlM3GyHW034clB","Завантажити сертифікат")</f>
        <v>Завантажити сертифікат</v>
      </c>
    </row>
    <row r="341" spans="1:5" x14ac:dyDescent="0.3">
      <c r="A341" t="s">
        <v>861</v>
      </c>
      <c r="B341" t="s">
        <v>5</v>
      </c>
      <c r="C341" t="s">
        <v>862</v>
      </c>
      <c r="D341" t="s">
        <v>863</v>
      </c>
      <c r="E341" t="str">
        <f>HYPERLINK("https://talan.bank.gov.ua/get-user-certificate/OaOkuI6dW49IDWqXZyPW","Завантажити сертифікат")</f>
        <v>Завантажити сертифікат</v>
      </c>
    </row>
    <row r="342" spans="1:5" x14ac:dyDescent="0.3">
      <c r="A342" t="s">
        <v>864</v>
      </c>
      <c r="B342" t="s">
        <v>5</v>
      </c>
      <c r="C342" t="s">
        <v>865</v>
      </c>
      <c r="D342" t="s">
        <v>866</v>
      </c>
      <c r="E342" t="str">
        <f>HYPERLINK("https://talan.bank.gov.ua/get-user-certificate/OaOku1s9o8_rAXG_R7Vy","Завантажити сертифікат")</f>
        <v>Завантажити сертифікат</v>
      </c>
    </row>
    <row r="343" spans="1:5" x14ac:dyDescent="0.3">
      <c r="A343" t="s">
        <v>867</v>
      </c>
      <c r="B343" t="s">
        <v>5</v>
      </c>
      <c r="C343" t="s">
        <v>868</v>
      </c>
      <c r="D343" t="s">
        <v>869</v>
      </c>
      <c r="E343" t="str">
        <f>HYPERLINK("https://talan.bank.gov.ua/get-user-certificate/OaOkup8jRIg0rDbsMgwr","Завантажити сертифікат")</f>
        <v>Завантажити сертифікат</v>
      </c>
    </row>
    <row r="344" spans="1:5" x14ac:dyDescent="0.3">
      <c r="A344" t="s">
        <v>870</v>
      </c>
      <c r="B344" t="s">
        <v>5</v>
      </c>
      <c r="C344" t="s">
        <v>871</v>
      </c>
      <c r="D344" t="s">
        <v>872</v>
      </c>
      <c r="E344" t="str">
        <f>HYPERLINK("https://talan.bank.gov.ua/get-user-certificate/OaOkui-VD_E9uL6nNUQh","Завантажити сертифікат")</f>
        <v>Завантажити сертифікат</v>
      </c>
    </row>
    <row r="345" spans="1:5" x14ac:dyDescent="0.3">
      <c r="A345" t="s">
        <v>873</v>
      </c>
      <c r="B345" t="s">
        <v>5</v>
      </c>
      <c r="C345" t="s">
        <v>874</v>
      </c>
      <c r="D345" t="s">
        <v>295</v>
      </c>
      <c r="E345" t="str">
        <f>HYPERLINK("https://talan.bank.gov.ua/get-user-certificate/OaOkuA-j4FpH5cqe6bLr","Завантажити сертифікат")</f>
        <v>Завантажити сертифікат</v>
      </c>
    </row>
    <row r="346" spans="1:5" x14ac:dyDescent="0.3">
      <c r="A346" t="s">
        <v>875</v>
      </c>
      <c r="B346" t="s">
        <v>5</v>
      </c>
      <c r="C346" t="s">
        <v>876</v>
      </c>
      <c r="D346" t="s">
        <v>877</v>
      </c>
      <c r="E346" t="str">
        <f>HYPERLINK("https://talan.bank.gov.ua/get-user-certificate/OaOku0BAGF1YfVnyeY1-","Завантажити сертифікат")</f>
        <v>Завантажити сертифікат</v>
      </c>
    </row>
    <row r="347" spans="1:5" x14ac:dyDescent="0.3">
      <c r="A347" t="s">
        <v>878</v>
      </c>
      <c r="B347" t="s">
        <v>5</v>
      </c>
      <c r="C347" t="s">
        <v>879</v>
      </c>
      <c r="D347" t="s">
        <v>122</v>
      </c>
      <c r="E347" t="str">
        <f>HYPERLINK("https://talan.bank.gov.ua/get-user-certificate/OaOkuyG-CcxQCgPTzRfQ","Завантажити сертифікат")</f>
        <v>Завантажити сертифікат</v>
      </c>
    </row>
    <row r="348" spans="1:5" x14ac:dyDescent="0.3">
      <c r="A348" t="s">
        <v>880</v>
      </c>
      <c r="B348" t="s">
        <v>5</v>
      </c>
      <c r="C348" t="s">
        <v>881</v>
      </c>
      <c r="D348" t="s">
        <v>493</v>
      </c>
      <c r="E348" t="str">
        <f>HYPERLINK("https://talan.bank.gov.ua/get-user-certificate/OaOkuJUWUfq3IfWHwW3-","Завантажити сертифікат")</f>
        <v>Завантажити сертифікат</v>
      </c>
    </row>
    <row r="349" spans="1:5" x14ac:dyDescent="0.3">
      <c r="A349" t="s">
        <v>882</v>
      </c>
      <c r="B349" t="s">
        <v>5</v>
      </c>
      <c r="C349" t="s">
        <v>883</v>
      </c>
      <c r="D349" t="s">
        <v>860</v>
      </c>
      <c r="E349" t="str">
        <f>HYPERLINK("https://talan.bank.gov.ua/get-user-certificate/OaOkuU5DoZYbZIxurReo","Завантажити сертифікат")</f>
        <v>Завантажити сертифікат</v>
      </c>
    </row>
    <row r="350" spans="1:5" x14ac:dyDescent="0.3">
      <c r="A350" t="s">
        <v>884</v>
      </c>
      <c r="B350" t="s">
        <v>5</v>
      </c>
      <c r="C350" t="s">
        <v>885</v>
      </c>
      <c r="D350" t="s">
        <v>700</v>
      </c>
      <c r="E350" t="str">
        <f>HYPERLINK("https://talan.bank.gov.ua/get-user-certificate/OaOkuT-G4BQQ3cYj8IPD","Завантажити сертифікат")</f>
        <v>Завантажити сертифікат</v>
      </c>
    </row>
    <row r="351" spans="1:5" x14ac:dyDescent="0.3">
      <c r="A351" t="s">
        <v>886</v>
      </c>
      <c r="B351" t="s">
        <v>5</v>
      </c>
      <c r="C351" t="s">
        <v>887</v>
      </c>
      <c r="D351" t="s">
        <v>888</v>
      </c>
      <c r="E351" t="str">
        <f>HYPERLINK("https://talan.bank.gov.ua/get-user-certificate/OaOkutBhtoGPxBM7dbzM","Завантажити сертифікат")</f>
        <v>Завантажити сертифікат</v>
      </c>
    </row>
    <row r="352" spans="1:5" x14ac:dyDescent="0.3">
      <c r="A352" t="s">
        <v>889</v>
      </c>
      <c r="B352" t="s">
        <v>5</v>
      </c>
      <c r="C352" t="s">
        <v>890</v>
      </c>
      <c r="D352" t="s">
        <v>891</v>
      </c>
      <c r="E352" t="str">
        <f>HYPERLINK("https://talan.bank.gov.ua/get-user-certificate/OaOkuTpkUl-WRsyfe4Oo","Завантажити сертифікат")</f>
        <v>Завантажити сертифікат</v>
      </c>
    </row>
    <row r="353" spans="1:5" x14ac:dyDescent="0.3">
      <c r="A353" t="s">
        <v>892</v>
      </c>
      <c r="B353" t="s">
        <v>5</v>
      </c>
      <c r="C353" t="s">
        <v>893</v>
      </c>
      <c r="D353" t="s">
        <v>894</v>
      </c>
      <c r="E353" t="str">
        <f>HYPERLINK("https://talan.bank.gov.ua/get-user-certificate/OaOkuUfpp93o4ZLETD3Q","Завантажити сертифікат")</f>
        <v>Завантажити сертифікат</v>
      </c>
    </row>
    <row r="354" spans="1:5" x14ac:dyDescent="0.3">
      <c r="A354" t="s">
        <v>895</v>
      </c>
      <c r="B354" t="s">
        <v>5</v>
      </c>
      <c r="C354" t="s">
        <v>896</v>
      </c>
      <c r="D354" t="s">
        <v>122</v>
      </c>
      <c r="E354" t="str">
        <f>HYPERLINK("https://talan.bank.gov.ua/get-user-certificate/OaOkuk868v9JntBVebXm","Завантажити сертифікат")</f>
        <v>Завантажити сертифікат</v>
      </c>
    </row>
    <row r="355" spans="1:5" x14ac:dyDescent="0.3">
      <c r="A355" t="s">
        <v>897</v>
      </c>
      <c r="B355" t="s">
        <v>5</v>
      </c>
      <c r="C355" t="s">
        <v>898</v>
      </c>
      <c r="D355" t="s">
        <v>834</v>
      </c>
      <c r="E355" t="str">
        <f>HYPERLINK("https://talan.bank.gov.ua/get-user-certificate/OaOkuzjexvfPhDgo3YlM","Завантажити сертифікат")</f>
        <v>Завантажити сертифікат</v>
      </c>
    </row>
    <row r="356" spans="1:5" x14ac:dyDescent="0.3">
      <c r="A356" t="s">
        <v>899</v>
      </c>
      <c r="B356" t="s">
        <v>5</v>
      </c>
      <c r="C356" t="s">
        <v>900</v>
      </c>
      <c r="D356" t="s">
        <v>718</v>
      </c>
      <c r="E356" t="str">
        <f>HYPERLINK("https://talan.bank.gov.ua/get-user-certificate/OaOkuQRjaIxxp0ldk7yq","Завантажити сертифікат")</f>
        <v>Завантажити сертифікат</v>
      </c>
    </row>
    <row r="357" spans="1:5" x14ac:dyDescent="0.3">
      <c r="A357" t="s">
        <v>901</v>
      </c>
      <c r="B357" t="s">
        <v>5</v>
      </c>
      <c r="C357" t="s">
        <v>902</v>
      </c>
      <c r="D357" t="s">
        <v>105</v>
      </c>
      <c r="E357" t="str">
        <f>HYPERLINK("https://talan.bank.gov.ua/get-user-certificate/OaOkuvyybd_QHhMsQJ2f","Завантажити сертифікат")</f>
        <v>Завантажити сертифікат</v>
      </c>
    </row>
    <row r="358" spans="1:5" x14ac:dyDescent="0.3">
      <c r="A358" t="s">
        <v>903</v>
      </c>
      <c r="B358" t="s">
        <v>5</v>
      </c>
      <c r="C358" t="s">
        <v>904</v>
      </c>
      <c r="D358" t="s">
        <v>105</v>
      </c>
      <c r="E358" t="str">
        <f>HYPERLINK("https://talan.bank.gov.ua/get-user-certificate/OaOku7flKcx9EjbXfSO4","Завантажити сертифікат")</f>
        <v>Завантажити сертифікат</v>
      </c>
    </row>
    <row r="359" spans="1:5" x14ac:dyDescent="0.3">
      <c r="A359" t="s">
        <v>905</v>
      </c>
      <c r="B359" t="s">
        <v>5</v>
      </c>
      <c r="C359" t="s">
        <v>906</v>
      </c>
      <c r="D359" t="s">
        <v>105</v>
      </c>
      <c r="E359" t="str">
        <f>HYPERLINK("https://talan.bank.gov.ua/get-user-certificate/OaOkupLj-dAZuQdQv3TE","Завантажити сертифікат")</f>
        <v>Завантажити сертифікат</v>
      </c>
    </row>
    <row r="360" spans="1:5" x14ac:dyDescent="0.3">
      <c r="A360" t="s">
        <v>907</v>
      </c>
      <c r="B360" t="s">
        <v>5</v>
      </c>
      <c r="C360" t="s">
        <v>908</v>
      </c>
      <c r="D360" t="s">
        <v>909</v>
      </c>
      <c r="E360" t="str">
        <f>HYPERLINK("https://talan.bank.gov.ua/get-user-certificate/OaOkuP4bnWJ9G0UCcLH0","Завантажити сертифікат")</f>
        <v>Завантажити сертифікат</v>
      </c>
    </row>
    <row r="361" spans="1:5" x14ac:dyDescent="0.3">
      <c r="A361" t="s">
        <v>910</v>
      </c>
      <c r="B361" t="s">
        <v>5</v>
      </c>
      <c r="C361" t="s">
        <v>911</v>
      </c>
      <c r="D361" t="s">
        <v>277</v>
      </c>
      <c r="E361" t="str">
        <f>HYPERLINK("https://talan.bank.gov.ua/get-user-certificate/OaOkuNR2FLSDyLOQtQJo","Завантажити сертифікат")</f>
        <v>Завантажити сертифікат</v>
      </c>
    </row>
    <row r="362" spans="1:5" x14ac:dyDescent="0.3">
      <c r="A362" t="s">
        <v>912</v>
      </c>
      <c r="B362" t="s">
        <v>5</v>
      </c>
      <c r="C362" t="s">
        <v>913</v>
      </c>
      <c r="D362" t="s">
        <v>113</v>
      </c>
      <c r="E362" t="str">
        <f>HYPERLINK("https://talan.bank.gov.ua/get-user-certificate/OaOkuTKS9Y20nxLGTlJ_","Завантажити сертифікат")</f>
        <v>Завантажити сертифікат</v>
      </c>
    </row>
    <row r="363" spans="1:5" x14ac:dyDescent="0.3">
      <c r="A363" t="s">
        <v>914</v>
      </c>
      <c r="B363" t="s">
        <v>5</v>
      </c>
      <c r="C363" t="s">
        <v>915</v>
      </c>
      <c r="D363" t="s">
        <v>916</v>
      </c>
      <c r="E363" t="str">
        <f>HYPERLINK("https://talan.bank.gov.ua/get-user-certificate/OaOku6rLcvrs3RNq7skc","Завантажити сертифікат")</f>
        <v>Завантажити сертифікат</v>
      </c>
    </row>
    <row r="364" spans="1:5" x14ac:dyDescent="0.3">
      <c r="A364" t="s">
        <v>917</v>
      </c>
      <c r="B364" t="s">
        <v>5</v>
      </c>
      <c r="C364" t="s">
        <v>918</v>
      </c>
      <c r="D364" t="s">
        <v>134</v>
      </c>
      <c r="E364" t="str">
        <f>HYPERLINK("https://talan.bank.gov.ua/get-user-certificate/OaOkus1UVt4H-VFVe0K3","Завантажити сертифікат")</f>
        <v>Завантажити сертифікат</v>
      </c>
    </row>
    <row r="365" spans="1:5" x14ac:dyDescent="0.3">
      <c r="A365" t="s">
        <v>919</v>
      </c>
      <c r="B365" t="s">
        <v>5</v>
      </c>
      <c r="C365" t="s">
        <v>920</v>
      </c>
      <c r="D365" t="s">
        <v>921</v>
      </c>
      <c r="E365" t="str">
        <f>HYPERLINK("https://talan.bank.gov.ua/get-user-certificate/OaOkuStLQmShFsq61BRn","Завантажити сертифікат")</f>
        <v>Завантажити сертифікат</v>
      </c>
    </row>
    <row r="366" spans="1:5" x14ac:dyDescent="0.3">
      <c r="A366" t="s">
        <v>922</v>
      </c>
      <c r="B366" t="s">
        <v>5</v>
      </c>
      <c r="C366" t="s">
        <v>923</v>
      </c>
      <c r="D366" t="s">
        <v>128</v>
      </c>
      <c r="E366" t="str">
        <f>HYPERLINK("https://talan.bank.gov.ua/get-user-certificate/OaOkuv8oHomyNViYus2G","Завантажити сертифікат")</f>
        <v>Завантажити сертифікат</v>
      </c>
    </row>
    <row r="367" spans="1:5" x14ac:dyDescent="0.3">
      <c r="A367" t="s">
        <v>924</v>
      </c>
      <c r="B367" t="s">
        <v>5</v>
      </c>
      <c r="C367" t="s">
        <v>925</v>
      </c>
      <c r="D367" t="s">
        <v>405</v>
      </c>
      <c r="E367" t="str">
        <f>HYPERLINK("https://talan.bank.gov.ua/get-user-certificate/OaOkuL5NSCrk5o_GJrLO","Завантажити сертифікат")</f>
        <v>Завантажити сертифікат</v>
      </c>
    </row>
    <row r="368" spans="1:5" x14ac:dyDescent="0.3">
      <c r="A368" t="s">
        <v>926</v>
      </c>
      <c r="B368" t="s">
        <v>5</v>
      </c>
      <c r="C368" t="s">
        <v>927</v>
      </c>
      <c r="D368" t="s">
        <v>928</v>
      </c>
      <c r="E368" t="str">
        <f>HYPERLINK("https://talan.bank.gov.ua/get-user-certificate/OaOkuMzBbLsx9sRgUgfQ","Завантажити сертифікат")</f>
        <v>Завантажити сертифікат</v>
      </c>
    </row>
    <row r="369" spans="1:5" x14ac:dyDescent="0.3">
      <c r="A369" t="s">
        <v>929</v>
      </c>
      <c r="B369" t="s">
        <v>5</v>
      </c>
      <c r="C369" t="s">
        <v>930</v>
      </c>
      <c r="D369" t="s">
        <v>105</v>
      </c>
      <c r="E369" t="str">
        <f>HYPERLINK("https://talan.bank.gov.ua/get-user-certificate/OaOkuNODVTk_ZpmQcMkb","Завантажити сертифікат")</f>
        <v>Завантажити сертифікат</v>
      </c>
    </row>
    <row r="370" spans="1:5" x14ac:dyDescent="0.3">
      <c r="A370" t="s">
        <v>931</v>
      </c>
      <c r="B370" t="s">
        <v>5</v>
      </c>
      <c r="C370" t="s">
        <v>932</v>
      </c>
      <c r="D370" t="s">
        <v>700</v>
      </c>
      <c r="E370" t="str">
        <f>HYPERLINK("https://talan.bank.gov.ua/get-user-certificate/OaOku3q827bqj_zLi0CF","Завантажити сертифікат")</f>
        <v>Завантажити сертифікат</v>
      </c>
    </row>
    <row r="371" spans="1:5" x14ac:dyDescent="0.3">
      <c r="A371" t="s">
        <v>933</v>
      </c>
      <c r="B371" t="s">
        <v>5</v>
      </c>
      <c r="C371" t="s">
        <v>934</v>
      </c>
      <c r="D371" t="s">
        <v>160</v>
      </c>
      <c r="E371" t="str">
        <f>HYPERLINK("https://talan.bank.gov.ua/get-user-certificate/OaOkuxknEWSNzSVuYbgL","Завантажити сертифікат")</f>
        <v>Завантажити сертифікат</v>
      </c>
    </row>
    <row r="372" spans="1:5" x14ac:dyDescent="0.3">
      <c r="A372" t="s">
        <v>935</v>
      </c>
      <c r="B372" t="s">
        <v>5</v>
      </c>
      <c r="C372" t="s">
        <v>936</v>
      </c>
      <c r="D372" t="s">
        <v>128</v>
      </c>
      <c r="E372" t="str">
        <f>HYPERLINK("https://talan.bank.gov.ua/get-user-certificate/OaOkupqCxFildq8JtstK","Завантажити сертифікат")</f>
        <v>Завантажити сертифікат</v>
      </c>
    </row>
    <row r="373" spans="1:5" x14ac:dyDescent="0.3">
      <c r="A373" t="s">
        <v>937</v>
      </c>
      <c r="B373" t="s">
        <v>5</v>
      </c>
      <c r="C373" t="s">
        <v>938</v>
      </c>
      <c r="D373" t="s">
        <v>939</v>
      </c>
      <c r="E373" t="str">
        <f>HYPERLINK("https://talan.bank.gov.ua/get-user-certificate/OaOkuo2gtHw3J7PUAgKM","Завантажити сертифікат")</f>
        <v>Завантажити сертифікат</v>
      </c>
    </row>
    <row r="374" spans="1:5" x14ac:dyDescent="0.3">
      <c r="A374" t="s">
        <v>940</v>
      </c>
      <c r="B374" t="s">
        <v>5</v>
      </c>
      <c r="C374" t="s">
        <v>941</v>
      </c>
      <c r="D374" t="s">
        <v>942</v>
      </c>
      <c r="E374" t="str">
        <f>HYPERLINK("https://talan.bank.gov.ua/get-user-certificate/OaOkuwXi_-5Q7AMpAio3","Завантажити сертифікат")</f>
        <v>Завантажити сертифікат</v>
      </c>
    </row>
    <row r="375" spans="1:5" x14ac:dyDescent="0.3">
      <c r="A375" t="s">
        <v>943</v>
      </c>
      <c r="B375" t="s">
        <v>5</v>
      </c>
      <c r="C375" t="s">
        <v>944</v>
      </c>
      <c r="D375" t="s">
        <v>105</v>
      </c>
      <c r="E375" t="str">
        <f>HYPERLINK("https://talan.bank.gov.ua/get-user-certificate/OaOkuXoicp51UUGut4Ey","Завантажити сертифікат")</f>
        <v>Завантажити сертифікат</v>
      </c>
    </row>
    <row r="376" spans="1:5" x14ac:dyDescent="0.3">
      <c r="A376" t="s">
        <v>945</v>
      </c>
      <c r="B376" t="s">
        <v>5</v>
      </c>
      <c r="C376" t="s">
        <v>946</v>
      </c>
      <c r="D376" t="s">
        <v>134</v>
      </c>
      <c r="E376" t="str">
        <f>HYPERLINK("https://talan.bank.gov.ua/get-user-certificate/OaOku7j9M_yHhdVY2M1r","Завантажити сертифікат")</f>
        <v>Завантажити сертифікат</v>
      </c>
    </row>
    <row r="377" spans="1:5" x14ac:dyDescent="0.3">
      <c r="A377" t="s">
        <v>947</v>
      </c>
      <c r="B377" t="s">
        <v>5</v>
      </c>
      <c r="C377" t="s">
        <v>948</v>
      </c>
      <c r="D377" t="s">
        <v>105</v>
      </c>
      <c r="E377" t="str">
        <f>HYPERLINK("https://talan.bank.gov.ua/get-user-certificate/OaOku-ICFqnJ0Jo04jOY","Завантажити сертифікат")</f>
        <v>Завантажити сертифікат</v>
      </c>
    </row>
    <row r="378" spans="1:5" x14ac:dyDescent="0.3">
      <c r="A378" t="s">
        <v>949</v>
      </c>
      <c r="B378" t="s">
        <v>5</v>
      </c>
      <c r="C378" t="s">
        <v>950</v>
      </c>
      <c r="D378" t="s">
        <v>951</v>
      </c>
      <c r="E378" t="str">
        <f>HYPERLINK("https://talan.bank.gov.ua/get-user-certificate/OaOkuC13ujvQpvRXoKdh","Завантажити сертифікат")</f>
        <v>Завантажити сертифікат</v>
      </c>
    </row>
    <row r="379" spans="1:5" x14ac:dyDescent="0.3">
      <c r="A379" t="s">
        <v>952</v>
      </c>
      <c r="B379" t="s">
        <v>5</v>
      </c>
      <c r="C379" t="s">
        <v>953</v>
      </c>
      <c r="D379" t="s">
        <v>954</v>
      </c>
      <c r="E379" t="str">
        <f>HYPERLINK("https://talan.bank.gov.ua/get-user-certificate/OaOkuigXgr6_tw5dlcn-","Завантажити сертифікат")</f>
        <v>Завантажити сертифікат</v>
      </c>
    </row>
    <row r="380" spans="1:5" x14ac:dyDescent="0.3">
      <c r="A380" t="s">
        <v>955</v>
      </c>
      <c r="B380" t="s">
        <v>5</v>
      </c>
      <c r="C380" t="s">
        <v>956</v>
      </c>
      <c r="D380" t="s">
        <v>957</v>
      </c>
      <c r="E380" t="str">
        <f>HYPERLINK("https://talan.bank.gov.ua/get-user-certificate/OaOkuM7lA986tbdGTrMT","Завантажити сертифікат")</f>
        <v>Завантажити сертифікат</v>
      </c>
    </row>
    <row r="381" spans="1:5" x14ac:dyDescent="0.3">
      <c r="A381" t="s">
        <v>958</v>
      </c>
      <c r="B381" t="s">
        <v>5</v>
      </c>
      <c r="C381" t="s">
        <v>959</v>
      </c>
      <c r="D381" t="s">
        <v>960</v>
      </c>
      <c r="E381" t="str">
        <f>HYPERLINK("https://talan.bank.gov.ua/get-user-certificate/OaOku5rdNlSZyJ_plaDD","Завантажити сертифікат")</f>
        <v>Завантажити сертифікат</v>
      </c>
    </row>
    <row r="382" spans="1:5" x14ac:dyDescent="0.3">
      <c r="A382" t="s">
        <v>961</v>
      </c>
      <c r="B382" t="s">
        <v>5</v>
      </c>
      <c r="C382" t="s">
        <v>962</v>
      </c>
      <c r="D382" t="s">
        <v>963</v>
      </c>
      <c r="E382" t="str">
        <f>HYPERLINK("https://talan.bank.gov.ua/get-user-certificate/OaOkutFU7Pew4EDJMEXq","Завантажити сертифікат")</f>
        <v>Завантажити сертифікат</v>
      </c>
    </row>
    <row r="383" spans="1:5" x14ac:dyDescent="0.3">
      <c r="A383" t="s">
        <v>964</v>
      </c>
      <c r="B383" t="s">
        <v>5</v>
      </c>
      <c r="C383" t="s">
        <v>965</v>
      </c>
      <c r="D383" t="s">
        <v>966</v>
      </c>
      <c r="E383" t="str">
        <f>HYPERLINK("https://talan.bank.gov.ua/get-user-certificate/OaOku-yDfuHEHlcobN5P","Завантажити сертифікат")</f>
        <v>Завантажити сертифікат</v>
      </c>
    </row>
    <row r="384" spans="1:5" x14ac:dyDescent="0.3">
      <c r="A384" t="s">
        <v>967</v>
      </c>
      <c r="B384" t="s">
        <v>5</v>
      </c>
      <c r="C384" t="s">
        <v>968</v>
      </c>
      <c r="D384" t="s">
        <v>969</v>
      </c>
      <c r="E384" t="str">
        <f>HYPERLINK("https://talan.bank.gov.ua/get-user-certificate/OaOkuI6_nnMmPdhmu6vF","Завантажити сертифікат")</f>
        <v>Завантажити сертифікат</v>
      </c>
    </row>
    <row r="385" spans="1:5" x14ac:dyDescent="0.3">
      <c r="A385" t="s">
        <v>970</v>
      </c>
      <c r="B385" t="s">
        <v>5</v>
      </c>
      <c r="C385" t="s">
        <v>971</v>
      </c>
      <c r="D385" t="s">
        <v>972</v>
      </c>
      <c r="E385" t="str">
        <f>HYPERLINK("https://talan.bank.gov.ua/get-user-certificate/OaOkux86wlpUBzzRD0fW","Завантажити сертифікат")</f>
        <v>Завантажити сертифікат</v>
      </c>
    </row>
    <row r="386" spans="1:5" x14ac:dyDescent="0.3">
      <c r="A386" t="s">
        <v>973</v>
      </c>
      <c r="B386" t="s">
        <v>5</v>
      </c>
      <c r="C386" t="s">
        <v>974</v>
      </c>
      <c r="D386" t="s">
        <v>975</v>
      </c>
      <c r="E386" t="str">
        <f>HYPERLINK("https://talan.bank.gov.ua/get-user-certificate/OaOkutue1W-GUXT5yFEk","Завантажити сертифікат")</f>
        <v>Завантажити сертифікат</v>
      </c>
    </row>
    <row r="387" spans="1:5" x14ac:dyDescent="0.3">
      <c r="A387" t="s">
        <v>976</v>
      </c>
      <c r="B387" t="s">
        <v>5</v>
      </c>
      <c r="C387" t="s">
        <v>977</v>
      </c>
      <c r="D387" t="s">
        <v>978</v>
      </c>
      <c r="E387" t="str">
        <f>HYPERLINK("https://talan.bank.gov.ua/get-user-certificate/OaOkuMqjkl6ACQFWBCam","Завантажити сертифікат")</f>
        <v>Завантажити сертифікат</v>
      </c>
    </row>
    <row r="388" spans="1:5" x14ac:dyDescent="0.3">
      <c r="A388" t="s">
        <v>979</v>
      </c>
      <c r="B388" t="s">
        <v>5</v>
      </c>
      <c r="C388" t="s">
        <v>980</v>
      </c>
      <c r="D388" t="s">
        <v>981</v>
      </c>
      <c r="E388" t="str">
        <f>HYPERLINK("https://talan.bank.gov.ua/get-user-certificate/OaOkurQbfoSCBBbPn0Lp","Завантажити сертифікат")</f>
        <v>Завантажити сертифікат</v>
      </c>
    </row>
    <row r="389" spans="1:5" x14ac:dyDescent="0.3">
      <c r="A389" t="s">
        <v>982</v>
      </c>
      <c r="B389" t="s">
        <v>5</v>
      </c>
      <c r="C389" t="s">
        <v>983</v>
      </c>
      <c r="D389" t="s">
        <v>984</v>
      </c>
      <c r="E389" t="str">
        <f>HYPERLINK("https://talan.bank.gov.ua/get-user-certificate/OaOkuWgeNZ0STS2zjugE","Завантажити сертифікат")</f>
        <v>Завантажити сертифікат</v>
      </c>
    </row>
    <row r="390" spans="1:5" x14ac:dyDescent="0.3">
      <c r="A390" t="s">
        <v>985</v>
      </c>
      <c r="B390" t="s">
        <v>5</v>
      </c>
      <c r="C390" t="s">
        <v>986</v>
      </c>
      <c r="D390" t="s">
        <v>987</v>
      </c>
      <c r="E390" t="str">
        <f>HYPERLINK("https://talan.bank.gov.ua/get-user-certificate/OaOkucgipcaDyhXbMipa","Завантажити сертифікат")</f>
        <v>Завантажити сертифікат</v>
      </c>
    </row>
    <row r="391" spans="1:5" x14ac:dyDescent="0.3">
      <c r="A391" t="s">
        <v>988</v>
      </c>
      <c r="B391" t="s">
        <v>5</v>
      </c>
      <c r="C391" t="s">
        <v>989</v>
      </c>
      <c r="D391" t="s">
        <v>921</v>
      </c>
      <c r="E391" t="str">
        <f>HYPERLINK("https://talan.bank.gov.ua/get-user-certificate/OaOku2M9ErxgFHH4Ufu_","Завантажити сертифікат")</f>
        <v>Завантажити сертифікат</v>
      </c>
    </row>
    <row r="392" spans="1:5" x14ac:dyDescent="0.3">
      <c r="A392" t="s">
        <v>990</v>
      </c>
      <c r="B392" t="s">
        <v>5</v>
      </c>
      <c r="C392" t="s">
        <v>991</v>
      </c>
      <c r="D392" t="s">
        <v>992</v>
      </c>
      <c r="E392" t="str">
        <f>HYPERLINK("https://talan.bank.gov.ua/get-user-certificate/OaOku2r_FyDFrLwNURuP","Завантажити сертифікат")</f>
        <v>Завантажити сертифікат</v>
      </c>
    </row>
    <row r="393" spans="1:5" x14ac:dyDescent="0.3">
      <c r="A393" t="s">
        <v>993</v>
      </c>
      <c r="B393" t="s">
        <v>5</v>
      </c>
      <c r="C393" t="s">
        <v>994</v>
      </c>
      <c r="D393" t="s">
        <v>524</v>
      </c>
      <c r="E393" t="str">
        <f>HYPERLINK("https://talan.bank.gov.ua/get-user-certificate/OaOkuH4EdOzz3KtVl_uh","Завантажити сертифікат")</f>
        <v>Завантажити сертифікат</v>
      </c>
    </row>
    <row r="394" spans="1:5" x14ac:dyDescent="0.3">
      <c r="A394" t="s">
        <v>995</v>
      </c>
      <c r="B394" t="s">
        <v>5</v>
      </c>
      <c r="C394" t="s">
        <v>996</v>
      </c>
      <c r="D394" t="s">
        <v>834</v>
      </c>
      <c r="E394" t="str">
        <f>HYPERLINK("https://talan.bank.gov.ua/get-user-certificate/OaOkuCj4IinPtvPEsGHw","Завантажити сертифікат")</f>
        <v>Завантажити сертифікат</v>
      </c>
    </row>
    <row r="395" spans="1:5" x14ac:dyDescent="0.3">
      <c r="A395" t="s">
        <v>997</v>
      </c>
      <c r="B395" t="s">
        <v>5</v>
      </c>
      <c r="C395" t="s">
        <v>998</v>
      </c>
      <c r="D395" t="s">
        <v>271</v>
      </c>
      <c r="E395" t="str">
        <f>HYPERLINK("https://talan.bank.gov.ua/get-user-certificate/OaOku-47RqAH32k16TVb","Завантажити сертифікат")</f>
        <v>Завантажити сертифікат</v>
      </c>
    </row>
    <row r="396" spans="1:5" x14ac:dyDescent="0.3">
      <c r="A396" t="s">
        <v>999</v>
      </c>
      <c r="B396" t="s">
        <v>5</v>
      </c>
      <c r="C396" t="s">
        <v>1000</v>
      </c>
      <c r="D396" t="s">
        <v>1001</v>
      </c>
      <c r="E396" t="str">
        <f>HYPERLINK("https://talan.bank.gov.ua/get-user-certificate/OaOkudygIIFez7CLSYfD","Завантажити сертифікат")</f>
        <v>Завантажити сертифікат</v>
      </c>
    </row>
    <row r="397" spans="1:5" x14ac:dyDescent="0.3">
      <c r="A397" t="s">
        <v>1002</v>
      </c>
      <c r="B397" t="s">
        <v>5</v>
      </c>
      <c r="C397" t="s">
        <v>1003</v>
      </c>
      <c r="D397" t="s">
        <v>1004</v>
      </c>
      <c r="E397" t="str">
        <f>HYPERLINK("https://talan.bank.gov.ua/get-user-certificate/OaOkuIaTCco9U9xOQ-TX","Завантажити сертифікат")</f>
        <v>Завантажити сертифікат</v>
      </c>
    </row>
    <row r="398" spans="1:5" x14ac:dyDescent="0.3">
      <c r="A398" t="s">
        <v>1005</v>
      </c>
      <c r="B398" t="s">
        <v>5</v>
      </c>
      <c r="C398" t="s">
        <v>1006</v>
      </c>
      <c r="D398" t="s">
        <v>1007</v>
      </c>
      <c r="E398" t="str">
        <f>HYPERLINK("https://talan.bank.gov.ua/get-user-certificate/OaOkuuuDPg3vF84Ou3Aw","Завантажити сертифікат")</f>
        <v>Завантажити сертифікат</v>
      </c>
    </row>
    <row r="399" spans="1:5" x14ac:dyDescent="0.3">
      <c r="A399" t="s">
        <v>1008</v>
      </c>
      <c r="B399" t="s">
        <v>5</v>
      </c>
      <c r="C399" t="s">
        <v>1009</v>
      </c>
      <c r="D399" t="s">
        <v>975</v>
      </c>
      <c r="E399" t="str">
        <f>HYPERLINK("https://talan.bank.gov.ua/get-user-certificate/OaOkubkOkL-jLh74U0e3","Завантажити сертифікат")</f>
        <v>Завантажити сертифікат</v>
      </c>
    </row>
    <row r="400" spans="1:5" x14ac:dyDescent="0.3">
      <c r="A400" t="s">
        <v>1010</v>
      </c>
      <c r="B400" t="s">
        <v>5</v>
      </c>
      <c r="C400" t="s">
        <v>1011</v>
      </c>
      <c r="D400" t="s">
        <v>1012</v>
      </c>
      <c r="E400" t="str">
        <f>HYPERLINK("https://talan.bank.gov.ua/get-user-certificate/OaOku3de4FXrOmTy-o7J","Завантажити сертифікат")</f>
        <v>Завантажити сертифікат</v>
      </c>
    </row>
    <row r="401" spans="1:5" x14ac:dyDescent="0.3">
      <c r="A401" t="s">
        <v>1013</v>
      </c>
      <c r="B401" t="s">
        <v>5</v>
      </c>
      <c r="C401" t="s">
        <v>1014</v>
      </c>
      <c r="D401" t="s">
        <v>1015</v>
      </c>
      <c r="E401" t="str">
        <f>HYPERLINK("https://talan.bank.gov.ua/get-user-certificate/OaOkumpqNhtXRyVP4IEl","Завантажити сертифікат")</f>
        <v>Завантажити сертифікат</v>
      </c>
    </row>
    <row r="402" spans="1:5" x14ac:dyDescent="0.3">
      <c r="A402" t="s">
        <v>1016</v>
      </c>
      <c r="B402" t="s">
        <v>5</v>
      </c>
      <c r="C402" t="s">
        <v>1017</v>
      </c>
      <c r="D402" t="s">
        <v>199</v>
      </c>
      <c r="E402" t="str">
        <f>HYPERLINK("https://talan.bank.gov.ua/get-user-certificate/OaOkuZKlceusDGzTzXtF","Завантажити сертифікат")</f>
        <v>Завантажити сертифікат</v>
      </c>
    </row>
    <row r="403" spans="1:5" x14ac:dyDescent="0.3">
      <c r="A403" t="s">
        <v>1018</v>
      </c>
      <c r="B403" t="s">
        <v>5</v>
      </c>
      <c r="C403" t="s">
        <v>1019</v>
      </c>
      <c r="D403" t="s">
        <v>1020</v>
      </c>
      <c r="E403" t="str">
        <f>HYPERLINK("https://talan.bank.gov.ua/get-user-certificate/OaOkue0pfHE6NlYEumtD","Завантажити сертифікат")</f>
        <v>Завантажити сертифікат</v>
      </c>
    </row>
    <row r="404" spans="1:5" x14ac:dyDescent="0.3">
      <c r="A404" t="s">
        <v>1021</v>
      </c>
      <c r="B404" t="s">
        <v>5</v>
      </c>
      <c r="C404" t="s">
        <v>1022</v>
      </c>
      <c r="D404" t="s">
        <v>250</v>
      </c>
      <c r="E404" t="str">
        <f>HYPERLINK("https://talan.bank.gov.ua/get-user-certificate/OaOkuM5hrnYqRs7zuiZC","Завантажити сертифікат")</f>
        <v>Завантажити сертифікат</v>
      </c>
    </row>
    <row r="405" spans="1:5" x14ac:dyDescent="0.3">
      <c r="A405" t="s">
        <v>1023</v>
      </c>
      <c r="B405" t="s">
        <v>5</v>
      </c>
      <c r="C405" t="s">
        <v>1024</v>
      </c>
      <c r="D405" t="s">
        <v>250</v>
      </c>
      <c r="E405" t="str">
        <f>HYPERLINK("https://talan.bank.gov.ua/get-user-certificate/OaOkut8izB_YCDGGExYR","Завантажити сертифікат")</f>
        <v>Завантажити сертифікат</v>
      </c>
    </row>
    <row r="406" spans="1:5" x14ac:dyDescent="0.3">
      <c r="A406" t="s">
        <v>1025</v>
      </c>
      <c r="B406" t="s">
        <v>5</v>
      </c>
      <c r="C406" t="s">
        <v>1026</v>
      </c>
      <c r="D406" t="s">
        <v>1027</v>
      </c>
      <c r="E406" t="str">
        <f>HYPERLINK("https://talan.bank.gov.ua/get-user-certificate/OaOkur1MEoASD0lpok2y","Завантажити сертифікат")</f>
        <v>Завантажити сертифікат</v>
      </c>
    </row>
    <row r="407" spans="1:5" x14ac:dyDescent="0.3">
      <c r="A407" t="s">
        <v>1028</v>
      </c>
      <c r="B407" t="s">
        <v>5</v>
      </c>
      <c r="C407" t="s">
        <v>1029</v>
      </c>
      <c r="D407" t="s">
        <v>1030</v>
      </c>
      <c r="E407" t="str">
        <f>HYPERLINK("https://talan.bank.gov.ua/get-user-certificate/OaOkuHxFD2cLVZF0I17t","Завантажити сертифікат")</f>
        <v>Завантажити сертифікат</v>
      </c>
    </row>
    <row r="408" spans="1:5" x14ac:dyDescent="0.3">
      <c r="A408" t="s">
        <v>1031</v>
      </c>
      <c r="B408" t="s">
        <v>5</v>
      </c>
      <c r="C408" t="s">
        <v>1032</v>
      </c>
      <c r="D408" t="s">
        <v>1033</v>
      </c>
      <c r="E408" t="str">
        <f>HYPERLINK("https://talan.bank.gov.ua/get-user-certificate/OaOkuyXXBV3K_fzfABXK","Завантажити сертифікат")</f>
        <v>Завантажити сертифікат</v>
      </c>
    </row>
    <row r="409" spans="1:5" x14ac:dyDescent="0.3">
      <c r="A409" t="s">
        <v>1034</v>
      </c>
      <c r="B409" t="s">
        <v>5</v>
      </c>
      <c r="C409" t="s">
        <v>1035</v>
      </c>
      <c r="D409" t="s">
        <v>1036</v>
      </c>
      <c r="E409" t="str">
        <f>HYPERLINK("https://talan.bank.gov.ua/get-user-certificate/OaOkuILbhaTciOkJH_j_","Завантажити сертифікат")</f>
        <v>Завантажити сертифікат</v>
      </c>
    </row>
    <row r="410" spans="1:5" x14ac:dyDescent="0.3">
      <c r="A410" t="s">
        <v>1037</v>
      </c>
      <c r="B410" t="s">
        <v>5</v>
      </c>
      <c r="C410" t="s">
        <v>1038</v>
      </c>
      <c r="D410" t="s">
        <v>1039</v>
      </c>
      <c r="E410" t="str">
        <f>HYPERLINK("https://talan.bank.gov.ua/get-user-certificate/OaOku_NN8xvnGS-JMyTR","Завантажити сертифікат")</f>
        <v>Завантажити сертифікат</v>
      </c>
    </row>
    <row r="411" spans="1:5" x14ac:dyDescent="0.3">
      <c r="A411" t="s">
        <v>1040</v>
      </c>
      <c r="B411" t="s">
        <v>5</v>
      </c>
      <c r="C411" t="s">
        <v>1041</v>
      </c>
      <c r="D411" t="s">
        <v>295</v>
      </c>
      <c r="E411" t="str">
        <f>HYPERLINK("https://talan.bank.gov.ua/get-user-certificate/OaOku54fCSy3t-8rnxQf","Завантажити сертифікат")</f>
        <v>Завантажити сертифікат</v>
      </c>
    </row>
    <row r="412" spans="1:5" x14ac:dyDescent="0.3">
      <c r="A412" t="s">
        <v>1042</v>
      </c>
      <c r="B412" t="s">
        <v>5</v>
      </c>
      <c r="C412" t="s">
        <v>1043</v>
      </c>
      <c r="D412" t="s">
        <v>894</v>
      </c>
      <c r="E412" t="str">
        <f>HYPERLINK("https://talan.bank.gov.ua/get-user-certificate/OaOkuJ9SncnawtgiXvDY","Завантажити сертифікат")</f>
        <v>Завантажити сертифікат</v>
      </c>
    </row>
    <row r="413" spans="1:5" x14ac:dyDescent="0.3">
      <c r="A413" t="s">
        <v>1044</v>
      </c>
      <c r="B413" t="s">
        <v>5</v>
      </c>
      <c r="C413" t="s">
        <v>1045</v>
      </c>
      <c r="D413" t="s">
        <v>493</v>
      </c>
      <c r="E413" t="str">
        <f>HYPERLINK("https://talan.bank.gov.ua/get-user-certificate/OaOku0wuO9FYRkVWKBbV","Завантажити сертифікат")</f>
        <v>Завантажити сертифікат</v>
      </c>
    </row>
    <row r="414" spans="1:5" x14ac:dyDescent="0.3">
      <c r="A414" t="s">
        <v>1046</v>
      </c>
      <c r="B414" t="s">
        <v>5</v>
      </c>
      <c r="C414" t="s">
        <v>1047</v>
      </c>
      <c r="D414" t="s">
        <v>1048</v>
      </c>
      <c r="E414" t="str">
        <f>HYPERLINK("https://talan.bank.gov.ua/get-user-certificate/OaOkup5l0js6NWYacUzZ","Завантажити сертифікат")</f>
        <v>Завантажити сертифікат</v>
      </c>
    </row>
    <row r="415" spans="1:5" x14ac:dyDescent="0.3">
      <c r="A415" t="s">
        <v>1049</v>
      </c>
      <c r="B415" t="s">
        <v>5</v>
      </c>
      <c r="C415" t="s">
        <v>1050</v>
      </c>
      <c r="D415" t="s">
        <v>1051</v>
      </c>
      <c r="E415" t="str">
        <f>HYPERLINK("https://talan.bank.gov.ua/get-user-certificate/OaOkuLwikGVFgbYQa6z3","Завантажити сертифікат")</f>
        <v>Завантажити сертифікат</v>
      </c>
    </row>
    <row r="416" spans="1:5" x14ac:dyDescent="0.3">
      <c r="A416" t="s">
        <v>1052</v>
      </c>
      <c r="B416" t="s">
        <v>5</v>
      </c>
      <c r="C416" t="s">
        <v>1053</v>
      </c>
      <c r="D416" t="s">
        <v>134</v>
      </c>
      <c r="E416" t="str">
        <f>HYPERLINK("https://talan.bank.gov.ua/get-user-certificate/OaOku3zmUk77lQwad4q3","Завантажити сертифікат")</f>
        <v>Завантажити сертифікат</v>
      </c>
    </row>
    <row r="417" spans="1:5" x14ac:dyDescent="0.3">
      <c r="A417" t="s">
        <v>1054</v>
      </c>
      <c r="B417" t="s">
        <v>5</v>
      </c>
      <c r="C417" t="s">
        <v>1055</v>
      </c>
      <c r="D417" t="s">
        <v>1056</v>
      </c>
      <c r="E417" t="str">
        <f>HYPERLINK("https://talan.bank.gov.ua/get-user-certificate/OaOkusvfrb2N83gJQP9o","Завантажити сертифікат")</f>
        <v>Завантажити сертифікат</v>
      </c>
    </row>
    <row r="418" spans="1:5" x14ac:dyDescent="0.3">
      <c r="A418" t="s">
        <v>1057</v>
      </c>
      <c r="B418" t="s">
        <v>5</v>
      </c>
      <c r="C418" t="s">
        <v>1058</v>
      </c>
      <c r="D418" t="s">
        <v>481</v>
      </c>
      <c r="E418" t="str">
        <f>HYPERLINK("https://talan.bank.gov.ua/get-user-certificate/OaOku8J4eYKUei1HtDxM","Завантажити сертифікат")</f>
        <v>Завантажити сертифікат</v>
      </c>
    </row>
    <row r="419" spans="1:5" x14ac:dyDescent="0.3">
      <c r="A419" t="s">
        <v>1059</v>
      </c>
      <c r="B419" t="s">
        <v>5</v>
      </c>
      <c r="C419" t="s">
        <v>1060</v>
      </c>
      <c r="D419" t="s">
        <v>1061</v>
      </c>
      <c r="E419" t="str">
        <f>HYPERLINK("https://talan.bank.gov.ua/get-user-certificate/OaOku0f314h5hL1Z3AH7","Завантажити сертифікат")</f>
        <v>Завантажити сертифікат</v>
      </c>
    </row>
    <row r="420" spans="1:5" x14ac:dyDescent="0.3">
      <c r="A420" t="s">
        <v>1062</v>
      </c>
      <c r="B420" t="s">
        <v>5</v>
      </c>
      <c r="C420" t="s">
        <v>1063</v>
      </c>
      <c r="D420" t="s">
        <v>834</v>
      </c>
      <c r="E420" t="str">
        <f>HYPERLINK("https://talan.bank.gov.ua/get-user-certificate/OaOkudG2tthYepbduaa5","Завантажити сертифікат")</f>
        <v>Завантажити сертифікат</v>
      </c>
    </row>
    <row r="421" spans="1:5" x14ac:dyDescent="0.3">
      <c r="A421" t="s">
        <v>1064</v>
      </c>
      <c r="B421" t="s">
        <v>5</v>
      </c>
      <c r="C421" t="s">
        <v>1065</v>
      </c>
      <c r="D421" t="s">
        <v>250</v>
      </c>
      <c r="E421" t="str">
        <f>HYPERLINK("https://talan.bank.gov.ua/get-user-certificate/OaOku0buvfdhODVFus2z","Завантажити сертифікат")</f>
        <v>Завантажити сертифікат</v>
      </c>
    </row>
    <row r="422" spans="1:5" x14ac:dyDescent="0.3">
      <c r="A422" t="s">
        <v>1066</v>
      </c>
      <c r="B422" t="s">
        <v>5</v>
      </c>
      <c r="C422" t="s">
        <v>1067</v>
      </c>
      <c r="D422" t="s">
        <v>860</v>
      </c>
      <c r="E422" t="str">
        <f>HYPERLINK("https://talan.bank.gov.ua/get-user-certificate/OaOkuor_2ThvGTIXA0b9","Завантажити сертифікат")</f>
        <v>Завантажити сертифікат</v>
      </c>
    </row>
    <row r="423" spans="1:5" x14ac:dyDescent="0.3">
      <c r="A423" t="s">
        <v>1068</v>
      </c>
      <c r="B423" t="s">
        <v>5</v>
      </c>
      <c r="C423" t="s">
        <v>1069</v>
      </c>
      <c r="D423" t="s">
        <v>1070</v>
      </c>
      <c r="E423" t="str">
        <f>HYPERLINK("https://talan.bank.gov.ua/get-user-certificate/OaOkubT0nc_H93i4v-gr","Завантажити сертифікат")</f>
        <v>Завантажити сертифікат</v>
      </c>
    </row>
    <row r="424" spans="1:5" x14ac:dyDescent="0.3">
      <c r="A424" t="s">
        <v>1071</v>
      </c>
      <c r="B424" t="s">
        <v>5</v>
      </c>
      <c r="C424" t="s">
        <v>1072</v>
      </c>
      <c r="D424" t="s">
        <v>481</v>
      </c>
      <c r="E424" t="str">
        <f>HYPERLINK("https://talan.bank.gov.ua/get-user-certificate/OaOkuduqRRMHvugPkoV3","Завантажити сертифікат")</f>
        <v>Завантажити сертифікат</v>
      </c>
    </row>
    <row r="425" spans="1:5" x14ac:dyDescent="0.3">
      <c r="A425" t="s">
        <v>1073</v>
      </c>
      <c r="B425" t="s">
        <v>5</v>
      </c>
      <c r="C425" t="s">
        <v>1074</v>
      </c>
      <c r="D425" t="s">
        <v>1075</v>
      </c>
      <c r="E425" t="str">
        <f>HYPERLINK("https://talan.bank.gov.ua/get-user-certificate/OaOkuRZI_6HiqHai7-er","Завантажити сертифікат")</f>
        <v>Завантажити сертифікат</v>
      </c>
    </row>
    <row r="426" spans="1:5" x14ac:dyDescent="0.3">
      <c r="A426" t="s">
        <v>1076</v>
      </c>
      <c r="B426" t="s">
        <v>5</v>
      </c>
      <c r="C426" t="s">
        <v>1077</v>
      </c>
      <c r="D426" t="s">
        <v>1078</v>
      </c>
      <c r="E426" t="str">
        <f>HYPERLINK("https://talan.bank.gov.ua/get-user-certificate/OaOkuSsxOfgynx6nWhFH","Завантажити сертифікат")</f>
        <v>Завантажити сертифікат</v>
      </c>
    </row>
    <row r="427" spans="1:5" x14ac:dyDescent="0.3">
      <c r="A427" t="s">
        <v>1079</v>
      </c>
      <c r="B427" t="s">
        <v>5</v>
      </c>
      <c r="C427" t="s">
        <v>1080</v>
      </c>
      <c r="D427" t="s">
        <v>1081</v>
      </c>
      <c r="E427" t="str">
        <f>HYPERLINK("https://talan.bank.gov.ua/get-user-certificate/OaOkuC-24KLWiCHtNdkP","Завантажити сертифікат")</f>
        <v>Завантажити сертифікат</v>
      </c>
    </row>
    <row r="428" spans="1:5" x14ac:dyDescent="0.3">
      <c r="A428" t="s">
        <v>1082</v>
      </c>
      <c r="B428" t="s">
        <v>5</v>
      </c>
      <c r="C428" t="s">
        <v>1083</v>
      </c>
      <c r="D428" t="s">
        <v>160</v>
      </c>
      <c r="E428" t="str">
        <f>HYPERLINK("https://talan.bank.gov.ua/get-user-certificate/OaOkuGsTxJu0rfSK56Q6","Завантажити сертифікат")</f>
        <v>Завантажити сертифікат</v>
      </c>
    </row>
    <row r="429" spans="1:5" x14ac:dyDescent="0.3">
      <c r="A429" t="s">
        <v>1084</v>
      </c>
      <c r="B429" t="s">
        <v>5</v>
      </c>
      <c r="C429" t="s">
        <v>1085</v>
      </c>
      <c r="D429" t="s">
        <v>160</v>
      </c>
      <c r="E429" t="str">
        <f>HYPERLINK("https://talan.bank.gov.ua/get-user-certificate/OaOkuDLDKgzNwaiBLU8q","Завантажити сертифікат")</f>
        <v>Завантажити сертифікат</v>
      </c>
    </row>
    <row r="430" spans="1:5" x14ac:dyDescent="0.3">
      <c r="A430" t="s">
        <v>1086</v>
      </c>
      <c r="B430" t="s">
        <v>5</v>
      </c>
      <c r="C430" t="s">
        <v>1087</v>
      </c>
      <c r="D430" t="s">
        <v>160</v>
      </c>
      <c r="E430" t="str">
        <f>HYPERLINK("https://talan.bank.gov.ua/get-user-certificate/OaOkuQTGL7Y6hwXbLF8z","Завантажити сертифікат")</f>
        <v>Завантажити сертифікат</v>
      </c>
    </row>
    <row r="431" spans="1:5" x14ac:dyDescent="0.3">
      <c r="A431" t="s">
        <v>1088</v>
      </c>
      <c r="B431" t="s">
        <v>5</v>
      </c>
      <c r="C431" t="s">
        <v>1089</v>
      </c>
      <c r="D431" t="s">
        <v>160</v>
      </c>
      <c r="E431" t="str">
        <f>HYPERLINK("https://talan.bank.gov.ua/get-user-certificate/OaOku_PQhlkoNBbeqfx-","Завантажити сертифікат")</f>
        <v>Завантажити сертифікат</v>
      </c>
    </row>
    <row r="432" spans="1:5" x14ac:dyDescent="0.3">
      <c r="A432" t="s">
        <v>1090</v>
      </c>
      <c r="B432" t="s">
        <v>5</v>
      </c>
      <c r="C432" t="s">
        <v>1091</v>
      </c>
      <c r="D432" t="s">
        <v>160</v>
      </c>
      <c r="E432" t="str">
        <f>HYPERLINK("https://talan.bank.gov.ua/get-user-certificate/OaOkuyfFwXc3jS_bDyd_","Завантажити сертифікат")</f>
        <v>Завантажити сертифікат</v>
      </c>
    </row>
    <row r="433" spans="1:5" x14ac:dyDescent="0.3">
      <c r="A433" t="s">
        <v>1092</v>
      </c>
      <c r="B433" t="s">
        <v>5</v>
      </c>
      <c r="C433" t="s">
        <v>1093</v>
      </c>
      <c r="D433" t="s">
        <v>160</v>
      </c>
      <c r="E433" t="str">
        <f>HYPERLINK("https://talan.bank.gov.ua/get-user-certificate/OaOkuzv_QHWntIN6R4b-","Завантажити сертифікат")</f>
        <v>Завантажити сертифікат</v>
      </c>
    </row>
    <row r="434" spans="1:5" x14ac:dyDescent="0.3">
      <c r="A434" t="s">
        <v>1094</v>
      </c>
      <c r="B434" t="s">
        <v>5</v>
      </c>
      <c r="C434" t="s">
        <v>1095</v>
      </c>
      <c r="D434" t="s">
        <v>160</v>
      </c>
      <c r="E434" t="str">
        <f>HYPERLINK("https://talan.bank.gov.ua/get-user-certificate/OaOkujtlLEFUIdS6Ox07","Завантажити сертифікат")</f>
        <v>Завантажити сертифікат</v>
      </c>
    </row>
    <row r="435" spans="1:5" x14ac:dyDescent="0.3">
      <c r="A435" t="s">
        <v>1096</v>
      </c>
      <c r="B435" t="s">
        <v>5</v>
      </c>
      <c r="C435" t="s">
        <v>1097</v>
      </c>
      <c r="D435" t="s">
        <v>160</v>
      </c>
      <c r="E435" t="str">
        <f>HYPERLINK("https://talan.bank.gov.ua/get-user-certificate/OaOkuCazd0Pl5V9iTjmQ","Завантажити сертифікат")</f>
        <v>Завантажити сертифікат</v>
      </c>
    </row>
    <row r="436" spans="1:5" x14ac:dyDescent="0.3">
      <c r="A436" t="s">
        <v>1098</v>
      </c>
      <c r="B436" t="s">
        <v>5</v>
      </c>
      <c r="C436" t="s">
        <v>1099</v>
      </c>
      <c r="D436" t="s">
        <v>160</v>
      </c>
      <c r="E436" t="str">
        <f>HYPERLINK("https://talan.bank.gov.ua/get-user-certificate/OaOku0-1Xozj01DE5waj","Завантажити сертифікат")</f>
        <v>Завантажити сертифікат</v>
      </c>
    </row>
    <row r="437" spans="1:5" x14ac:dyDescent="0.3">
      <c r="A437" t="s">
        <v>1100</v>
      </c>
      <c r="B437" t="s">
        <v>5</v>
      </c>
      <c r="C437" t="s">
        <v>1101</v>
      </c>
      <c r="D437" t="s">
        <v>176</v>
      </c>
      <c r="E437" t="str">
        <f>HYPERLINK("https://talan.bank.gov.ua/get-user-certificate/OaOkuMdy3iJC_b0IWZjI","Завантажити сертифікат")</f>
        <v>Завантажити сертифікат</v>
      </c>
    </row>
    <row r="438" spans="1:5" x14ac:dyDescent="0.3">
      <c r="A438" t="s">
        <v>1102</v>
      </c>
      <c r="B438" t="s">
        <v>5</v>
      </c>
      <c r="C438" t="s">
        <v>1103</v>
      </c>
      <c r="D438" t="s">
        <v>262</v>
      </c>
      <c r="E438" t="str">
        <f>HYPERLINK("https://talan.bank.gov.ua/get-user-certificate/OaOkuVuPwB7veFS9U81d","Завантажити сертифікат")</f>
        <v>Завантажити сертифікат</v>
      </c>
    </row>
    <row r="439" spans="1:5" x14ac:dyDescent="0.3">
      <c r="A439" t="s">
        <v>1104</v>
      </c>
      <c r="B439" t="s">
        <v>5</v>
      </c>
      <c r="C439" t="s">
        <v>1105</v>
      </c>
      <c r="D439" t="s">
        <v>860</v>
      </c>
      <c r="E439" t="str">
        <f>HYPERLINK("https://talan.bank.gov.ua/get-user-certificate/OaOku5tE6bmw4qo9Qj-F","Завантажити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2025-04-10T14:41:55Z</dcterms:created>
  <dcterms:modified xsi:type="dcterms:W3CDTF">2025-04-11T07:14:11Z</dcterms:modified>
  <cp:category/>
</cp:coreProperties>
</file>