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вебінари GMW2025\13_20.03 жіночий світ монети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540" i="1" l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<sst xmlns="http://schemas.openxmlformats.org/spreadsheetml/2006/main" count="2161" uniqueCount="1367">
  <si>
    <t>номер</t>
  </si>
  <si>
    <t>дата</t>
  </si>
  <si>
    <t>ПІБ</t>
  </si>
  <si>
    <t>Посилання на сертифікат</t>
  </si>
  <si>
    <t>GMW2025_13_001</t>
  </si>
  <si>
    <t>10 квітня 2025 р.</t>
  </si>
  <si>
    <t>Булдакова Олександра Леонідівна</t>
  </si>
  <si>
    <t>Центральноукраїнський національний технічний університет</t>
  </si>
  <si>
    <t>GMW2025_13_002</t>
  </si>
  <si>
    <t>Синицина Анастасія Олексіївна</t>
  </si>
  <si>
    <t>Лозівська філія Харківського автомобільно-дорожнього фахового коледжу</t>
  </si>
  <si>
    <t>GMW2025_13_003</t>
  </si>
  <si>
    <t>Барта Владислав Олексійович</t>
  </si>
  <si>
    <t>Мукачівський Кооперативний Фаховий Коледж Бізнесу</t>
  </si>
  <si>
    <t>GMW2025_13_004</t>
  </si>
  <si>
    <t>Сулейко Вікторія Максимівна</t>
  </si>
  <si>
    <t>Міжрегіональна академія управління персоналом</t>
  </si>
  <si>
    <t>GMW2025_13_005</t>
  </si>
  <si>
    <t>Бровар Марія Степанівна</t>
  </si>
  <si>
    <t>Львівський національний університет імені Івана Франка</t>
  </si>
  <si>
    <t>GMW2025_13_006</t>
  </si>
  <si>
    <t>Безносюк Мар‘яна Борисівна</t>
  </si>
  <si>
    <t>Національна академія внутрішніх справ</t>
  </si>
  <si>
    <t>GMW2025_13_007</t>
  </si>
  <si>
    <t>Глюзіцька Валентина Миколаївна</t>
  </si>
  <si>
    <t>ВСП Хорольський агропромисловий фаховий коледж ПДАУколедж</t>
  </si>
  <si>
    <t>GMW2025_13_008</t>
  </si>
  <si>
    <t>Деркач Анастасія Русланівна</t>
  </si>
  <si>
    <t>GMW2025_13_009</t>
  </si>
  <si>
    <t>Щербина Поліна Сергіївна</t>
  </si>
  <si>
    <t>GMW2025_13_010</t>
  </si>
  <si>
    <t>Пузій Ангеліна Олександрівна</t>
  </si>
  <si>
    <t>Optima School</t>
  </si>
  <si>
    <t>GMW2025_13_011</t>
  </si>
  <si>
    <t>Головченко Тетяна Вʼячеславівна</t>
  </si>
  <si>
    <t>Комунальний заклад дошкільної освіти (центр розвитку дитини) № 259 Дніпровської міської ради</t>
  </si>
  <si>
    <t>GMW2025_13_012</t>
  </si>
  <si>
    <t>ЖАРІКОВА АННА</t>
  </si>
  <si>
    <t>НАЦІОНАЛЬНИЙ УНІВЕРСИТЕТ БІОРЕСУРСІВ І ПРИРОДОКОРИТСУВАННЯ УКРАЇНИ</t>
  </si>
  <si>
    <t>GMW2025_13_013</t>
  </si>
  <si>
    <t>Лісова Дарина Сергіївна</t>
  </si>
  <si>
    <t>"ФАХОВИЙ ЕКОНОМІЧНИЙ КОЛЕДЖ КИЇВСЬКОГО НАЦІОНАЛЬНОГО ЕКОНОМІЧНОГО УНІВЕРСИТЕТУ імені ВАДИМА ГЕТЬМАНА"</t>
  </si>
  <si>
    <t>GMW2025_13_014</t>
  </si>
  <si>
    <t>Дмитрук Анастасія Віталіївна</t>
  </si>
  <si>
    <t>Національна академія внутрішніх справ України</t>
  </si>
  <si>
    <t>GMW2025_13_015</t>
  </si>
  <si>
    <t>Кочерган Богдан Олександрович</t>
  </si>
  <si>
    <t>Чернівецький торговельно-економічний інститут Державного торговельно-економічного університету</t>
  </si>
  <si>
    <t>GMW2025_13_016</t>
  </si>
  <si>
    <t>Савело Марʼяна Сергіївна</t>
  </si>
  <si>
    <t>GMW2025_13_017</t>
  </si>
  <si>
    <t>Бутова Людмила Володимирівна</t>
  </si>
  <si>
    <t>Новокаховський приладобудівний фаховий коледж</t>
  </si>
  <si>
    <t>GMW2025_13_018</t>
  </si>
  <si>
    <t>Коршак Олександра Сергіївна</t>
  </si>
  <si>
    <t>GMW2025_13_019</t>
  </si>
  <si>
    <t>Гірік Олег</t>
  </si>
  <si>
    <t>GMW2025_13_020</t>
  </si>
  <si>
    <t>Костюк Павло Костянтинович</t>
  </si>
  <si>
    <t>Новокаховський приладобудівний фаховий колоедж</t>
  </si>
  <si>
    <t>GMW2025_13_021</t>
  </si>
  <si>
    <t>Сурхаєва Марина Олександрівна</t>
  </si>
  <si>
    <t>GMW2025_13_022</t>
  </si>
  <si>
    <t>Natalia Spolitak</t>
  </si>
  <si>
    <t>Міжнародний класичний університет ім. Пилипа Орлика</t>
  </si>
  <si>
    <t>GMW2025_13_023</t>
  </si>
  <si>
    <t>Подплєтній Валерій Володимирович</t>
  </si>
  <si>
    <t>GMW2025_13_024</t>
  </si>
  <si>
    <t>Кириченко Олег Анатолійович</t>
  </si>
  <si>
    <t>GMW2025_13_025</t>
  </si>
  <si>
    <t>Сінькевич Вікторія Василівна</t>
  </si>
  <si>
    <t>GMW2025_13_026</t>
  </si>
  <si>
    <t>Білий Олег Петрович</t>
  </si>
  <si>
    <t>GMW2025_13_027</t>
  </si>
  <si>
    <t>Величковський Олександр Володимирович</t>
  </si>
  <si>
    <t>GMW2025_13_028</t>
  </si>
  <si>
    <t>Крилова Марія Андріївна</t>
  </si>
  <si>
    <t>Optima school</t>
  </si>
  <si>
    <t>GMW2025_13_029</t>
  </si>
  <si>
    <t>Іванов Олег Миколайович</t>
  </si>
  <si>
    <t>GMW2025_13_030</t>
  </si>
  <si>
    <t>Кирпичов Олександр Михайлович</t>
  </si>
  <si>
    <t>GMW2025_13_031</t>
  </si>
  <si>
    <t>Ведмідська Наталія Миколаївна</t>
  </si>
  <si>
    <t>Криворізький національний університет</t>
  </si>
  <si>
    <t>GMW2025_13_032</t>
  </si>
  <si>
    <t>Кондратюк Олександр Микитович</t>
  </si>
  <si>
    <t>GMW2025_13_033</t>
  </si>
  <si>
    <t>Коровкін Олександр Андріійович</t>
  </si>
  <si>
    <t>GMW2025_13_034</t>
  </si>
  <si>
    <t>Войтюк Єлизавета Романівна</t>
  </si>
  <si>
    <t>GMW2025_13_035</t>
  </si>
  <si>
    <t>Бакурова Ірина Сергіївна</t>
  </si>
  <si>
    <t>GMW2025_13_036</t>
  </si>
  <si>
    <t>Сасова Юлія Володимирівна</t>
  </si>
  <si>
    <t>GMW2025_13_037</t>
  </si>
  <si>
    <t>Таран Ігор Іванович</t>
  </si>
  <si>
    <t>GMW2025_13_038</t>
  </si>
  <si>
    <t>Кудар Аліса Вікторівна</t>
  </si>
  <si>
    <t>Товариство з обмеженою відповідальністю "ЦЕНТР ОСВІТИ "ОПТІМА"</t>
  </si>
  <si>
    <t>GMW2025_13_039</t>
  </si>
  <si>
    <t>ДЗЮБУК Віта Петріва</t>
  </si>
  <si>
    <t>Поліський ліцей Березнівської міської ради Рівненського району Рівненської області</t>
  </si>
  <si>
    <t>GMW2025_13_040</t>
  </si>
  <si>
    <t>Голіней Юлія Олександрівна</t>
  </si>
  <si>
    <t>Державний навчальний заклад "Центр професійно-технічної освіти 1 м.Вінниці"</t>
  </si>
  <si>
    <t>GMW2025_13_041</t>
  </si>
  <si>
    <t>Душенківська Вікторія Василівна</t>
  </si>
  <si>
    <t>Уманський Державний Педагогічний Університет Університет імені Павла Тичини</t>
  </si>
  <si>
    <t>GMW2025_13_042</t>
  </si>
  <si>
    <t>Таран Анна Олександрівна</t>
  </si>
  <si>
    <t>Оптіма</t>
  </si>
  <si>
    <t>GMW2025_13_043</t>
  </si>
  <si>
    <t>Костюк Павло</t>
  </si>
  <si>
    <t>GMW2025_13_044</t>
  </si>
  <si>
    <t>Сполітак Наталія Сергіївна</t>
  </si>
  <si>
    <t>GMW2025_13_045</t>
  </si>
  <si>
    <t>Кричун Валерія Сергіївна</t>
  </si>
  <si>
    <t>Комунальний заклад дошкільної освіти (ясла-садок) №257 Криворізької міської ради</t>
  </si>
  <si>
    <t>GMW2025_13_046</t>
  </si>
  <si>
    <t>Кісельова Ірина Іванівна</t>
  </si>
  <si>
    <t>Харківський фаховий коледж технологій та дизайну</t>
  </si>
  <si>
    <t>GMW2025_13_047</t>
  </si>
  <si>
    <t>Рудіченко Назар Андрійович</t>
  </si>
  <si>
    <t>GMW2025_13_048</t>
  </si>
  <si>
    <t>Зінов'єва Ксенія Олексіївна</t>
  </si>
  <si>
    <t>GMW2025_13_049</t>
  </si>
  <si>
    <t>Онищенко Валентин Володимирович</t>
  </si>
  <si>
    <t>МКУ імені Пилипа Орлика</t>
  </si>
  <si>
    <t>GMW2025_13_050</t>
  </si>
  <si>
    <t>Лазутін Олександр Сергійович</t>
  </si>
  <si>
    <t>Приватний заклад вищої освіти «Міжнародний класичний університет імені Пилипа Орлика», Україна, м. Миколаїв,</t>
  </si>
  <si>
    <t>GMW2025_13_051</t>
  </si>
  <si>
    <t>Ващук Надія Миколаївна</t>
  </si>
  <si>
    <t>Луцький кооперативний фаховий коледж ЛТЕУ</t>
  </si>
  <si>
    <t>GMW2025_13_052</t>
  </si>
  <si>
    <t>Надія ВАЩУК</t>
  </si>
  <si>
    <t>GMW2025_13_053</t>
  </si>
  <si>
    <t>Дарія ПИШУК</t>
  </si>
  <si>
    <t>GMW2025_13_054</t>
  </si>
  <si>
    <t>Шепель Інеса Вадимівна</t>
  </si>
  <si>
    <t>Херсонський державний аграрно-економічний університет</t>
  </si>
  <si>
    <t>GMW2025_13_055</t>
  </si>
  <si>
    <t>Мінакова Єлизавета Андріївна</t>
  </si>
  <si>
    <t>GMW2025_13_056</t>
  </si>
  <si>
    <t>Чаюкова Маргарита Юріївна</t>
  </si>
  <si>
    <t>Національний університет "Чернігівська Політехніка"</t>
  </si>
  <si>
    <t>GMW2025_13_057</t>
  </si>
  <si>
    <t>Яворська Катерина Анатоліївна</t>
  </si>
  <si>
    <t>Дніпровський ліцей №54 ДМР</t>
  </si>
  <si>
    <t>GMW2025_13_058</t>
  </si>
  <si>
    <t>Клунко Юлія Віталіївна</t>
  </si>
  <si>
    <t>Національний університет Чернігівська політехніка</t>
  </si>
  <si>
    <t>GMW2025_13_059</t>
  </si>
  <si>
    <t>Цимбал Валентина Сергіївна</t>
  </si>
  <si>
    <t>GMW2025_13_060</t>
  </si>
  <si>
    <t>Лаврінець Віталіна Тарасівна</t>
  </si>
  <si>
    <t>Національний університет «Чернігівська політехніка»</t>
  </si>
  <si>
    <t>GMW2025_13_061</t>
  </si>
  <si>
    <t>Тарабенко Альона Анатоліївна</t>
  </si>
  <si>
    <t>Національний університет "Чернігівська політехніка"</t>
  </si>
  <si>
    <t>GMW2025_13_062</t>
  </si>
  <si>
    <t>Сибірцев Володимир Васильович</t>
  </si>
  <si>
    <t>GMW2025_13_063</t>
  </si>
  <si>
    <t>Семеняченко Єлизавета Олександрівна</t>
  </si>
  <si>
    <t>БІЛОЦЕРКІВСЬКИЙ НАЦІОНАЛЬНИЙ АГРАРНИЙ УНІВЕРСИТЕТ</t>
  </si>
  <si>
    <t>GMW2025_13_064</t>
  </si>
  <si>
    <t>Цвігун Андрій Дмитрович</t>
  </si>
  <si>
    <t>коледж Приватного закладу вищої освіти «Міжнародний класичний університет імені Пилипа Орлика», Україна, м. Миколаїв,</t>
  </si>
  <si>
    <t>GMW2025_13_065</t>
  </si>
  <si>
    <t>Росташ Вероніка</t>
  </si>
  <si>
    <t>GMW2025_13_066</t>
  </si>
  <si>
    <t>Алєйнікова Леся Костянтинівна</t>
  </si>
  <si>
    <t>Білоцерківський національний університет</t>
  </si>
  <si>
    <t>GMW2025_13_067</t>
  </si>
  <si>
    <t>Лавриненко Анастасія Анатоліївна</t>
  </si>
  <si>
    <t>Лозівська філія Харківського автомобільно - дорожнього фахового коледжу</t>
  </si>
  <si>
    <t>GMW2025_13_068</t>
  </si>
  <si>
    <t>Іщенко Ніна Андріївна</t>
  </si>
  <si>
    <t>GMW2025_13_069</t>
  </si>
  <si>
    <t>Андрейченко Аліна Юріївна</t>
  </si>
  <si>
    <t>GMW2025_13_070</t>
  </si>
  <si>
    <t>Карнаушенко Алла Сергіївна</t>
  </si>
  <si>
    <t>Херсонський державний аграрно-економічний університе</t>
  </si>
  <si>
    <t>GMW2025_13_071</t>
  </si>
  <si>
    <t>Ткаченко Владислава Юріїна</t>
  </si>
  <si>
    <t>Економіко-правничий фаховий коледж Запоріжського Національго Університету</t>
  </si>
  <si>
    <t>GMW2025_13_072</t>
  </si>
  <si>
    <t>Герліцька Ангеліна Юріївна</t>
  </si>
  <si>
    <t>Чернівецький національний університет імені Юрія Федьковича, економічний факультет, кафедра фінансів та кредиту</t>
  </si>
  <si>
    <t>GMW2025_13_073</t>
  </si>
  <si>
    <t>Міщенко Ольга</t>
  </si>
  <si>
    <t>НАЦІОНАЛЬНИЙ УНІВЕРСИТЕТ "ЧЕРНІГІВСЬКА ПОЛІТЕХНІКА"</t>
  </si>
  <si>
    <t>GMW2025_13_074</t>
  </si>
  <si>
    <t>Рибалко Аліна Олегівна</t>
  </si>
  <si>
    <t>ВСП «Економіко-правничий фаховий коледж ЗНУ»</t>
  </si>
  <si>
    <t>GMW2025_13_075</t>
  </si>
  <si>
    <t>Перекопська Ганна Олександрівна</t>
  </si>
  <si>
    <t>Дніпровська гімназія 13 ДМР</t>
  </si>
  <si>
    <t>GMW2025_13_076</t>
  </si>
  <si>
    <t>Ракус Федір Андрійович</t>
  </si>
  <si>
    <t>Економіко-правничий фаховий коледж ЗНУ</t>
  </si>
  <si>
    <t>GMW2025_13_077</t>
  </si>
  <si>
    <t>Долока Людмила Вікторівна</t>
  </si>
  <si>
    <t>Черкаський державний фаховий бізнес-коледж</t>
  </si>
  <si>
    <t>GMW2025_13_078</t>
  </si>
  <si>
    <t>Задерака Наталія Миколаївна</t>
  </si>
  <si>
    <t>Державний університет "Київський авіаційний інститут"</t>
  </si>
  <si>
    <t>GMW2025_13_079</t>
  </si>
  <si>
    <t>Руденко Анастасія</t>
  </si>
  <si>
    <t>Лошкарівський ліцей Мозолевської сільської ради</t>
  </si>
  <si>
    <t>GMW2025_13_080</t>
  </si>
  <si>
    <t>Кулик Юлія Миколаївна</t>
  </si>
  <si>
    <t>GMW2025_13_081</t>
  </si>
  <si>
    <t>Деревлюк Поліна Олександрівна</t>
  </si>
  <si>
    <t>Вінницький коледж Національного університету харчових технологій</t>
  </si>
  <si>
    <t>GMW2025_13_082</t>
  </si>
  <si>
    <t>Ізмалкова Софія Андріївна</t>
  </si>
  <si>
    <t>ЕПФК ЗНУ</t>
  </si>
  <si>
    <t>GMW2025_13_083</t>
  </si>
  <si>
    <t>Швед Оксана Володимирівна</t>
  </si>
  <si>
    <t>GMW2025_13_084</t>
  </si>
  <si>
    <t>Єлісєєва Аліна Анатоліївна</t>
  </si>
  <si>
    <t>Черкаський національний університет імені Богдана Хмельницького</t>
  </si>
  <si>
    <t>GMW2025_13_085</t>
  </si>
  <si>
    <t>Братанін Антон</t>
  </si>
  <si>
    <t>GMW2025_13_086</t>
  </si>
  <si>
    <t>Цибулькіна Наталя Володимирівна</t>
  </si>
  <si>
    <t>ВСП "ГЕМФК КНУ"</t>
  </si>
  <si>
    <t>GMW2025_13_087</t>
  </si>
  <si>
    <t>Бичкова Дар'я Олегівна</t>
  </si>
  <si>
    <t>Черкаський Національний Університет імені Богдана Хмельницького</t>
  </si>
  <si>
    <t>GMW2025_13_088</t>
  </si>
  <si>
    <t>Пахомова Крістіна Євгеніївна</t>
  </si>
  <si>
    <t>Черкаський національний університет імені Богдана хмельницького</t>
  </si>
  <si>
    <t>GMW2025_13_089</t>
  </si>
  <si>
    <t>Алексєєва Ганна Андріївна</t>
  </si>
  <si>
    <t>ЕКОНОМІКО-ПРАВНИЧИЙ фаховий КОЛЕДЖ ЗНУ</t>
  </si>
  <si>
    <t>GMW2025_13_090</t>
  </si>
  <si>
    <t>Власенко Любов Леонідівна</t>
  </si>
  <si>
    <t>GMW2025_13_091</t>
  </si>
  <si>
    <t>Пухир Валерія Ігорівна</t>
  </si>
  <si>
    <t>Харківський ліцей ✓163 Харківської міської ради</t>
  </si>
  <si>
    <t>GMW2025_13_092</t>
  </si>
  <si>
    <t>Білецька Людмила Вікторівна</t>
  </si>
  <si>
    <t>опорний заклад Нижньосірогозький ліцей Нижньосірогозької селищної ради Херсонської області</t>
  </si>
  <si>
    <t>GMW2025_13_093</t>
  </si>
  <si>
    <t>Іван Калашник</t>
  </si>
  <si>
    <t>МКУ ім. Пилипа Орлика</t>
  </si>
  <si>
    <t>GMW2025_13_094</t>
  </si>
  <si>
    <t>Науменко Вікторія Віталіївна</t>
  </si>
  <si>
    <t>Національний університет “ Чернігівська політехніка ”</t>
  </si>
  <si>
    <t>GMW2025_13_095</t>
  </si>
  <si>
    <t>Джугла Марія Йосипівна</t>
  </si>
  <si>
    <t>опорний заклад Теребовлянська загальноосвітня школа І-ІІІ ступенів №1</t>
  </si>
  <si>
    <t>GMW2025_13_096</t>
  </si>
  <si>
    <t>Білошицький Арсен</t>
  </si>
  <si>
    <t>ВСП "ФЕК КНЕУ імені Вадима Гетьмана"</t>
  </si>
  <si>
    <t>GMW2025_13_097</t>
  </si>
  <si>
    <t>Чаленко Єлизавета Дмитрівна</t>
  </si>
  <si>
    <t>GMW2025_13_098</t>
  </si>
  <si>
    <t>Краснощок Анастасія Анатоліївна</t>
  </si>
  <si>
    <t>ВІДОКРЕМЛЕНИЙ СТРУКТУРНИЙ ПІДРОЗДІЛ "ФАХОВИЙ ЕКОНОМІЧНИЙ КОЛЕДЖ КИЇВСЬКОГО НАЦІОНАЛЬНОГО ЕКОНОМІЧНОГО УНІВЕРСИТЕТУ імені ВАДИМА ГЕТЬМАНА"</t>
  </si>
  <si>
    <t>GMW2025_13_099</t>
  </si>
  <si>
    <t>Корнієнко Артур Андрійович</t>
  </si>
  <si>
    <t>GMW2025_13_100</t>
  </si>
  <si>
    <t>Головко Олена Вадимівна</t>
  </si>
  <si>
    <t>Національний Технічний університет «Київський політехнічний інститут ім. Ігоря Сікорського»</t>
  </si>
  <si>
    <t>GMW2025_13_101</t>
  </si>
  <si>
    <t>Щербак Дар'я Сергіївна</t>
  </si>
  <si>
    <t>Віртуальна екскурсія " Жіночий світ монети".</t>
  </si>
  <si>
    <t>GMW2025_13_102</t>
  </si>
  <si>
    <t>Драган Оксана Олександрівна</t>
  </si>
  <si>
    <t>Білоцерківський національний аграрний університет</t>
  </si>
  <si>
    <t>GMW2025_13_103</t>
  </si>
  <si>
    <t>Качур Валерія Вікторівна</t>
  </si>
  <si>
    <t>GMW2025_13_104</t>
  </si>
  <si>
    <t>Патлах Олег Олександрович</t>
  </si>
  <si>
    <t>Національний університет «Чернігівська Політехніка»</t>
  </si>
  <si>
    <t>GMW2025_13_105</t>
  </si>
  <si>
    <t>Рожко Зоя Павлівна</t>
  </si>
  <si>
    <t>ВСП «Вінницький фаховий коледж НУХТ «</t>
  </si>
  <si>
    <t>GMW2025_13_106</t>
  </si>
  <si>
    <t>Склонна Марія Ігорівна</t>
  </si>
  <si>
    <t>ВСП Вінницький фаховий коледж національного університету харчових технологій</t>
  </si>
  <si>
    <t>GMW2025_13_107</t>
  </si>
  <si>
    <t>Святенко Сергій Володимирович</t>
  </si>
  <si>
    <t>GMW2025_13_108</t>
  </si>
  <si>
    <t>Бородюк Вікторія Олександрівна</t>
  </si>
  <si>
    <t>Черкаський державний бізнес-коледж</t>
  </si>
  <si>
    <t>GMW2025_13_109</t>
  </si>
  <si>
    <t>Добровольська Анна Василівна</t>
  </si>
  <si>
    <t>Криворізький фаховий медичний коледж</t>
  </si>
  <si>
    <t>GMW2025_13_110</t>
  </si>
  <si>
    <t>Костюченко Анна Миколаївна</t>
  </si>
  <si>
    <t>Відокремлений структурний підрозділ "Фаховий економічний коледж Київського національного економічного університету ім. Вадима Гетьмана"</t>
  </si>
  <si>
    <t>GMW2025_13_111</t>
  </si>
  <si>
    <t>Симчук Яна Станіславівна</t>
  </si>
  <si>
    <t>Київський політехнічний інститут ім. Ігоря Сікорського</t>
  </si>
  <si>
    <t>GMW2025_13_112</t>
  </si>
  <si>
    <t>Сонько Анна Олександрівна</t>
  </si>
  <si>
    <t>ВІДОКРЕМЛЕНИЙ СТРУКТУРНИЙ ПІДРОЗДІЛ "ФАХОВИЙ ЕКОНОМІЧНИЙ КОЛЕДЖ КИЇВСЬКОГО НАЦІОНАЛЬНОГО ЕКОНОМІЧНОГО УНІВЕРСИТЕТУ ІМЕНІ ВАДИМА ГЕТЬМАНА"</t>
  </si>
  <si>
    <t>GMW2025_13_113</t>
  </si>
  <si>
    <t>Падалка Владислав Олександрович</t>
  </si>
  <si>
    <t>GMW2025_13_114</t>
  </si>
  <si>
    <t>ЖАРІКОВА АННА ЛЕОНІДІВНА</t>
  </si>
  <si>
    <t>НАЦІОНАЛЬНИЙ УНІВЕРСИТЕТ БІОРЕСУРСІВ І ПРИРОДОКОРИСТУВАННЯ УКРАЇНИ</t>
  </si>
  <si>
    <t>GMW2025_13_115</t>
  </si>
  <si>
    <t>Ульяхова Олена Сергіївна</t>
  </si>
  <si>
    <t>Криворізький фахових медичний коледж</t>
  </si>
  <si>
    <t>GMW2025_13_116</t>
  </si>
  <si>
    <t>Новіков Денис Тарасович</t>
  </si>
  <si>
    <t>Черкаський Національний університет імені Богдана Хмельницького</t>
  </si>
  <si>
    <t>GMW2025_13_117</t>
  </si>
  <si>
    <t>Гордієнко Ксенія Володимирівна</t>
  </si>
  <si>
    <t>GMW2025_13_118</t>
  </si>
  <si>
    <t>Трофимов Андрій Євгенович</t>
  </si>
  <si>
    <t>GMW2025_13_119</t>
  </si>
  <si>
    <t>Тихоненко Юлія Юріївна</t>
  </si>
  <si>
    <t>GMW2025_13_120</t>
  </si>
  <si>
    <t>Суздаль Марина Миколаївна</t>
  </si>
  <si>
    <t>КЗ "Криворізький фаховий медичний коледж" ДОР</t>
  </si>
  <si>
    <t>GMW2025_13_121</t>
  </si>
  <si>
    <t>Бердак Владислава Віталіївна</t>
  </si>
  <si>
    <t>GMW2025_13_122</t>
  </si>
  <si>
    <t>Шільвінська Ольга Леонардівна</t>
  </si>
  <si>
    <t>GMW2025_13_123</t>
  </si>
  <si>
    <t>Хребтань Глєб Олегович</t>
  </si>
  <si>
    <t>ТОВ «Центр освіти «Оптіма»</t>
  </si>
  <si>
    <t>GMW2025_13_124</t>
  </si>
  <si>
    <t>Андрійченко Дарія Володимирівна</t>
  </si>
  <si>
    <t>GMW2025_13_125</t>
  </si>
  <si>
    <t>Сурело Єлизавета Віталіївна</t>
  </si>
  <si>
    <t>GMW2025_13_126</t>
  </si>
  <si>
    <t>Антонюк Віталіна Сергіївна</t>
  </si>
  <si>
    <t>GMW2025_13_127</t>
  </si>
  <si>
    <t>Аносов Богдан Олександрович</t>
  </si>
  <si>
    <t>Економіко-правничий фаховий коледж Запорізького національного університету</t>
  </si>
  <si>
    <t>GMW2025_13_128</t>
  </si>
  <si>
    <t>Сашко Ольга Петрівна</t>
  </si>
  <si>
    <t>GMW2025_13_129</t>
  </si>
  <si>
    <t>Гнатенко Артем Юрійович</t>
  </si>
  <si>
    <t>Економіко-правничий фаховий коледж</t>
  </si>
  <si>
    <t>GMW2025_13_130</t>
  </si>
  <si>
    <t>Борзак Ксенія</t>
  </si>
  <si>
    <t>Відокремлений структурний підрозділ "Фаховий економічний коледж Київського національного економічного університету імені Вадима Гетьмана"</t>
  </si>
  <si>
    <t>GMW2025_13_131</t>
  </si>
  <si>
    <t>Шленскова Христина Юріївна</t>
  </si>
  <si>
    <t>коледж Приватного закладу вищої освіти «Міжнародний класичний університет імені Пилипа Орлика», Україна, м. Миколаїв</t>
  </si>
  <si>
    <t>GMW2025_13_132</t>
  </si>
  <si>
    <t>Софія Мартинович</t>
  </si>
  <si>
    <t>GMW2025_13_133</t>
  </si>
  <si>
    <t>Прибула Варвара Петрівна</t>
  </si>
  <si>
    <t>Національний університет біоресурсів і природокористування України</t>
  </si>
  <si>
    <t>GMW2025_13_134</t>
  </si>
  <si>
    <t>Мамонтова Зінаїда Василівна</t>
  </si>
  <si>
    <t>ВСП Технологічний фаховий коледж Державного університету економіки і технологій</t>
  </si>
  <si>
    <t>GMW2025_13_135</t>
  </si>
  <si>
    <t>Неплях Євгеній Олександрович</t>
  </si>
  <si>
    <t>GMW2025_13_136</t>
  </si>
  <si>
    <t>Кравченко Анна Олексіївна</t>
  </si>
  <si>
    <t>комунальний заклад "Харківський ліцей №163 Харківської міської ради"</t>
  </si>
  <si>
    <t>GMW2025_13_137</t>
  </si>
  <si>
    <t>Кубар Юліана Олегівна</t>
  </si>
  <si>
    <t>GMW2025_13_138</t>
  </si>
  <si>
    <t>Тишковець Ілона Андріївна</t>
  </si>
  <si>
    <t>GMW2025_13_139</t>
  </si>
  <si>
    <t>Піскун Ірина Петрівна</t>
  </si>
  <si>
    <t>Херсонський кооперативний економіко-правовий фаховий коледж</t>
  </si>
  <si>
    <t>GMW2025_13_140</t>
  </si>
  <si>
    <t>Довганюк Галина Мирославівна</t>
  </si>
  <si>
    <t>Івано-Франківський фаховий коледж технологій та бізнесу</t>
  </si>
  <si>
    <t>GMW2025_13_141</t>
  </si>
  <si>
    <t>Поліщук Рената Сергіївна</t>
  </si>
  <si>
    <t>GMW2025_13_142</t>
  </si>
  <si>
    <t>Татарова Юлія Володимирівна</t>
  </si>
  <si>
    <t>Міжнародний класичний університет імені Пилипа Орлика</t>
  </si>
  <si>
    <t>GMW2025_13_143</t>
  </si>
  <si>
    <t>Струс Людмила Анатоліївна</t>
  </si>
  <si>
    <t>Відокремлений структурний підрозділ «Вінницький фаховий коледж Національного університету харчових технологій»</t>
  </si>
  <si>
    <t>GMW2025_13_144</t>
  </si>
  <si>
    <t>Кирило Зінченко Сергійович</t>
  </si>
  <si>
    <t>GMW2025_13_145</t>
  </si>
  <si>
    <t>Таргоній Анастасія Сергіївна</t>
  </si>
  <si>
    <t>GMW2025_13_146</t>
  </si>
  <si>
    <t>Рябенко Галина Миколаївна</t>
  </si>
  <si>
    <t>Приватний заклад вищої освіти «Міжнародний класичний університет імені Пилипа Орлика», Україна, м. Миколаїв</t>
  </si>
  <si>
    <t>GMW2025_13_147</t>
  </si>
  <si>
    <t>Настич Ігор Юрійович</t>
  </si>
  <si>
    <t>GMW2025_13_148</t>
  </si>
  <si>
    <t>Доценко Денис Вікторович</t>
  </si>
  <si>
    <t>Коледж Міжнародного Класичного Університету ім. Пилипа Орлика</t>
  </si>
  <si>
    <t>GMW2025_13_149</t>
  </si>
  <si>
    <t>Михайлюк Діана Олександрівна</t>
  </si>
  <si>
    <t>Ямпільський ліцей №2 Ямпільської селищної ради Сумської області</t>
  </si>
  <si>
    <t>GMW2025_13_150</t>
  </si>
  <si>
    <t>Пристемський Олександр Станіславович</t>
  </si>
  <si>
    <t>GMW2025_13_151</t>
  </si>
  <si>
    <t>Мандруляк Людмила Євгенівна</t>
  </si>
  <si>
    <t>Новосамарський опорний ліцей з дошкільним відділенням, початковою школою та гімназією Окнянської селищної ради Подільського району Одеської області</t>
  </si>
  <si>
    <t>GMW2025_13_152</t>
  </si>
  <si>
    <t>Вікторія МАЛЬЧУК</t>
  </si>
  <si>
    <t>GMW2025_13_153</t>
  </si>
  <si>
    <t>Балан Галина Михайліівна</t>
  </si>
  <si>
    <t>ДПТНЗ "Тернопільське вище професійне училище сфери послуг та туризму"</t>
  </si>
  <si>
    <t>GMW2025_13_154</t>
  </si>
  <si>
    <t>Солтик Денис Русланович</t>
  </si>
  <si>
    <t>ВСП "ФЕК КНЕУ ім. Вадима Гетьмана"</t>
  </si>
  <si>
    <t>GMW2025_13_155</t>
  </si>
  <si>
    <t>Толочна Олена Анатоліївна</t>
  </si>
  <si>
    <t>Комунальний заклад «Східненський ліцей» Музиківської сільської ради Херсонського району Херсонської області»</t>
  </si>
  <si>
    <t>GMW2025_13_156</t>
  </si>
  <si>
    <t>Коваль Світлана Вікторівна</t>
  </si>
  <si>
    <t>GMW2025_13_157</t>
  </si>
  <si>
    <t>Демянчук Аліна Олексіївна</t>
  </si>
  <si>
    <t>GMW2025_13_158</t>
  </si>
  <si>
    <t>Білавцева Світлана Володимирівна</t>
  </si>
  <si>
    <t>Відокремлений структурний підрозділ "Гірничо-електромеханічний фаховий коледж Криворізького національного університету"</t>
  </si>
  <si>
    <t>GMW2025_13_159</t>
  </si>
  <si>
    <t>Наливайко Олена В'ячеславівна</t>
  </si>
  <si>
    <t>Радомишльський ліцей №3 Житомирської області</t>
  </si>
  <si>
    <t>GMW2025_13_160</t>
  </si>
  <si>
    <t>Марухненко Ганна Дмитрівна</t>
  </si>
  <si>
    <t>GMW2025_13_161</t>
  </si>
  <si>
    <t>Каленська Каріна Олександрівна</t>
  </si>
  <si>
    <t>GMW2025_13_162</t>
  </si>
  <si>
    <t>Побожьєв Олексій Віталійович</t>
  </si>
  <si>
    <t>GMW2025_13_163</t>
  </si>
  <si>
    <t>Перетятько Анастасія Анатоліївна</t>
  </si>
  <si>
    <t>GMW2025_13_164</t>
  </si>
  <si>
    <t>Михайлевська Олександра Олександрівна</t>
  </si>
  <si>
    <t>Економіко-правничий коледж ЗНУ</t>
  </si>
  <si>
    <t>GMW2025_13_165</t>
  </si>
  <si>
    <t>Губенко Влада Анатоліївна</t>
  </si>
  <si>
    <t>GMW2025_13_166</t>
  </si>
  <si>
    <t>Матвєєва Любов Андріївна</t>
  </si>
  <si>
    <t>Херсонський державний аграрно економічний університет</t>
  </si>
  <si>
    <t>GMW2025_13_167</t>
  </si>
  <si>
    <t>Бєдна Яна Володимирівна</t>
  </si>
  <si>
    <t>GMW2025_13_168</t>
  </si>
  <si>
    <t>Пікало Діана Валеріївна</t>
  </si>
  <si>
    <t>Харківський національний автомобільно-дорожній університет</t>
  </si>
  <si>
    <t>GMW2025_13_169</t>
  </si>
  <si>
    <t>Парубець Олена</t>
  </si>
  <si>
    <t>GMW2025_13_170</t>
  </si>
  <si>
    <t>Чернушич Денис Дмитрович</t>
  </si>
  <si>
    <t>Київський політехнічний інститут імені Ігоря Сікорського</t>
  </si>
  <si>
    <t>GMW2025_13_171</t>
  </si>
  <si>
    <t>Мельниченко Єлизавета Вікторівна</t>
  </si>
  <si>
    <t>GMW2025_13_172</t>
  </si>
  <si>
    <t>Шипеля Дар'я Миколаївна</t>
  </si>
  <si>
    <t>Національний технічний університет Украї́ни «Київський політехнчний інститут імені Ігоря Сікорського»</t>
  </si>
  <si>
    <t>GMW2025_13_173</t>
  </si>
  <si>
    <t>Дишлєвий Тарас Сергійович</t>
  </si>
  <si>
    <t>GMW2025_13_174</t>
  </si>
  <si>
    <t>Булат Наталія Сеогіївна</t>
  </si>
  <si>
    <t>ліцей №1 Подільської міської ради Подільського району Одеської області</t>
  </si>
  <si>
    <t>GMW2025_13_175</t>
  </si>
  <si>
    <t>Пригаро Вікторія Дмитрівна</t>
  </si>
  <si>
    <t>GMW2025_13_176</t>
  </si>
  <si>
    <t>Гіюк Марія Андріївна</t>
  </si>
  <si>
    <t>GMW2025_13_177</t>
  </si>
  <si>
    <t>Безбородова Наталія Петрівна</t>
  </si>
  <si>
    <t>Ямпільський ліцей №2 Степненська філія</t>
  </si>
  <si>
    <t>GMW2025_13_178</t>
  </si>
  <si>
    <t>Краснобай Анастасія Ігорівна</t>
  </si>
  <si>
    <t>Ямпільський ліцей 2</t>
  </si>
  <si>
    <t>GMW2025_13_179</t>
  </si>
  <si>
    <t>Марченко Юлія Сергіївна</t>
  </si>
  <si>
    <t>GMW2025_13_180</t>
  </si>
  <si>
    <t>Музиченко Вероніка Володимирівна</t>
  </si>
  <si>
    <t>GMW2025_13_181</t>
  </si>
  <si>
    <t>Бровко Наталя Гарріївна</t>
  </si>
  <si>
    <t>GMW2025_13_182</t>
  </si>
  <si>
    <t>Кошеленко Вікторія Миколаївна</t>
  </si>
  <si>
    <t>Комунальний Заклад Дошкільної Освіти 392 Дніпровської Міської Ради</t>
  </si>
  <si>
    <t>GMW2025_13_183</t>
  </si>
  <si>
    <t>Бережна Леся Віталіївна</t>
  </si>
  <si>
    <t>Черкаський державний технологічний університет</t>
  </si>
  <si>
    <t>GMW2025_13_184</t>
  </si>
  <si>
    <t>Карабань Маргарита Сергіївна</t>
  </si>
  <si>
    <t>Чернівецький національний університет імені Юрія Федьковича</t>
  </si>
  <si>
    <t>GMW2025_13_185</t>
  </si>
  <si>
    <t>Сільванович Олена</t>
  </si>
  <si>
    <t>ЛФ ХДАДК</t>
  </si>
  <si>
    <t>GMW2025_13_186</t>
  </si>
  <si>
    <t>Калуга Ілона Ігорівна</t>
  </si>
  <si>
    <t>ВСП «ФЕК КНЕУ імені Вадима Гетьмана»</t>
  </si>
  <si>
    <t>GMW2025_13_187</t>
  </si>
  <si>
    <t>Бондарчук Анастасія Олегівна</t>
  </si>
  <si>
    <t>Національний Університет Біоресурсів і Природокористування України</t>
  </si>
  <si>
    <t>GMW2025_13_188</t>
  </si>
  <si>
    <t>Кадюк Поліна Сергіївна</t>
  </si>
  <si>
    <t>GMW2025_13_189</t>
  </si>
  <si>
    <t>Ткаченко Вікторія Вікторівна</t>
  </si>
  <si>
    <t>Полтавський університет економіки і торгівлі</t>
  </si>
  <si>
    <t>GMW2025_13_190</t>
  </si>
  <si>
    <t>Сіра Віолетта Сергіївна</t>
  </si>
  <si>
    <t>GMW2025_13_191</t>
  </si>
  <si>
    <t>Чудак Анастасія Анатоліївна</t>
  </si>
  <si>
    <t>GMW2025_13_192</t>
  </si>
  <si>
    <t>Матвійчук Анастасія Сергіївна</t>
  </si>
  <si>
    <t>GMW2025_13_193</t>
  </si>
  <si>
    <t>Лазуренко Ірина Андріївна</t>
  </si>
  <si>
    <t>GMW2025_13_194</t>
  </si>
  <si>
    <t>Вірьовченко Данило Євгенович</t>
  </si>
  <si>
    <t>GMW2025_13_195</t>
  </si>
  <si>
    <t>Климович Даниїл Владиславович</t>
  </si>
  <si>
    <t>Національний технічний університет України Київський політехнічний інститут імені Ігоря Сікорського (КПІ)</t>
  </si>
  <si>
    <t>GMW2025_13_196</t>
  </si>
  <si>
    <t>Ігнатенко Микола Миколайович</t>
  </si>
  <si>
    <t>Харківській автомобільно-дорожній фаховий коледж. Лозівська філія.</t>
  </si>
  <si>
    <t>GMW2025_13_197</t>
  </si>
  <si>
    <t>Карась Вероніка Андріївна</t>
  </si>
  <si>
    <t>Таращанський технічний та економіко-правовий фаховий коледж</t>
  </si>
  <si>
    <t>GMW2025_13_198</t>
  </si>
  <si>
    <t>Лобай Анастасія Павлівна</t>
  </si>
  <si>
    <t>Київський Політехнічний Інститут ім. Сікорського</t>
  </si>
  <si>
    <t>GMW2025_13_199</t>
  </si>
  <si>
    <t>Бровченко Анастасія Ігорівна</t>
  </si>
  <si>
    <t>GMW2025_13_200</t>
  </si>
  <si>
    <t>Голубець Ірина Андріївна</t>
  </si>
  <si>
    <t>Таращанський технічний та економіко правовий фаховий коледж</t>
  </si>
  <si>
    <t>GMW2025_13_201</t>
  </si>
  <si>
    <t>Карпова Олександра Валеріївна</t>
  </si>
  <si>
    <t>ВСП Економіко-правничий фаховий коледж ЗНУ</t>
  </si>
  <si>
    <t>GMW2025_13_202</t>
  </si>
  <si>
    <t>Волошина Тетяна Іванівна</t>
  </si>
  <si>
    <t>Лозівська філія Харківського автомобільно -дорожнього фахового коледжу</t>
  </si>
  <si>
    <t>GMW2025_13_203</t>
  </si>
  <si>
    <t>Кушнір Дарія Сергіївна</t>
  </si>
  <si>
    <t>коледж Приватного закладу вищої освіти «Міжнародний класичний університет імені Пилипа Орлика»</t>
  </si>
  <si>
    <t>GMW2025_13_204</t>
  </si>
  <si>
    <t>Хребтієвський Богдан Олександрович</t>
  </si>
  <si>
    <t>GMW2025_13_205</t>
  </si>
  <si>
    <t>Гончарук Анастасія Олександрівна</t>
  </si>
  <si>
    <t>GMW2025_13_206</t>
  </si>
  <si>
    <t>Нутовцева Софія Сергіївна</t>
  </si>
  <si>
    <t>Криворізький Національний університет</t>
  </si>
  <si>
    <t>GMW2025_13_207</t>
  </si>
  <si>
    <t>Чиженко Анна Юріївна</t>
  </si>
  <si>
    <t>GMW2025_13_208</t>
  </si>
  <si>
    <t>Комишан Віктор Вікторович</t>
  </si>
  <si>
    <t>GMW2025_13_209</t>
  </si>
  <si>
    <t>Мельник Тетяна Андріївна</t>
  </si>
  <si>
    <t>Ценральноукраїнський національний технічний університет</t>
  </si>
  <si>
    <t>GMW2025_13_210</t>
  </si>
  <si>
    <t>Єгорова Олена Миколаївна</t>
  </si>
  <si>
    <t>Криворізький фаховий коледж торгівлі та готельно-ресторанного бізнесу</t>
  </si>
  <si>
    <t>GMW2025_13_211</t>
  </si>
  <si>
    <t>Олійник Наталія Михайлівна</t>
  </si>
  <si>
    <t>Державний професійно-технічний навчальний заклад "Тернопільське вище професійне училище сфери послуг та туризму"</t>
  </si>
  <si>
    <t>GMW2025_13_212</t>
  </si>
  <si>
    <t>Пустова Анна Андріївна</t>
  </si>
  <si>
    <t>GMW2025_13_213</t>
  </si>
  <si>
    <t>Єрмакова Наталя Анатоліївна</t>
  </si>
  <si>
    <t>Харківський національний університет імені В.Н. Каразіна</t>
  </si>
  <si>
    <t>GMW2025_13_214</t>
  </si>
  <si>
    <t>Бідненко Іван Миколайович</t>
  </si>
  <si>
    <t>GMW2025_13_215</t>
  </si>
  <si>
    <t>Калюжний Денис Вікторович</t>
  </si>
  <si>
    <t>Лозівська філія Харківського автомобільно дорожнего фахового коледжу</t>
  </si>
  <si>
    <t>GMW2025_13_216</t>
  </si>
  <si>
    <t>Повод Тетяна Миколаївна</t>
  </si>
  <si>
    <t>GMW2025_13_217</t>
  </si>
  <si>
    <t>Лебедєв Євгеній Васильович</t>
  </si>
  <si>
    <t>GMW2025_13_218</t>
  </si>
  <si>
    <t>Козаченко Вікторія Сергіївна</t>
  </si>
  <si>
    <t>GMW2025_13_219</t>
  </si>
  <si>
    <t>Заболотна Тетяна Євгенівна</t>
  </si>
  <si>
    <t>ДПТНЗ Тернопільське вище професійне училище сфери послуг та туризму</t>
  </si>
  <si>
    <t>GMW2025_13_220</t>
  </si>
  <si>
    <t>Лесик Ярослава Миколаївна</t>
  </si>
  <si>
    <t>Криворізький технічний фаховий коледж Державного університеmy економіки і технологій</t>
  </si>
  <si>
    <t>GMW2025_13_221</t>
  </si>
  <si>
    <t>Задорожня Лариса</t>
  </si>
  <si>
    <t>GMW2025_13_222</t>
  </si>
  <si>
    <t>Кравченко Вікторія Петрівна</t>
  </si>
  <si>
    <t>Центральноукраїнський Національний технічний університет</t>
  </si>
  <si>
    <t>GMW2025_13_223</t>
  </si>
  <si>
    <t>Смоліна Софія Сергіївна</t>
  </si>
  <si>
    <t>GMW2025_13_224</t>
  </si>
  <si>
    <t>Степченко Анастасія Миколаївна</t>
  </si>
  <si>
    <t>GMW2025_13_225</t>
  </si>
  <si>
    <t>Волкова Ніка Миколаївна</t>
  </si>
  <si>
    <t>GMW2025_13_226</t>
  </si>
  <si>
    <t>Тонченко Микола Володимирович</t>
  </si>
  <si>
    <t>GMW2025_13_227</t>
  </si>
  <si>
    <t>Сучок Марина Вікторівна</t>
  </si>
  <si>
    <t>Таращанський технічний та економіко - правовий фаховий коледж</t>
  </si>
  <si>
    <t>GMW2025_13_228</t>
  </si>
  <si>
    <t>Слижук Маріанна Віталіївна</t>
  </si>
  <si>
    <t>GMW2025_13_229</t>
  </si>
  <si>
    <t>Гордієнко Оксана Борисівна</t>
  </si>
  <si>
    <t>GMW2025_13_230</t>
  </si>
  <si>
    <t>Голуб Наталія Володимирівна</t>
  </si>
  <si>
    <t>GMW2025_13_231</t>
  </si>
  <si>
    <t>Мукомел Олександра Євгенівна</t>
  </si>
  <si>
    <t>Економіко-Правничий фаховий коледж</t>
  </si>
  <si>
    <t>GMW2025_13_232</t>
  </si>
  <si>
    <t>Балюк Даяна Степанівна</t>
  </si>
  <si>
    <t>GMW2025_13_233</t>
  </si>
  <si>
    <t>Кривошеєв Олександр Олександрович</t>
  </si>
  <si>
    <t>GMW2025_13_234</t>
  </si>
  <si>
    <t>Когут Іван Валерійович</t>
  </si>
  <si>
    <t>GMW2025_13_235</t>
  </si>
  <si>
    <t>Козак Ганна Олександрівна</t>
  </si>
  <si>
    <t>Міжнародна академічна школа "Одеса"</t>
  </si>
  <si>
    <t>GMW2025_13_236</t>
  </si>
  <si>
    <t>Маркелова Сніжана Андріївна</t>
  </si>
  <si>
    <t>GMW2025_13_237</t>
  </si>
  <si>
    <t>Навчально - науковий інститут права та психології Національної академії внутрішніх справ</t>
  </si>
  <si>
    <t>GMW2025_13_238</t>
  </si>
  <si>
    <t>Бровко ЛарисаВасилівна</t>
  </si>
  <si>
    <t>Відокремлений структурний підрозділ "Хорольський агропромисловий фаховий коледж Полтавського державного аграрного університету"</t>
  </si>
  <si>
    <t>GMW2025_13_239</t>
  </si>
  <si>
    <t>Звонюк Яна Володимирівна</t>
  </si>
  <si>
    <t>GMW2025_13_240</t>
  </si>
  <si>
    <t>Сокальська Ольга Володимирівна</t>
  </si>
  <si>
    <t>GMW2025_13_241</t>
  </si>
  <si>
    <t>Юрченко Наталя Василівна</t>
  </si>
  <si>
    <t>Комунальний заклад «Вінницький лілей 20»</t>
  </si>
  <si>
    <t>GMW2025_13_242</t>
  </si>
  <si>
    <t>Хоменко Олена Анатоліївна</t>
  </si>
  <si>
    <t>Великокопанівський ліцей Великокопанівської сільської ради Херсонського району Херсонської області</t>
  </si>
  <si>
    <t>GMW2025_13_243</t>
  </si>
  <si>
    <t>Мосін Костянтин Валерійович</t>
  </si>
  <si>
    <t>GMW2025_13_244</t>
  </si>
  <si>
    <t>Холодна Дар'я Ігорівна</t>
  </si>
  <si>
    <t>GMW2025_13_245</t>
  </si>
  <si>
    <t>Кабальдін Олександр Максимович</t>
  </si>
  <si>
    <t>Національний технічний університет України "Київський політехнічний інститут імені Ігоря Сікорського"</t>
  </si>
  <si>
    <t>GMW2025_13_246</t>
  </si>
  <si>
    <t>Охрімчук Анастасія Максимівна</t>
  </si>
  <si>
    <t>Міжрегіональна академія управління персоналом Навчально-науковий інститут управління економіки та бізнесу</t>
  </si>
  <si>
    <t>GMW2025_13_247</t>
  </si>
  <si>
    <t>Дубинчук Анна Дмитрівна</t>
  </si>
  <si>
    <t>GMW2025_13_248</t>
  </si>
  <si>
    <t>Дюк Оксана Євгенівна</t>
  </si>
  <si>
    <t>Опорний заклад Теребовлянська ЗОШ I-III ступенів №1</t>
  </si>
  <si>
    <t>GMW2025_13_249</t>
  </si>
  <si>
    <t>Птишник Наталія Вікторівна</t>
  </si>
  <si>
    <t>GMW2025_13_250</t>
  </si>
  <si>
    <t>Правда Катерина Олегівна</t>
  </si>
  <si>
    <t>Економіко правничий фаховий коледж при ЗНУ</t>
  </si>
  <si>
    <t>GMW2025_13_251</t>
  </si>
  <si>
    <t>Сотник Юлія Олексіївна</t>
  </si>
  <si>
    <t>Факультет менеджменту та маркетингу КПІ ім. Ігоря Сікорського 072 «Фінанси, банківська справа, страхування та фондовий ринок»</t>
  </si>
  <si>
    <t>GMW2025_13_252</t>
  </si>
  <si>
    <t>ПАЩЕНКО ОКСАНА ВАСИЛІВНА</t>
  </si>
  <si>
    <t>GMW2025_13_253</t>
  </si>
  <si>
    <t>Тимощук Кирило Володимирович</t>
  </si>
  <si>
    <t>Відокремлений Структурний Підрозділ "Фаховий Економічний Коледж Київського Національного Економічного Університету імені Вадима Гетьмана"</t>
  </si>
  <si>
    <t>GMW2025_13_254</t>
  </si>
  <si>
    <t>Говорова Дар'я Сергіївна</t>
  </si>
  <si>
    <t>ПРИВАТНИЙ ЗАКЛАД ВИЩОЇ ОСВІТИ "МІЖНАРОДНИЙ КЛАСИЧНИЙ УНІВЕРСИТЕТ ІМЕНІ ПИЛИПА ОРЛИКА".</t>
  </si>
  <si>
    <t>GMW2025_13_255</t>
  </si>
  <si>
    <t>Мороз Олександра</t>
  </si>
  <si>
    <t>GMW2025_13_256</t>
  </si>
  <si>
    <t>Шаповалова Ганна Анатоліївна</t>
  </si>
  <si>
    <t>Приватний заклад вищої освіти "Міжнародний класичний університет імені Пилипа Орлика"</t>
  </si>
  <si>
    <t>GMW2025_13_257</t>
  </si>
  <si>
    <t>Тринча Вячеслав Иосифович</t>
  </si>
  <si>
    <t>И 23-26</t>
  </si>
  <si>
    <t>GMW2025_13_258</t>
  </si>
  <si>
    <t>Себко Ганна Валеріївна</t>
  </si>
  <si>
    <t>ВСП Гусятинський фаховий коледж ТНТУ ім. Івана Пулюя</t>
  </si>
  <si>
    <t>GMW2025_13_259</t>
  </si>
  <si>
    <t>Волошина Анастасія Іванівна</t>
  </si>
  <si>
    <t>GMW2025_13_260</t>
  </si>
  <si>
    <t>Байдуж Вікторія</t>
  </si>
  <si>
    <t>GMW2025_13_261</t>
  </si>
  <si>
    <t>Остапенко Евеліна</t>
  </si>
  <si>
    <t>GMW2025_13_262</t>
  </si>
  <si>
    <t>Борисенко Анастасія Андріївна</t>
  </si>
  <si>
    <t>Національний технічний університет України «Київський політехнічний інститут імені Ігоря Сікорського»</t>
  </si>
  <si>
    <t>GMW2025_13_263</t>
  </si>
  <si>
    <t>Касьянов Єгор Олександрович</t>
  </si>
  <si>
    <t>GMW2025_13_264</t>
  </si>
  <si>
    <t>Лісниченко Дар'я Миколаївна</t>
  </si>
  <si>
    <t>GMW2025_13_265</t>
  </si>
  <si>
    <t>Хоменко Анастасія Вадимівна</t>
  </si>
  <si>
    <t>GMW2025_13_266</t>
  </si>
  <si>
    <t>Діана БОЯРЧУК</t>
  </si>
  <si>
    <t>GMW2025_13_267</t>
  </si>
  <si>
    <t>Соколовська Світлана Юріївна</t>
  </si>
  <si>
    <t>Відокремлений структурний підрозділ «Київський національний економічний університет імені Вадима Гетьмана»</t>
  </si>
  <si>
    <t>GMW2025_13_268</t>
  </si>
  <si>
    <t>Шкребка Вероніка</t>
  </si>
  <si>
    <t>GMW2025_13_269</t>
  </si>
  <si>
    <t>Кримська Анна Олександрівна</t>
  </si>
  <si>
    <t>ЧТЕІ ДТЕУ</t>
  </si>
  <si>
    <t>GMW2025_13_270</t>
  </si>
  <si>
    <t>Карієва Гульсум Абдурамузівна</t>
  </si>
  <si>
    <t>Відокремлений структурний підрозділ "Технологічний фахових коледж державного університету економіки і технології"</t>
  </si>
  <si>
    <t>GMW2025_13_271</t>
  </si>
  <si>
    <t>Тарасова Ксенія Ехтібарівна</t>
  </si>
  <si>
    <t>GMW2025_13_272</t>
  </si>
  <si>
    <t>Назарук Світлана Степанівна</t>
  </si>
  <si>
    <t>GMW2025_13_273</t>
  </si>
  <si>
    <t>Науменко Анастасія Миколаївна</t>
  </si>
  <si>
    <t>КПІ Київський національний університет ім.Ігоря Сікорського</t>
  </si>
  <si>
    <t>GMW2025_13_274</t>
  </si>
  <si>
    <t>Філатова Сніжана</t>
  </si>
  <si>
    <t>GMW2025_13_275</t>
  </si>
  <si>
    <t>Белали Владислав Анатолійович</t>
  </si>
  <si>
    <t>GMW2025_13_276</t>
  </si>
  <si>
    <t>Лисенко Максим Олегович</t>
  </si>
  <si>
    <t>GMW2025_13_277</t>
  </si>
  <si>
    <t>Політько Поліна</t>
  </si>
  <si>
    <t>GMW2025_13_278</t>
  </si>
  <si>
    <t>Рачкован Оксана Анатоліївна</t>
  </si>
  <si>
    <t>GMW2025_13_279</t>
  </si>
  <si>
    <t>Авагян Араік</t>
  </si>
  <si>
    <t>GMW2025_13_280</t>
  </si>
  <si>
    <t>Лисенко Дмитро</t>
  </si>
  <si>
    <t>GMW2025_13_281</t>
  </si>
  <si>
    <t>Лебідь Богдана Віталіївна</t>
  </si>
  <si>
    <t>Державний навчальний заклад «Міжрегіональне вище професійне училище з поліграфії та інформаційних технологій»</t>
  </si>
  <si>
    <t>GMW2025_13_282</t>
  </si>
  <si>
    <t>Шмигора Дарина Олексіївна</t>
  </si>
  <si>
    <t>GMW2025_13_283</t>
  </si>
  <si>
    <t>Святенко Ігор</t>
  </si>
  <si>
    <t>GMW2025_13_284</t>
  </si>
  <si>
    <t>Бартошик Діана Віталіївна</t>
  </si>
  <si>
    <t>Луцький кооперативний фаховий коледж Львівського торговельно-економічного університету</t>
  </si>
  <si>
    <t>GMW2025_13_285</t>
  </si>
  <si>
    <t>Меліховець Ганна Алімівна</t>
  </si>
  <si>
    <t>Відокремлений структурний підрозділ " Вінницький фаховий коледж Національного університету харчових технологій"</t>
  </si>
  <si>
    <t>GMW2025_13_286</t>
  </si>
  <si>
    <t>Рудь Олена Володимирівна</t>
  </si>
  <si>
    <t>Відокремлений структурний підрозділ "Вінницький фаховий коледж Національного університету харчових технологій"</t>
  </si>
  <si>
    <t>GMW2025_13_287</t>
  </si>
  <si>
    <t>Сергійко Вікторія Миколаївна</t>
  </si>
  <si>
    <t>GMW2025_13_288</t>
  </si>
  <si>
    <t>Білошапко Владислав</t>
  </si>
  <si>
    <t>GMW2025_13_289</t>
  </si>
  <si>
    <t>Гринчишина Світлана Романівна</t>
  </si>
  <si>
    <t>Відокремлений структурний підрозділ "Технологічний фаховий коледж Державного університету економіки і технологій"</t>
  </si>
  <si>
    <t>GMW2025_13_290</t>
  </si>
  <si>
    <t>Довга Віта Володимирівна</t>
  </si>
  <si>
    <t>ВСП "Технологічний фаховий коледж НУ "ЛП"</t>
  </si>
  <si>
    <t>GMW2025_13_291</t>
  </si>
  <si>
    <t>Гриценко Діана</t>
  </si>
  <si>
    <t>GMW2025_13_292</t>
  </si>
  <si>
    <t>Бонка Тетяна Олексіївна</t>
  </si>
  <si>
    <t>Комунальний заклад дошкільної освіти (ясла-садок) комбінованого типу №306 Криворізької міської ради</t>
  </si>
  <si>
    <t>GMW2025_13_293</t>
  </si>
  <si>
    <t>Михайлюк Анастасія Євгенівна</t>
  </si>
  <si>
    <t>Міжнародний Класичний Університет імені Пилипа Орлика</t>
  </si>
  <si>
    <t>GMW2025_13_294</t>
  </si>
  <si>
    <t>Маласюк Оксана Олегівна</t>
  </si>
  <si>
    <t>GMW2025_13_295</t>
  </si>
  <si>
    <t>Рогозенко Анастасія Віталіївна</t>
  </si>
  <si>
    <t>GMW2025_13_296</t>
  </si>
  <si>
    <t>Штогрина Лілія Андріївна</t>
  </si>
  <si>
    <t>GMW2025_13_297</t>
  </si>
  <si>
    <t>Лобода Олена Михайлівна</t>
  </si>
  <si>
    <t>Чернігівська гімназія №2 Чернігівської міської ради</t>
  </si>
  <si>
    <t>GMW2025_13_298</t>
  </si>
  <si>
    <t>Хомула Анна Сергіївна</t>
  </si>
  <si>
    <t>GMW2025_13_299</t>
  </si>
  <si>
    <t>Пращук Анастасія Андріївна</t>
  </si>
  <si>
    <t>Вінницький коледж національного університету харчових технологій</t>
  </si>
  <si>
    <t>GMW2025_13_300</t>
  </si>
  <si>
    <t>Каверін Євгеній Дмитрович</t>
  </si>
  <si>
    <t>GMW2025_13_301</t>
  </si>
  <si>
    <t>Теляга Галина Андріївна</t>
  </si>
  <si>
    <t>ДПТНЗ Тернопільське вище професійне училище сфери посдуг та туризму</t>
  </si>
  <si>
    <t>GMW2025_13_302</t>
  </si>
  <si>
    <t>Данилків Ірина Анатоліївна</t>
  </si>
  <si>
    <t>GMW2025_13_303</t>
  </si>
  <si>
    <t>Беренштам Сергій Олександрович</t>
  </si>
  <si>
    <t>МКУ имені "Пилипа Орлика "</t>
  </si>
  <si>
    <t>GMW2025_13_304</t>
  </si>
  <si>
    <t>Кобзєва Марія Миколаївна</t>
  </si>
  <si>
    <t>Заклад дошкільної освіти (ясла-садок) № 291 "Витязь" Запорізької міської ради</t>
  </si>
  <si>
    <t>GMW2025_13_305</t>
  </si>
  <si>
    <t>Терещенко Ярослав Юрійович</t>
  </si>
  <si>
    <t>Національний Університет Біоресурсів і Природокористування</t>
  </si>
  <si>
    <t>GMW2025_13_306</t>
  </si>
  <si>
    <t>Королюк Єва Анатоліївна</t>
  </si>
  <si>
    <t>Білоцерківський Національний Аграрний Університет</t>
  </si>
  <si>
    <t>GMW2025_13_307</t>
  </si>
  <si>
    <t>Поварчук Віра Михайлівна</t>
  </si>
  <si>
    <t>Луцький центр професійно-технічної освіти</t>
  </si>
  <si>
    <t>GMW2025_13_308</t>
  </si>
  <si>
    <t>Цимбалюк Ірина Сергіївна</t>
  </si>
  <si>
    <t>Національний університет біоресурсів та природокористування України</t>
  </si>
  <si>
    <t>GMW2025_13_309</t>
  </si>
  <si>
    <t>Чумак Єлизавета Романівна</t>
  </si>
  <si>
    <t>Ямпільскій ліцей N2</t>
  </si>
  <si>
    <t>GMW2025_13_310</t>
  </si>
  <si>
    <t>Мантак Мирослава Олегівна</t>
  </si>
  <si>
    <t>GMW2025_13_311</t>
  </si>
  <si>
    <t>Гололобова Інна Іванівна</t>
  </si>
  <si>
    <t>КЗДО(црд) N259ДМР</t>
  </si>
  <si>
    <t>GMW2025_13_312</t>
  </si>
  <si>
    <t>Довга Ірина Олескіївна</t>
  </si>
  <si>
    <t>КЗДО (црд) N259 ДМР</t>
  </si>
  <si>
    <t>GMW2025_13_313</t>
  </si>
  <si>
    <t>Моспан Інна Петрівна</t>
  </si>
  <si>
    <t>GMW2025_13_314</t>
  </si>
  <si>
    <t>Сукомел Дмитро</t>
  </si>
  <si>
    <t>В назву організації вписуєте ВСП "ФЕК КНЕУ імені Вадима Гетьмана"</t>
  </si>
  <si>
    <t>GMW2025_13_315</t>
  </si>
  <si>
    <t>Семененко Людмила</t>
  </si>
  <si>
    <t>GMW2025_13_316</t>
  </si>
  <si>
    <t>Коцюрба Ольга Юріївна</t>
  </si>
  <si>
    <t>GMW2025_13_317</t>
  </si>
  <si>
    <t>Номенат Ілона Русланівна</t>
  </si>
  <si>
    <t>GMW2025_13_318</t>
  </si>
  <si>
    <t>Герасименко Анастасія Олексіївна</t>
  </si>
  <si>
    <t>GMW2025_13_319</t>
  </si>
  <si>
    <t>Онисенко Вікторія Юріївна</t>
  </si>
  <si>
    <t>GMW2025_13_320</t>
  </si>
  <si>
    <t>Учнівське самоврядування</t>
  </si>
  <si>
    <t>GMW2025_13_321</t>
  </si>
  <si>
    <t>Пелих Ангеліна Костянтинівна</t>
  </si>
  <si>
    <t>«Економічно - правничий фаховий коледж ЗНУ»</t>
  </si>
  <si>
    <t>GMW2025_13_322</t>
  </si>
  <si>
    <t>Махно Валерія</t>
  </si>
  <si>
    <t>GMW2025_13_323</t>
  </si>
  <si>
    <t>Піскун Олена Вікторівна</t>
  </si>
  <si>
    <t>GMW2025_13_324</t>
  </si>
  <si>
    <t>Піддубцева Наталія Миколаївна</t>
  </si>
  <si>
    <t>КЗДО (црд) №259 ДМР</t>
  </si>
  <si>
    <t>GMW2025_13_325</t>
  </si>
  <si>
    <t>Кривенко Крістіна</t>
  </si>
  <si>
    <t>GMW2025_13_326</t>
  </si>
  <si>
    <t>Романюк Світлана</t>
  </si>
  <si>
    <t>ВСП «ФЕК КНЕУ ім. Вадима Гетьмана»</t>
  </si>
  <si>
    <t>GMW2025_13_327</t>
  </si>
  <si>
    <t>Бутко Світлана</t>
  </si>
  <si>
    <t>GMW2025_13_328</t>
  </si>
  <si>
    <t>Кокшарова Вікторія</t>
  </si>
  <si>
    <t>GMW2025_13_329</t>
  </si>
  <si>
    <t>Денісова Вікторія</t>
  </si>
  <si>
    <t>GMW2025_13_330</t>
  </si>
  <si>
    <t>Комісарова Вікторія Романівна</t>
  </si>
  <si>
    <t>GMW2025_13_331</t>
  </si>
  <si>
    <t>Третяк Ірина Владиславівна</t>
  </si>
  <si>
    <t>Національний університет «Чернігівська політехніка</t>
  </si>
  <si>
    <t>GMW2025_13_332</t>
  </si>
  <si>
    <t>Тітова Карина Андріївна</t>
  </si>
  <si>
    <t>GMW2025_13_333</t>
  </si>
  <si>
    <t>Пиріг Елнур Маілович</t>
  </si>
  <si>
    <t>Криворізький Національний Університет</t>
  </si>
  <si>
    <t>GMW2025_13_334</t>
  </si>
  <si>
    <t>Святошенко Олена Олександрівна</t>
  </si>
  <si>
    <t>ВСП Рубіжанський фаховий коледж ДЗ Луганський національний університет імені Тараса Шевченка</t>
  </si>
  <si>
    <t>GMW2025_13_335</t>
  </si>
  <si>
    <t>Диченко Анна Антонівна</t>
  </si>
  <si>
    <t>Таращанський технічно та економіко правовий фаховий коледж</t>
  </si>
  <si>
    <t>GMW2025_13_336</t>
  </si>
  <si>
    <t>Нікольчук Юлія Миколаївна</t>
  </si>
  <si>
    <t>Хмельницький кооперативний торговельно-економічний інститут</t>
  </si>
  <si>
    <t>GMW2025_13_337</t>
  </si>
  <si>
    <t>Сушич Валерія Сергіївна</t>
  </si>
  <si>
    <t>GMW2025_13_338</t>
  </si>
  <si>
    <t>Григоренко Ольга Сергіївна</t>
  </si>
  <si>
    <t>Чорноморський національний університет імені Петра Могили</t>
  </si>
  <si>
    <t>GMW2025_13_339</t>
  </si>
  <si>
    <t>Білінська Анастасія Олегівна</t>
  </si>
  <si>
    <t>ВСП "Стрийський фаховий коледж Львівського національного університету природокористування"</t>
  </si>
  <si>
    <t>GMW2025_13_340</t>
  </si>
  <si>
    <t>Череп Іван Сергійович</t>
  </si>
  <si>
    <t>GMW2025_13_341</t>
  </si>
  <si>
    <t>Ревенко Ірина Володимирівна</t>
  </si>
  <si>
    <t>Комунальний заклад дошкільної освіти (ясла-садок) комбінованого типу #75 Криворізької міської ради</t>
  </si>
  <si>
    <t>GMW2025_13_342</t>
  </si>
  <si>
    <t>Прасолова Світлана Павлівна</t>
  </si>
  <si>
    <t>GMW2025_13_343</t>
  </si>
  <si>
    <t>Осадчук Наталія Володимирівна</t>
  </si>
  <si>
    <t>Уманський державний педагогічний університет імені Павла Тичини</t>
  </si>
  <si>
    <t>GMW2025_13_344</t>
  </si>
  <si>
    <t>Шаповалова Євгенія Федорівна</t>
  </si>
  <si>
    <t>GMW2025_13_345</t>
  </si>
  <si>
    <t>Гвоздєй Наталія Іванівна</t>
  </si>
  <si>
    <t>GMW2025_13_346</t>
  </si>
  <si>
    <t>Дехтяренко Вероніка Дмитрівна</t>
  </si>
  <si>
    <t>Фаховий коледж інженерії, управління та землевпорядкування Державного некомерційного підприємства "Державний університет "Київський авіаційний інститут"</t>
  </si>
  <si>
    <t>GMW2025_13_347</t>
  </si>
  <si>
    <t>Бєлугіна Тетяна Ігорівна</t>
  </si>
  <si>
    <t>Херсонський державний університет</t>
  </si>
  <si>
    <t>GMW2025_13_348</t>
  </si>
  <si>
    <t>Хомич Анна Сергіївна</t>
  </si>
  <si>
    <t>GMW2025_13_349</t>
  </si>
  <si>
    <t>Децьо Надія Анатоліївна</t>
  </si>
  <si>
    <t>GMW2025_13_350</t>
  </si>
  <si>
    <t>Садчикова Ірина Володимирівна</t>
  </si>
  <si>
    <t>Національний університ "Чернігівська політехніка"</t>
  </si>
  <si>
    <t>GMW2025_13_351</t>
  </si>
  <si>
    <t>Богач Олена Валентинівна</t>
  </si>
  <si>
    <t>GMW2025_13_352</t>
  </si>
  <si>
    <t>Чигрикова Тетяна Володимирівна</t>
  </si>
  <si>
    <t>АТ «А-БАНК»</t>
  </si>
  <si>
    <t>GMW2025_13_353</t>
  </si>
  <si>
    <t>Мєдвєдєва Ольга Олександрівна</t>
  </si>
  <si>
    <t>Комунальний заклад дошкільної освіти 259 Дніпровської міської ради</t>
  </si>
  <si>
    <t>GMW2025_13_354</t>
  </si>
  <si>
    <t>Шулякова Оксана Василівна</t>
  </si>
  <si>
    <t>Відокремлений структурний підрозділ "Хмельницький політехнічний фаховий коледж Національного університету "Львівська політехніка"""</t>
  </si>
  <si>
    <t>GMW2025_13_355</t>
  </si>
  <si>
    <t>Неплях Віталіна Валеріївна</t>
  </si>
  <si>
    <t>GMW2025_13_356</t>
  </si>
  <si>
    <t>Медведенко Світлана Миколаївна</t>
  </si>
  <si>
    <t>GMW2025_13_357</t>
  </si>
  <si>
    <t>Рябокінь Оксана Олександрівна</t>
  </si>
  <si>
    <t>GMW2025_13_358</t>
  </si>
  <si>
    <t>Москаленко Олена Володимирівна</t>
  </si>
  <si>
    <t>Харківський національний університет імені В.Н.Каразіна</t>
  </si>
  <si>
    <t>GMW2025_13_359</t>
  </si>
  <si>
    <t>Піскунов Роман Олександрович</t>
  </si>
  <si>
    <t>GMW2025_13_360</t>
  </si>
  <si>
    <t>Мельник Олександр Петрович</t>
  </si>
  <si>
    <t>Луганський національний університет імені Тараса Шевченка</t>
  </si>
  <si>
    <t>GMW2025_13_361</t>
  </si>
  <si>
    <t>Бадулін Володимир Олександрович</t>
  </si>
  <si>
    <t>Івано-Франківський національний технічний університет нафти і газу</t>
  </si>
  <si>
    <t>GMW2025_13_362</t>
  </si>
  <si>
    <t>Сторожук Наталія Ігорівна</t>
  </si>
  <si>
    <t>ВСП «Львівський поліграфічний фаховий коледж УАД»</t>
  </si>
  <si>
    <t>GMW2025_13_363</t>
  </si>
  <si>
    <t>Лавренцов Артур Олександрович</t>
  </si>
  <si>
    <t>GMW2025_13_364</t>
  </si>
  <si>
    <t>Яриш Оксана Степанівна</t>
  </si>
  <si>
    <t>ВСП "Львівський поліграфічний фаховий коледж НУ "Львівська політехніка"</t>
  </si>
  <si>
    <t>GMW2025_13_365</t>
  </si>
  <si>
    <t>Мукієнко Руф Михайлівна</t>
  </si>
  <si>
    <t>Харківський національний педагогічний уеіверситет імені Григорія Савича Сковороди</t>
  </si>
  <si>
    <t>GMW2025_13_366</t>
  </si>
  <si>
    <t>Лавріненко Дарина</t>
  </si>
  <si>
    <t>Прилуцький Технічний фаховий коледж</t>
  </si>
  <si>
    <t>GMW2025_13_367</t>
  </si>
  <si>
    <t>Ковальчук Ірина Іванівна</t>
  </si>
  <si>
    <t>GMW2025_13_368</t>
  </si>
  <si>
    <t>Мирослава Шевчук</t>
  </si>
  <si>
    <t>GMW2025_13_369</t>
  </si>
  <si>
    <t>Ремізова Валентина Миколаївна</t>
  </si>
  <si>
    <t>Міждународний Університет ім.Пилипа Орлика Україна м.Миколаїв</t>
  </si>
  <si>
    <t>GMW2025_13_370</t>
  </si>
  <si>
    <t>Жосан Анастасія Русланівна</t>
  </si>
  <si>
    <t>GMW2025_13_371</t>
  </si>
  <si>
    <t>Луковина Ангеліна Василівна</t>
  </si>
  <si>
    <t>GMW2025_13_372</t>
  </si>
  <si>
    <t>Тимошенко Єва Олександрівна</t>
  </si>
  <si>
    <t>GMW2025_13_373</t>
  </si>
  <si>
    <t>Живиця Олександра Олександрівна</t>
  </si>
  <si>
    <t>GMW2025_13_374</t>
  </si>
  <si>
    <t>Хомко Анжела Володимирівна</t>
  </si>
  <si>
    <t>GMW2025_13_375</t>
  </si>
  <si>
    <t>Боярова Олена</t>
  </si>
  <si>
    <t>НУБіП України</t>
  </si>
  <si>
    <t>GMW2025_13_376</t>
  </si>
  <si>
    <t>Ірлик Олена Володимирівна</t>
  </si>
  <si>
    <t>КЗДО КТ №75 КМР</t>
  </si>
  <si>
    <t>GMW2025_13_377</t>
  </si>
  <si>
    <t>Маленко Олена Анатоліївна</t>
  </si>
  <si>
    <t>КЗДО КТ № 75 КМР</t>
  </si>
  <si>
    <t>GMW2025_13_378</t>
  </si>
  <si>
    <t>Корнієнко Антоніна Петрівна</t>
  </si>
  <si>
    <t>GMW2025_13_379</t>
  </si>
  <si>
    <t>Воронова Тамара Степанівна</t>
  </si>
  <si>
    <t>Комунальний заклад дошкільної освіти (ясла-садок) комбінованого типу №75</t>
  </si>
  <si>
    <t>GMW2025_13_380</t>
  </si>
  <si>
    <t>Горбатюк Людмила Михайлівна</t>
  </si>
  <si>
    <t>GMW2025_13_381</t>
  </si>
  <si>
    <t>Михальчишина Лариса Гаврилівна</t>
  </si>
  <si>
    <t>ПВНЗ "Вінницький інститут конструювання одягу і підприємництва"</t>
  </si>
  <si>
    <t>GMW2025_13_382</t>
  </si>
  <si>
    <t>Чемикос Владислава Іванівна</t>
  </si>
  <si>
    <t>Лошкарівський ліцей Мозолевської сіль радиської</t>
  </si>
  <si>
    <t>GMW2025_13_383</t>
  </si>
  <si>
    <t>Шевченко Ярослав Сергійович</t>
  </si>
  <si>
    <t>GMW2025_13_384</t>
  </si>
  <si>
    <t>Слишинська Юлія Володимирівна</t>
  </si>
  <si>
    <t>Комунальний заклад дошкільної освіти ( ясла -садок) комбінованого типу 75 Криворізької міської ради</t>
  </si>
  <si>
    <t>GMW2025_13_385</t>
  </si>
  <si>
    <t>Голованова Наталія Ростиславівна</t>
  </si>
  <si>
    <t>Комунальний заклад дошкільної освіти № 259 Дніпровської міської ради</t>
  </si>
  <si>
    <t>GMW2025_13_386</t>
  </si>
  <si>
    <t>Кучерак Василь Іванович</t>
  </si>
  <si>
    <t>Івано-Франківський національний технічний університет нафти та газу</t>
  </si>
  <si>
    <t>GMW2025_13_387</t>
  </si>
  <si>
    <t>Івашина Світлана Юріївна</t>
  </si>
  <si>
    <t>Університет митної справи та фінансів</t>
  </si>
  <si>
    <t>GMW2025_13_388</t>
  </si>
  <si>
    <t>Бондаренко Кіріл Андрійович</t>
  </si>
  <si>
    <t>Миколаївський політехнічний фаховий коледж</t>
  </si>
  <si>
    <t>GMW2025_13_389</t>
  </si>
  <si>
    <t>Ісаєнко Вікторія Валентинівна</t>
  </si>
  <si>
    <t>Навчальний Університет "Чернігівська Політехніка"</t>
  </si>
  <si>
    <t>GMW2025_13_390</t>
  </si>
  <si>
    <t>Ярощук Віталіна Олександрівна</t>
  </si>
  <si>
    <t>Хмельницький університет управління та права імені Леоніда Юзькова</t>
  </si>
  <si>
    <t>GMW2025_13_391</t>
  </si>
  <si>
    <t>Ярмощук Вікторія Олегівна</t>
  </si>
  <si>
    <t>Київський фаховий коледж туризму та готельного господарства</t>
  </si>
  <si>
    <t>GMW2025_13_392</t>
  </si>
  <si>
    <t>Івашина Олександр Флорович</t>
  </si>
  <si>
    <t>GMW2025_13_393</t>
  </si>
  <si>
    <t>Шалівська Діана Олександрівна</t>
  </si>
  <si>
    <t>GMW2025_13_394</t>
  </si>
  <si>
    <t>Костенко Вадим Станіславович</t>
  </si>
  <si>
    <t>GMW2025_13_395</t>
  </si>
  <si>
    <t>Рилєєв Сергій Володимирович</t>
  </si>
  <si>
    <t>GMW2025_13_396</t>
  </si>
  <si>
    <t>Бартельова Алла Анатоліївна</t>
  </si>
  <si>
    <t>GMW2025_13_397</t>
  </si>
  <si>
    <t>Аштаменко Артем Юрійович</t>
  </si>
  <si>
    <t>GMW2025_13_398</t>
  </si>
  <si>
    <t>Борисенко Вікторія Вячеславівна</t>
  </si>
  <si>
    <t>GMW2025_13_399</t>
  </si>
  <si>
    <t>Даолатзай Вероніка Хашимівна</t>
  </si>
  <si>
    <t>GMW2025_13_400</t>
  </si>
  <si>
    <t>Козлов Олег Володимирович</t>
  </si>
  <si>
    <t>GMW2025_13_401</t>
  </si>
  <si>
    <t>Гордійчук Валерія Іванівна</t>
  </si>
  <si>
    <t>GMW2025_13_402</t>
  </si>
  <si>
    <t>Куковякіна Вероніка Іванівна</t>
  </si>
  <si>
    <t>GMW2025_13_403</t>
  </si>
  <si>
    <t>Пендюр Маріанна Миколаївна</t>
  </si>
  <si>
    <t>GMW2025_13_404</t>
  </si>
  <si>
    <t>Карасьов Артем Дмитрович</t>
  </si>
  <si>
    <t>GMW2025_13_405</t>
  </si>
  <si>
    <t>Семергей Мирослава Олегівна</t>
  </si>
  <si>
    <t>GMW2025_13_406</t>
  </si>
  <si>
    <t>Козловська Поліна Олександрівна</t>
  </si>
  <si>
    <t>GMW2025_13_407</t>
  </si>
  <si>
    <t>Фалєєва Світлана Костянтинівна</t>
  </si>
  <si>
    <t>Комунальний заклад "Харківська гімназія 86 Харківської мімької ради"</t>
  </si>
  <si>
    <t>GMW2025_13_408</t>
  </si>
  <si>
    <t>Пеняк Юлія Сергіївна</t>
  </si>
  <si>
    <t>GMW2025_13_409</t>
  </si>
  <si>
    <t>Кавун Аліна</t>
  </si>
  <si>
    <t>GMW2025_13_410</t>
  </si>
  <si>
    <t>Кучеренко Анна Сергіївна</t>
  </si>
  <si>
    <t>Таращанський технічний та екноміко-правовий фаховий коледж</t>
  </si>
  <si>
    <t>GMW2025_13_411</t>
  </si>
  <si>
    <t>Драган Ірина Дмитрівна</t>
  </si>
  <si>
    <t>GMW2025_13_412</t>
  </si>
  <si>
    <t>Люклян Софія Олегівна</t>
  </si>
  <si>
    <t>GMW2025_13_413</t>
  </si>
  <si>
    <t>Юлія ДМИТРУК</t>
  </si>
  <si>
    <t>GMW2025_13_414</t>
  </si>
  <si>
    <t>Когуч Анастасія</t>
  </si>
  <si>
    <t>GMW2025_13_415</t>
  </si>
  <si>
    <t>Баланда Яна</t>
  </si>
  <si>
    <t>GMW2025_13_416</t>
  </si>
  <si>
    <t>Шевага Василь Михайлович</t>
  </si>
  <si>
    <t>Івано-франківський національний технічний університет нафти і газу</t>
  </si>
  <si>
    <t>GMW2025_13_417</t>
  </si>
  <si>
    <t>Артемович Вікторія Володимирівна</t>
  </si>
  <si>
    <t>GMW2025_13_418</t>
  </si>
  <si>
    <t>Білоножко Аліна Володимирівна</t>
  </si>
  <si>
    <t>ДПТНЗ» Конотопське Вище Професійне Училище»</t>
  </si>
  <si>
    <t>GMW2025_13_419</t>
  </si>
  <si>
    <t>Понєдєльніков Богдан Олегович</t>
  </si>
  <si>
    <t>Центральноукраїнський центрально технічний університет</t>
  </si>
  <si>
    <t>GMW2025_13_420</t>
  </si>
  <si>
    <t>Білоус Алла Сергіївна</t>
  </si>
  <si>
    <t>Софіївський ЗДО «Ромашка»</t>
  </si>
  <si>
    <t>GMW2025_13_421</t>
  </si>
  <si>
    <t>Кірєєва Варвара Володимирівна</t>
  </si>
  <si>
    <t>Дистанційна школа Optima</t>
  </si>
  <si>
    <t>GMW2025_13_422</t>
  </si>
  <si>
    <t>Шведюк Каріна</t>
  </si>
  <si>
    <t>Івано-Франківський Національний технічний університет нафти і газу</t>
  </si>
  <si>
    <t>GMW2025_13_423</t>
  </si>
  <si>
    <t>Пазинюк Ольга Ігорівна</t>
  </si>
  <si>
    <t>GMW2025_13_424</t>
  </si>
  <si>
    <t>Бучковська Вероніка Андріївна</t>
  </si>
  <si>
    <t>GMW2025_13_425</t>
  </si>
  <si>
    <t>Хуторна Лідія Іванівна</t>
  </si>
  <si>
    <t>Комунальний заклад дошкільної освіти комбінованого типу( яслі- садок)№75 Криворізької міської ради</t>
  </si>
  <si>
    <t>GMW2025_13_426</t>
  </si>
  <si>
    <t>Опалатенко Катерина Михайлівна</t>
  </si>
  <si>
    <t>GMW2025_13_427</t>
  </si>
  <si>
    <t>Король Світлана Василівна</t>
  </si>
  <si>
    <t>GMW2025_13_428</t>
  </si>
  <si>
    <t>Мельник Сергій Олександрович</t>
  </si>
  <si>
    <t>GMW2025_13_429</t>
  </si>
  <si>
    <t>Юр'як Роман Іванович</t>
  </si>
  <si>
    <t>Коломийський ліцей #9 Коломийської міської ради</t>
  </si>
  <si>
    <t>GMW2025_13_430</t>
  </si>
  <si>
    <t>Ковальчук Вікторія Миколаївна</t>
  </si>
  <si>
    <t>GMW2025_13_431</t>
  </si>
  <si>
    <t>Анедченко Ірина Юріївна</t>
  </si>
  <si>
    <t>GMW2025_13_432</t>
  </si>
  <si>
    <t>Анна СЕРЕДИЧ</t>
  </si>
  <si>
    <t>GMW2025_13_433</t>
  </si>
  <si>
    <t>Гаркуша Тамара Григорівна</t>
  </si>
  <si>
    <t>Сумський національний аграрний університет</t>
  </si>
  <si>
    <t>GMW2025_13_434</t>
  </si>
  <si>
    <t>Зубенко Ірина Вячеславівна</t>
  </si>
  <si>
    <t>Селидівський ліцей №1 Селидівської міської ради Покровського району Донецької області</t>
  </si>
  <si>
    <t>GMW2025_13_435</t>
  </si>
  <si>
    <t>Гуцул Інна Анатоліївна</t>
  </si>
  <si>
    <t>GMW2025_13_436</t>
  </si>
  <si>
    <t>Кокоша Вікторія Миколаївна</t>
  </si>
  <si>
    <t>ВСП "Технолого-економічний фаховий коледж Білоцерківського НАУ"</t>
  </si>
  <si>
    <t>GMW2025_13_437</t>
  </si>
  <si>
    <t>Вербицька Вікторія Іванівна</t>
  </si>
  <si>
    <t>GMW2025_13_438</t>
  </si>
  <si>
    <t>Василишин Марія Володимирівна</t>
  </si>
  <si>
    <t>ВСП Львівський фаховий коледж харчової і переробної промисловості НУХТ</t>
  </si>
  <si>
    <t>GMW2025_13_439</t>
  </si>
  <si>
    <t>Євтух Любов Богданівна</t>
  </si>
  <si>
    <t>ІППТ НУ Львівська політехніка</t>
  </si>
  <si>
    <t>GMW2025_13_440</t>
  </si>
  <si>
    <t>Водоп'янов Роман Вікторович</t>
  </si>
  <si>
    <t>Комунальний заклад "Запорізька спеціалізована школа-інтернат ІІ-ІІІ ступенів "Козацький ліцей" Запорізької обласної ради</t>
  </si>
  <si>
    <t>GMW2025_13_441</t>
  </si>
  <si>
    <t>Файчук Ольга Валеріївна</t>
  </si>
  <si>
    <t>GMW2025_13_442</t>
  </si>
  <si>
    <t>Осіпчук Інна Олександрівна</t>
  </si>
  <si>
    <t>Фаховий коледж інженерії управління та землевпорядкуванн Державного некомерційного підприємства"Державний університет"Київський авіаційний інститут"</t>
  </si>
  <si>
    <t>GMW2025_13_443</t>
  </si>
  <si>
    <t>Долотова Ольга Михайлівна</t>
  </si>
  <si>
    <t>Дніпровська гімназія 34 ДМР</t>
  </si>
  <si>
    <t>GMW2025_13_444</t>
  </si>
  <si>
    <t>Ломачинська Ірина Анатоліївна</t>
  </si>
  <si>
    <t>Одеський національний університет імені І. І. Мечникова</t>
  </si>
  <si>
    <t>GMW2025_13_445</t>
  </si>
  <si>
    <t>Синовець Римма Олегівна</t>
  </si>
  <si>
    <t>Тернопільська загальноосвітня школа І-ІІІ ступенів №24</t>
  </si>
  <si>
    <t>GMW2025_13_446</t>
  </si>
  <si>
    <t>Дребот Людмила Степанівна</t>
  </si>
  <si>
    <t>ВСП Фаховий коледж економіки і технологій ДУЕТ</t>
  </si>
  <si>
    <t>GMW2025_13_447</t>
  </si>
  <si>
    <t>Козачок Андрій Михайлович</t>
  </si>
  <si>
    <t>GMW2025_13_448</t>
  </si>
  <si>
    <t>Ганна Сербенюк</t>
  </si>
  <si>
    <t>GMW2025_13_449</t>
  </si>
  <si>
    <t>Івах Світлана Сергіївна</t>
  </si>
  <si>
    <t>Харківський автомобільного -дорожній фаховий коледж</t>
  </si>
  <si>
    <t>GMW2025_13_450</t>
  </si>
  <si>
    <t>Глейдман Кіра</t>
  </si>
  <si>
    <t>Мукачівський кооперативний фаховий коледж бізнесу</t>
  </si>
  <si>
    <t>GMW2025_13_451</t>
  </si>
  <si>
    <t>Кліпа Тетяна Валентинівна</t>
  </si>
  <si>
    <t>Воздвиженська філія Ямпільського ліцею √2 Ямпільської селищної ради Сумської області</t>
  </si>
  <si>
    <t>GMW2025_13_452</t>
  </si>
  <si>
    <t>Бірченко Анна Сергіївна</t>
  </si>
  <si>
    <t>ВСП "Кадіївський педагогічний фаховий коледж ДЗ "Луганський національний університет імені Тараса Шевченка "</t>
  </si>
  <si>
    <t>GMW2025_13_453</t>
  </si>
  <si>
    <t>Губинська Наталія Володимирівна</t>
  </si>
  <si>
    <t>Харківський автомобільно-дорожній фаховий коледж</t>
  </si>
  <si>
    <t>GMW2025_13_454</t>
  </si>
  <si>
    <t>Похвала Ганна Ігорівна</t>
  </si>
  <si>
    <t>ВСП «Кадіївський педагогічний фаховий коледж Державного закладу «Луганський національний університет імені Тараса Шевченка»</t>
  </si>
  <si>
    <t>GMW2025_13_455</t>
  </si>
  <si>
    <t>Боярський Михайло</t>
  </si>
  <si>
    <t>П.Орлика</t>
  </si>
  <si>
    <t>GMW2025_13_456</t>
  </si>
  <si>
    <t>Оксана ПРЯДКО</t>
  </si>
  <si>
    <t>GMW2025_13_457</t>
  </si>
  <si>
    <t>Голубєва Любов Олександрівна</t>
  </si>
  <si>
    <t>GMW2025_13_458</t>
  </si>
  <si>
    <t>Науменко Анна Вячеславівна</t>
  </si>
  <si>
    <t>GMW2025_13_459</t>
  </si>
  <si>
    <t>Іщук Каріна Максимівна</t>
  </si>
  <si>
    <t>Центральноукраїнський Національний Технічний університет</t>
  </si>
  <si>
    <t>GMW2025_13_460</t>
  </si>
  <si>
    <t>Найченко Ірина Олександрівна</t>
  </si>
  <si>
    <t>Таращанський Технічний та економіко-правовий фаховий коледж</t>
  </si>
  <si>
    <t>GMW2025_13_461</t>
  </si>
  <si>
    <t>Гут Любов Василівна</t>
  </si>
  <si>
    <t>Чернівецький торговельно-економічний інститут Державного торговельно-економічного університетету</t>
  </si>
  <si>
    <t>GMW2025_13_462</t>
  </si>
  <si>
    <t>Грабчак Ірина Василівна</t>
  </si>
  <si>
    <t>Уманський педагогічний університет імені Павла Тичини</t>
  </si>
  <si>
    <t>GMW2025_13_463</t>
  </si>
  <si>
    <t>Малярчук Владислав Олександрович</t>
  </si>
  <si>
    <t>GMW2025_13_464</t>
  </si>
  <si>
    <t>Чеснік Наталія Миколаївна</t>
  </si>
  <si>
    <t>Вінницький фаховий коледж Національного університету харчових технологій</t>
  </si>
  <si>
    <t>GMW2025_13_465</t>
  </si>
  <si>
    <t>Мустеца Назар Олегович ЧТЕІ ДТЕУ</t>
  </si>
  <si>
    <t>GMW2025_13_466</t>
  </si>
  <si>
    <t>Ковльчук Ірина Іванівна</t>
  </si>
  <si>
    <t>GMW2025_13_467</t>
  </si>
  <si>
    <t>Скрипник Микола Євгенович</t>
  </si>
  <si>
    <t>Чернівецький торговельно-економічний інститут ДТЕУ</t>
  </si>
  <si>
    <t>GMW2025_13_468</t>
  </si>
  <si>
    <t>Носуліч Давид Валентинович</t>
  </si>
  <si>
    <t>Луцький національний технічний університет</t>
  </si>
  <si>
    <t>GMW2025_13_469</t>
  </si>
  <si>
    <t>Сахно Ольга Петрівна</t>
  </si>
  <si>
    <t>КЗДО №259 ДМР</t>
  </si>
  <si>
    <t>GMW2025_13_470</t>
  </si>
  <si>
    <t>Головінова Альона</t>
  </si>
  <si>
    <t>GMW2025_13_471</t>
  </si>
  <si>
    <t>Горбунова Єкатерина</t>
  </si>
  <si>
    <t>GMW2025_13_472</t>
  </si>
  <si>
    <t>Гавриш Аріна</t>
  </si>
  <si>
    <t>GMW2025_13_473</t>
  </si>
  <si>
    <t>Гаврилова Наталія Валеріївна</t>
  </si>
  <si>
    <t>Центральноукраїнский національний технічний університет</t>
  </si>
  <si>
    <t>GMW2025_13_474</t>
  </si>
  <si>
    <t>Чикаловець Вікторія Юріївна</t>
  </si>
  <si>
    <t>Національний університет Чернігівська Політехніка</t>
  </si>
  <si>
    <t>GMW2025_13_475</t>
  </si>
  <si>
    <t>Яценко Діана ЕА-11-24</t>
  </si>
  <si>
    <t>GMW2025_13_476</t>
  </si>
  <si>
    <t>Легенчук Оксана Анатоліївна</t>
  </si>
  <si>
    <t>Кіфк кнуба</t>
  </si>
  <si>
    <t>GMW2025_13_477</t>
  </si>
  <si>
    <t>Іщенко Яна Сергіївна</t>
  </si>
  <si>
    <t>GMW2025_13_478</t>
  </si>
  <si>
    <t>Додіван Марія Олександрівна</t>
  </si>
  <si>
    <t>Державний біотехнологічний університет</t>
  </si>
  <si>
    <t>GMW2025_13_479</t>
  </si>
  <si>
    <t>Махнюк Андрій Анатолійович</t>
  </si>
  <si>
    <t>Міжнародний класичний університет Пилипа Орлика</t>
  </si>
  <si>
    <t>GMW2025_13_480</t>
  </si>
  <si>
    <t>Тарасюк Ірина Володимирівна</t>
  </si>
  <si>
    <t>ВСП Технологічний фаховий коледж Національного лісотехнічного університету України"</t>
  </si>
  <si>
    <t>GMW2025_13_481</t>
  </si>
  <si>
    <t>Ісаєва Діана Сергіївна</t>
  </si>
  <si>
    <t>Центральноукраїнський національний технічний універсмети</t>
  </si>
  <si>
    <t>GMW2025_13_482</t>
  </si>
  <si>
    <t>Бондаренко Катерина</t>
  </si>
  <si>
    <t>GMW2025_13_483</t>
  </si>
  <si>
    <t>Коротинська Олена Петрівна</t>
  </si>
  <si>
    <t>Центр позашкільної освіти "Школа Майбутнього"</t>
  </si>
  <si>
    <t>GMW2025_13_484</t>
  </si>
  <si>
    <t>Абрамов Олександр</t>
  </si>
  <si>
    <t>Центрально Національний Технічний Університет</t>
  </si>
  <si>
    <t>GMW2025_13_485</t>
  </si>
  <si>
    <t>Немченко Віолетта ЕА -11 -24</t>
  </si>
  <si>
    <t>GMW2025_13_486</t>
  </si>
  <si>
    <t>Іщенко Катерина</t>
  </si>
  <si>
    <t>GMW2025_13_487</t>
  </si>
  <si>
    <t>Препяк Олександра Владиславівна</t>
  </si>
  <si>
    <t>GMW2025_13_488</t>
  </si>
  <si>
    <t>Картавцева Тетяна</t>
  </si>
  <si>
    <t>GMW2025_13_489</t>
  </si>
  <si>
    <t>Кравченко Олена Іванівна</t>
  </si>
  <si>
    <t>GMW2025_13_490</t>
  </si>
  <si>
    <t>Горохова Анастасія Андріївна</t>
  </si>
  <si>
    <t>GMW2025_13_491</t>
  </si>
  <si>
    <t>Нікішина Ганна Олександрівна</t>
  </si>
  <si>
    <t>Комунальний заклад Матвіївська ЗОСШ-інтернат І-ІІІ ступенів Запорізької обласної ради</t>
  </si>
  <si>
    <t>GMW2025_13_492</t>
  </si>
  <si>
    <t>Приходько Володимир Всеволодович</t>
  </si>
  <si>
    <t>Стеблівський ліцей – опорний заклад загальної середньої освіти імені І. С. Нечуя – Левицького Стеблівської селищної ради Черкаської області</t>
  </si>
  <si>
    <t>GMW2025_13_493</t>
  </si>
  <si>
    <t>Тріфан Марія Василівна</t>
  </si>
  <si>
    <t>Відокремлений структурний підрозділ "Конотопський індустріально-педагогічний фаховий коледж Сумського державного університету"</t>
  </si>
  <si>
    <t>GMW2025_13_494</t>
  </si>
  <si>
    <t>Сокур Анастасія Сергіївна</t>
  </si>
  <si>
    <t>GMW2025_13_495</t>
  </si>
  <si>
    <t>Таран Вероніка Олександрівна</t>
  </si>
  <si>
    <t>ліцей 315</t>
  </si>
  <si>
    <t>GMW2025_13_496</t>
  </si>
  <si>
    <t>Кочешков Анатолій</t>
  </si>
  <si>
    <t>НТУУ "КПІ ім. І. Сікорського"</t>
  </si>
  <si>
    <t>GMW2025_13_497</t>
  </si>
  <si>
    <t>Богданова Марія Євгенівна</t>
  </si>
  <si>
    <t>GMW2025_13_498</t>
  </si>
  <si>
    <t>Савицький Вадим Володимирович</t>
  </si>
  <si>
    <t>GMW2025_13_499</t>
  </si>
  <si>
    <t>Левичкіна Олена Валентинівна</t>
  </si>
  <si>
    <t>Відокремлений структурний підрозділ «Волинський фаховий коледж Національного університету харчових технологій»</t>
  </si>
  <si>
    <t>GMW2025_13_500</t>
  </si>
  <si>
    <t>Довгвнюк Анна Ігорівна</t>
  </si>
  <si>
    <t>Чернівецький Фаховий коледж технологій та дизайну</t>
  </si>
  <si>
    <t>GMW2025_13_501</t>
  </si>
  <si>
    <t>ELVIRA TULYK</t>
  </si>
  <si>
    <t>Чернівецький фаховий коледж технологій та дизайну</t>
  </si>
  <si>
    <t>GMW2025_13_502</t>
  </si>
  <si>
    <t>Куліш Марія Федорівна</t>
  </si>
  <si>
    <t>Дошкільний навчальний заклад 2</t>
  </si>
  <si>
    <t>GMW2025_13_503</t>
  </si>
  <si>
    <t>Омельченко Ірина Геннадіївна</t>
  </si>
  <si>
    <t>Комунальний заклад "Заклад дошкільної освіти (ясла -садок)265 Харківської міської ради "</t>
  </si>
  <si>
    <t>GMW2025_13_504</t>
  </si>
  <si>
    <t>Морозюк Ніна Петрівна</t>
  </si>
  <si>
    <t>КЗДО #293ДМР</t>
  </si>
  <si>
    <t>GMW2025_13_505</t>
  </si>
  <si>
    <t>Ляшенко Яна Олександрівна</t>
  </si>
  <si>
    <t>Полтавський фаховий кооперативний коледж</t>
  </si>
  <si>
    <t>GMW2025_13_506</t>
  </si>
  <si>
    <t>Більдєй Антоніна Володимирівна</t>
  </si>
  <si>
    <t>Херсонський кооперативний економіко правовий коледж</t>
  </si>
  <si>
    <t>GMW2025_13_507</t>
  </si>
  <si>
    <t>Новіченко Віра Ігорівна</t>
  </si>
  <si>
    <t>ДПТНЗ "Криворізький центр професійної освіти робітничих кадрів торгівлі та ресторанного сервісу"</t>
  </si>
  <si>
    <t>GMW2025_13_508</t>
  </si>
  <si>
    <t>Данилюк Інна Петрівна</t>
  </si>
  <si>
    <t>GMW2025_13_509</t>
  </si>
  <si>
    <t>Пугач Анна Сергіївна</t>
  </si>
  <si>
    <t>Комунальний заклад Сумської обласної ради "Сумський обласний академічний ліцей імені Дмитра Євдокимова"</t>
  </si>
  <si>
    <t>GMW2025_13_510</t>
  </si>
  <si>
    <t>Груба Галина Олегівна</t>
  </si>
  <si>
    <t>GMW2025_13_511</t>
  </si>
  <si>
    <t>Демура Дарина Андріївна</t>
  </si>
  <si>
    <t>Лозівська філія харківського автомобільно-дорожнього фахового коледжу</t>
  </si>
  <si>
    <t>GMW2025_13_512</t>
  </si>
  <si>
    <t>Мельник Петро Гнатович</t>
  </si>
  <si>
    <t>Івано-Франківський Національний Техніснмй університет нафти і газу</t>
  </si>
  <si>
    <t>GMW2025_13_513</t>
  </si>
  <si>
    <t>Трасоруб Єлизавета Артурівна</t>
  </si>
  <si>
    <t>Чернівецький фаховий коледж дизайну та технології</t>
  </si>
  <si>
    <t>GMW2025_13_514</t>
  </si>
  <si>
    <t>Литовченко Сніжана Сергіївна</t>
  </si>
  <si>
    <t>GMW2025_13_515</t>
  </si>
  <si>
    <t>Колесник Ірина Володимирівна</t>
  </si>
  <si>
    <t>ВІДОКРЕМЛЕНИЙ СТРУКТУРНИЙ ПІДРОЗДІЛ «ТЕХНОЛОГІЧНИЙ ФАХОВИЙ КОЛЕДЖ ДЕРЖАВНОГО УНІВЕРСИТЕТУ ЕКОНОМІКИ І ТЕХНОЛОГІЙ»</t>
  </si>
  <si>
    <t>GMW2025_13_516</t>
  </si>
  <si>
    <t>Нижник Софія Тарасівна</t>
  </si>
  <si>
    <t>ІФНТУНГ</t>
  </si>
  <si>
    <t>GMW2025_13_517</t>
  </si>
  <si>
    <t>Шевченко Олександр</t>
  </si>
  <si>
    <t>GMW2025_13_518</t>
  </si>
  <si>
    <t>Шевченко Олександр Дмитрович</t>
  </si>
  <si>
    <t>GMW2025_13_519</t>
  </si>
  <si>
    <t>Шевченко Оксана Анатоліївна</t>
  </si>
  <si>
    <t>ДПТНЗ "Конотопське ВПУ"</t>
  </si>
  <si>
    <t>GMW2025_13_520</t>
  </si>
  <si>
    <t>Krymska Anna</t>
  </si>
  <si>
    <t>GMW2025_13_521</t>
  </si>
  <si>
    <t>ФІЛЬКІНА Юлія Євгенівна</t>
  </si>
  <si>
    <t>GMW2025_13_522</t>
  </si>
  <si>
    <t>Кочина Ольга Сергіївна</t>
  </si>
  <si>
    <t>Криворізький ліцей №127</t>
  </si>
  <si>
    <t>GMW2025_13_523</t>
  </si>
  <si>
    <t>Капітонова Анастасія Володимирівна</t>
  </si>
  <si>
    <t>Комунальний заклад дошкільної освіти(ясла-садок) №257 Криворізької міської ради</t>
  </si>
  <si>
    <t>GMW2025_13_524</t>
  </si>
  <si>
    <t>Рудь Оксана Василівна</t>
  </si>
  <si>
    <t>Комунальний заклад "Черкаський академічний ліцей "Перспектива" Черкаської обласної ради"</t>
  </si>
  <si>
    <t>GMW2025_13_525</t>
  </si>
  <si>
    <t>Білошапка Оксана Миколаївна</t>
  </si>
  <si>
    <t>GMW2025_13_526</t>
  </si>
  <si>
    <t>Галій Вероніка Ігорівна</t>
  </si>
  <si>
    <t>Івано-франківський національний університет нафти і газу</t>
  </si>
  <si>
    <t>GMW2025_13_527</t>
  </si>
  <si>
    <t>Сарбаш Юлія Андріївна</t>
  </si>
  <si>
    <t>GMW2025_13_528</t>
  </si>
  <si>
    <t>Булат Наталія Сергіївна</t>
  </si>
  <si>
    <t>GMW2025_13_529</t>
  </si>
  <si>
    <t>Гришай Олег Вікторович</t>
  </si>
  <si>
    <t>GMW2025_13_530</t>
  </si>
  <si>
    <t>Гришай Ольга Михайлівна</t>
  </si>
  <si>
    <t>GMW2025_13_531</t>
  </si>
  <si>
    <t>Манаєнков Павло Олексійович</t>
  </si>
  <si>
    <t>GMW2025_13_532</t>
  </si>
  <si>
    <t>Зюзько Тетяна Григорівна</t>
  </si>
  <si>
    <t>GMW2025_13_533</t>
  </si>
  <si>
    <t>Симонов Сергій Михайлович</t>
  </si>
  <si>
    <t>GMW2025_13_534</t>
  </si>
  <si>
    <t>Мозговий Артем Сергійович</t>
  </si>
  <si>
    <t>GMW2025_13_535</t>
  </si>
  <si>
    <t>Лукін Олександр Віталійович</t>
  </si>
  <si>
    <t>GMW2025_13_536</t>
  </si>
  <si>
    <t>Невдаха Володимир Юрійович</t>
  </si>
  <si>
    <t>GMW2025_13_537</t>
  </si>
  <si>
    <t>Пасенчук Тетяна Євгенівна</t>
  </si>
  <si>
    <t>GMW2025_13_538</t>
  </si>
  <si>
    <t>Бородай Ірина</t>
  </si>
  <si>
    <t>GMW2025_13_539</t>
  </si>
  <si>
    <t>Гавриленко Аліна Василівна</t>
  </si>
  <si>
    <t>Херсонський кооперативний-економіко правовий фаховий коледж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</si>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</sst>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-GPfLzKiteHqL8B1IFg9" TargetMode="External"/><Relationship Id="rId21" Type="http://schemas.openxmlformats.org/officeDocument/2006/relationships/hyperlink" Target="https://talan.bank.gov.ua/get-user-certificate/-GPfLXhzaEC63W7a7v8v" TargetMode="External"/><Relationship Id="rId324" Type="http://schemas.openxmlformats.org/officeDocument/2006/relationships/hyperlink" Target="https://talan.bank.gov.ua/get-user-certificate/-GPfLIIu2V-tfIVmgJ-s" TargetMode="External"/><Relationship Id="rId531" Type="http://schemas.openxmlformats.org/officeDocument/2006/relationships/hyperlink" Target="https://talan.bank.gov.ua/get-user-certificate/-GPfL8StE2gfM617JOZS" TargetMode="External"/><Relationship Id="rId170" Type="http://schemas.openxmlformats.org/officeDocument/2006/relationships/hyperlink" Target="https://talan.bank.gov.ua/get-user-certificate/-GPfLDVv-rBeil8fHT1W" TargetMode="External"/><Relationship Id="rId268" Type="http://schemas.openxmlformats.org/officeDocument/2006/relationships/hyperlink" Target="https://talan.bank.gov.ua/get-user-certificate/-GPfLrP5xIoxhTd4D3M3" TargetMode="External"/><Relationship Id="rId475" Type="http://schemas.openxmlformats.org/officeDocument/2006/relationships/hyperlink" Target="https://talan.bank.gov.ua/get-user-certificate/-GPfLTHZKMVIZG96WNVK" TargetMode="External"/><Relationship Id="rId32" Type="http://schemas.openxmlformats.org/officeDocument/2006/relationships/hyperlink" Target="https://talan.bank.gov.ua/get-user-certificate/-GPfLKZxV-B7t51GzGGp" TargetMode="External"/><Relationship Id="rId128" Type="http://schemas.openxmlformats.org/officeDocument/2006/relationships/hyperlink" Target="https://talan.bank.gov.ua/get-user-certificate/-GPfLQwwoMEx-AG0myJ9" TargetMode="External"/><Relationship Id="rId335" Type="http://schemas.openxmlformats.org/officeDocument/2006/relationships/hyperlink" Target="https://talan.bank.gov.ua/get-user-certificate/-GPfL0lbXYMmrOnQ7S_0" TargetMode="External"/><Relationship Id="rId181" Type="http://schemas.openxmlformats.org/officeDocument/2006/relationships/hyperlink" Target="https://talan.bank.gov.ua/get-user-certificate/-GPfLu8zZ51bLDhGud0Q" TargetMode="External"/><Relationship Id="rId402" Type="http://schemas.openxmlformats.org/officeDocument/2006/relationships/hyperlink" Target="https://talan.bank.gov.ua/get-user-certificate/-GPfL9CjRhjuSONPHXOL" TargetMode="External"/><Relationship Id="rId279" Type="http://schemas.openxmlformats.org/officeDocument/2006/relationships/hyperlink" Target="https://talan.bank.gov.ua/get-user-certificate/-GPfL0csJDWcYO48zYth" TargetMode="External"/><Relationship Id="rId486" Type="http://schemas.openxmlformats.org/officeDocument/2006/relationships/hyperlink" Target="https://talan.bank.gov.ua/get-user-certificate/-GPfLXh2coziTyX9t3PD" TargetMode="External"/><Relationship Id="rId43" Type="http://schemas.openxmlformats.org/officeDocument/2006/relationships/hyperlink" Target="https://talan.bank.gov.ua/get-user-certificate/-GPfLF6JGr22y5PewtdA" TargetMode="External"/><Relationship Id="rId139" Type="http://schemas.openxmlformats.org/officeDocument/2006/relationships/hyperlink" Target="https://talan.bank.gov.ua/get-user-certificate/-GPfLV8uHK7Kb3uD8mjG" TargetMode="External"/><Relationship Id="rId290" Type="http://schemas.openxmlformats.org/officeDocument/2006/relationships/hyperlink" Target="https://talan.bank.gov.ua/get-user-certificate/-GPfLmrmtyDKerPRYV5D" TargetMode="External"/><Relationship Id="rId304" Type="http://schemas.openxmlformats.org/officeDocument/2006/relationships/hyperlink" Target="https://talan.bank.gov.ua/get-user-certificate/-GPfLxGWcDIedHDfkUMx" TargetMode="External"/><Relationship Id="rId346" Type="http://schemas.openxmlformats.org/officeDocument/2006/relationships/hyperlink" Target="https://talan.bank.gov.ua/get-user-certificate/-GPfLlk27abpU7OWj3z1" TargetMode="External"/><Relationship Id="rId388" Type="http://schemas.openxmlformats.org/officeDocument/2006/relationships/hyperlink" Target="https://talan.bank.gov.ua/get-user-certificate/-GPfLhUf_wq5gkKbXqyr" TargetMode="External"/><Relationship Id="rId511" Type="http://schemas.openxmlformats.org/officeDocument/2006/relationships/hyperlink" Target="https://talan.bank.gov.ua/get-user-certificate/-GPfLAA0OVy0U1ai8twT" TargetMode="External"/><Relationship Id="rId85" Type="http://schemas.openxmlformats.org/officeDocument/2006/relationships/hyperlink" Target="https://talan.bank.gov.ua/get-user-certificate/-GPfLZMpTz9fX8o1U7Th" TargetMode="External"/><Relationship Id="rId150" Type="http://schemas.openxmlformats.org/officeDocument/2006/relationships/hyperlink" Target="https://talan.bank.gov.ua/get-user-certificate/-GPfLEvDqbuFdymabkXh" TargetMode="External"/><Relationship Id="rId192" Type="http://schemas.openxmlformats.org/officeDocument/2006/relationships/hyperlink" Target="https://talan.bank.gov.ua/get-user-certificate/-GPfLnJQD45TNLH44KPg" TargetMode="External"/><Relationship Id="rId206" Type="http://schemas.openxmlformats.org/officeDocument/2006/relationships/hyperlink" Target="https://talan.bank.gov.ua/get-user-certificate/-GPfL9n7t6TeuEvxsLBX" TargetMode="External"/><Relationship Id="rId413" Type="http://schemas.openxmlformats.org/officeDocument/2006/relationships/hyperlink" Target="https://talan.bank.gov.ua/get-user-certificate/-GPfLI-WqamSZ8zrzdAc" TargetMode="External"/><Relationship Id="rId248" Type="http://schemas.openxmlformats.org/officeDocument/2006/relationships/hyperlink" Target="https://talan.bank.gov.ua/get-user-certificate/-GPfLb-aBDqnLHLXezcv" TargetMode="External"/><Relationship Id="rId455" Type="http://schemas.openxmlformats.org/officeDocument/2006/relationships/hyperlink" Target="https://talan.bank.gov.ua/get-user-certificate/-GPfLHrcTdvkCL0Ipgds" TargetMode="External"/><Relationship Id="rId497" Type="http://schemas.openxmlformats.org/officeDocument/2006/relationships/hyperlink" Target="https://talan.bank.gov.ua/get-user-certificate/-GPfLxdVGxnH1dBcJJk2" TargetMode="External"/><Relationship Id="rId12" Type="http://schemas.openxmlformats.org/officeDocument/2006/relationships/hyperlink" Target="https://talan.bank.gov.ua/get-user-certificate/-GPfLJ6qxnlPcCxUYeNN" TargetMode="External"/><Relationship Id="rId108" Type="http://schemas.openxmlformats.org/officeDocument/2006/relationships/hyperlink" Target="https://talan.bank.gov.ua/get-user-certificate/-GPfLvmllgWVJwFunvpz" TargetMode="External"/><Relationship Id="rId315" Type="http://schemas.openxmlformats.org/officeDocument/2006/relationships/hyperlink" Target="https://talan.bank.gov.ua/get-user-certificate/-GPfLrtCr3FxhEWNSg5b" TargetMode="External"/><Relationship Id="rId357" Type="http://schemas.openxmlformats.org/officeDocument/2006/relationships/hyperlink" Target="https://talan.bank.gov.ua/get-user-certificate/-GPfLNRL4yRkcHJtwx-G" TargetMode="External"/><Relationship Id="rId522" Type="http://schemas.openxmlformats.org/officeDocument/2006/relationships/hyperlink" Target="https://talan.bank.gov.ua/get-user-certificate/-GPfLDWluKO2NMyTiSWf" TargetMode="External"/><Relationship Id="rId54" Type="http://schemas.openxmlformats.org/officeDocument/2006/relationships/hyperlink" Target="https://talan.bank.gov.ua/get-user-certificate/-GPfLxOJHrUSdnCVzTNW" TargetMode="External"/><Relationship Id="rId96" Type="http://schemas.openxmlformats.org/officeDocument/2006/relationships/hyperlink" Target="https://talan.bank.gov.ua/get-user-certificate/-GPfLrUSjXfQQ4Puz1vc" TargetMode="External"/><Relationship Id="rId161" Type="http://schemas.openxmlformats.org/officeDocument/2006/relationships/hyperlink" Target="https://talan.bank.gov.ua/get-user-certificate/-GPfLoD-L8bERk5gXGrE" TargetMode="External"/><Relationship Id="rId217" Type="http://schemas.openxmlformats.org/officeDocument/2006/relationships/hyperlink" Target="https://talan.bank.gov.ua/get-user-certificate/-GPfLdkLejXLjcBW6wIm" TargetMode="External"/><Relationship Id="rId399" Type="http://schemas.openxmlformats.org/officeDocument/2006/relationships/hyperlink" Target="https://talan.bank.gov.ua/get-user-certificate/-GPfLR8kXNmhjtoNY7w0" TargetMode="External"/><Relationship Id="rId259" Type="http://schemas.openxmlformats.org/officeDocument/2006/relationships/hyperlink" Target="https://talan.bank.gov.ua/get-user-certificate/-GPfLlBTxz3Y3I5AlLvx" TargetMode="External"/><Relationship Id="rId424" Type="http://schemas.openxmlformats.org/officeDocument/2006/relationships/hyperlink" Target="https://talan.bank.gov.ua/get-user-certificate/-GPfL1ZxhDc9vhXyuJ-k" TargetMode="External"/><Relationship Id="rId466" Type="http://schemas.openxmlformats.org/officeDocument/2006/relationships/hyperlink" Target="https://talan.bank.gov.ua/get-user-certificate/-GPfLYJbcjFCzvWeeVzv" TargetMode="External"/><Relationship Id="rId23" Type="http://schemas.openxmlformats.org/officeDocument/2006/relationships/hyperlink" Target="https://talan.bank.gov.ua/get-user-certificate/-GPfLfJj4FWtMYZ0QNTH" TargetMode="External"/><Relationship Id="rId119" Type="http://schemas.openxmlformats.org/officeDocument/2006/relationships/hyperlink" Target="https://talan.bank.gov.ua/get-user-certificate/-GPfLu2RQh920TSjlTsj" TargetMode="External"/><Relationship Id="rId270" Type="http://schemas.openxmlformats.org/officeDocument/2006/relationships/hyperlink" Target="https://talan.bank.gov.ua/get-user-certificate/-GPfLXPA_6EtgNSRnmtg" TargetMode="External"/><Relationship Id="rId326" Type="http://schemas.openxmlformats.org/officeDocument/2006/relationships/hyperlink" Target="https://talan.bank.gov.ua/get-user-certificate/-GPfLPiHI0SV-Oz_zvu9" TargetMode="External"/><Relationship Id="rId533" Type="http://schemas.openxmlformats.org/officeDocument/2006/relationships/hyperlink" Target="https://talan.bank.gov.ua/get-user-certificate/-GPfL2saEMyuIgpOih1R" TargetMode="External"/><Relationship Id="rId65" Type="http://schemas.openxmlformats.org/officeDocument/2006/relationships/hyperlink" Target="https://talan.bank.gov.ua/get-user-certificate/-GPfLZQlG3xCoDAso8vn" TargetMode="External"/><Relationship Id="rId130" Type="http://schemas.openxmlformats.org/officeDocument/2006/relationships/hyperlink" Target="https://talan.bank.gov.ua/get-user-certificate/-GPfLZ3jOSU2g9IGKrNp" TargetMode="External"/><Relationship Id="rId368" Type="http://schemas.openxmlformats.org/officeDocument/2006/relationships/hyperlink" Target="https://talan.bank.gov.ua/get-user-certificate/-GPfLNTDjPsKmo87tpTy" TargetMode="External"/><Relationship Id="rId172" Type="http://schemas.openxmlformats.org/officeDocument/2006/relationships/hyperlink" Target="https://talan.bank.gov.ua/get-user-certificate/-GPfLxQs1baHO8PRf9zF" TargetMode="External"/><Relationship Id="rId228" Type="http://schemas.openxmlformats.org/officeDocument/2006/relationships/hyperlink" Target="https://talan.bank.gov.ua/get-user-certificate/-GPfLSuJdckHnSn_mFoi" TargetMode="External"/><Relationship Id="rId435" Type="http://schemas.openxmlformats.org/officeDocument/2006/relationships/hyperlink" Target="https://talan.bank.gov.ua/get-user-certificate/-GPfLxAdbbYlHZrDl_3G" TargetMode="External"/><Relationship Id="rId477" Type="http://schemas.openxmlformats.org/officeDocument/2006/relationships/hyperlink" Target="https://talan.bank.gov.ua/get-user-certificate/-GPfLcxU2MoxfhVuBLdc" TargetMode="External"/><Relationship Id="rId281" Type="http://schemas.openxmlformats.org/officeDocument/2006/relationships/hyperlink" Target="https://talan.bank.gov.ua/get-user-certificate/-GPfLdTVbImVkBpbeaAZ" TargetMode="External"/><Relationship Id="rId337" Type="http://schemas.openxmlformats.org/officeDocument/2006/relationships/hyperlink" Target="https://talan.bank.gov.ua/get-user-certificate/-GPfLt0bSMXsK-I5KkOF" TargetMode="External"/><Relationship Id="rId502" Type="http://schemas.openxmlformats.org/officeDocument/2006/relationships/hyperlink" Target="https://talan.bank.gov.ua/get-user-certificate/-GPfLWNyqfZW_1k65aY3" TargetMode="External"/><Relationship Id="rId34" Type="http://schemas.openxmlformats.org/officeDocument/2006/relationships/hyperlink" Target="https://talan.bank.gov.ua/get-user-certificate/-GPfLtj7zg39D89PByMh" TargetMode="External"/><Relationship Id="rId76" Type="http://schemas.openxmlformats.org/officeDocument/2006/relationships/hyperlink" Target="https://talan.bank.gov.ua/get-user-certificate/-GPfLPotFVFG7FMYhtY8" TargetMode="External"/><Relationship Id="rId141" Type="http://schemas.openxmlformats.org/officeDocument/2006/relationships/hyperlink" Target="https://talan.bank.gov.ua/get-user-certificate/-GPfLbTxLK-WscAx-y2o" TargetMode="External"/><Relationship Id="rId379" Type="http://schemas.openxmlformats.org/officeDocument/2006/relationships/hyperlink" Target="https://talan.bank.gov.ua/get-user-certificate/-GPfLtByY0OwyFPQaTUR" TargetMode="External"/><Relationship Id="rId7" Type="http://schemas.openxmlformats.org/officeDocument/2006/relationships/hyperlink" Target="https://talan.bank.gov.ua/get-user-certificate/-GPfLGLvs0XDIU9hFR8q" TargetMode="External"/><Relationship Id="rId183" Type="http://schemas.openxmlformats.org/officeDocument/2006/relationships/hyperlink" Target="https://talan.bank.gov.ua/get-user-certificate/-GPfLXPZkILzLKjqHMBR" TargetMode="External"/><Relationship Id="rId239" Type="http://schemas.openxmlformats.org/officeDocument/2006/relationships/hyperlink" Target="https://talan.bank.gov.ua/get-user-certificate/-GPfLIt31KNmobNQPJOI" TargetMode="External"/><Relationship Id="rId390" Type="http://schemas.openxmlformats.org/officeDocument/2006/relationships/hyperlink" Target="https://talan.bank.gov.ua/get-user-certificate/-GPfL8ydFHZYjn-wGFkL" TargetMode="External"/><Relationship Id="rId404" Type="http://schemas.openxmlformats.org/officeDocument/2006/relationships/hyperlink" Target="https://talan.bank.gov.ua/get-user-certificate/-GPfL_AHCNDBv9dzN3RD" TargetMode="External"/><Relationship Id="rId446" Type="http://schemas.openxmlformats.org/officeDocument/2006/relationships/hyperlink" Target="https://talan.bank.gov.ua/get-user-certificate/-GPfLRAQYqHJbeHH1YWp" TargetMode="External"/><Relationship Id="rId250" Type="http://schemas.openxmlformats.org/officeDocument/2006/relationships/hyperlink" Target="https://talan.bank.gov.ua/get-user-certificate/-GPfLtevJ0OPhAaHgSsR" TargetMode="External"/><Relationship Id="rId292" Type="http://schemas.openxmlformats.org/officeDocument/2006/relationships/hyperlink" Target="https://talan.bank.gov.ua/get-user-certificate/-GPfL60tDCzRvoN5cCpB" TargetMode="External"/><Relationship Id="rId306" Type="http://schemas.openxmlformats.org/officeDocument/2006/relationships/hyperlink" Target="https://talan.bank.gov.ua/get-user-certificate/-GPfL1YkhOxb4J_EpJTe" TargetMode="External"/><Relationship Id="rId488" Type="http://schemas.openxmlformats.org/officeDocument/2006/relationships/hyperlink" Target="https://talan.bank.gov.ua/get-user-certificate/-GPfLGRuddWB0FVzdpyj" TargetMode="External"/><Relationship Id="rId45" Type="http://schemas.openxmlformats.org/officeDocument/2006/relationships/hyperlink" Target="https://talan.bank.gov.ua/get-user-certificate/-GPfLE7ArLAEW7rtgWIK" TargetMode="External"/><Relationship Id="rId87" Type="http://schemas.openxmlformats.org/officeDocument/2006/relationships/hyperlink" Target="https://talan.bank.gov.ua/get-user-certificate/-GPfLAgFudAya3ziA4nl" TargetMode="External"/><Relationship Id="rId110" Type="http://schemas.openxmlformats.org/officeDocument/2006/relationships/hyperlink" Target="https://talan.bank.gov.ua/get-user-certificate/-GPfL_PHR377bjduVprw" TargetMode="External"/><Relationship Id="rId348" Type="http://schemas.openxmlformats.org/officeDocument/2006/relationships/hyperlink" Target="https://talan.bank.gov.ua/get-user-certificate/-GPfLNjBbzOXchSWymuP" TargetMode="External"/><Relationship Id="rId513" Type="http://schemas.openxmlformats.org/officeDocument/2006/relationships/hyperlink" Target="https://talan.bank.gov.ua/get-user-certificate/-GPfLwC_MG-c6QE1rlrk" TargetMode="External"/><Relationship Id="rId152" Type="http://schemas.openxmlformats.org/officeDocument/2006/relationships/hyperlink" Target="https://talan.bank.gov.ua/get-user-certificate/-GPfLfAOqK-X4wVpouxF" TargetMode="External"/><Relationship Id="rId194" Type="http://schemas.openxmlformats.org/officeDocument/2006/relationships/hyperlink" Target="https://talan.bank.gov.ua/get-user-certificate/-GPfLzZQgrEv3b4N_Mo-" TargetMode="External"/><Relationship Id="rId208" Type="http://schemas.openxmlformats.org/officeDocument/2006/relationships/hyperlink" Target="https://talan.bank.gov.ua/get-user-certificate/-GPfLlgWDQ5-ZaSzF3wN" TargetMode="External"/><Relationship Id="rId415" Type="http://schemas.openxmlformats.org/officeDocument/2006/relationships/hyperlink" Target="https://talan.bank.gov.ua/get-user-certificate/-GPfL5HjKdyjFiGPtWcj" TargetMode="External"/><Relationship Id="rId457" Type="http://schemas.openxmlformats.org/officeDocument/2006/relationships/hyperlink" Target="https://talan.bank.gov.ua/get-user-certificate/-GPfLIT6PgiekqPUg9SD" TargetMode="External"/><Relationship Id="rId261" Type="http://schemas.openxmlformats.org/officeDocument/2006/relationships/hyperlink" Target="https://talan.bank.gov.ua/get-user-certificate/-GPfLxDAXq1G2WdGj4v4" TargetMode="External"/><Relationship Id="rId499" Type="http://schemas.openxmlformats.org/officeDocument/2006/relationships/hyperlink" Target="https://talan.bank.gov.ua/get-user-certificate/-GPfL8VVlMEzAn1MhaxA" TargetMode="External"/><Relationship Id="rId14" Type="http://schemas.openxmlformats.org/officeDocument/2006/relationships/hyperlink" Target="https://talan.bank.gov.ua/get-user-certificate/-GPfL9ixeD7hKLt5kNB5" TargetMode="External"/><Relationship Id="rId56" Type="http://schemas.openxmlformats.org/officeDocument/2006/relationships/hyperlink" Target="https://talan.bank.gov.ua/get-user-certificate/-GPfLY-CgFUbkDWZD_vH" TargetMode="External"/><Relationship Id="rId317" Type="http://schemas.openxmlformats.org/officeDocument/2006/relationships/hyperlink" Target="https://talan.bank.gov.ua/get-user-certificate/-GPfLzefee2z3ANO4gGU" TargetMode="External"/><Relationship Id="rId359" Type="http://schemas.openxmlformats.org/officeDocument/2006/relationships/hyperlink" Target="https://talan.bank.gov.ua/get-user-certificate/-GPfLD7wybLqdQJvrpa_" TargetMode="External"/><Relationship Id="rId524" Type="http://schemas.openxmlformats.org/officeDocument/2006/relationships/hyperlink" Target="https://talan.bank.gov.ua/get-user-certificate/-GPfLbC0Qrg0qrPyfhx6" TargetMode="External"/><Relationship Id="rId98" Type="http://schemas.openxmlformats.org/officeDocument/2006/relationships/hyperlink" Target="https://talan.bank.gov.ua/get-user-certificate/-GPfLRPqDWiVAOns6CwD" TargetMode="External"/><Relationship Id="rId121" Type="http://schemas.openxmlformats.org/officeDocument/2006/relationships/hyperlink" Target="https://talan.bank.gov.ua/get-user-certificate/-GPfLEByAKAsBPJwBD9w" TargetMode="External"/><Relationship Id="rId163" Type="http://schemas.openxmlformats.org/officeDocument/2006/relationships/hyperlink" Target="https://talan.bank.gov.ua/get-user-certificate/-GPfL0WhNUH1SzZP_WNg" TargetMode="External"/><Relationship Id="rId219" Type="http://schemas.openxmlformats.org/officeDocument/2006/relationships/hyperlink" Target="https://talan.bank.gov.ua/get-user-certificate/-GPfLJhXkL-b8hjPKGhW" TargetMode="External"/><Relationship Id="rId370" Type="http://schemas.openxmlformats.org/officeDocument/2006/relationships/hyperlink" Target="https://talan.bank.gov.ua/get-user-certificate/-GPfLn89rFZ2-z0kmT9i" TargetMode="External"/><Relationship Id="rId426" Type="http://schemas.openxmlformats.org/officeDocument/2006/relationships/hyperlink" Target="https://talan.bank.gov.ua/get-user-certificate/-GPfLYEzX5Zid4T7VYb_" TargetMode="External"/><Relationship Id="rId230" Type="http://schemas.openxmlformats.org/officeDocument/2006/relationships/hyperlink" Target="https://talan.bank.gov.ua/get-user-certificate/-GPfL0aI6vpehStdMhnZ" TargetMode="External"/><Relationship Id="rId468" Type="http://schemas.openxmlformats.org/officeDocument/2006/relationships/hyperlink" Target="https://talan.bank.gov.ua/get-user-certificate/-GPfLGFpgFjwfi_4nDUg" TargetMode="External"/><Relationship Id="rId25" Type="http://schemas.openxmlformats.org/officeDocument/2006/relationships/hyperlink" Target="https://talan.bank.gov.ua/get-user-certificate/-GPfLmVyb4_QFXbDxmqh" TargetMode="External"/><Relationship Id="rId67" Type="http://schemas.openxmlformats.org/officeDocument/2006/relationships/hyperlink" Target="https://talan.bank.gov.ua/get-user-certificate/-GPfLOgc6PFUeddQoVpF" TargetMode="External"/><Relationship Id="rId272" Type="http://schemas.openxmlformats.org/officeDocument/2006/relationships/hyperlink" Target="https://talan.bank.gov.ua/get-user-certificate/-GPfL85nhJdyXHpht5lb" TargetMode="External"/><Relationship Id="rId328" Type="http://schemas.openxmlformats.org/officeDocument/2006/relationships/hyperlink" Target="https://talan.bank.gov.ua/get-user-certificate/-GPfLkg2ZSfBXe47ixLh" TargetMode="External"/><Relationship Id="rId535" Type="http://schemas.openxmlformats.org/officeDocument/2006/relationships/hyperlink" Target="https://talan.bank.gov.ua/get-user-certificate/-GPfLJmu7I6fio7XJ1bw" TargetMode="External"/><Relationship Id="rId132" Type="http://schemas.openxmlformats.org/officeDocument/2006/relationships/hyperlink" Target="https://talan.bank.gov.ua/get-user-certificate/-GPfLUhw4hzo-nFtpNnU" TargetMode="External"/><Relationship Id="rId174" Type="http://schemas.openxmlformats.org/officeDocument/2006/relationships/hyperlink" Target="https://talan.bank.gov.ua/get-user-certificate/-GPfL6ndUtR0BYqNtovC" TargetMode="External"/><Relationship Id="rId381" Type="http://schemas.openxmlformats.org/officeDocument/2006/relationships/hyperlink" Target="https://talan.bank.gov.ua/get-user-certificate/-GPfLW7KHgo9KiyAXJ_g" TargetMode="External"/><Relationship Id="rId241" Type="http://schemas.openxmlformats.org/officeDocument/2006/relationships/hyperlink" Target="https://talan.bank.gov.ua/get-user-certificate/-GPfLpL1E2gcp9DZFF1L" TargetMode="External"/><Relationship Id="rId437" Type="http://schemas.openxmlformats.org/officeDocument/2006/relationships/hyperlink" Target="https://talan.bank.gov.ua/get-user-certificate/-GPfL-WhbR6pdjSJZ2dX" TargetMode="External"/><Relationship Id="rId479" Type="http://schemas.openxmlformats.org/officeDocument/2006/relationships/hyperlink" Target="https://talan.bank.gov.ua/get-user-certificate/-GPfLFM7Lt2aeG0YWDNj" TargetMode="External"/><Relationship Id="rId36" Type="http://schemas.openxmlformats.org/officeDocument/2006/relationships/hyperlink" Target="https://talan.bank.gov.ua/get-user-certificate/-GPfL_rdXmqQleKePseG" TargetMode="External"/><Relationship Id="rId283" Type="http://schemas.openxmlformats.org/officeDocument/2006/relationships/hyperlink" Target="https://talan.bank.gov.ua/get-user-certificate/-GPfLX7ZMC2hOVdSFCM2" TargetMode="External"/><Relationship Id="rId339" Type="http://schemas.openxmlformats.org/officeDocument/2006/relationships/hyperlink" Target="https://talan.bank.gov.ua/get-user-certificate/-GPfLm52hCs-ZM8TZNdf" TargetMode="External"/><Relationship Id="rId490" Type="http://schemas.openxmlformats.org/officeDocument/2006/relationships/hyperlink" Target="https://talan.bank.gov.ua/get-user-certificate/-GPfL6dafDWaB-khq-5q" TargetMode="External"/><Relationship Id="rId504" Type="http://schemas.openxmlformats.org/officeDocument/2006/relationships/hyperlink" Target="https://talan.bank.gov.ua/get-user-certificate/-GPfLF7rq7Vicj8aIaiX" TargetMode="External"/><Relationship Id="rId78" Type="http://schemas.openxmlformats.org/officeDocument/2006/relationships/hyperlink" Target="https://talan.bank.gov.ua/get-user-certificate/-GPfLJRGb2-pTqHz_PO1" TargetMode="External"/><Relationship Id="rId101" Type="http://schemas.openxmlformats.org/officeDocument/2006/relationships/hyperlink" Target="https://talan.bank.gov.ua/get-user-certificate/-GPfLN_UMOSnQ23JGSUT" TargetMode="External"/><Relationship Id="rId143" Type="http://schemas.openxmlformats.org/officeDocument/2006/relationships/hyperlink" Target="https://talan.bank.gov.ua/get-user-certificate/-GPfLIAVSxHmj8YR7fO4" TargetMode="External"/><Relationship Id="rId185" Type="http://schemas.openxmlformats.org/officeDocument/2006/relationships/hyperlink" Target="https://talan.bank.gov.ua/get-user-certificate/-GPfL7nV8HxmBBLfe97Q" TargetMode="External"/><Relationship Id="rId350" Type="http://schemas.openxmlformats.org/officeDocument/2006/relationships/hyperlink" Target="https://talan.bank.gov.ua/get-user-certificate/-GPfLniALwU5ZZpIyO6j" TargetMode="External"/><Relationship Id="rId406" Type="http://schemas.openxmlformats.org/officeDocument/2006/relationships/hyperlink" Target="https://talan.bank.gov.ua/get-user-certificate/-GPfLFOxJvv8F5huWjZw" TargetMode="External"/><Relationship Id="rId9" Type="http://schemas.openxmlformats.org/officeDocument/2006/relationships/hyperlink" Target="https://talan.bank.gov.ua/get-user-certificate/-GPfLDtmggu5-xQaMyWR" TargetMode="External"/><Relationship Id="rId210" Type="http://schemas.openxmlformats.org/officeDocument/2006/relationships/hyperlink" Target="https://talan.bank.gov.ua/get-user-certificate/-GPfLgvir2YFW1EpX52Z" TargetMode="External"/><Relationship Id="rId392" Type="http://schemas.openxmlformats.org/officeDocument/2006/relationships/hyperlink" Target="https://talan.bank.gov.ua/get-user-certificate/-GPfLfWUydt8PGwZ8cpE" TargetMode="External"/><Relationship Id="rId448" Type="http://schemas.openxmlformats.org/officeDocument/2006/relationships/hyperlink" Target="https://talan.bank.gov.ua/get-user-certificate/-GPfLjw3m6nTVMR5c1ON" TargetMode="External"/><Relationship Id="rId252" Type="http://schemas.openxmlformats.org/officeDocument/2006/relationships/hyperlink" Target="https://talan.bank.gov.ua/get-user-certificate/-GPfL0hQvYNNDr6mI4G-" TargetMode="External"/><Relationship Id="rId294" Type="http://schemas.openxmlformats.org/officeDocument/2006/relationships/hyperlink" Target="https://talan.bank.gov.ua/get-user-certificate/-GPfLgh5W5a_Rq0aNhRh" TargetMode="External"/><Relationship Id="rId308" Type="http://schemas.openxmlformats.org/officeDocument/2006/relationships/hyperlink" Target="https://talan.bank.gov.ua/get-user-certificate/-GPfLxrGmcK4NNFuMVJg" TargetMode="External"/><Relationship Id="rId515" Type="http://schemas.openxmlformats.org/officeDocument/2006/relationships/hyperlink" Target="https://talan.bank.gov.ua/get-user-certificate/-GPfLOuT5q2Rnu9q9d4-" TargetMode="External"/><Relationship Id="rId47" Type="http://schemas.openxmlformats.org/officeDocument/2006/relationships/hyperlink" Target="https://talan.bank.gov.ua/get-user-certificate/-GPfLz9Kb3f_uiQZFki2" TargetMode="External"/><Relationship Id="rId89" Type="http://schemas.openxmlformats.org/officeDocument/2006/relationships/hyperlink" Target="https://talan.bank.gov.ua/get-user-certificate/-GPfLc5Qp-U2LY4uUuUx" TargetMode="External"/><Relationship Id="rId112" Type="http://schemas.openxmlformats.org/officeDocument/2006/relationships/hyperlink" Target="https://talan.bank.gov.ua/get-user-certificate/-GPfLWipRjGVmmQUIdR2" TargetMode="External"/><Relationship Id="rId154" Type="http://schemas.openxmlformats.org/officeDocument/2006/relationships/hyperlink" Target="https://talan.bank.gov.ua/get-user-certificate/-GPfLmsYEYLHQoFDv0rE" TargetMode="External"/><Relationship Id="rId361" Type="http://schemas.openxmlformats.org/officeDocument/2006/relationships/hyperlink" Target="https://talan.bank.gov.ua/get-user-certificate/-GPfLwwBZ_OM56iZLAMQ" TargetMode="External"/><Relationship Id="rId196" Type="http://schemas.openxmlformats.org/officeDocument/2006/relationships/hyperlink" Target="https://talan.bank.gov.ua/get-user-certificate/-GPfLenygUYoWdDsLAxi" TargetMode="External"/><Relationship Id="rId417" Type="http://schemas.openxmlformats.org/officeDocument/2006/relationships/hyperlink" Target="https://talan.bank.gov.ua/get-user-certificate/-GPfLh3K0w8KF3pbYSj5" TargetMode="External"/><Relationship Id="rId459" Type="http://schemas.openxmlformats.org/officeDocument/2006/relationships/hyperlink" Target="https://talan.bank.gov.ua/get-user-certificate/-GPfL4ffSPtq8uIppDxD" TargetMode="External"/><Relationship Id="rId16" Type="http://schemas.openxmlformats.org/officeDocument/2006/relationships/hyperlink" Target="https://talan.bank.gov.ua/get-user-certificate/-GPfLEc8J5kV0vWzAMTj" TargetMode="External"/><Relationship Id="rId221" Type="http://schemas.openxmlformats.org/officeDocument/2006/relationships/hyperlink" Target="https://talan.bank.gov.ua/get-user-certificate/-GPfL1dcMmjTMyu3iPLX" TargetMode="External"/><Relationship Id="rId263" Type="http://schemas.openxmlformats.org/officeDocument/2006/relationships/hyperlink" Target="https://talan.bank.gov.ua/get-user-certificate/-GPfLQCUf7rrkssybwql" TargetMode="External"/><Relationship Id="rId319" Type="http://schemas.openxmlformats.org/officeDocument/2006/relationships/hyperlink" Target="https://talan.bank.gov.ua/get-user-certificate/-GPfLgIj73qTt6z6voHs" TargetMode="External"/><Relationship Id="rId470" Type="http://schemas.openxmlformats.org/officeDocument/2006/relationships/hyperlink" Target="https://talan.bank.gov.ua/get-user-certificate/-GPfLmQotJfKAiXcedYS" TargetMode="External"/><Relationship Id="rId526" Type="http://schemas.openxmlformats.org/officeDocument/2006/relationships/hyperlink" Target="https://talan.bank.gov.ua/get-user-certificate/-GPfLlBA5MPShF7GCne1" TargetMode="External"/><Relationship Id="rId58" Type="http://schemas.openxmlformats.org/officeDocument/2006/relationships/hyperlink" Target="https://talan.bank.gov.ua/get-user-certificate/-GPfLZM3gvnh1FS3tSA4" TargetMode="External"/><Relationship Id="rId123" Type="http://schemas.openxmlformats.org/officeDocument/2006/relationships/hyperlink" Target="https://talan.bank.gov.ua/get-user-certificate/-GPfL2YAck140lRHwJK5" TargetMode="External"/><Relationship Id="rId330" Type="http://schemas.openxmlformats.org/officeDocument/2006/relationships/hyperlink" Target="https://talan.bank.gov.ua/get-user-certificate/-GPfLpdzWcvV0yw4nojz" TargetMode="External"/><Relationship Id="rId165" Type="http://schemas.openxmlformats.org/officeDocument/2006/relationships/hyperlink" Target="https://talan.bank.gov.ua/get-user-certificate/-GPfL0rfV1Bqf-50rAcO" TargetMode="External"/><Relationship Id="rId372" Type="http://schemas.openxmlformats.org/officeDocument/2006/relationships/hyperlink" Target="https://talan.bank.gov.ua/get-user-certificate/-GPfLRxDMjMalvjaiBIe" TargetMode="External"/><Relationship Id="rId428" Type="http://schemas.openxmlformats.org/officeDocument/2006/relationships/hyperlink" Target="https://talan.bank.gov.ua/get-user-certificate/-GPfLfs3tr5kv328Nty-" TargetMode="External"/><Relationship Id="rId232" Type="http://schemas.openxmlformats.org/officeDocument/2006/relationships/hyperlink" Target="https://talan.bank.gov.ua/get-user-certificate/-GPfLefzxgZlxvu3bD0k" TargetMode="External"/><Relationship Id="rId274" Type="http://schemas.openxmlformats.org/officeDocument/2006/relationships/hyperlink" Target="https://talan.bank.gov.ua/get-user-certificate/-GPfL-7ajLwjftFROysD" TargetMode="External"/><Relationship Id="rId481" Type="http://schemas.openxmlformats.org/officeDocument/2006/relationships/hyperlink" Target="https://talan.bank.gov.ua/get-user-certificate/-GPfLRYt76p8K3QgHlEV" TargetMode="External"/><Relationship Id="rId27" Type="http://schemas.openxmlformats.org/officeDocument/2006/relationships/hyperlink" Target="https://talan.bank.gov.ua/get-user-certificate/-GPfLWv9YmhHXF__aorH" TargetMode="External"/><Relationship Id="rId69" Type="http://schemas.openxmlformats.org/officeDocument/2006/relationships/hyperlink" Target="https://talan.bank.gov.ua/get-user-certificate/-GPfLRIm8b2GRQkmKs3l" TargetMode="External"/><Relationship Id="rId134" Type="http://schemas.openxmlformats.org/officeDocument/2006/relationships/hyperlink" Target="https://talan.bank.gov.ua/get-user-certificate/-GPfLV-ztLkgQxxsIpoa" TargetMode="External"/><Relationship Id="rId537" Type="http://schemas.openxmlformats.org/officeDocument/2006/relationships/hyperlink" Target="https://talan.bank.gov.ua/get-user-certificate/-GPfL-l6Zbr6qr3P9Zhi" TargetMode="External"/><Relationship Id="rId80" Type="http://schemas.openxmlformats.org/officeDocument/2006/relationships/hyperlink" Target="https://talan.bank.gov.ua/get-user-certificate/-GPfLbT3ZMROwv3Z-4o2" TargetMode="External"/><Relationship Id="rId176" Type="http://schemas.openxmlformats.org/officeDocument/2006/relationships/hyperlink" Target="https://talan.bank.gov.ua/get-user-certificate/-GPfLo29_tM8x6BOvjdM" TargetMode="External"/><Relationship Id="rId341" Type="http://schemas.openxmlformats.org/officeDocument/2006/relationships/hyperlink" Target="https://talan.bank.gov.ua/get-user-certificate/-GPfL3gbXL1mH9HgduYj" TargetMode="External"/><Relationship Id="rId383" Type="http://schemas.openxmlformats.org/officeDocument/2006/relationships/hyperlink" Target="https://talan.bank.gov.ua/get-user-certificate/-GPfL5lDS2XpoNEz1-lj" TargetMode="External"/><Relationship Id="rId439" Type="http://schemas.openxmlformats.org/officeDocument/2006/relationships/hyperlink" Target="https://talan.bank.gov.ua/get-user-certificate/-GPfLkJmjAdmAHmNtGOT" TargetMode="External"/><Relationship Id="rId201" Type="http://schemas.openxmlformats.org/officeDocument/2006/relationships/hyperlink" Target="https://talan.bank.gov.ua/get-user-certificate/-GPfLfWS1j8I8HSi4Gmh" TargetMode="External"/><Relationship Id="rId243" Type="http://schemas.openxmlformats.org/officeDocument/2006/relationships/hyperlink" Target="https://talan.bank.gov.ua/get-user-certificate/-GPfLKvmvezfIKJNV8TR" TargetMode="External"/><Relationship Id="rId285" Type="http://schemas.openxmlformats.org/officeDocument/2006/relationships/hyperlink" Target="https://talan.bank.gov.ua/get-user-certificate/-GPfLptSC1hLWFA4UNHI" TargetMode="External"/><Relationship Id="rId450" Type="http://schemas.openxmlformats.org/officeDocument/2006/relationships/hyperlink" Target="https://talan.bank.gov.ua/get-user-certificate/-GPfL-eQxpJ6luEvLqeO" TargetMode="External"/><Relationship Id="rId506" Type="http://schemas.openxmlformats.org/officeDocument/2006/relationships/hyperlink" Target="https://talan.bank.gov.ua/get-user-certificate/-GPfL4YvrYG47EymhYjR" TargetMode="External"/><Relationship Id="rId38" Type="http://schemas.openxmlformats.org/officeDocument/2006/relationships/hyperlink" Target="https://talan.bank.gov.ua/get-user-certificate/-GPfLuNXxRN2bc2osZwQ" TargetMode="External"/><Relationship Id="rId103" Type="http://schemas.openxmlformats.org/officeDocument/2006/relationships/hyperlink" Target="https://talan.bank.gov.ua/get-user-certificate/-GPfLLXZnOXIaApWx4vL" TargetMode="External"/><Relationship Id="rId310" Type="http://schemas.openxmlformats.org/officeDocument/2006/relationships/hyperlink" Target="https://talan.bank.gov.ua/get-user-certificate/-GPfLY50aeC1e-Tg2m4B" TargetMode="External"/><Relationship Id="rId492" Type="http://schemas.openxmlformats.org/officeDocument/2006/relationships/hyperlink" Target="https://talan.bank.gov.ua/get-user-certificate/-GPfLVbngs7a_mIcEWAB" TargetMode="External"/><Relationship Id="rId91" Type="http://schemas.openxmlformats.org/officeDocument/2006/relationships/hyperlink" Target="https://talan.bank.gov.ua/get-user-certificate/-GPfLw-QVf4wIJUJUBW-" TargetMode="External"/><Relationship Id="rId145" Type="http://schemas.openxmlformats.org/officeDocument/2006/relationships/hyperlink" Target="https://talan.bank.gov.ua/get-user-certificate/-GPfLM7l5sO4TLAZS-DT" TargetMode="External"/><Relationship Id="rId187" Type="http://schemas.openxmlformats.org/officeDocument/2006/relationships/hyperlink" Target="https://talan.bank.gov.ua/get-user-certificate/-GPfLZPEPUZ1GpLwzHZh" TargetMode="External"/><Relationship Id="rId352" Type="http://schemas.openxmlformats.org/officeDocument/2006/relationships/hyperlink" Target="https://talan.bank.gov.ua/get-user-certificate/-GPfLRI4UkvvYzmlfC9B" TargetMode="External"/><Relationship Id="rId394" Type="http://schemas.openxmlformats.org/officeDocument/2006/relationships/hyperlink" Target="https://talan.bank.gov.ua/get-user-certificate/-GPfLMTDiQnhr-qUhhal" TargetMode="External"/><Relationship Id="rId408" Type="http://schemas.openxmlformats.org/officeDocument/2006/relationships/hyperlink" Target="https://talan.bank.gov.ua/get-user-certificate/-GPfLO1EgkCtXZumYjpo" TargetMode="External"/><Relationship Id="rId212" Type="http://schemas.openxmlformats.org/officeDocument/2006/relationships/hyperlink" Target="https://talan.bank.gov.ua/get-user-certificate/-GPfLas_udFnO-JjMMV6" TargetMode="External"/><Relationship Id="rId254" Type="http://schemas.openxmlformats.org/officeDocument/2006/relationships/hyperlink" Target="https://talan.bank.gov.ua/get-user-certificate/-GPfL2jT6fjhOozxE3zV" TargetMode="External"/><Relationship Id="rId49" Type="http://schemas.openxmlformats.org/officeDocument/2006/relationships/hyperlink" Target="https://talan.bank.gov.ua/get-user-certificate/-GPfLQi0f_eV_2E0-yJ-" TargetMode="External"/><Relationship Id="rId114" Type="http://schemas.openxmlformats.org/officeDocument/2006/relationships/hyperlink" Target="https://talan.bank.gov.ua/get-user-certificate/-GPfLsHSewL80pk9x8Ft" TargetMode="External"/><Relationship Id="rId296" Type="http://schemas.openxmlformats.org/officeDocument/2006/relationships/hyperlink" Target="https://talan.bank.gov.ua/get-user-certificate/-GPfLC0Jst7UKJWAWekV" TargetMode="External"/><Relationship Id="rId461" Type="http://schemas.openxmlformats.org/officeDocument/2006/relationships/hyperlink" Target="https://talan.bank.gov.ua/get-user-certificate/-GPfLdxfmemVeHfK4AjE" TargetMode="External"/><Relationship Id="rId517" Type="http://schemas.openxmlformats.org/officeDocument/2006/relationships/hyperlink" Target="https://talan.bank.gov.ua/get-user-certificate/-GPfLWClkyoWQnkzCiDL" TargetMode="External"/><Relationship Id="rId60" Type="http://schemas.openxmlformats.org/officeDocument/2006/relationships/hyperlink" Target="https://talan.bank.gov.ua/get-user-certificate/-GPfL8-rwV7YbOMLEokw" TargetMode="External"/><Relationship Id="rId156" Type="http://schemas.openxmlformats.org/officeDocument/2006/relationships/hyperlink" Target="https://talan.bank.gov.ua/get-user-certificate/-GPfLh23Rc9jEoRJcppk" TargetMode="External"/><Relationship Id="rId198" Type="http://schemas.openxmlformats.org/officeDocument/2006/relationships/hyperlink" Target="https://talan.bank.gov.ua/get-user-certificate/-GPfLxWKBD7JMHwocTxO" TargetMode="External"/><Relationship Id="rId321" Type="http://schemas.openxmlformats.org/officeDocument/2006/relationships/hyperlink" Target="https://talan.bank.gov.ua/get-user-certificate/-GPfL-o_0YnbV6TDSlgM" TargetMode="External"/><Relationship Id="rId363" Type="http://schemas.openxmlformats.org/officeDocument/2006/relationships/hyperlink" Target="https://talan.bank.gov.ua/get-user-certificate/-GPfL_owCu1EeUmC6_Nd" TargetMode="External"/><Relationship Id="rId419" Type="http://schemas.openxmlformats.org/officeDocument/2006/relationships/hyperlink" Target="https://talan.bank.gov.ua/get-user-certificate/-GPfLYyRvPOV60VAI-mY" TargetMode="External"/><Relationship Id="rId223" Type="http://schemas.openxmlformats.org/officeDocument/2006/relationships/hyperlink" Target="https://talan.bank.gov.ua/get-user-certificate/-GPfLtQ_rUjDAZMsksIv" TargetMode="External"/><Relationship Id="rId430" Type="http://schemas.openxmlformats.org/officeDocument/2006/relationships/hyperlink" Target="https://talan.bank.gov.ua/get-user-certificate/-GPfL5WYoyEdWBXkbN6A" TargetMode="External"/><Relationship Id="rId18" Type="http://schemas.openxmlformats.org/officeDocument/2006/relationships/hyperlink" Target="https://talan.bank.gov.ua/get-user-certificate/-GPfLQEAUGeGE7MBYqYC" TargetMode="External"/><Relationship Id="rId265" Type="http://schemas.openxmlformats.org/officeDocument/2006/relationships/hyperlink" Target="https://talan.bank.gov.ua/get-user-certificate/-GPfL1KKu6NdEMBBYZJM" TargetMode="External"/><Relationship Id="rId472" Type="http://schemas.openxmlformats.org/officeDocument/2006/relationships/hyperlink" Target="https://talan.bank.gov.ua/get-user-certificate/-GPfLu1r5Rn6-v5dO4te" TargetMode="External"/><Relationship Id="rId528" Type="http://schemas.openxmlformats.org/officeDocument/2006/relationships/hyperlink" Target="https://talan.bank.gov.ua/get-user-certificate/-GPfLRJTr4mg-etJU6EE" TargetMode="External"/><Relationship Id="rId125" Type="http://schemas.openxmlformats.org/officeDocument/2006/relationships/hyperlink" Target="https://talan.bank.gov.ua/get-user-certificate/-GPfL0CvAzPPde0BGxCW" TargetMode="External"/><Relationship Id="rId167" Type="http://schemas.openxmlformats.org/officeDocument/2006/relationships/hyperlink" Target="https://talan.bank.gov.ua/get-user-certificate/-GPfLOt_40kLRWeEGflI" TargetMode="External"/><Relationship Id="rId332" Type="http://schemas.openxmlformats.org/officeDocument/2006/relationships/hyperlink" Target="https://talan.bank.gov.ua/get-user-certificate/-GPfLFc-NAWCkj4Z-qaJ" TargetMode="External"/><Relationship Id="rId374" Type="http://schemas.openxmlformats.org/officeDocument/2006/relationships/hyperlink" Target="https://talan.bank.gov.ua/get-user-certificate/-GPfLlaNEC7-a6qDenBy" TargetMode="External"/><Relationship Id="rId71" Type="http://schemas.openxmlformats.org/officeDocument/2006/relationships/hyperlink" Target="https://talan.bank.gov.ua/get-user-certificate/-GPfLr_-vFdB3hxMVV9A" TargetMode="External"/><Relationship Id="rId234" Type="http://schemas.openxmlformats.org/officeDocument/2006/relationships/hyperlink" Target="https://talan.bank.gov.ua/get-user-certificate/-GPfL5ZELnlFqrPdYR-O" TargetMode="External"/><Relationship Id="rId2" Type="http://schemas.openxmlformats.org/officeDocument/2006/relationships/hyperlink" Target="https://talan.bank.gov.ua/get-user-certificate/-GPfLiXGRdcUK0zzSyzI" TargetMode="External"/><Relationship Id="rId29" Type="http://schemas.openxmlformats.org/officeDocument/2006/relationships/hyperlink" Target="https://talan.bank.gov.ua/get-user-certificate/-GPfL0qvT8q5fza062f0" TargetMode="External"/><Relationship Id="rId276" Type="http://schemas.openxmlformats.org/officeDocument/2006/relationships/hyperlink" Target="https://talan.bank.gov.ua/get-user-certificate/-GPfL-0Bv61yafOfJ6Hp" TargetMode="External"/><Relationship Id="rId441" Type="http://schemas.openxmlformats.org/officeDocument/2006/relationships/hyperlink" Target="https://talan.bank.gov.ua/get-user-certificate/-GPfLXojeHvWezvV0sc1" TargetMode="External"/><Relationship Id="rId483" Type="http://schemas.openxmlformats.org/officeDocument/2006/relationships/hyperlink" Target="https://talan.bank.gov.ua/get-user-certificate/-GPfL4tMyoCq-stnXt52" TargetMode="External"/><Relationship Id="rId539" Type="http://schemas.openxmlformats.org/officeDocument/2006/relationships/hyperlink" Target="https://talan.bank.gov.ua/get-user-certificate/-GPfLrr-3m6pS9xj8Qp-" TargetMode="External"/><Relationship Id="rId40" Type="http://schemas.openxmlformats.org/officeDocument/2006/relationships/hyperlink" Target="https://talan.bank.gov.ua/get-user-certificate/-GPfLYS62mU9Xz7dltA8" TargetMode="External"/><Relationship Id="rId136" Type="http://schemas.openxmlformats.org/officeDocument/2006/relationships/hyperlink" Target="https://talan.bank.gov.ua/get-user-certificate/-GPfLOCR3wJrZve8pYP9" TargetMode="External"/><Relationship Id="rId178" Type="http://schemas.openxmlformats.org/officeDocument/2006/relationships/hyperlink" Target="https://talan.bank.gov.ua/get-user-certificate/-GPfL_nk7WUK9_aHDPoF" TargetMode="External"/><Relationship Id="rId301" Type="http://schemas.openxmlformats.org/officeDocument/2006/relationships/hyperlink" Target="https://talan.bank.gov.ua/get-user-certificate/-GPfL9zJYtjspNka-0cB" TargetMode="External"/><Relationship Id="rId343" Type="http://schemas.openxmlformats.org/officeDocument/2006/relationships/hyperlink" Target="https://talan.bank.gov.ua/get-user-certificate/-GPfL0tjj1Ch7gJL4zmp" TargetMode="External"/><Relationship Id="rId82" Type="http://schemas.openxmlformats.org/officeDocument/2006/relationships/hyperlink" Target="https://talan.bank.gov.ua/get-user-certificate/-GPfL1TuMyMYkHx9ToGj" TargetMode="External"/><Relationship Id="rId203" Type="http://schemas.openxmlformats.org/officeDocument/2006/relationships/hyperlink" Target="https://talan.bank.gov.ua/get-user-certificate/-GPfLU-7_jsXItdMDJBY" TargetMode="External"/><Relationship Id="rId385" Type="http://schemas.openxmlformats.org/officeDocument/2006/relationships/hyperlink" Target="https://talan.bank.gov.ua/get-user-certificate/-GPfLfyBSTxGd8SugGcj" TargetMode="External"/><Relationship Id="rId245" Type="http://schemas.openxmlformats.org/officeDocument/2006/relationships/hyperlink" Target="https://talan.bank.gov.ua/get-user-certificate/-GPfLSWZAixbiJhz8uVU" TargetMode="External"/><Relationship Id="rId287" Type="http://schemas.openxmlformats.org/officeDocument/2006/relationships/hyperlink" Target="https://talan.bank.gov.ua/get-user-certificate/-GPfLXBRuAnifkNA7Weg" TargetMode="External"/><Relationship Id="rId410" Type="http://schemas.openxmlformats.org/officeDocument/2006/relationships/hyperlink" Target="https://talan.bank.gov.ua/get-user-certificate/-GPfLH9TuGCkMeu-a1kI" TargetMode="External"/><Relationship Id="rId452" Type="http://schemas.openxmlformats.org/officeDocument/2006/relationships/hyperlink" Target="https://talan.bank.gov.ua/get-user-certificate/-GPfLgYuSwdgOWk9dMWN" TargetMode="External"/><Relationship Id="rId494" Type="http://schemas.openxmlformats.org/officeDocument/2006/relationships/hyperlink" Target="https://talan.bank.gov.ua/get-user-certificate/-GPfLigwmDfRbYnvpSe1" TargetMode="External"/><Relationship Id="rId508" Type="http://schemas.openxmlformats.org/officeDocument/2006/relationships/hyperlink" Target="https://talan.bank.gov.ua/get-user-certificate/-GPfLBKArIJzSSLAB_Sa" TargetMode="External"/><Relationship Id="rId105" Type="http://schemas.openxmlformats.org/officeDocument/2006/relationships/hyperlink" Target="https://talan.bank.gov.ua/get-user-certificate/-GPfLVWNomEOl4t17B0w" TargetMode="External"/><Relationship Id="rId147" Type="http://schemas.openxmlformats.org/officeDocument/2006/relationships/hyperlink" Target="https://talan.bank.gov.ua/get-user-certificate/-GPfLYqxDyXpUOYNdcZ0" TargetMode="External"/><Relationship Id="rId312" Type="http://schemas.openxmlformats.org/officeDocument/2006/relationships/hyperlink" Target="https://talan.bank.gov.ua/get-user-certificate/-GPfL2CM5kxI7AO8upXW" TargetMode="External"/><Relationship Id="rId354" Type="http://schemas.openxmlformats.org/officeDocument/2006/relationships/hyperlink" Target="https://talan.bank.gov.ua/get-user-certificate/-GPfL-k8rPYcY5xX-zDQ" TargetMode="External"/><Relationship Id="rId51" Type="http://schemas.openxmlformats.org/officeDocument/2006/relationships/hyperlink" Target="https://talan.bank.gov.ua/get-user-certificate/-GPfLZaVgB1dl76YbnFq" TargetMode="External"/><Relationship Id="rId93" Type="http://schemas.openxmlformats.org/officeDocument/2006/relationships/hyperlink" Target="https://talan.bank.gov.ua/get-user-certificate/-GPfL5vy__GILWlcMV9n" TargetMode="External"/><Relationship Id="rId189" Type="http://schemas.openxmlformats.org/officeDocument/2006/relationships/hyperlink" Target="https://talan.bank.gov.ua/get-user-certificate/-GPfLNk_nBJNhpRF1-Iv" TargetMode="External"/><Relationship Id="rId396" Type="http://schemas.openxmlformats.org/officeDocument/2006/relationships/hyperlink" Target="https://talan.bank.gov.ua/get-user-certificate/-GPfLR8KRV6osNPVq-VT" TargetMode="External"/><Relationship Id="rId214" Type="http://schemas.openxmlformats.org/officeDocument/2006/relationships/hyperlink" Target="https://talan.bank.gov.ua/get-user-certificate/-GPfLHtmXffllW6OpTDN" TargetMode="External"/><Relationship Id="rId256" Type="http://schemas.openxmlformats.org/officeDocument/2006/relationships/hyperlink" Target="https://talan.bank.gov.ua/get-user-certificate/-GPfLQS8PbKkWGBO5we2" TargetMode="External"/><Relationship Id="rId298" Type="http://schemas.openxmlformats.org/officeDocument/2006/relationships/hyperlink" Target="https://talan.bank.gov.ua/get-user-certificate/-GPfLROpHkgtOwiGMPS1" TargetMode="External"/><Relationship Id="rId421" Type="http://schemas.openxmlformats.org/officeDocument/2006/relationships/hyperlink" Target="https://talan.bank.gov.ua/get-user-certificate/-GPfLAR3h5yoWoaObDik" TargetMode="External"/><Relationship Id="rId463" Type="http://schemas.openxmlformats.org/officeDocument/2006/relationships/hyperlink" Target="https://talan.bank.gov.ua/get-user-certificate/-GPfLwOlppYJSFPyZLS1" TargetMode="External"/><Relationship Id="rId519" Type="http://schemas.openxmlformats.org/officeDocument/2006/relationships/hyperlink" Target="https://talan.bank.gov.ua/get-user-certificate/-GPfLhUTVrZ8dX3yqMJN" TargetMode="External"/><Relationship Id="rId116" Type="http://schemas.openxmlformats.org/officeDocument/2006/relationships/hyperlink" Target="https://talan.bank.gov.ua/get-user-certificate/-GPfLLa92hC0ogbpGv4N" TargetMode="External"/><Relationship Id="rId158" Type="http://schemas.openxmlformats.org/officeDocument/2006/relationships/hyperlink" Target="https://talan.bank.gov.ua/get-user-certificate/-GPfL4Uf5Y1EZRb9NGX-" TargetMode="External"/><Relationship Id="rId323" Type="http://schemas.openxmlformats.org/officeDocument/2006/relationships/hyperlink" Target="https://talan.bank.gov.ua/get-user-certificate/-GPfLKFxC0stNLHb4DtS" TargetMode="External"/><Relationship Id="rId530" Type="http://schemas.openxmlformats.org/officeDocument/2006/relationships/hyperlink" Target="https://talan.bank.gov.ua/get-user-certificate/-GPfLEcuo-O3zQfUJfTa" TargetMode="External"/><Relationship Id="rId20" Type="http://schemas.openxmlformats.org/officeDocument/2006/relationships/hyperlink" Target="https://talan.bank.gov.ua/get-user-certificate/-GPfLDQACHEw2wL9QMGj" TargetMode="External"/><Relationship Id="rId62" Type="http://schemas.openxmlformats.org/officeDocument/2006/relationships/hyperlink" Target="https://talan.bank.gov.ua/get-user-certificate/-GPfLEQ5D3tEztIRQfiT" TargetMode="External"/><Relationship Id="rId365" Type="http://schemas.openxmlformats.org/officeDocument/2006/relationships/hyperlink" Target="https://talan.bank.gov.ua/get-user-certificate/-GPfLKyYQEJ7t2DcX7mk" TargetMode="External"/><Relationship Id="rId225" Type="http://schemas.openxmlformats.org/officeDocument/2006/relationships/hyperlink" Target="https://talan.bank.gov.ua/get-user-certificate/-GPfL-pUAReeDwemaN2I" TargetMode="External"/><Relationship Id="rId267" Type="http://schemas.openxmlformats.org/officeDocument/2006/relationships/hyperlink" Target="https://talan.bank.gov.ua/get-user-certificate/-GPfLpTv7MEpbE2jF04C" TargetMode="External"/><Relationship Id="rId432" Type="http://schemas.openxmlformats.org/officeDocument/2006/relationships/hyperlink" Target="https://talan.bank.gov.ua/get-user-certificate/-GPfL7pc11oerHQ2yvld" TargetMode="External"/><Relationship Id="rId474" Type="http://schemas.openxmlformats.org/officeDocument/2006/relationships/hyperlink" Target="https://talan.bank.gov.ua/get-user-certificate/-GPfLCTVjlLjZ8aJ2YnM" TargetMode="External"/><Relationship Id="rId127" Type="http://schemas.openxmlformats.org/officeDocument/2006/relationships/hyperlink" Target="https://talan.bank.gov.ua/get-user-certificate/-GPfLd6i8dEaDfvTc6v9" TargetMode="External"/><Relationship Id="rId31" Type="http://schemas.openxmlformats.org/officeDocument/2006/relationships/hyperlink" Target="https://talan.bank.gov.ua/get-user-certificate/-GPfLZ7Gvbp6lBZkAH_l" TargetMode="External"/><Relationship Id="rId73" Type="http://schemas.openxmlformats.org/officeDocument/2006/relationships/hyperlink" Target="https://talan.bank.gov.ua/get-user-certificate/-GPfLTQRgs7tOuBHeyZs" TargetMode="External"/><Relationship Id="rId169" Type="http://schemas.openxmlformats.org/officeDocument/2006/relationships/hyperlink" Target="https://talan.bank.gov.ua/get-user-certificate/-GPfL27U-CkJ6WyTxpyO" TargetMode="External"/><Relationship Id="rId334" Type="http://schemas.openxmlformats.org/officeDocument/2006/relationships/hyperlink" Target="https://talan.bank.gov.ua/get-user-certificate/-GPfLz4CZyRag7Z0JqRc" TargetMode="External"/><Relationship Id="rId376" Type="http://schemas.openxmlformats.org/officeDocument/2006/relationships/hyperlink" Target="https://talan.bank.gov.ua/get-user-certificate/-GPfLbGIwzINASKvUBFQ" TargetMode="External"/><Relationship Id="rId4" Type="http://schemas.openxmlformats.org/officeDocument/2006/relationships/hyperlink" Target="https://talan.bank.gov.ua/get-user-certificate/-GPfL8wQXFYLtJ24Ynnr" TargetMode="External"/><Relationship Id="rId180" Type="http://schemas.openxmlformats.org/officeDocument/2006/relationships/hyperlink" Target="https://talan.bank.gov.ua/get-user-certificate/-GPfL95DIuwm1WNjhqOW" TargetMode="External"/><Relationship Id="rId236" Type="http://schemas.openxmlformats.org/officeDocument/2006/relationships/hyperlink" Target="https://talan.bank.gov.ua/get-user-certificate/-GPfL_HIowLVe6rV4bzI" TargetMode="External"/><Relationship Id="rId278" Type="http://schemas.openxmlformats.org/officeDocument/2006/relationships/hyperlink" Target="https://talan.bank.gov.ua/get-user-certificate/-GPfLD2Kz_pNQQiJcT7c" TargetMode="External"/><Relationship Id="rId401" Type="http://schemas.openxmlformats.org/officeDocument/2006/relationships/hyperlink" Target="https://talan.bank.gov.ua/get-user-certificate/-GPfL8TAKB1dQcgKEKeZ" TargetMode="External"/><Relationship Id="rId443" Type="http://schemas.openxmlformats.org/officeDocument/2006/relationships/hyperlink" Target="https://talan.bank.gov.ua/get-user-certificate/-GPfL_QkpZFHdxd15ybw" TargetMode="External"/><Relationship Id="rId303" Type="http://schemas.openxmlformats.org/officeDocument/2006/relationships/hyperlink" Target="https://talan.bank.gov.ua/get-user-certificate/-GPfLPh0ARHdXM667Rts" TargetMode="External"/><Relationship Id="rId485" Type="http://schemas.openxmlformats.org/officeDocument/2006/relationships/hyperlink" Target="https://talan.bank.gov.ua/get-user-certificate/-GPfLeG5gvCxS6C-QpPQ" TargetMode="External"/><Relationship Id="rId42" Type="http://schemas.openxmlformats.org/officeDocument/2006/relationships/hyperlink" Target="https://talan.bank.gov.ua/get-user-certificate/-GPfLZABD7t6sudZpXuK" TargetMode="External"/><Relationship Id="rId84" Type="http://schemas.openxmlformats.org/officeDocument/2006/relationships/hyperlink" Target="https://talan.bank.gov.ua/get-user-certificate/-GPfLeeqAvhsVPS5QfNJ" TargetMode="External"/><Relationship Id="rId138" Type="http://schemas.openxmlformats.org/officeDocument/2006/relationships/hyperlink" Target="https://talan.bank.gov.ua/get-user-certificate/-GPfLtDp5ueIa7QWQroQ" TargetMode="External"/><Relationship Id="rId345" Type="http://schemas.openxmlformats.org/officeDocument/2006/relationships/hyperlink" Target="https://talan.bank.gov.ua/get-user-certificate/-GPfLlfdsoKyvaQeURXj" TargetMode="External"/><Relationship Id="rId387" Type="http://schemas.openxmlformats.org/officeDocument/2006/relationships/hyperlink" Target="https://talan.bank.gov.ua/get-user-certificate/-GPfLZ7HSMF-O3nc7Mu5" TargetMode="External"/><Relationship Id="rId510" Type="http://schemas.openxmlformats.org/officeDocument/2006/relationships/hyperlink" Target="https://talan.bank.gov.ua/get-user-certificate/-GPfLh4EtH-zSobT1z-J" TargetMode="External"/><Relationship Id="rId191" Type="http://schemas.openxmlformats.org/officeDocument/2006/relationships/hyperlink" Target="https://talan.bank.gov.ua/get-user-certificate/-GPfLblQwEcKr3rmvtP4" TargetMode="External"/><Relationship Id="rId205" Type="http://schemas.openxmlformats.org/officeDocument/2006/relationships/hyperlink" Target="https://talan.bank.gov.ua/get-user-certificate/-GPfLg430MF-OwG09q8t" TargetMode="External"/><Relationship Id="rId247" Type="http://schemas.openxmlformats.org/officeDocument/2006/relationships/hyperlink" Target="https://talan.bank.gov.ua/get-user-certificate/-GPfLeTFYc4mng-qaZH7" TargetMode="External"/><Relationship Id="rId412" Type="http://schemas.openxmlformats.org/officeDocument/2006/relationships/hyperlink" Target="https://talan.bank.gov.ua/get-user-certificate/-GPfL-TW93HHWUB20f79" TargetMode="External"/><Relationship Id="rId107" Type="http://schemas.openxmlformats.org/officeDocument/2006/relationships/hyperlink" Target="https://talan.bank.gov.ua/get-user-certificate/-GPfL4UvnohbHfVBEc1q" TargetMode="External"/><Relationship Id="rId289" Type="http://schemas.openxmlformats.org/officeDocument/2006/relationships/hyperlink" Target="https://talan.bank.gov.ua/get-user-certificate/-GPfLoPiyxs2__jCFCX0" TargetMode="External"/><Relationship Id="rId454" Type="http://schemas.openxmlformats.org/officeDocument/2006/relationships/hyperlink" Target="https://talan.bank.gov.ua/get-user-certificate/-GPfLfnMllQIVe6YEolI" TargetMode="External"/><Relationship Id="rId496" Type="http://schemas.openxmlformats.org/officeDocument/2006/relationships/hyperlink" Target="https://talan.bank.gov.ua/get-user-certificate/-GPfLfoqaTLNhnNKWFRs" TargetMode="External"/><Relationship Id="rId11" Type="http://schemas.openxmlformats.org/officeDocument/2006/relationships/hyperlink" Target="https://talan.bank.gov.ua/get-user-certificate/-GPfLOrVzaahnlORWKVu" TargetMode="External"/><Relationship Id="rId53" Type="http://schemas.openxmlformats.org/officeDocument/2006/relationships/hyperlink" Target="https://talan.bank.gov.ua/get-user-certificate/-GPfL4a8BcKQYzw-4Olb" TargetMode="External"/><Relationship Id="rId149" Type="http://schemas.openxmlformats.org/officeDocument/2006/relationships/hyperlink" Target="https://talan.bank.gov.ua/get-user-certificate/-GPfLLf9Bi_mYOHULvvJ" TargetMode="External"/><Relationship Id="rId314" Type="http://schemas.openxmlformats.org/officeDocument/2006/relationships/hyperlink" Target="https://talan.bank.gov.ua/get-user-certificate/-GPfLGRKothPkMS96WC6" TargetMode="External"/><Relationship Id="rId356" Type="http://schemas.openxmlformats.org/officeDocument/2006/relationships/hyperlink" Target="https://talan.bank.gov.ua/get-user-certificate/-GPfLG3cpMcWmgxFx2x7" TargetMode="External"/><Relationship Id="rId398" Type="http://schemas.openxmlformats.org/officeDocument/2006/relationships/hyperlink" Target="https://talan.bank.gov.ua/get-user-certificate/-GPfLsb5tNIvyOvhxIqM" TargetMode="External"/><Relationship Id="rId521" Type="http://schemas.openxmlformats.org/officeDocument/2006/relationships/hyperlink" Target="https://talan.bank.gov.ua/get-user-certificate/-GPfLbnfggODHX_fuSvu" TargetMode="External"/><Relationship Id="rId95" Type="http://schemas.openxmlformats.org/officeDocument/2006/relationships/hyperlink" Target="https://talan.bank.gov.ua/get-user-certificate/-GPfL02iWtv0R3Kf2dyD" TargetMode="External"/><Relationship Id="rId160" Type="http://schemas.openxmlformats.org/officeDocument/2006/relationships/hyperlink" Target="https://talan.bank.gov.ua/get-user-certificate/-GPfLPN3Jc5Z2jJ8qacW" TargetMode="External"/><Relationship Id="rId216" Type="http://schemas.openxmlformats.org/officeDocument/2006/relationships/hyperlink" Target="https://talan.bank.gov.ua/get-user-certificate/-GPfLr2XP3duro5VdSfq" TargetMode="External"/><Relationship Id="rId423" Type="http://schemas.openxmlformats.org/officeDocument/2006/relationships/hyperlink" Target="https://talan.bank.gov.ua/get-user-certificate/-GPfLxTyRgMRdfrNzz5S" TargetMode="External"/><Relationship Id="rId258" Type="http://schemas.openxmlformats.org/officeDocument/2006/relationships/hyperlink" Target="https://talan.bank.gov.ua/get-user-certificate/-GPfLZuKk7P68bbOQLNt" TargetMode="External"/><Relationship Id="rId465" Type="http://schemas.openxmlformats.org/officeDocument/2006/relationships/hyperlink" Target="https://talan.bank.gov.ua/get-user-certificate/-GPfLwkaZKTq_7kIiQKt" TargetMode="External"/><Relationship Id="rId22" Type="http://schemas.openxmlformats.org/officeDocument/2006/relationships/hyperlink" Target="https://talan.bank.gov.ua/get-user-certificate/-GPfLqpz7Dbh_xcyAtBh" TargetMode="External"/><Relationship Id="rId64" Type="http://schemas.openxmlformats.org/officeDocument/2006/relationships/hyperlink" Target="https://talan.bank.gov.ua/get-user-certificate/-GPfL8J8ivsii-2DO-xC" TargetMode="External"/><Relationship Id="rId118" Type="http://schemas.openxmlformats.org/officeDocument/2006/relationships/hyperlink" Target="https://talan.bank.gov.ua/get-user-certificate/-GPfL6cmu2UiQdWaASuv" TargetMode="External"/><Relationship Id="rId325" Type="http://schemas.openxmlformats.org/officeDocument/2006/relationships/hyperlink" Target="https://talan.bank.gov.ua/get-user-certificate/-GPfLnlp_ENYLs-V5yG4" TargetMode="External"/><Relationship Id="rId367" Type="http://schemas.openxmlformats.org/officeDocument/2006/relationships/hyperlink" Target="https://talan.bank.gov.ua/get-user-certificate/-GPfL7cE4uCem5kBmqRI" TargetMode="External"/><Relationship Id="rId532" Type="http://schemas.openxmlformats.org/officeDocument/2006/relationships/hyperlink" Target="https://talan.bank.gov.ua/get-user-certificate/-GPfLsiB-2snckMKQdeM" TargetMode="External"/><Relationship Id="rId171" Type="http://schemas.openxmlformats.org/officeDocument/2006/relationships/hyperlink" Target="https://talan.bank.gov.ua/get-user-certificate/-GPfLCG3mGXiOPTUBMSR" TargetMode="External"/><Relationship Id="rId227" Type="http://schemas.openxmlformats.org/officeDocument/2006/relationships/hyperlink" Target="https://talan.bank.gov.ua/get-user-certificate/-GPfLwAozelnvoBCaQA3" TargetMode="External"/><Relationship Id="rId269" Type="http://schemas.openxmlformats.org/officeDocument/2006/relationships/hyperlink" Target="https://talan.bank.gov.ua/get-user-certificate/-GPfLioL2Y0rYWwsfEKD" TargetMode="External"/><Relationship Id="rId434" Type="http://schemas.openxmlformats.org/officeDocument/2006/relationships/hyperlink" Target="https://talan.bank.gov.ua/get-user-certificate/-GPfLmPibfIvqfSxjwTm" TargetMode="External"/><Relationship Id="rId476" Type="http://schemas.openxmlformats.org/officeDocument/2006/relationships/hyperlink" Target="https://talan.bank.gov.ua/get-user-certificate/-GPfLyXj_2JVDs2pkiZl" TargetMode="External"/><Relationship Id="rId33" Type="http://schemas.openxmlformats.org/officeDocument/2006/relationships/hyperlink" Target="https://talan.bank.gov.ua/get-user-certificate/-GPfL5uJNU1nlkN_0QYr" TargetMode="External"/><Relationship Id="rId129" Type="http://schemas.openxmlformats.org/officeDocument/2006/relationships/hyperlink" Target="https://talan.bank.gov.ua/get-user-certificate/-GPfLsHjHN_3fxyvBg4c" TargetMode="External"/><Relationship Id="rId280" Type="http://schemas.openxmlformats.org/officeDocument/2006/relationships/hyperlink" Target="https://talan.bank.gov.ua/get-user-certificate/-GPfLC6un4x9o5Xf2fsu" TargetMode="External"/><Relationship Id="rId336" Type="http://schemas.openxmlformats.org/officeDocument/2006/relationships/hyperlink" Target="https://talan.bank.gov.ua/get-user-certificate/-GPfL34OGuMEee88h0L3" TargetMode="External"/><Relationship Id="rId501" Type="http://schemas.openxmlformats.org/officeDocument/2006/relationships/hyperlink" Target="https://talan.bank.gov.ua/get-user-certificate/-GPfLDpJmJ7t8e88r2Oi" TargetMode="External"/><Relationship Id="rId75" Type="http://schemas.openxmlformats.org/officeDocument/2006/relationships/hyperlink" Target="https://talan.bank.gov.ua/get-user-certificate/-GPfLXORCGU37E2xUbp5" TargetMode="External"/><Relationship Id="rId140" Type="http://schemas.openxmlformats.org/officeDocument/2006/relationships/hyperlink" Target="https://talan.bank.gov.ua/get-user-certificate/-GPfL9TDfeptnRGqkMJ4" TargetMode="External"/><Relationship Id="rId182" Type="http://schemas.openxmlformats.org/officeDocument/2006/relationships/hyperlink" Target="https://talan.bank.gov.ua/get-user-certificate/-GPfLwAor8DRWDhKvRh9" TargetMode="External"/><Relationship Id="rId378" Type="http://schemas.openxmlformats.org/officeDocument/2006/relationships/hyperlink" Target="https://talan.bank.gov.ua/get-user-certificate/-GPfLmO6ilVjAXjC8NGj" TargetMode="External"/><Relationship Id="rId403" Type="http://schemas.openxmlformats.org/officeDocument/2006/relationships/hyperlink" Target="https://talan.bank.gov.ua/get-user-certificate/-GPfLQZnMKa2dO1udqhq" TargetMode="External"/><Relationship Id="rId6" Type="http://schemas.openxmlformats.org/officeDocument/2006/relationships/hyperlink" Target="https://talan.bank.gov.ua/get-user-certificate/-GPfL1-SgtGJi3gyqH--" TargetMode="External"/><Relationship Id="rId238" Type="http://schemas.openxmlformats.org/officeDocument/2006/relationships/hyperlink" Target="https://talan.bank.gov.ua/get-user-certificate/-GPfL58uhlHAl7LuxLn0" TargetMode="External"/><Relationship Id="rId445" Type="http://schemas.openxmlformats.org/officeDocument/2006/relationships/hyperlink" Target="https://talan.bank.gov.ua/get-user-certificate/-GPfLdLWGcSWqqzLrW7d" TargetMode="External"/><Relationship Id="rId487" Type="http://schemas.openxmlformats.org/officeDocument/2006/relationships/hyperlink" Target="https://talan.bank.gov.ua/get-user-certificate/-GPfLsgJ0LEoyBNbvpIa" TargetMode="External"/><Relationship Id="rId291" Type="http://schemas.openxmlformats.org/officeDocument/2006/relationships/hyperlink" Target="https://talan.bank.gov.ua/get-user-certificate/-GPfLs390RpfhjCBEwwZ" TargetMode="External"/><Relationship Id="rId305" Type="http://schemas.openxmlformats.org/officeDocument/2006/relationships/hyperlink" Target="https://talan.bank.gov.ua/get-user-certificate/-GPfLOgNesS_LLtu3hVr" TargetMode="External"/><Relationship Id="rId347" Type="http://schemas.openxmlformats.org/officeDocument/2006/relationships/hyperlink" Target="https://talan.bank.gov.ua/get-user-certificate/-GPfLyENWVapW08NJ1bm" TargetMode="External"/><Relationship Id="rId512" Type="http://schemas.openxmlformats.org/officeDocument/2006/relationships/hyperlink" Target="https://talan.bank.gov.ua/get-user-certificate/-GPfLOk8n5OXihEOVyeK" TargetMode="External"/><Relationship Id="rId44" Type="http://schemas.openxmlformats.org/officeDocument/2006/relationships/hyperlink" Target="https://talan.bank.gov.ua/get-user-certificate/-GPfLMjn529wuWIaKrbM" TargetMode="External"/><Relationship Id="rId86" Type="http://schemas.openxmlformats.org/officeDocument/2006/relationships/hyperlink" Target="https://talan.bank.gov.ua/get-user-certificate/-GPfLoFdqB6rgplINtvs" TargetMode="External"/><Relationship Id="rId151" Type="http://schemas.openxmlformats.org/officeDocument/2006/relationships/hyperlink" Target="https://talan.bank.gov.ua/get-user-certificate/-GPfLeu-3607sRpktCIV" TargetMode="External"/><Relationship Id="rId389" Type="http://schemas.openxmlformats.org/officeDocument/2006/relationships/hyperlink" Target="https://talan.bank.gov.ua/get-user-certificate/-GPfL9kveyUaJrKfxe4j" TargetMode="External"/><Relationship Id="rId193" Type="http://schemas.openxmlformats.org/officeDocument/2006/relationships/hyperlink" Target="https://talan.bank.gov.ua/get-user-certificate/-GPfLS8CzUT60wDFoftu" TargetMode="External"/><Relationship Id="rId207" Type="http://schemas.openxmlformats.org/officeDocument/2006/relationships/hyperlink" Target="https://talan.bank.gov.ua/get-user-certificate/-GPfLjw1eSHIkdyv89Iy" TargetMode="External"/><Relationship Id="rId249" Type="http://schemas.openxmlformats.org/officeDocument/2006/relationships/hyperlink" Target="https://talan.bank.gov.ua/get-user-certificate/-GPfLBvko4gK4msklFcm" TargetMode="External"/><Relationship Id="rId414" Type="http://schemas.openxmlformats.org/officeDocument/2006/relationships/hyperlink" Target="https://talan.bank.gov.ua/get-user-certificate/-GPfLDbvEJuNx8KoiWLW" TargetMode="External"/><Relationship Id="rId456" Type="http://schemas.openxmlformats.org/officeDocument/2006/relationships/hyperlink" Target="https://talan.bank.gov.ua/get-user-certificate/-GPfLbZZS05Gk6Qnefr6" TargetMode="External"/><Relationship Id="rId498" Type="http://schemas.openxmlformats.org/officeDocument/2006/relationships/hyperlink" Target="https://talan.bank.gov.ua/get-user-certificate/-GPfLotzR6nDyou0bzxT" TargetMode="External"/><Relationship Id="rId13" Type="http://schemas.openxmlformats.org/officeDocument/2006/relationships/hyperlink" Target="https://talan.bank.gov.ua/get-user-certificate/-GPfLarY84JfczSJLqD2" TargetMode="External"/><Relationship Id="rId109" Type="http://schemas.openxmlformats.org/officeDocument/2006/relationships/hyperlink" Target="https://talan.bank.gov.ua/get-user-certificate/-GPfLyP16-MIhbhbI4XG" TargetMode="External"/><Relationship Id="rId260" Type="http://schemas.openxmlformats.org/officeDocument/2006/relationships/hyperlink" Target="https://talan.bank.gov.ua/get-user-certificate/-GPfLgQvN-THxbmLd8xQ" TargetMode="External"/><Relationship Id="rId316" Type="http://schemas.openxmlformats.org/officeDocument/2006/relationships/hyperlink" Target="https://talan.bank.gov.ua/get-user-certificate/-GPfLwGUhA3d03PNGetT" TargetMode="External"/><Relationship Id="rId523" Type="http://schemas.openxmlformats.org/officeDocument/2006/relationships/hyperlink" Target="https://talan.bank.gov.ua/get-user-certificate/-GPfL2oEFyig4ghwy410" TargetMode="External"/><Relationship Id="rId55" Type="http://schemas.openxmlformats.org/officeDocument/2006/relationships/hyperlink" Target="https://talan.bank.gov.ua/get-user-certificate/-GPfLTjeoiFwUml7NVOB" TargetMode="External"/><Relationship Id="rId97" Type="http://schemas.openxmlformats.org/officeDocument/2006/relationships/hyperlink" Target="https://talan.bank.gov.ua/get-user-certificate/-GPfLXgFEGuLNnaPJH7s" TargetMode="External"/><Relationship Id="rId120" Type="http://schemas.openxmlformats.org/officeDocument/2006/relationships/hyperlink" Target="https://talan.bank.gov.ua/get-user-certificate/-GPfLlyWbvJYShZD5Ixw" TargetMode="External"/><Relationship Id="rId358" Type="http://schemas.openxmlformats.org/officeDocument/2006/relationships/hyperlink" Target="https://talan.bank.gov.ua/get-user-certificate/-GPfLu4pyeZBLSaR79s6" TargetMode="External"/><Relationship Id="rId162" Type="http://schemas.openxmlformats.org/officeDocument/2006/relationships/hyperlink" Target="https://talan.bank.gov.ua/get-user-certificate/-GPfL3UVAdfHVsXmC5mK" TargetMode="External"/><Relationship Id="rId218" Type="http://schemas.openxmlformats.org/officeDocument/2006/relationships/hyperlink" Target="https://talan.bank.gov.ua/get-user-certificate/-GPfLB_MClG2reWj_8Ld" TargetMode="External"/><Relationship Id="rId425" Type="http://schemas.openxmlformats.org/officeDocument/2006/relationships/hyperlink" Target="https://talan.bank.gov.ua/get-user-certificate/-GPfLoAT26Qb86yBHyIB" TargetMode="External"/><Relationship Id="rId467" Type="http://schemas.openxmlformats.org/officeDocument/2006/relationships/hyperlink" Target="https://talan.bank.gov.ua/get-user-certificate/-GPfL2Ovc7sfbdcMyTfr" TargetMode="External"/><Relationship Id="rId271" Type="http://schemas.openxmlformats.org/officeDocument/2006/relationships/hyperlink" Target="https://talan.bank.gov.ua/get-user-certificate/-GPfLMPOR8cW1UhVdKaC" TargetMode="External"/><Relationship Id="rId24" Type="http://schemas.openxmlformats.org/officeDocument/2006/relationships/hyperlink" Target="https://talan.bank.gov.ua/get-user-certificate/-GPfL1KnFUlONTFfbtSX" TargetMode="External"/><Relationship Id="rId66" Type="http://schemas.openxmlformats.org/officeDocument/2006/relationships/hyperlink" Target="https://talan.bank.gov.ua/get-user-certificate/-GPfL6OFnQWPwVtvxqqW" TargetMode="External"/><Relationship Id="rId131" Type="http://schemas.openxmlformats.org/officeDocument/2006/relationships/hyperlink" Target="https://talan.bank.gov.ua/get-user-certificate/-GPfLXpIoRnuxSxfLThI" TargetMode="External"/><Relationship Id="rId327" Type="http://schemas.openxmlformats.org/officeDocument/2006/relationships/hyperlink" Target="https://talan.bank.gov.ua/get-user-certificate/-GPfLjWQFPUO1KwDt4UY" TargetMode="External"/><Relationship Id="rId369" Type="http://schemas.openxmlformats.org/officeDocument/2006/relationships/hyperlink" Target="https://talan.bank.gov.ua/get-user-certificate/-GPfLB36DgP9sfQreDAY" TargetMode="External"/><Relationship Id="rId534" Type="http://schemas.openxmlformats.org/officeDocument/2006/relationships/hyperlink" Target="https://talan.bank.gov.ua/get-user-certificate/-GPfLjn8aifDQelzJGZD" TargetMode="External"/><Relationship Id="rId173" Type="http://schemas.openxmlformats.org/officeDocument/2006/relationships/hyperlink" Target="https://talan.bank.gov.ua/get-user-certificate/-GPfLY0GJJ65VG-ZPvQQ" TargetMode="External"/><Relationship Id="rId229" Type="http://schemas.openxmlformats.org/officeDocument/2006/relationships/hyperlink" Target="https://talan.bank.gov.ua/get-user-certificate/-GPfLUVWFLOKN8aAp60g" TargetMode="External"/><Relationship Id="rId380" Type="http://schemas.openxmlformats.org/officeDocument/2006/relationships/hyperlink" Target="https://talan.bank.gov.ua/get-user-certificate/-GPfLcdsNqya-qvozsja" TargetMode="External"/><Relationship Id="rId436" Type="http://schemas.openxmlformats.org/officeDocument/2006/relationships/hyperlink" Target="https://talan.bank.gov.ua/get-user-certificate/-GPfLOijeJIBFPlzBGDA" TargetMode="External"/><Relationship Id="rId240" Type="http://schemas.openxmlformats.org/officeDocument/2006/relationships/hyperlink" Target="https://talan.bank.gov.ua/get-user-certificate/-GPfLeBE4y9J8cRcEqYt" TargetMode="External"/><Relationship Id="rId478" Type="http://schemas.openxmlformats.org/officeDocument/2006/relationships/hyperlink" Target="https://talan.bank.gov.ua/get-user-certificate/-GPfLRYWlhyw4ZXy592b" TargetMode="External"/><Relationship Id="rId35" Type="http://schemas.openxmlformats.org/officeDocument/2006/relationships/hyperlink" Target="https://talan.bank.gov.ua/get-user-certificate/-GPfLP__UJKyR4CJEb-e" TargetMode="External"/><Relationship Id="rId77" Type="http://schemas.openxmlformats.org/officeDocument/2006/relationships/hyperlink" Target="https://talan.bank.gov.ua/get-user-certificate/-GPfLxeoF_YHgRid-rEt" TargetMode="External"/><Relationship Id="rId100" Type="http://schemas.openxmlformats.org/officeDocument/2006/relationships/hyperlink" Target="https://talan.bank.gov.ua/get-user-certificate/-GPfLeDSZQFknPntJ-63" TargetMode="External"/><Relationship Id="rId282" Type="http://schemas.openxmlformats.org/officeDocument/2006/relationships/hyperlink" Target="https://talan.bank.gov.ua/get-user-certificate/-GPfL5Uk8QnXRI_LhKHD" TargetMode="External"/><Relationship Id="rId338" Type="http://schemas.openxmlformats.org/officeDocument/2006/relationships/hyperlink" Target="https://talan.bank.gov.ua/get-user-certificate/-GPfL3tnRlUYLd352-rp" TargetMode="External"/><Relationship Id="rId503" Type="http://schemas.openxmlformats.org/officeDocument/2006/relationships/hyperlink" Target="https://talan.bank.gov.ua/get-user-certificate/-GPfLLeO7klqcVX1bM4M" TargetMode="External"/><Relationship Id="rId8" Type="http://schemas.openxmlformats.org/officeDocument/2006/relationships/hyperlink" Target="https://talan.bank.gov.ua/get-user-certificate/-GPfL7akbVzp9kdBEdqb" TargetMode="External"/><Relationship Id="rId142" Type="http://schemas.openxmlformats.org/officeDocument/2006/relationships/hyperlink" Target="https://talan.bank.gov.ua/get-user-certificate/-GPfLcl81TsZ1TXKpenY" TargetMode="External"/><Relationship Id="rId184" Type="http://schemas.openxmlformats.org/officeDocument/2006/relationships/hyperlink" Target="https://talan.bank.gov.ua/get-user-certificate/-GPfLComUcTKfJ-SYQzI" TargetMode="External"/><Relationship Id="rId391" Type="http://schemas.openxmlformats.org/officeDocument/2006/relationships/hyperlink" Target="https://talan.bank.gov.ua/get-user-certificate/-GPfLNb1vy-um7LZLOhA" TargetMode="External"/><Relationship Id="rId405" Type="http://schemas.openxmlformats.org/officeDocument/2006/relationships/hyperlink" Target="https://talan.bank.gov.ua/get-user-certificate/-GPfL2lwokz0_5KLaDTG" TargetMode="External"/><Relationship Id="rId447" Type="http://schemas.openxmlformats.org/officeDocument/2006/relationships/hyperlink" Target="https://talan.bank.gov.ua/get-user-certificate/-GPfLNPtrWGbtgJevbx4" TargetMode="External"/><Relationship Id="rId251" Type="http://schemas.openxmlformats.org/officeDocument/2006/relationships/hyperlink" Target="https://talan.bank.gov.ua/get-user-certificate/-GPfLOz3fHtX60-U74V1" TargetMode="External"/><Relationship Id="rId489" Type="http://schemas.openxmlformats.org/officeDocument/2006/relationships/hyperlink" Target="https://talan.bank.gov.ua/get-user-certificate/-GPfLHMkXy_szwI9cqca" TargetMode="External"/><Relationship Id="rId46" Type="http://schemas.openxmlformats.org/officeDocument/2006/relationships/hyperlink" Target="https://talan.bank.gov.ua/get-user-certificate/-GPfLySmz6SQmAxsJSp4" TargetMode="External"/><Relationship Id="rId293" Type="http://schemas.openxmlformats.org/officeDocument/2006/relationships/hyperlink" Target="https://talan.bank.gov.ua/get-user-certificate/-GPfL6NgAiCj-UGeRWJK" TargetMode="External"/><Relationship Id="rId307" Type="http://schemas.openxmlformats.org/officeDocument/2006/relationships/hyperlink" Target="https://talan.bank.gov.ua/get-user-certificate/-GPfLjH18m6purrsQ4r5" TargetMode="External"/><Relationship Id="rId349" Type="http://schemas.openxmlformats.org/officeDocument/2006/relationships/hyperlink" Target="https://talan.bank.gov.ua/get-user-certificate/-GPfLMt2_B2Lech4icMx" TargetMode="External"/><Relationship Id="rId514" Type="http://schemas.openxmlformats.org/officeDocument/2006/relationships/hyperlink" Target="https://talan.bank.gov.ua/get-user-certificate/-GPfLR0SrnG-Y2g-sheV" TargetMode="External"/><Relationship Id="rId88" Type="http://schemas.openxmlformats.org/officeDocument/2006/relationships/hyperlink" Target="https://talan.bank.gov.ua/get-user-certificate/-GPfLlyrgCTml5PoAzmt" TargetMode="External"/><Relationship Id="rId111" Type="http://schemas.openxmlformats.org/officeDocument/2006/relationships/hyperlink" Target="https://talan.bank.gov.ua/get-user-certificate/-GPfLwjEHs6flXTN8uRi" TargetMode="External"/><Relationship Id="rId153" Type="http://schemas.openxmlformats.org/officeDocument/2006/relationships/hyperlink" Target="https://talan.bank.gov.ua/get-user-certificate/-GPfLUoxtcPFk69LLbg0" TargetMode="External"/><Relationship Id="rId195" Type="http://schemas.openxmlformats.org/officeDocument/2006/relationships/hyperlink" Target="https://talan.bank.gov.ua/get-user-certificate/-GPfLwlXFPISfXouLUuV" TargetMode="External"/><Relationship Id="rId209" Type="http://schemas.openxmlformats.org/officeDocument/2006/relationships/hyperlink" Target="https://talan.bank.gov.ua/get-user-certificate/-GPfLcesiKwNK82b8HxF" TargetMode="External"/><Relationship Id="rId360" Type="http://schemas.openxmlformats.org/officeDocument/2006/relationships/hyperlink" Target="https://talan.bank.gov.ua/get-user-certificate/-GPfLnmK-LWCi8vdpwkQ" TargetMode="External"/><Relationship Id="rId416" Type="http://schemas.openxmlformats.org/officeDocument/2006/relationships/hyperlink" Target="https://talan.bank.gov.ua/get-user-certificate/-GPfLVk-4-dQVnDU5iVY" TargetMode="External"/><Relationship Id="rId220" Type="http://schemas.openxmlformats.org/officeDocument/2006/relationships/hyperlink" Target="https://talan.bank.gov.ua/get-user-certificate/-GPfL9h2MehfE-RQtegy" TargetMode="External"/><Relationship Id="rId458" Type="http://schemas.openxmlformats.org/officeDocument/2006/relationships/hyperlink" Target="https://talan.bank.gov.ua/get-user-certificate/-GPfLWhaAyOrk0YvlkqE" TargetMode="External"/><Relationship Id="rId15" Type="http://schemas.openxmlformats.org/officeDocument/2006/relationships/hyperlink" Target="https://talan.bank.gov.ua/get-user-certificate/-GPfLncHJB-kQz3PPgu-" TargetMode="External"/><Relationship Id="rId57" Type="http://schemas.openxmlformats.org/officeDocument/2006/relationships/hyperlink" Target="https://talan.bank.gov.ua/get-user-certificate/-GPfLEPY3EpJu41Qae43" TargetMode="External"/><Relationship Id="rId262" Type="http://schemas.openxmlformats.org/officeDocument/2006/relationships/hyperlink" Target="https://talan.bank.gov.ua/get-user-certificate/-GPfLQHTrKqNRb6WPf5q" TargetMode="External"/><Relationship Id="rId318" Type="http://schemas.openxmlformats.org/officeDocument/2006/relationships/hyperlink" Target="https://talan.bank.gov.ua/get-user-certificate/-GPfLhxRo72AmBvjyerQ" TargetMode="External"/><Relationship Id="rId525" Type="http://schemas.openxmlformats.org/officeDocument/2006/relationships/hyperlink" Target="https://talan.bank.gov.ua/get-user-certificate/-GPfLbXGNnjr9JVR7NkT" TargetMode="External"/><Relationship Id="rId99" Type="http://schemas.openxmlformats.org/officeDocument/2006/relationships/hyperlink" Target="https://talan.bank.gov.ua/get-user-certificate/-GPfLksBaB8AMkYOsKo0" TargetMode="External"/><Relationship Id="rId122" Type="http://schemas.openxmlformats.org/officeDocument/2006/relationships/hyperlink" Target="https://talan.bank.gov.ua/get-user-certificate/-GPfL0_z6au_a4WS0I-T" TargetMode="External"/><Relationship Id="rId164" Type="http://schemas.openxmlformats.org/officeDocument/2006/relationships/hyperlink" Target="https://talan.bank.gov.ua/get-user-certificate/-GPfL-9SdTfPKcObwt_b" TargetMode="External"/><Relationship Id="rId371" Type="http://schemas.openxmlformats.org/officeDocument/2006/relationships/hyperlink" Target="https://talan.bank.gov.ua/get-user-certificate/-GPfLfIAicrMlvGsNPu8" TargetMode="External"/><Relationship Id="rId427" Type="http://schemas.openxmlformats.org/officeDocument/2006/relationships/hyperlink" Target="https://talan.bank.gov.ua/get-user-certificate/-GPfLgotS7JMyC8vuGPP" TargetMode="External"/><Relationship Id="rId469" Type="http://schemas.openxmlformats.org/officeDocument/2006/relationships/hyperlink" Target="https://talan.bank.gov.ua/get-user-certificate/-GPfL93ygebHMM-vt2db" TargetMode="External"/><Relationship Id="rId26" Type="http://schemas.openxmlformats.org/officeDocument/2006/relationships/hyperlink" Target="https://talan.bank.gov.ua/get-user-certificate/-GPfL0IWodbLViSvxj7H" TargetMode="External"/><Relationship Id="rId231" Type="http://schemas.openxmlformats.org/officeDocument/2006/relationships/hyperlink" Target="https://talan.bank.gov.ua/get-user-certificate/-GPfL48ZgniYLUV9xj-f" TargetMode="External"/><Relationship Id="rId273" Type="http://schemas.openxmlformats.org/officeDocument/2006/relationships/hyperlink" Target="https://talan.bank.gov.ua/get-user-certificate/-GPfLS_Wxg2A503XVfba" TargetMode="External"/><Relationship Id="rId329" Type="http://schemas.openxmlformats.org/officeDocument/2006/relationships/hyperlink" Target="https://talan.bank.gov.ua/get-user-certificate/-GPfLOfQyXMqaod0rmqC" TargetMode="External"/><Relationship Id="rId480" Type="http://schemas.openxmlformats.org/officeDocument/2006/relationships/hyperlink" Target="https://talan.bank.gov.ua/get-user-certificate/-GPfLWhlvRCimy06z6fb" TargetMode="External"/><Relationship Id="rId536" Type="http://schemas.openxmlformats.org/officeDocument/2006/relationships/hyperlink" Target="https://talan.bank.gov.ua/get-user-certificate/-GPfLavjYFiJ0ZNF-51X" TargetMode="External"/><Relationship Id="rId68" Type="http://schemas.openxmlformats.org/officeDocument/2006/relationships/hyperlink" Target="https://talan.bank.gov.ua/get-user-certificate/-GPfLt2r7Q529GrfjlDm" TargetMode="External"/><Relationship Id="rId133" Type="http://schemas.openxmlformats.org/officeDocument/2006/relationships/hyperlink" Target="https://talan.bank.gov.ua/get-user-certificate/-GPfLyqQXDhZCnNhTrIh" TargetMode="External"/><Relationship Id="rId175" Type="http://schemas.openxmlformats.org/officeDocument/2006/relationships/hyperlink" Target="https://talan.bank.gov.ua/get-user-certificate/-GPfLHyxdzAA9mT63DaU" TargetMode="External"/><Relationship Id="rId340" Type="http://schemas.openxmlformats.org/officeDocument/2006/relationships/hyperlink" Target="https://talan.bank.gov.ua/get-user-certificate/-GPfL5RlSvhDrhFZBtuc" TargetMode="External"/><Relationship Id="rId200" Type="http://schemas.openxmlformats.org/officeDocument/2006/relationships/hyperlink" Target="https://talan.bank.gov.ua/get-user-certificate/-GPfL1Y1-9Tff2n2JiDk" TargetMode="External"/><Relationship Id="rId382" Type="http://schemas.openxmlformats.org/officeDocument/2006/relationships/hyperlink" Target="https://talan.bank.gov.ua/get-user-certificate/-GPfLon9BRcy1_P5R3Y7" TargetMode="External"/><Relationship Id="rId438" Type="http://schemas.openxmlformats.org/officeDocument/2006/relationships/hyperlink" Target="https://talan.bank.gov.ua/get-user-certificate/-GPfL1u-g3uOlLlNDO2q" TargetMode="External"/><Relationship Id="rId242" Type="http://schemas.openxmlformats.org/officeDocument/2006/relationships/hyperlink" Target="https://talan.bank.gov.ua/get-user-certificate/-GPfLIiNqKBp3GX7THF_" TargetMode="External"/><Relationship Id="rId284" Type="http://schemas.openxmlformats.org/officeDocument/2006/relationships/hyperlink" Target="https://talan.bank.gov.ua/get-user-certificate/-GPfL4uDHJmvwi-jxmoO" TargetMode="External"/><Relationship Id="rId491" Type="http://schemas.openxmlformats.org/officeDocument/2006/relationships/hyperlink" Target="https://talan.bank.gov.ua/get-user-certificate/-GPfL34j93Z4G7-3BrND" TargetMode="External"/><Relationship Id="rId505" Type="http://schemas.openxmlformats.org/officeDocument/2006/relationships/hyperlink" Target="https://talan.bank.gov.ua/get-user-certificate/-GPfLj44Ye1w6qkS7fJH" TargetMode="External"/><Relationship Id="rId37" Type="http://schemas.openxmlformats.org/officeDocument/2006/relationships/hyperlink" Target="https://talan.bank.gov.ua/get-user-certificate/-GPfLvmIK98mJGEfN4EO" TargetMode="External"/><Relationship Id="rId79" Type="http://schemas.openxmlformats.org/officeDocument/2006/relationships/hyperlink" Target="https://talan.bank.gov.ua/get-user-certificate/-GPfL92YdkFRmwuL-L7S" TargetMode="External"/><Relationship Id="rId102" Type="http://schemas.openxmlformats.org/officeDocument/2006/relationships/hyperlink" Target="https://talan.bank.gov.ua/get-user-certificate/-GPfLwJzoNnx_HT0jdG1" TargetMode="External"/><Relationship Id="rId144" Type="http://schemas.openxmlformats.org/officeDocument/2006/relationships/hyperlink" Target="https://talan.bank.gov.ua/get-user-certificate/-GPfL6Ne6iwI1etQ7JBH" TargetMode="External"/><Relationship Id="rId90" Type="http://schemas.openxmlformats.org/officeDocument/2006/relationships/hyperlink" Target="https://talan.bank.gov.ua/get-user-certificate/-GPfLMWh8v1PCLWLXnAg" TargetMode="External"/><Relationship Id="rId186" Type="http://schemas.openxmlformats.org/officeDocument/2006/relationships/hyperlink" Target="https://talan.bank.gov.ua/get-user-certificate/-GPfLx6PlZDZHM15Q5HM" TargetMode="External"/><Relationship Id="rId351" Type="http://schemas.openxmlformats.org/officeDocument/2006/relationships/hyperlink" Target="https://talan.bank.gov.ua/get-user-certificate/-GPfL-b-61V3ljz-tYVW" TargetMode="External"/><Relationship Id="rId393" Type="http://schemas.openxmlformats.org/officeDocument/2006/relationships/hyperlink" Target="https://talan.bank.gov.ua/get-user-certificate/-GPfL48flrP_0ws53Xu3" TargetMode="External"/><Relationship Id="rId407" Type="http://schemas.openxmlformats.org/officeDocument/2006/relationships/hyperlink" Target="https://talan.bank.gov.ua/get-user-certificate/-GPfLAHZEX9UP6J9_Ysh" TargetMode="External"/><Relationship Id="rId449" Type="http://schemas.openxmlformats.org/officeDocument/2006/relationships/hyperlink" Target="https://talan.bank.gov.ua/get-user-certificate/-GPfLdW8qywOo-jL1N6U" TargetMode="External"/><Relationship Id="rId211" Type="http://schemas.openxmlformats.org/officeDocument/2006/relationships/hyperlink" Target="https://talan.bank.gov.ua/get-user-certificate/-GPfL4M6Bkd_eb_oRnF4" TargetMode="External"/><Relationship Id="rId253" Type="http://schemas.openxmlformats.org/officeDocument/2006/relationships/hyperlink" Target="https://talan.bank.gov.ua/get-user-certificate/-GPfLHVivbvYzqXhtO6h" TargetMode="External"/><Relationship Id="rId295" Type="http://schemas.openxmlformats.org/officeDocument/2006/relationships/hyperlink" Target="https://talan.bank.gov.ua/get-user-certificate/-GPfL1fhzv7GbjTDZkfs" TargetMode="External"/><Relationship Id="rId309" Type="http://schemas.openxmlformats.org/officeDocument/2006/relationships/hyperlink" Target="https://talan.bank.gov.ua/get-user-certificate/-GPfLAVP7IUn4ph6GJKl" TargetMode="External"/><Relationship Id="rId460" Type="http://schemas.openxmlformats.org/officeDocument/2006/relationships/hyperlink" Target="https://talan.bank.gov.ua/get-user-certificate/-GPfLulKqxlpuZEeLxdW" TargetMode="External"/><Relationship Id="rId516" Type="http://schemas.openxmlformats.org/officeDocument/2006/relationships/hyperlink" Target="https://talan.bank.gov.ua/get-user-certificate/-GPfLF1TYkXX9DkMmr6n" TargetMode="External"/><Relationship Id="rId48" Type="http://schemas.openxmlformats.org/officeDocument/2006/relationships/hyperlink" Target="https://talan.bank.gov.ua/get-user-certificate/-GPfLj0bKi9yjHlcRyU5" TargetMode="External"/><Relationship Id="rId113" Type="http://schemas.openxmlformats.org/officeDocument/2006/relationships/hyperlink" Target="https://talan.bank.gov.ua/get-user-certificate/-GPfLJ4XdycYLx3s0c1d" TargetMode="External"/><Relationship Id="rId320" Type="http://schemas.openxmlformats.org/officeDocument/2006/relationships/hyperlink" Target="https://talan.bank.gov.ua/get-user-certificate/-GPfLK5DecgOKuMyOr-I" TargetMode="External"/><Relationship Id="rId155" Type="http://schemas.openxmlformats.org/officeDocument/2006/relationships/hyperlink" Target="https://talan.bank.gov.ua/get-user-certificate/-GPfL2KSnnnfR6w9JNLa" TargetMode="External"/><Relationship Id="rId197" Type="http://schemas.openxmlformats.org/officeDocument/2006/relationships/hyperlink" Target="https://talan.bank.gov.ua/get-user-certificate/-GPfLMvnpakZQE6frIhQ" TargetMode="External"/><Relationship Id="rId362" Type="http://schemas.openxmlformats.org/officeDocument/2006/relationships/hyperlink" Target="https://talan.bank.gov.ua/get-user-certificate/-GPfLCoV2jsk0KkfjnXp" TargetMode="External"/><Relationship Id="rId418" Type="http://schemas.openxmlformats.org/officeDocument/2006/relationships/hyperlink" Target="https://talan.bank.gov.ua/get-user-certificate/-GPfLi-XOcDacdRiqyIl" TargetMode="External"/><Relationship Id="rId222" Type="http://schemas.openxmlformats.org/officeDocument/2006/relationships/hyperlink" Target="https://talan.bank.gov.ua/get-user-certificate/-GPfLbmwrMX6gRQ1HqA4" TargetMode="External"/><Relationship Id="rId264" Type="http://schemas.openxmlformats.org/officeDocument/2006/relationships/hyperlink" Target="https://talan.bank.gov.ua/get-user-certificate/-GPfLrc5s3WN2UUXn7Jp" TargetMode="External"/><Relationship Id="rId471" Type="http://schemas.openxmlformats.org/officeDocument/2006/relationships/hyperlink" Target="https://talan.bank.gov.ua/get-user-certificate/-GPfLPgemrltWqfKgF9a" TargetMode="External"/><Relationship Id="rId17" Type="http://schemas.openxmlformats.org/officeDocument/2006/relationships/hyperlink" Target="https://talan.bank.gov.ua/get-user-certificate/-GPfLyEoL6LD_hqTReQq" TargetMode="External"/><Relationship Id="rId59" Type="http://schemas.openxmlformats.org/officeDocument/2006/relationships/hyperlink" Target="https://talan.bank.gov.ua/get-user-certificate/-GPfL3RsQ1q6iLygC17E" TargetMode="External"/><Relationship Id="rId124" Type="http://schemas.openxmlformats.org/officeDocument/2006/relationships/hyperlink" Target="https://talan.bank.gov.ua/get-user-certificate/-GPfLRASczE0-hs1ckG3" TargetMode="External"/><Relationship Id="rId527" Type="http://schemas.openxmlformats.org/officeDocument/2006/relationships/hyperlink" Target="https://talan.bank.gov.ua/get-user-certificate/-GPfLF8xglLMbQ1VrHkh" TargetMode="External"/><Relationship Id="rId70" Type="http://schemas.openxmlformats.org/officeDocument/2006/relationships/hyperlink" Target="https://talan.bank.gov.ua/get-user-certificate/-GPfLQvPVkQioNb9uaek" TargetMode="External"/><Relationship Id="rId166" Type="http://schemas.openxmlformats.org/officeDocument/2006/relationships/hyperlink" Target="https://talan.bank.gov.ua/get-user-certificate/-GPfLma6Tsglg-hHWaxw" TargetMode="External"/><Relationship Id="rId331" Type="http://schemas.openxmlformats.org/officeDocument/2006/relationships/hyperlink" Target="https://talan.bank.gov.ua/get-user-certificate/-GPfLa8jmBNiTyRmv1JS" TargetMode="External"/><Relationship Id="rId373" Type="http://schemas.openxmlformats.org/officeDocument/2006/relationships/hyperlink" Target="https://talan.bank.gov.ua/get-user-certificate/-GPfLSS4hvS2daioQ-Kg" TargetMode="External"/><Relationship Id="rId429" Type="http://schemas.openxmlformats.org/officeDocument/2006/relationships/hyperlink" Target="https://talan.bank.gov.ua/get-user-certificate/-GPfLR146_mQsBQMKHOS" TargetMode="External"/><Relationship Id="rId1" Type="http://schemas.openxmlformats.org/officeDocument/2006/relationships/hyperlink" Target="https://talan.bank.gov.ua/get-user-certificate/-GPfLtNmcU5WtL7N4f9H" TargetMode="External"/><Relationship Id="rId233" Type="http://schemas.openxmlformats.org/officeDocument/2006/relationships/hyperlink" Target="https://talan.bank.gov.ua/get-user-certificate/-GPfLJ7jVpiWBjuGtmmz" TargetMode="External"/><Relationship Id="rId440" Type="http://schemas.openxmlformats.org/officeDocument/2006/relationships/hyperlink" Target="https://talan.bank.gov.ua/get-user-certificate/-GPfLay5-9KH3Sr0-TSS" TargetMode="External"/><Relationship Id="rId28" Type="http://schemas.openxmlformats.org/officeDocument/2006/relationships/hyperlink" Target="https://talan.bank.gov.ua/get-user-certificate/-GPfL9mOb9a8OC0NewHR" TargetMode="External"/><Relationship Id="rId275" Type="http://schemas.openxmlformats.org/officeDocument/2006/relationships/hyperlink" Target="https://talan.bank.gov.ua/get-user-certificate/-GPfLN1lKFS-FbTyAu5b" TargetMode="External"/><Relationship Id="rId300" Type="http://schemas.openxmlformats.org/officeDocument/2006/relationships/hyperlink" Target="https://talan.bank.gov.ua/get-user-certificate/-GPfLozzpEhMYZqCZNRQ" TargetMode="External"/><Relationship Id="rId482" Type="http://schemas.openxmlformats.org/officeDocument/2006/relationships/hyperlink" Target="https://talan.bank.gov.ua/get-user-certificate/-GPfLGCPwTdBF7LY0hqQ" TargetMode="External"/><Relationship Id="rId538" Type="http://schemas.openxmlformats.org/officeDocument/2006/relationships/hyperlink" Target="https://talan.bank.gov.ua/get-user-certificate/-GPfLKDLC__886W2g0Jz" TargetMode="External"/><Relationship Id="rId81" Type="http://schemas.openxmlformats.org/officeDocument/2006/relationships/hyperlink" Target="https://talan.bank.gov.ua/get-user-certificate/-GPfLlDGqq2L0XPeRxyG" TargetMode="External"/><Relationship Id="rId135" Type="http://schemas.openxmlformats.org/officeDocument/2006/relationships/hyperlink" Target="https://talan.bank.gov.ua/get-user-certificate/-GPfLoYzsMwvA2uB4irR" TargetMode="External"/><Relationship Id="rId177" Type="http://schemas.openxmlformats.org/officeDocument/2006/relationships/hyperlink" Target="https://talan.bank.gov.ua/get-user-certificate/-GPfLfjjNoFHbASfshJl" TargetMode="External"/><Relationship Id="rId342" Type="http://schemas.openxmlformats.org/officeDocument/2006/relationships/hyperlink" Target="https://talan.bank.gov.ua/get-user-certificate/-GPfLUNdGhELKuacHxFs" TargetMode="External"/><Relationship Id="rId384" Type="http://schemas.openxmlformats.org/officeDocument/2006/relationships/hyperlink" Target="https://talan.bank.gov.ua/get-user-certificate/-GPfLwi0pfCyr6he41qf" TargetMode="External"/><Relationship Id="rId202" Type="http://schemas.openxmlformats.org/officeDocument/2006/relationships/hyperlink" Target="https://talan.bank.gov.ua/get-user-certificate/-GPfLkvl0DA_bcGmv4eS" TargetMode="External"/><Relationship Id="rId244" Type="http://schemas.openxmlformats.org/officeDocument/2006/relationships/hyperlink" Target="https://talan.bank.gov.ua/get-user-certificate/-GPfLcqJx8YzNXpSa4RH" TargetMode="External"/><Relationship Id="rId39" Type="http://schemas.openxmlformats.org/officeDocument/2006/relationships/hyperlink" Target="https://talan.bank.gov.ua/get-user-certificate/-GPfLARjw7QdJILkfFsV" TargetMode="External"/><Relationship Id="rId286" Type="http://schemas.openxmlformats.org/officeDocument/2006/relationships/hyperlink" Target="https://talan.bank.gov.ua/get-user-certificate/-GPfLWArdZ_Wle-Mz98U" TargetMode="External"/><Relationship Id="rId451" Type="http://schemas.openxmlformats.org/officeDocument/2006/relationships/hyperlink" Target="https://talan.bank.gov.ua/get-user-certificate/-GPfL2J3xarABgU_CMHW" TargetMode="External"/><Relationship Id="rId493" Type="http://schemas.openxmlformats.org/officeDocument/2006/relationships/hyperlink" Target="https://talan.bank.gov.ua/get-user-certificate/-GPfLvorMg5PB8gAQ7qE" TargetMode="External"/><Relationship Id="rId507" Type="http://schemas.openxmlformats.org/officeDocument/2006/relationships/hyperlink" Target="https://talan.bank.gov.ua/get-user-certificate/-GPfLpz9qXJsqNJQUdMb" TargetMode="External"/><Relationship Id="rId50" Type="http://schemas.openxmlformats.org/officeDocument/2006/relationships/hyperlink" Target="https://talan.bank.gov.ua/get-user-certificate/-GPfL27E7do02BWVCLfV" TargetMode="External"/><Relationship Id="rId104" Type="http://schemas.openxmlformats.org/officeDocument/2006/relationships/hyperlink" Target="https://talan.bank.gov.ua/get-user-certificate/-GPfLQ6m5A5MFmcnINU0" TargetMode="External"/><Relationship Id="rId146" Type="http://schemas.openxmlformats.org/officeDocument/2006/relationships/hyperlink" Target="https://talan.bank.gov.ua/get-user-certificate/-GPfLhjPqTQ52FAD0a1N" TargetMode="External"/><Relationship Id="rId188" Type="http://schemas.openxmlformats.org/officeDocument/2006/relationships/hyperlink" Target="https://talan.bank.gov.ua/get-user-certificate/-GPfLe6Fg9P3EDpmtF_I" TargetMode="External"/><Relationship Id="rId311" Type="http://schemas.openxmlformats.org/officeDocument/2006/relationships/hyperlink" Target="https://talan.bank.gov.ua/get-user-certificate/-GPfLSl3rngdXu_E63_A" TargetMode="External"/><Relationship Id="rId353" Type="http://schemas.openxmlformats.org/officeDocument/2006/relationships/hyperlink" Target="https://talan.bank.gov.ua/get-user-certificate/-GPfLxjpX41aQUO_qbp0" TargetMode="External"/><Relationship Id="rId395" Type="http://schemas.openxmlformats.org/officeDocument/2006/relationships/hyperlink" Target="https://talan.bank.gov.ua/get-user-certificate/-GPfLL1rOchQopnTBnU-" TargetMode="External"/><Relationship Id="rId409" Type="http://schemas.openxmlformats.org/officeDocument/2006/relationships/hyperlink" Target="https://talan.bank.gov.ua/get-user-certificate/-GPfL21onk_qeLSXVxO8" TargetMode="External"/><Relationship Id="rId92" Type="http://schemas.openxmlformats.org/officeDocument/2006/relationships/hyperlink" Target="https://talan.bank.gov.ua/get-user-certificate/-GPfLGIDZp5FvfuXwwLN" TargetMode="External"/><Relationship Id="rId213" Type="http://schemas.openxmlformats.org/officeDocument/2006/relationships/hyperlink" Target="https://talan.bank.gov.ua/get-user-certificate/-GPfLJRkUR2cLx_-SHYL" TargetMode="External"/><Relationship Id="rId420" Type="http://schemas.openxmlformats.org/officeDocument/2006/relationships/hyperlink" Target="https://talan.bank.gov.ua/get-user-certificate/-GPfLwOMwJOtKG5MKGvt" TargetMode="External"/><Relationship Id="rId255" Type="http://schemas.openxmlformats.org/officeDocument/2006/relationships/hyperlink" Target="https://talan.bank.gov.ua/get-user-certificate/-GPfLILW378Zddnf4GpI" TargetMode="External"/><Relationship Id="rId297" Type="http://schemas.openxmlformats.org/officeDocument/2006/relationships/hyperlink" Target="https://talan.bank.gov.ua/get-user-certificate/-GPfLfKXBb_Q9yMUtzn3" TargetMode="External"/><Relationship Id="rId462" Type="http://schemas.openxmlformats.org/officeDocument/2006/relationships/hyperlink" Target="https://talan.bank.gov.ua/get-user-certificate/-GPfLzA2mz9aZNiwYsig" TargetMode="External"/><Relationship Id="rId518" Type="http://schemas.openxmlformats.org/officeDocument/2006/relationships/hyperlink" Target="https://talan.bank.gov.ua/get-user-certificate/-GPfLKzeOIIN9E9wp4i5" TargetMode="External"/><Relationship Id="rId115" Type="http://schemas.openxmlformats.org/officeDocument/2006/relationships/hyperlink" Target="https://talan.bank.gov.ua/get-user-certificate/-GPfLauqXv003aTlsyan" TargetMode="External"/><Relationship Id="rId157" Type="http://schemas.openxmlformats.org/officeDocument/2006/relationships/hyperlink" Target="https://talan.bank.gov.ua/get-user-certificate/-GPfLFNXgroWPbHs5sTG" TargetMode="External"/><Relationship Id="rId322" Type="http://schemas.openxmlformats.org/officeDocument/2006/relationships/hyperlink" Target="https://talan.bank.gov.ua/get-user-certificate/-GPfL5IFw3xmZrspekSe" TargetMode="External"/><Relationship Id="rId364" Type="http://schemas.openxmlformats.org/officeDocument/2006/relationships/hyperlink" Target="https://talan.bank.gov.ua/get-user-certificate/-GPfLzpOgNURPXEL9rLP" TargetMode="External"/><Relationship Id="rId61" Type="http://schemas.openxmlformats.org/officeDocument/2006/relationships/hyperlink" Target="https://talan.bank.gov.ua/get-user-certificate/-GPfLSNMXUNJ3z5ha7Nt" TargetMode="External"/><Relationship Id="rId199" Type="http://schemas.openxmlformats.org/officeDocument/2006/relationships/hyperlink" Target="https://talan.bank.gov.ua/get-user-certificate/-GPfL-4UVVAb0aKsumvG" TargetMode="External"/><Relationship Id="rId19" Type="http://schemas.openxmlformats.org/officeDocument/2006/relationships/hyperlink" Target="https://talan.bank.gov.ua/get-user-certificate/-GPfL31bnMaVCfn2_RZB" TargetMode="External"/><Relationship Id="rId224" Type="http://schemas.openxmlformats.org/officeDocument/2006/relationships/hyperlink" Target="https://talan.bank.gov.ua/get-user-certificate/-GPfLC9KAlci8HwI-TD3" TargetMode="External"/><Relationship Id="rId266" Type="http://schemas.openxmlformats.org/officeDocument/2006/relationships/hyperlink" Target="https://talan.bank.gov.ua/get-user-certificate/-GPfLzUdjqU4tzcwsQjI" TargetMode="External"/><Relationship Id="rId431" Type="http://schemas.openxmlformats.org/officeDocument/2006/relationships/hyperlink" Target="https://talan.bank.gov.ua/get-user-certificate/-GPfLi5pQpoo9s6-md1b" TargetMode="External"/><Relationship Id="rId473" Type="http://schemas.openxmlformats.org/officeDocument/2006/relationships/hyperlink" Target="https://talan.bank.gov.ua/get-user-certificate/-GPfLKT6TX6bjIiCiJX1" TargetMode="External"/><Relationship Id="rId529" Type="http://schemas.openxmlformats.org/officeDocument/2006/relationships/hyperlink" Target="https://talan.bank.gov.ua/get-user-certificate/-GPfLPSkwEeLyReTupTz" TargetMode="External"/><Relationship Id="rId30" Type="http://schemas.openxmlformats.org/officeDocument/2006/relationships/hyperlink" Target="https://talan.bank.gov.ua/get-user-certificate/-GPfLhOnbGY68UJiDSS8" TargetMode="External"/><Relationship Id="rId126" Type="http://schemas.openxmlformats.org/officeDocument/2006/relationships/hyperlink" Target="https://talan.bank.gov.ua/get-user-certificate/-GPfLZhCcNeCnAwjxfb6" TargetMode="External"/><Relationship Id="rId168" Type="http://schemas.openxmlformats.org/officeDocument/2006/relationships/hyperlink" Target="https://talan.bank.gov.ua/get-user-certificate/-GPfLdWkce6VAKHXTMEI" TargetMode="External"/><Relationship Id="rId333" Type="http://schemas.openxmlformats.org/officeDocument/2006/relationships/hyperlink" Target="https://talan.bank.gov.ua/get-user-certificate/-GPfLvoWnUMm0fbvwAJj" TargetMode="External"/><Relationship Id="rId540" Type="http://schemas.openxmlformats.org/officeDocument/2006/relationships/printerSettings" Target="../printerSettings/printerSettings1.bin"/><Relationship Id="rId72" Type="http://schemas.openxmlformats.org/officeDocument/2006/relationships/hyperlink" Target="https://talan.bank.gov.ua/get-user-certificate/-GPfLhxIpOWqe0Ao41lo" TargetMode="External"/><Relationship Id="rId375" Type="http://schemas.openxmlformats.org/officeDocument/2006/relationships/hyperlink" Target="https://talan.bank.gov.ua/get-user-certificate/-GPfL_nIDIAohvRT8e7S" TargetMode="External"/><Relationship Id="rId3" Type="http://schemas.openxmlformats.org/officeDocument/2006/relationships/hyperlink" Target="https://talan.bank.gov.ua/get-user-certificate/-GPfLbBuBVUiGtcs8pLH" TargetMode="External"/><Relationship Id="rId235" Type="http://schemas.openxmlformats.org/officeDocument/2006/relationships/hyperlink" Target="https://talan.bank.gov.ua/get-user-certificate/-GPfLsJP8ahobiEHee_e" TargetMode="External"/><Relationship Id="rId277" Type="http://schemas.openxmlformats.org/officeDocument/2006/relationships/hyperlink" Target="https://talan.bank.gov.ua/get-user-certificate/-GPfLRk1dTiShSU1LX-A" TargetMode="External"/><Relationship Id="rId400" Type="http://schemas.openxmlformats.org/officeDocument/2006/relationships/hyperlink" Target="https://talan.bank.gov.ua/get-user-certificate/-GPfLHdJYhHvErAsLA_r" TargetMode="External"/><Relationship Id="rId442" Type="http://schemas.openxmlformats.org/officeDocument/2006/relationships/hyperlink" Target="https://talan.bank.gov.ua/get-user-certificate/-GPfLYJbZED9TBE0SNWI" TargetMode="External"/><Relationship Id="rId484" Type="http://schemas.openxmlformats.org/officeDocument/2006/relationships/hyperlink" Target="https://talan.bank.gov.ua/get-user-certificate/-GPfL9Fjqpo9-5_hEdW8" TargetMode="External"/><Relationship Id="rId137" Type="http://schemas.openxmlformats.org/officeDocument/2006/relationships/hyperlink" Target="https://talan.bank.gov.ua/get-user-certificate/-GPfLttrg8oQibMs1kde" TargetMode="External"/><Relationship Id="rId302" Type="http://schemas.openxmlformats.org/officeDocument/2006/relationships/hyperlink" Target="https://talan.bank.gov.ua/get-user-certificate/-GPfLPLt-6331TKVS-aE" TargetMode="External"/><Relationship Id="rId344" Type="http://schemas.openxmlformats.org/officeDocument/2006/relationships/hyperlink" Target="https://talan.bank.gov.ua/get-user-certificate/-GPfLbaJDZIjPWCibRlO" TargetMode="External"/><Relationship Id="rId41" Type="http://schemas.openxmlformats.org/officeDocument/2006/relationships/hyperlink" Target="https://talan.bank.gov.ua/get-user-certificate/-GPfL_debAZ2yvkTrbmt" TargetMode="External"/><Relationship Id="rId83" Type="http://schemas.openxmlformats.org/officeDocument/2006/relationships/hyperlink" Target="https://talan.bank.gov.ua/get-user-certificate/-GPfLJDD3cpjEEmIspxM" TargetMode="External"/><Relationship Id="rId179" Type="http://schemas.openxmlformats.org/officeDocument/2006/relationships/hyperlink" Target="https://talan.bank.gov.ua/get-user-certificate/-GPfLYgTdDUnLQtjOKWk" TargetMode="External"/><Relationship Id="rId386" Type="http://schemas.openxmlformats.org/officeDocument/2006/relationships/hyperlink" Target="https://talan.bank.gov.ua/get-user-certificate/-GPfLr_qOzIexHO876uX" TargetMode="External"/><Relationship Id="rId190" Type="http://schemas.openxmlformats.org/officeDocument/2006/relationships/hyperlink" Target="https://talan.bank.gov.ua/get-user-certificate/-GPfLxRo6EJWV1RD36q5" TargetMode="External"/><Relationship Id="rId204" Type="http://schemas.openxmlformats.org/officeDocument/2006/relationships/hyperlink" Target="https://talan.bank.gov.ua/get-user-certificate/-GPfLKdjQbFgB11LUxCu" TargetMode="External"/><Relationship Id="rId246" Type="http://schemas.openxmlformats.org/officeDocument/2006/relationships/hyperlink" Target="https://talan.bank.gov.ua/get-user-certificate/-GPfLwNEP_mbAs0R6zQN" TargetMode="External"/><Relationship Id="rId288" Type="http://schemas.openxmlformats.org/officeDocument/2006/relationships/hyperlink" Target="https://talan.bank.gov.ua/get-user-certificate/-GPfLgdCZ9fWQVMrGGRc" TargetMode="External"/><Relationship Id="rId411" Type="http://schemas.openxmlformats.org/officeDocument/2006/relationships/hyperlink" Target="https://talan.bank.gov.ua/get-user-certificate/-GPfLW5N_lg1avRaDVfp" TargetMode="External"/><Relationship Id="rId453" Type="http://schemas.openxmlformats.org/officeDocument/2006/relationships/hyperlink" Target="https://talan.bank.gov.ua/get-user-certificate/-GPfLVoFh7YkUgssBbNQ" TargetMode="External"/><Relationship Id="rId509" Type="http://schemas.openxmlformats.org/officeDocument/2006/relationships/hyperlink" Target="https://talan.bank.gov.ua/get-user-certificate/-GPfL6gdf2WluJ04u6Z0" TargetMode="External"/><Relationship Id="rId106" Type="http://schemas.openxmlformats.org/officeDocument/2006/relationships/hyperlink" Target="https://talan.bank.gov.ua/get-user-certificate/-GPfLFbmJtFHTvXZIY3V" TargetMode="External"/><Relationship Id="rId313" Type="http://schemas.openxmlformats.org/officeDocument/2006/relationships/hyperlink" Target="https://talan.bank.gov.ua/get-user-certificate/-GPfLuEdVZHHQ7Qkb1x_" TargetMode="External"/><Relationship Id="rId495" Type="http://schemas.openxmlformats.org/officeDocument/2006/relationships/hyperlink" Target="https://talan.bank.gov.ua/get-user-certificate/-GPfLSOdvKYrJdHdxNd9" TargetMode="External"/><Relationship Id="rId10" Type="http://schemas.openxmlformats.org/officeDocument/2006/relationships/hyperlink" Target="https://talan.bank.gov.ua/get-user-certificate/-GPfL0RUTsnEadRhYtLF" TargetMode="External"/><Relationship Id="rId52" Type="http://schemas.openxmlformats.org/officeDocument/2006/relationships/hyperlink" Target="https://talan.bank.gov.ua/get-user-certificate/-GPfL6CMGIS5Spx4Gzxe" TargetMode="External"/><Relationship Id="rId94" Type="http://schemas.openxmlformats.org/officeDocument/2006/relationships/hyperlink" Target="https://talan.bank.gov.ua/get-user-certificate/-GPfLdX61mG1Nl_nFJ1N" TargetMode="External"/><Relationship Id="rId148" Type="http://schemas.openxmlformats.org/officeDocument/2006/relationships/hyperlink" Target="https://talan.bank.gov.ua/get-user-certificate/-GPfLJfhTZ8kPw25Gygg" TargetMode="External"/><Relationship Id="rId355" Type="http://schemas.openxmlformats.org/officeDocument/2006/relationships/hyperlink" Target="https://talan.bank.gov.ua/get-user-certificate/-GPfLlVTvm6B2X-x3GpU" TargetMode="External"/><Relationship Id="rId397" Type="http://schemas.openxmlformats.org/officeDocument/2006/relationships/hyperlink" Target="https://talan.bank.gov.ua/get-user-certificate/-GPfLZSbI1iThnGq8MNU" TargetMode="External"/><Relationship Id="rId520" Type="http://schemas.openxmlformats.org/officeDocument/2006/relationships/hyperlink" Target="https://talan.bank.gov.ua/get-user-certificate/-GPfLs3NI2EfeE2j41eE" TargetMode="External"/><Relationship Id="rId215" Type="http://schemas.openxmlformats.org/officeDocument/2006/relationships/hyperlink" Target="https://talan.bank.gov.ua/get-user-certificate/-GPfLTFz7CwV94WZrUUR" TargetMode="External"/><Relationship Id="rId257" Type="http://schemas.openxmlformats.org/officeDocument/2006/relationships/hyperlink" Target="https://talan.bank.gov.ua/get-user-certificate/-GPfLp5sJSBsz0Q_MXen" TargetMode="External"/><Relationship Id="rId422" Type="http://schemas.openxmlformats.org/officeDocument/2006/relationships/hyperlink" Target="https://talan.bank.gov.ua/get-user-certificate/-GPfLmWiwQZLUiw13tXW" TargetMode="External"/><Relationship Id="rId464" Type="http://schemas.openxmlformats.org/officeDocument/2006/relationships/hyperlink" Target="https://talan.bank.gov.ua/get-user-certificate/-GPfLTC4Z_BQZBPG8T9w" TargetMode="External"/><Relationship Id="rId299" Type="http://schemas.openxmlformats.org/officeDocument/2006/relationships/hyperlink" Target="https://talan.bank.gov.ua/get-user-certificate/-GPfLVO8WBht-cpYprBA" TargetMode="External"/><Relationship Id="rId63" Type="http://schemas.openxmlformats.org/officeDocument/2006/relationships/hyperlink" Target="https://talan.bank.gov.ua/get-user-certificate/-GPfLWw9HkFaU9Qvpqpm" TargetMode="External"/><Relationship Id="rId159" Type="http://schemas.openxmlformats.org/officeDocument/2006/relationships/hyperlink" Target="https://talan.bank.gov.ua/get-user-certificate/-GPfLSGegAieKqwqjATh" TargetMode="External"/><Relationship Id="rId366" Type="http://schemas.openxmlformats.org/officeDocument/2006/relationships/hyperlink" Target="https://talan.bank.gov.ua/get-user-certificate/-GPfLx689ykEUpHZooxc" TargetMode="External"/><Relationship Id="rId226" Type="http://schemas.openxmlformats.org/officeDocument/2006/relationships/hyperlink" Target="https://talan.bank.gov.ua/get-user-certificate/-GPfLlWTwhWRoHI_QoI9" TargetMode="External"/><Relationship Id="rId433" Type="http://schemas.openxmlformats.org/officeDocument/2006/relationships/hyperlink" Target="https://talan.bank.gov.ua/get-user-certificate/-GPfLxXAqDJBUG0jeFQh" TargetMode="External"/><Relationship Id="rId74" Type="http://schemas.openxmlformats.org/officeDocument/2006/relationships/hyperlink" Target="https://talan.bank.gov.ua/get-user-certificate/-GPfLLTBxBeLXeujknXD" TargetMode="External"/><Relationship Id="rId377" Type="http://schemas.openxmlformats.org/officeDocument/2006/relationships/hyperlink" Target="https://talan.bank.gov.ua/get-user-certificate/-GPfL1mqIpxfmLpE4XeF" TargetMode="External"/><Relationship Id="rId500" Type="http://schemas.openxmlformats.org/officeDocument/2006/relationships/hyperlink" Target="https://talan.bank.gov.ua/get-user-certificate/-GPfLoOkn1ZHI3155Kcs" TargetMode="External"/><Relationship Id="rId5" Type="http://schemas.openxmlformats.org/officeDocument/2006/relationships/hyperlink" Target="https://talan.bank.gov.ua/get-user-certificate/-GPfL5w8ZOxr36qJu9vV" TargetMode="External"/><Relationship Id="rId237" Type="http://schemas.openxmlformats.org/officeDocument/2006/relationships/hyperlink" Target="https://talan.bank.gov.ua/get-user-certificate/-GPfL_xWp7KSroQfX11T" TargetMode="External"/><Relationship Id="rId444" Type="http://schemas.openxmlformats.org/officeDocument/2006/relationships/hyperlink" Target="https://talan.bank.gov.ua/get-user-certificate/-GPfLg1et6Vy6X-RNIl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0"/>
  <sheetViews>
    <sheetView tabSelected="1" workbookViewId="0">
      <selection sqref="A1:XFD1"/>
    </sheetView>
  </sheetViews>
  <sheetFormatPr defaultRowHeight="14.4" x14ac:dyDescent="0.3"/>
  <cols>
    <col min="1" max="2" width="18.21875" customWidth="1"/>
    <col min="3" max="3" width="29" customWidth="1"/>
    <col min="4" max="4" width="52.2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1366</v>
      </c>
      <c r="E1" s="1" t="s">
        <v>3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t="str">
        <f>HYPERLINK("https://talan.bank.gov.ua/get-user-certificate/-GPfLtNmcU5WtL7N4f9H","Завантажити сертифікат")</f>
        <v>Завантажити сертифікат</v>
      </c>
    </row>
    <row r="3" spans="1:5" x14ac:dyDescent="0.3">
      <c r="A3" t="s">
        <v>8</v>
      </c>
      <c r="B3" t="s">
        <v>5</v>
      </c>
      <c r="C3" t="s">
        <v>9</v>
      </c>
      <c r="D3" t="s">
        <v>10</v>
      </c>
      <c r="E3" t="str">
        <f>HYPERLINK("https://talan.bank.gov.ua/get-user-certificate/-GPfLiXGRdcUK0zzSyzI","Завантажити сертифікат")</f>
        <v>Завантажити сертифікат</v>
      </c>
    </row>
    <row r="4" spans="1:5" x14ac:dyDescent="0.3">
      <c r="A4" t="s">
        <v>11</v>
      </c>
      <c r="B4" t="s">
        <v>5</v>
      </c>
      <c r="C4" t="s">
        <v>12</v>
      </c>
      <c r="D4" t="s">
        <v>13</v>
      </c>
      <c r="E4" t="str">
        <f>HYPERLINK("https://talan.bank.gov.ua/get-user-certificate/-GPfLbBuBVUiGtcs8pLH","Завантажити сертифікат")</f>
        <v>Завантажити сертифікат</v>
      </c>
    </row>
    <row r="5" spans="1:5" x14ac:dyDescent="0.3">
      <c r="A5" t="s">
        <v>14</v>
      </c>
      <c r="B5" t="s">
        <v>5</v>
      </c>
      <c r="C5" t="s">
        <v>15</v>
      </c>
      <c r="D5" t="s">
        <v>16</v>
      </c>
      <c r="E5" t="str">
        <f>HYPERLINK("https://talan.bank.gov.ua/get-user-certificate/-GPfL8wQXFYLtJ24Ynnr","Завантажити сертифікат")</f>
        <v>Завантажити сертифікат</v>
      </c>
    </row>
    <row r="6" spans="1:5" x14ac:dyDescent="0.3">
      <c r="A6" t="s">
        <v>17</v>
      </c>
      <c r="B6" t="s">
        <v>5</v>
      </c>
      <c r="C6" t="s">
        <v>18</v>
      </c>
      <c r="D6" t="s">
        <v>19</v>
      </c>
      <c r="E6" t="str">
        <f>HYPERLINK("https://talan.bank.gov.ua/get-user-certificate/-GPfL5w8ZOxr36qJu9vV","Завантажити сертифікат")</f>
        <v>Завантажити сертифікат</v>
      </c>
    </row>
    <row r="7" spans="1:5" x14ac:dyDescent="0.3">
      <c r="A7" t="s">
        <v>20</v>
      </c>
      <c r="B7" t="s">
        <v>5</v>
      </c>
      <c r="C7" t="s">
        <v>21</v>
      </c>
      <c r="D7" t="s">
        <v>22</v>
      </c>
      <c r="E7" t="str">
        <f>HYPERLINK("https://talan.bank.gov.ua/get-user-certificate/-GPfL1-SgtGJi3gyqH--","Завантажити сертифікат")</f>
        <v>Завантажити сертифікат</v>
      </c>
    </row>
    <row r="8" spans="1:5" x14ac:dyDescent="0.3">
      <c r="A8" t="s">
        <v>23</v>
      </c>
      <c r="B8" t="s">
        <v>5</v>
      </c>
      <c r="C8" t="s">
        <v>24</v>
      </c>
      <c r="D8" t="s">
        <v>25</v>
      </c>
      <c r="E8" t="str">
        <f>HYPERLINK("https://talan.bank.gov.ua/get-user-certificate/-GPfLGLvs0XDIU9hFR8q","Завантажити сертифікат")</f>
        <v>Завантажити сертифікат</v>
      </c>
    </row>
    <row r="9" spans="1:5" x14ac:dyDescent="0.3">
      <c r="A9" t="s">
        <v>26</v>
      </c>
      <c r="B9" t="s">
        <v>5</v>
      </c>
      <c r="C9" t="s">
        <v>27</v>
      </c>
      <c r="D9" t="s">
        <v>7</v>
      </c>
      <c r="E9" t="str">
        <f>HYPERLINK("https://talan.bank.gov.ua/get-user-certificate/-GPfL7akbVzp9kdBEdqb","Завантажити сертифікат")</f>
        <v>Завантажити сертифікат</v>
      </c>
    </row>
    <row r="10" spans="1:5" x14ac:dyDescent="0.3">
      <c r="A10" t="s">
        <v>28</v>
      </c>
      <c r="B10" t="s">
        <v>5</v>
      </c>
      <c r="C10" t="s">
        <v>29</v>
      </c>
      <c r="D10" t="s">
        <v>7</v>
      </c>
      <c r="E10" t="str">
        <f>HYPERLINK("https://talan.bank.gov.ua/get-user-certificate/-GPfLDtmggu5-xQaMyWR","Завантажити сертифікат")</f>
        <v>Завантажити сертифікат</v>
      </c>
    </row>
    <row r="11" spans="1:5" x14ac:dyDescent="0.3">
      <c r="A11" t="s">
        <v>30</v>
      </c>
      <c r="B11" t="s">
        <v>5</v>
      </c>
      <c r="C11" t="s">
        <v>31</v>
      </c>
      <c r="D11" t="s">
        <v>32</v>
      </c>
      <c r="E11" t="str">
        <f>HYPERLINK("https://talan.bank.gov.ua/get-user-certificate/-GPfL0RUTsnEadRhYtLF","Завантажити сертифікат")</f>
        <v>Завантажити сертифікат</v>
      </c>
    </row>
    <row r="12" spans="1:5" x14ac:dyDescent="0.3">
      <c r="A12" t="s">
        <v>33</v>
      </c>
      <c r="B12" t="s">
        <v>5</v>
      </c>
      <c r="C12" t="s">
        <v>34</v>
      </c>
      <c r="D12" t="s">
        <v>35</v>
      </c>
      <c r="E12" t="str">
        <f>HYPERLINK("https://talan.bank.gov.ua/get-user-certificate/-GPfLOrVzaahnlORWKVu","Завантажити сертифікат")</f>
        <v>Завантажити сертифікат</v>
      </c>
    </row>
    <row r="13" spans="1:5" x14ac:dyDescent="0.3">
      <c r="A13" t="s">
        <v>36</v>
      </c>
      <c r="B13" t="s">
        <v>5</v>
      </c>
      <c r="C13" t="s">
        <v>37</v>
      </c>
      <c r="D13" t="s">
        <v>38</v>
      </c>
      <c r="E13" t="str">
        <f>HYPERLINK("https://talan.bank.gov.ua/get-user-certificate/-GPfLJ6qxnlPcCxUYeNN","Завантажити сертифікат")</f>
        <v>Завантажити сертифікат</v>
      </c>
    </row>
    <row r="14" spans="1:5" x14ac:dyDescent="0.3">
      <c r="A14" t="s">
        <v>39</v>
      </c>
      <c r="B14" t="s">
        <v>5</v>
      </c>
      <c r="C14" t="s">
        <v>40</v>
      </c>
      <c r="D14" t="s">
        <v>41</v>
      </c>
      <c r="E14" t="str">
        <f>HYPERLINK("https://talan.bank.gov.ua/get-user-certificate/-GPfLarY84JfczSJLqD2","Завантажити сертифікат")</f>
        <v>Завантажити сертифікат</v>
      </c>
    </row>
    <row r="15" spans="1:5" x14ac:dyDescent="0.3">
      <c r="A15" t="s">
        <v>42</v>
      </c>
      <c r="B15" t="s">
        <v>5</v>
      </c>
      <c r="C15" t="s">
        <v>43</v>
      </c>
      <c r="D15" t="s">
        <v>44</v>
      </c>
      <c r="E15" t="str">
        <f>HYPERLINK("https://talan.bank.gov.ua/get-user-certificate/-GPfL9ixeD7hKLt5kNB5","Завантажити сертифікат")</f>
        <v>Завантажити сертифікат</v>
      </c>
    </row>
    <row r="16" spans="1:5" x14ac:dyDescent="0.3">
      <c r="A16" t="s">
        <v>45</v>
      </c>
      <c r="B16" t="s">
        <v>5</v>
      </c>
      <c r="C16" t="s">
        <v>46</v>
      </c>
      <c r="D16" t="s">
        <v>47</v>
      </c>
      <c r="E16" t="str">
        <f>HYPERLINK("https://talan.bank.gov.ua/get-user-certificate/-GPfLncHJB-kQz3PPgu-","Завантажити сертифікат")</f>
        <v>Завантажити сертифікат</v>
      </c>
    </row>
    <row r="17" spans="1:5" x14ac:dyDescent="0.3">
      <c r="A17" t="s">
        <v>48</v>
      </c>
      <c r="B17" t="s">
        <v>5</v>
      </c>
      <c r="C17" t="s">
        <v>49</v>
      </c>
      <c r="D17" t="s">
        <v>22</v>
      </c>
      <c r="E17" t="str">
        <f>HYPERLINK("https://talan.bank.gov.ua/get-user-certificate/-GPfLEc8J5kV0vWzAMTj","Завантажити сертифікат")</f>
        <v>Завантажити сертифікат</v>
      </c>
    </row>
    <row r="18" spans="1:5" x14ac:dyDescent="0.3">
      <c r="A18" t="s">
        <v>50</v>
      </c>
      <c r="B18" t="s">
        <v>5</v>
      </c>
      <c r="C18" t="s">
        <v>51</v>
      </c>
      <c r="D18" t="s">
        <v>52</v>
      </c>
      <c r="E18" t="str">
        <f>HYPERLINK("https://talan.bank.gov.ua/get-user-certificate/-GPfLyEoL6LD_hqTReQq","Завантажити сертифікат")</f>
        <v>Завантажити сертифікат</v>
      </c>
    </row>
    <row r="19" spans="1:5" x14ac:dyDescent="0.3">
      <c r="A19" t="s">
        <v>53</v>
      </c>
      <c r="B19" t="s">
        <v>5</v>
      </c>
      <c r="C19" t="s">
        <v>54</v>
      </c>
      <c r="D19" t="s">
        <v>52</v>
      </c>
      <c r="E19" t="str">
        <f>HYPERLINK("https://talan.bank.gov.ua/get-user-certificate/-GPfLQEAUGeGE7MBYqYC","Завантажити сертифікат")</f>
        <v>Завантажити сертифікат</v>
      </c>
    </row>
    <row r="20" spans="1:5" x14ac:dyDescent="0.3">
      <c r="A20" t="s">
        <v>55</v>
      </c>
      <c r="B20" t="s">
        <v>5</v>
      </c>
      <c r="C20" t="s">
        <v>56</v>
      </c>
      <c r="D20" t="s">
        <v>52</v>
      </c>
      <c r="E20" t="str">
        <f>HYPERLINK("https://talan.bank.gov.ua/get-user-certificate/-GPfL31bnMaVCfn2_RZB","Завантажити сертифікат")</f>
        <v>Завантажити сертифікат</v>
      </c>
    </row>
    <row r="21" spans="1:5" x14ac:dyDescent="0.3">
      <c r="A21" t="s">
        <v>57</v>
      </c>
      <c r="B21" t="s">
        <v>5</v>
      </c>
      <c r="C21" t="s">
        <v>58</v>
      </c>
      <c r="D21" t="s">
        <v>59</v>
      </c>
      <c r="E21" t="str">
        <f>HYPERLINK("https://talan.bank.gov.ua/get-user-certificate/-GPfLDQACHEw2wL9QMGj","Завантажити сертифікат")</f>
        <v>Завантажити сертифікат</v>
      </c>
    </row>
    <row r="22" spans="1:5" x14ac:dyDescent="0.3">
      <c r="A22" t="s">
        <v>60</v>
      </c>
      <c r="B22" t="s">
        <v>5</v>
      </c>
      <c r="C22" t="s">
        <v>61</v>
      </c>
      <c r="D22" t="s">
        <v>52</v>
      </c>
      <c r="E22" t="str">
        <f>HYPERLINK("https://talan.bank.gov.ua/get-user-certificate/-GPfLXhzaEC63W7a7v8v","Завантажити сертифікат")</f>
        <v>Завантажити сертифікат</v>
      </c>
    </row>
    <row r="23" spans="1:5" x14ac:dyDescent="0.3">
      <c r="A23" t="s">
        <v>62</v>
      </c>
      <c r="B23" t="s">
        <v>5</v>
      </c>
      <c r="C23" t="s">
        <v>63</v>
      </c>
      <c r="D23" t="s">
        <v>64</v>
      </c>
      <c r="E23" t="str">
        <f>HYPERLINK("https://talan.bank.gov.ua/get-user-certificate/-GPfLqpz7Dbh_xcyAtBh","Завантажити сертифікат")</f>
        <v>Завантажити сертифікат</v>
      </c>
    </row>
    <row r="24" spans="1:5" x14ac:dyDescent="0.3">
      <c r="A24" t="s">
        <v>65</v>
      </c>
      <c r="B24" t="s">
        <v>5</v>
      </c>
      <c r="C24" t="s">
        <v>66</v>
      </c>
      <c r="D24" t="s">
        <v>7</v>
      </c>
      <c r="E24" t="str">
        <f>HYPERLINK("https://talan.bank.gov.ua/get-user-certificate/-GPfLfJj4FWtMYZ0QNTH","Завантажити сертифікат")</f>
        <v>Завантажити сертифікат</v>
      </c>
    </row>
    <row r="25" spans="1:5" x14ac:dyDescent="0.3">
      <c r="A25" t="s">
        <v>67</v>
      </c>
      <c r="B25" t="s">
        <v>5</v>
      </c>
      <c r="C25" t="s">
        <v>68</v>
      </c>
      <c r="D25" t="s">
        <v>52</v>
      </c>
      <c r="E25" t="str">
        <f>HYPERLINK("https://talan.bank.gov.ua/get-user-certificate/-GPfL1KnFUlONTFfbtSX","Завантажити сертифікат")</f>
        <v>Завантажити сертифікат</v>
      </c>
    </row>
    <row r="26" spans="1:5" x14ac:dyDescent="0.3">
      <c r="A26" t="s">
        <v>69</v>
      </c>
      <c r="B26" t="s">
        <v>5</v>
      </c>
      <c r="C26" t="s">
        <v>70</v>
      </c>
      <c r="D26" t="s">
        <v>7</v>
      </c>
      <c r="E26" t="str">
        <f>HYPERLINK("https://talan.bank.gov.ua/get-user-certificate/-GPfLmVyb4_QFXbDxmqh","Завантажити сертифікат")</f>
        <v>Завантажити сертифікат</v>
      </c>
    </row>
    <row r="27" spans="1:5" x14ac:dyDescent="0.3">
      <c r="A27" t="s">
        <v>71</v>
      </c>
      <c r="B27" t="s">
        <v>5</v>
      </c>
      <c r="C27" t="s">
        <v>72</v>
      </c>
      <c r="D27" t="s">
        <v>52</v>
      </c>
      <c r="E27" t="str">
        <f>HYPERLINK("https://talan.bank.gov.ua/get-user-certificate/-GPfL0IWodbLViSvxj7H","Завантажити сертифікат")</f>
        <v>Завантажити сертифікат</v>
      </c>
    </row>
    <row r="28" spans="1:5" x14ac:dyDescent="0.3">
      <c r="A28" t="s">
        <v>73</v>
      </c>
      <c r="B28" t="s">
        <v>5</v>
      </c>
      <c r="C28" t="s">
        <v>74</v>
      </c>
      <c r="D28" t="s">
        <v>52</v>
      </c>
      <c r="E28" t="str">
        <f>HYPERLINK("https://talan.bank.gov.ua/get-user-certificate/-GPfLWv9YmhHXF__aorH","Завантажити сертифікат")</f>
        <v>Завантажити сертифікат</v>
      </c>
    </row>
    <row r="29" spans="1:5" x14ac:dyDescent="0.3">
      <c r="A29" t="s">
        <v>75</v>
      </c>
      <c r="B29" t="s">
        <v>5</v>
      </c>
      <c r="C29" t="s">
        <v>76</v>
      </c>
      <c r="D29" t="s">
        <v>77</v>
      </c>
      <c r="E29" t="str">
        <f>HYPERLINK("https://talan.bank.gov.ua/get-user-certificate/-GPfL9mOb9a8OC0NewHR","Завантажити сертифікат")</f>
        <v>Завантажити сертифікат</v>
      </c>
    </row>
    <row r="30" spans="1:5" x14ac:dyDescent="0.3">
      <c r="A30" t="s">
        <v>78</v>
      </c>
      <c r="B30" t="s">
        <v>5</v>
      </c>
      <c r="C30" t="s">
        <v>79</v>
      </c>
      <c r="D30" t="s">
        <v>52</v>
      </c>
      <c r="E30" t="str">
        <f>HYPERLINK("https://talan.bank.gov.ua/get-user-certificate/-GPfL0qvT8q5fza062f0","Завантажити сертифікат")</f>
        <v>Завантажити сертифікат</v>
      </c>
    </row>
    <row r="31" spans="1:5" x14ac:dyDescent="0.3">
      <c r="A31" t="s">
        <v>80</v>
      </c>
      <c r="B31" t="s">
        <v>5</v>
      </c>
      <c r="C31" t="s">
        <v>81</v>
      </c>
      <c r="D31" t="s">
        <v>52</v>
      </c>
      <c r="E31" t="str">
        <f>HYPERLINK("https://talan.bank.gov.ua/get-user-certificate/-GPfLhOnbGY68UJiDSS8","Завантажити сертифікат")</f>
        <v>Завантажити сертифікат</v>
      </c>
    </row>
    <row r="32" spans="1:5" x14ac:dyDescent="0.3">
      <c r="A32" t="s">
        <v>82</v>
      </c>
      <c r="B32" t="s">
        <v>5</v>
      </c>
      <c r="C32" t="s">
        <v>83</v>
      </c>
      <c r="D32" t="s">
        <v>84</v>
      </c>
      <c r="E32" t="str">
        <f>HYPERLINK("https://talan.bank.gov.ua/get-user-certificate/-GPfLZ7Gvbp6lBZkAH_l","Завантажити сертифікат")</f>
        <v>Завантажити сертифікат</v>
      </c>
    </row>
    <row r="33" spans="1:5" x14ac:dyDescent="0.3">
      <c r="A33" t="s">
        <v>85</v>
      </c>
      <c r="B33" t="s">
        <v>5</v>
      </c>
      <c r="C33" t="s">
        <v>86</v>
      </c>
      <c r="D33" t="s">
        <v>52</v>
      </c>
      <c r="E33" t="str">
        <f>HYPERLINK("https://talan.bank.gov.ua/get-user-certificate/-GPfLKZxV-B7t51GzGGp","Завантажити сертифікат")</f>
        <v>Завантажити сертифікат</v>
      </c>
    </row>
    <row r="34" spans="1:5" x14ac:dyDescent="0.3">
      <c r="A34" t="s">
        <v>87</v>
      </c>
      <c r="B34" t="s">
        <v>5</v>
      </c>
      <c r="C34" t="s">
        <v>88</v>
      </c>
      <c r="D34" t="s">
        <v>52</v>
      </c>
      <c r="E34" t="str">
        <f>HYPERLINK("https://talan.bank.gov.ua/get-user-certificate/-GPfL5uJNU1nlkN_0QYr","Завантажити сертифікат")</f>
        <v>Завантажити сертифікат</v>
      </c>
    </row>
    <row r="35" spans="1:5" x14ac:dyDescent="0.3">
      <c r="A35" t="s">
        <v>89</v>
      </c>
      <c r="B35" t="s">
        <v>5</v>
      </c>
      <c r="C35" t="s">
        <v>90</v>
      </c>
      <c r="D35" t="s">
        <v>84</v>
      </c>
      <c r="E35" t="str">
        <f>HYPERLINK("https://talan.bank.gov.ua/get-user-certificate/-GPfLtj7zg39D89PByMh","Завантажити сертифікат")</f>
        <v>Завантажити сертифікат</v>
      </c>
    </row>
    <row r="36" spans="1:5" x14ac:dyDescent="0.3">
      <c r="A36" t="s">
        <v>91</v>
      </c>
      <c r="B36" t="s">
        <v>5</v>
      </c>
      <c r="C36" t="s">
        <v>92</v>
      </c>
      <c r="D36" t="s">
        <v>84</v>
      </c>
      <c r="E36" t="str">
        <f>HYPERLINK("https://talan.bank.gov.ua/get-user-certificate/-GPfLP__UJKyR4CJEb-e","Завантажити сертифікат")</f>
        <v>Завантажити сертифікат</v>
      </c>
    </row>
    <row r="37" spans="1:5" x14ac:dyDescent="0.3">
      <c r="A37" t="s">
        <v>93</v>
      </c>
      <c r="B37" t="s">
        <v>5</v>
      </c>
      <c r="C37" t="s">
        <v>94</v>
      </c>
      <c r="D37" t="s">
        <v>84</v>
      </c>
      <c r="E37" t="str">
        <f>HYPERLINK("https://talan.bank.gov.ua/get-user-certificate/-GPfL_rdXmqQleKePseG","Завантажити сертифікат")</f>
        <v>Завантажити сертифікат</v>
      </c>
    </row>
    <row r="38" spans="1:5" x14ac:dyDescent="0.3">
      <c r="A38" t="s">
        <v>95</v>
      </c>
      <c r="B38" t="s">
        <v>5</v>
      </c>
      <c r="C38" t="s">
        <v>96</v>
      </c>
      <c r="D38" t="s">
        <v>52</v>
      </c>
      <c r="E38" t="str">
        <f>HYPERLINK("https://talan.bank.gov.ua/get-user-certificate/-GPfLvmIK98mJGEfN4EO","Завантажити сертифікат")</f>
        <v>Завантажити сертифікат</v>
      </c>
    </row>
    <row r="39" spans="1:5" x14ac:dyDescent="0.3">
      <c r="A39" t="s">
        <v>97</v>
      </c>
      <c r="B39" t="s">
        <v>5</v>
      </c>
      <c r="C39" t="s">
        <v>98</v>
      </c>
      <c r="D39" t="s">
        <v>99</v>
      </c>
      <c r="E39" t="str">
        <f>HYPERLINK("https://talan.bank.gov.ua/get-user-certificate/-GPfLuNXxRN2bc2osZwQ","Завантажити сертифікат")</f>
        <v>Завантажити сертифікат</v>
      </c>
    </row>
    <row r="40" spans="1:5" x14ac:dyDescent="0.3">
      <c r="A40" t="s">
        <v>100</v>
      </c>
      <c r="B40" t="s">
        <v>5</v>
      </c>
      <c r="C40" t="s">
        <v>101</v>
      </c>
      <c r="D40" t="s">
        <v>102</v>
      </c>
      <c r="E40" t="str">
        <f>HYPERLINK("https://talan.bank.gov.ua/get-user-certificate/-GPfLARjw7QdJILkfFsV","Завантажити сертифікат")</f>
        <v>Завантажити сертифікат</v>
      </c>
    </row>
    <row r="41" spans="1:5" x14ac:dyDescent="0.3">
      <c r="A41" t="s">
        <v>103</v>
      </c>
      <c r="B41" t="s">
        <v>5</v>
      </c>
      <c r="C41" t="s">
        <v>104</v>
      </c>
      <c r="D41" t="s">
        <v>105</v>
      </c>
      <c r="E41" t="str">
        <f>HYPERLINK("https://talan.bank.gov.ua/get-user-certificate/-GPfLYS62mU9Xz7dltA8","Завантажити сертифікат")</f>
        <v>Завантажити сертифікат</v>
      </c>
    </row>
    <row r="42" spans="1:5" x14ac:dyDescent="0.3">
      <c r="A42" t="s">
        <v>106</v>
      </c>
      <c r="B42" t="s">
        <v>5</v>
      </c>
      <c r="C42" t="s">
        <v>107</v>
      </c>
      <c r="D42" t="s">
        <v>108</v>
      </c>
      <c r="E42" t="str">
        <f>HYPERLINK("https://talan.bank.gov.ua/get-user-certificate/-GPfL_debAZ2yvkTrbmt","Завантажити сертифікат")</f>
        <v>Завантажити сертифікат</v>
      </c>
    </row>
    <row r="43" spans="1:5" x14ac:dyDescent="0.3">
      <c r="A43" t="s">
        <v>109</v>
      </c>
      <c r="B43" t="s">
        <v>5</v>
      </c>
      <c r="C43" t="s">
        <v>110</v>
      </c>
      <c r="D43" t="s">
        <v>111</v>
      </c>
      <c r="E43" t="str">
        <f>HYPERLINK("https://talan.bank.gov.ua/get-user-certificate/-GPfLZABD7t6sudZpXuK","Завантажити сертифікат")</f>
        <v>Завантажити сертифікат</v>
      </c>
    </row>
    <row r="44" spans="1:5" x14ac:dyDescent="0.3">
      <c r="A44" t="s">
        <v>112</v>
      </c>
      <c r="B44" t="s">
        <v>5</v>
      </c>
      <c r="C44" t="s">
        <v>113</v>
      </c>
      <c r="D44" t="s">
        <v>52</v>
      </c>
      <c r="E44" t="str">
        <f>HYPERLINK("https://talan.bank.gov.ua/get-user-certificate/-GPfLF6JGr22y5PewtdA","Завантажити сертифікат")</f>
        <v>Завантажити сертифікат</v>
      </c>
    </row>
    <row r="45" spans="1:5" x14ac:dyDescent="0.3">
      <c r="A45" t="s">
        <v>114</v>
      </c>
      <c r="B45" t="s">
        <v>5</v>
      </c>
      <c r="C45" t="s">
        <v>115</v>
      </c>
      <c r="D45" t="s">
        <v>64</v>
      </c>
      <c r="E45" t="str">
        <f>HYPERLINK("https://talan.bank.gov.ua/get-user-certificate/-GPfLMjn529wuWIaKrbM","Завантажити сертифікат")</f>
        <v>Завантажити сертифікат</v>
      </c>
    </row>
    <row r="46" spans="1:5" x14ac:dyDescent="0.3">
      <c r="A46" t="s">
        <v>116</v>
      </c>
      <c r="B46" t="s">
        <v>5</v>
      </c>
      <c r="C46" t="s">
        <v>117</v>
      </c>
      <c r="D46" t="s">
        <v>118</v>
      </c>
      <c r="E46" t="str">
        <f>HYPERLINK("https://talan.bank.gov.ua/get-user-certificate/-GPfLE7ArLAEW7rtgWIK","Завантажити сертифікат")</f>
        <v>Завантажити сертифікат</v>
      </c>
    </row>
    <row r="47" spans="1:5" x14ac:dyDescent="0.3">
      <c r="A47" t="s">
        <v>119</v>
      </c>
      <c r="B47" t="s">
        <v>5</v>
      </c>
      <c r="C47" t="s">
        <v>120</v>
      </c>
      <c r="D47" t="s">
        <v>121</v>
      </c>
      <c r="E47" t="str">
        <f>HYPERLINK("https://talan.bank.gov.ua/get-user-certificate/-GPfLySmz6SQmAxsJSp4","Завантажити сертифікат")</f>
        <v>Завантажити сертифікат</v>
      </c>
    </row>
    <row r="48" spans="1:5" x14ac:dyDescent="0.3">
      <c r="A48" t="s">
        <v>122</v>
      </c>
      <c r="B48" t="s">
        <v>5</v>
      </c>
      <c r="C48" t="s">
        <v>123</v>
      </c>
      <c r="D48" t="s">
        <v>84</v>
      </c>
      <c r="E48" t="str">
        <f>HYPERLINK("https://talan.bank.gov.ua/get-user-certificate/-GPfLz9Kb3f_uiQZFki2","Завантажити сертифікат")</f>
        <v>Завантажити сертифікат</v>
      </c>
    </row>
    <row r="49" spans="1:5" x14ac:dyDescent="0.3">
      <c r="A49" t="s">
        <v>124</v>
      </c>
      <c r="B49" t="s">
        <v>5</v>
      </c>
      <c r="C49" t="s">
        <v>125</v>
      </c>
      <c r="D49" t="s">
        <v>84</v>
      </c>
      <c r="E49" t="str">
        <f>HYPERLINK("https://talan.bank.gov.ua/get-user-certificate/-GPfLj0bKi9yjHlcRyU5","Завантажити сертифікат")</f>
        <v>Завантажити сертифікат</v>
      </c>
    </row>
    <row r="50" spans="1:5" x14ac:dyDescent="0.3">
      <c r="A50" t="s">
        <v>126</v>
      </c>
      <c r="B50" t="s">
        <v>5</v>
      </c>
      <c r="C50" t="s">
        <v>127</v>
      </c>
      <c r="D50" t="s">
        <v>128</v>
      </c>
      <c r="E50" t="str">
        <f>HYPERLINK("https://talan.bank.gov.ua/get-user-certificate/-GPfLQi0f_eV_2E0-yJ-","Завантажити сертифікат")</f>
        <v>Завантажити сертифікат</v>
      </c>
    </row>
    <row r="51" spans="1:5" x14ac:dyDescent="0.3">
      <c r="A51" t="s">
        <v>129</v>
      </c>
      <c r="B51" t="s">
        <v>5</v>
      </c>
      <c r="C51" t="s">
        <v>130</v>
      </c>
      <c r="D51" t="s">
        <v>131</v>
      </c>
      <c r="E51" t="str">
        <f>HYPERLINK("https://talan.bank.gov.ua/get-user-certificate/-GPfL27E7do02BWVCLfV","Завантажити сертифікат")</f>
        <v>Завантажити сертифікат</v>
      </c>
    </row>
    <row r="52" spans="1:5" x14ac:dyDescent="0.3">
      <c r="A52" t="s">
        <v>132</v>
      </c>
      <c r="B52" t="s">
        <v>5</v>
      </c>
      <c r="C52" t="s">
        <v>133</v>
      </c>
      <c r="D52" t="s">
        <v>134</v>
      </c>
      <c r="E52" t="str">
        <f>HYPERLINK("https://talan.bank.gov.ua/get-user-certificate/-GPfLZaVgB1dl76YbnFq","Завантажити сертифікат")</f>
        <v>Завантажити сертифікат</v>
      </c>
    </row>
    <row r="53" spans="1:5" x14ac:dyDescent="0.3">
      <c r="A53" t="s">
        <v>135</v>
      </c>
      <c r="B53" t="s">
        <v>5</v>
      </c>
      <c r="C53" t="s">
        <v>136</v>
      </c>
      <c r="D53" t="s">
        <v>134</v>
      </c>
      <c r="E53" t="str">
        <f>HYPERLINK("https://talan.bank.gov.ua/get-user-certificate/-GPfL6CMGIS5Spx4Gzxe","Завантажити сертифікат")</f>
        <v>Завантажити сертифікат</v>
      </c>
    </row>
    <row r="54" spans="1:5" x14ac:dyDescent="0.3">
      <c r="A54" t="s">
        <v>137</v>
      </c>
      <c r="B54" t="s">
        <v>5</v>
      </c>
      <c r="C54" t="s">
        <v>138</v>
      </c>
      <c r="D54" t="s">
        <v>134</v>
      </c>
      <c r="E54" t="str">
        <f>HYPERLINK("https://talan.bank.gov.ua/get-user-certificate/-GPfL4a8BcKQYzw-4Olb","Завантажити сертифікат")</f>
        <v>Завантажити сертифікат</v>
      </c>
    </row>
    <row r="55" spans="1:5" x14ac:dyDescent="0.3">
      <c r="A55" t="s">
        <v>139</v>
      </c>
      <c r="B55" t="s">
        <v>5</v>
      </c>
      <c r="C55" t="s">
        <v>140</v>
      </c>
      <c r="D55" t="s">
        <v>141</v>
      </c>
      <c r="E55" t="str">
        <f>HYPERLINK("https://talan.bank.gov.ua/get-user-certificate/-GPfLxOJHrUSdnCVzTNW","Завантажити сертифікат")</f>
        <v>Завантажити сертифікат</v>
      </c>
    </row>
    <row r="56" spans="1:5" x14ac:dyDescent="0.3">
      <c r="A56" t="s">
        <v>142</v>
      </c>
      <c r="B56" t="s">
        <v>5</v>
      </c>
      <c r="C56" t="s">
        <v>143</v>
      </c>
      <c r="D56" t="s">
        <v>141</v>
      </c>
      <c r="E56" t="str">
        <f>HYPERLINK("https://talan.bank.gov.ua/get-user-certificate/-GPfLTjeoiFwUml7NVOB","Завантажити сертифікат")</f>
        <v>Завантажити сертифікат</v>
      </c>
    </row>
    <row r="57" spans="1:5" x14ac:dyDescent="0.3">
      <c r="A57" t="s">
        <v>144</v>
      </c>
      <c r="B57" t="s">
        <v>5</v>
      </c>
      <c r="C57" t="s">
        <v>145</v>
      </c>
      <c r="D57" t="s">
        <v>146</v>
      </c>
      <c r="E57" t="str">
        <f>HYPERLINK("https://talan.bank.gov.ua/get-user-certificate/-GPfLY-CgFUbkDWZD_vH","Завантажити сертифікат")</f>
        <v>Завантажити сертифікат</v>
      </c>
    </row>
    <row r="58" spans="1:5" x14ac:dyDescent="0.3">
      <c r="A58" t="s">
        <v>147</v>
      </c>
      <c r="B58" t="s">
        <v>5</v>
      </c>
      <c r="C58" t="s">
        <v>148</v>
      </c>
      <c r="D58" t="s">
        <v>149</v>
      </c>
      <c r="E58" t="str">
        <f>HYPERLINK("https://talan.bank.gov.ua/get-user-certificate/-GPfLEPY3EpJu41Qae43","Завантажити сертифікат")</f>
        <v>Завантажити сертифікат</v>
      </c>
    </row>
    <row r="59" spans="1:5" x14ac:dyDescent="0.3">
      <c r="A59" t="s">
        <v>150</v>
      </c>
      <c r="B59" t="s">
        <v>5</v>
      </c>
      <c r="C59" t="s">
        <v>151</v>
      </c>
      <c r="D59" t="s">
        <v>152</v>
      </c>
      <c r="E59" t="str">
        <f>HYPERLINK("https://talan.bank.gov.ua/get-user-certificate/-GPfLZM3gvnh1FS3tSA4","Завантажити сертифікат")</f>
        <v>Завантажити сертифікат</v>
      </c>
    </row>
    <row r="60" spans="1:5" x14ac:dyDescent="0.3">
      <c r="A60" t="s">
        <v>153</v>
      </c>
      <c r="B60" t="s">
        <v>5</v>
      </c>
      <c r="C60" t="s">
        <v>154</v>
      </c>
      <c r="D60" t="s">
        <v>7</v>
      </c>
      <c r="E60" t="str">
        <f>HYPERLINK("https://talan.bank.gov.ua/get-user-certificate/-GPfL3RsQ1q6iLygC17E","Завантажити сертифікат")</f>
        <v>Завантажити сертифікат</v>
      </c>
    </row>
    <row r="61" spans="1:5" x14ac:dyDescent="0.3">
      <c r="A61" t="s">
        <v>155</v>
      </c>
      <c r="B61" t="s">
        <v>5</v>
      </c>
      <c r="C61" t="s">
        <v>156</v>
      </c>
      <c r="D61" t="s">
        <v>157</v>
      </c>
      <c r="E61" t="str">
        <f>HYPERLINK("https://talan.bank.gov.ua/get-user-certificate/-GPfL8-rwV7YbOMLEokw","Завантажити сертифікат")</f>
        <v>Завантажити сертифікат</v>
      </c>
    </row>
    <row r="62" spans="1:5" x14ac:dyDescent="0.3">
      <c r="A62" t="s">
        <v>158</v>
      </c>
      <c r="B62" t="s">
        <v>5</v>
      </c>
      <c r="C62" t="s">
        <v>159</v>
      </c>
      <c r="D62" t="s">
        <v>160</v>
      </c>
      <c r="E62" t="str">
        <f>HYPERLINK("https://talan.bank.gov.ua/get-user-certificate/-GPfLSNMXUNJ3z5ha7Nt","Завантажити сертифікат")</f>
        <v>Завантажити сертифікат</v>
      </c>
    </row>
    <row r="63" spans="1:5" x14ac:dyDescent="0.3">
      <c r="A63" t="s">
        <v>161</v>
      </c>
      <c r="B63" t="s">
        <v>5</v>
      </c>
      <c r="C63" t="s">
        <v>162</v>
      </c>
      <c r="D63" t="s">
        <v>7</v>
      </c>
      <c r="E63" t="str">
        <f>HYPERLINK("https://talan.bank.gov.ua/get-user-certificate/-GPfLEQ5D3tEztIRQfiT","Завантажити сертифікат")</f>
        <v>Завантажити сертифікат</v>
      </c>
    </row>
    <row r="64" spans="1:5" x14ac:dyDescent="0.3">
      <c r="A64" t="s">
        <v>163</v>
      </c>
      <c r="B64" t="s">
        <v>5</v>
      </c>
      <c r="C64" t="s">
        <v>164</v>
      </c>
      <c r="D64" t="s">
        <v>165</v>
      </c>
      <c r="E64" t="str">
        <f>HYPERLINK("https://talan.bank.gov.ua/get-user-certificate/-GPfLWw9HkFaU9Qvpqpm","Завантажити сертифікат")</f>
        <v>Завантажити сертифікат</v>
      </c>
    </row>
    <row r="65" spans="1:5" x14ac:dyDescent="0.3">
      <c r="A65" t="s">
        <v>166</v>
      </c>
      <c r="B65" t="s">
        <v>5</v>
      </c>
      <c r="C65" t="s">
        <v>167</v>
      </c>
      <c r="D65" t="s">
        <v>168</v>
      </c>
      <c r="E65" t="str">
        <f>HYPERLINK("https://talan.bank.gov.ua/get-user-certificate/-GPfL8J8ivsii-2DO-xC","Завантажити сертифікат")</f>
        <v>Завантажити сертифікат</v>
      </c>
    </row>
    <row r="66" spans="1:5" x14ac:dyDescent="0.3">
      <c r="A66" t="s">
        <v>169</v>
      </c>
      <c r="B66" t="s">
        <v>5</v>
      </c>
      <c r="C66" t="s">
        <v>170</v>
      </c>
      <c r="D66" t="s">
        <v>7</v>
      </c>
      <c r="E66" t="str">
        <f>HYPERLINK("https://talan.bank.gov.ua/get-user-certificate/-GPfLZQlG3xCoDAso8vn","Завантажити сертифікат")</f>
        <v>Завантажити сертифікат</v>
      </c>
    </row>
    <row r="67" spans="1:5" x14ac:dyDescent="0.3">
      <c r="A67" t="s">
        <v>171</v>
      </c>
      <c r="B67" t="s">
        <v>5</v>
      </c>
      <c r="C67" t="s">
        <v>172</v>
      </c>
      <c r="D67" t="s">
        <v>173</v>
      </c>
      <c r="E67" t="str">
        <f>HYPERLINK("https://talan.bank.gov.ua/get-user-certificate/-GPfL6OFnQWPwVtvxqqW","Завантажити сертифікат")</f>
        <v>Завантажити сертифікат</v>
      </c>
    </row>
    <row r="68" spans="1:5" x14ac:dyDescent="0.3">
      <c r="A68" t="s">
        <v>174</v>
      </c>
      <c r="B68" t="s">
        <v>5</v>
      </c>
      <c r="C68" t="s">
        <v>175</v>
      </c>
      <c r="D68" t="s">
        <v>176</v>
      </c>
      <c r="E68" t="str">
        <f>HYPERLINK("https://talan.bank.gov.ua/get-user-certificate/-GPfLOgc6PFUeddQoVpF","Завантажити сертифікат")</f>
        <v>Завантажити сертифікат</v>
      </c>
    </row>
    <row r="69" spans="1:5" x14ac:dyDescent="0.3">
      <c r="A69" t="s">
        <v>177</v>
      </c>
      <c r="B69" t="s">
        <v>5</v>
      </c>
      <c r="C69" t="s">
        <v>178</v>
      </c>
      <c r="D69" t="s">
        <v>7</v>
      </c>
      <c r="E69" t="str">
        <f>HYPERLINK("https://talan.bank.gov.ua/get-user-certificate/-GPfLt2r7Q529GrfjlDm","Завантажити сертифікат")</f>
        <v>Завантажити сертифікат</v>
      </c>
    </row>
    <row r="70" spans="1:5" x14ac:dyDescent="0.3">
      <c r="A70" t="s">
        <v>179</v>
      </c>
      <c r="B70" t="s">
        <v>5</v>
      </c>
      <c r="C70" t="s">
        <v>180</v>
      </c>
      <c r="D70" t="s">
        <v>10</v>
      </c>
      <c r="E70" t="str">
        <f>HYPERLINK("https://talan.bank.gov.ua/get-user-certificate/-GPfLRIm8b2GRQkmKs3l","Завантажити сертифікат")</f>
        <v>Завантажити сертифікат</v>
      </c>
    </row>
    <row r="71" spans="1:5" x14ac:dyDescent="0.3">
      <c r="A71" t="s">
        <v>181</v>
      </c>
      <c r="B71" t="s">
        <v>5</v>
      </c>
      <c r="C71" t="s">
        <v>182</v>
      </c>
      <c r="D71" t="s">
        <v>183</v>
      </c>
      <c r="E71" t="str">
        <f>HYPERLINK("https://talan.bank.gov.ua/get-user-certificate/-GPfLQvPVkQioNb9uaek","Завантажити сертифікат")</f>
        <v>Завантажити сертифікат</v>
      </c>
    </row>
    <row r="72" spans="1:5" x14ac:dyDescent="0.3">
      <c r="A72" t="s">
        <v>184</v>
      </c>
      <c r="B72" t="s">
        <v>5</v>
      </c>
      <c r="C72" t="s">
        <v>185</v>
      </c>
      <c r="D72" t="s">
        <v>186</v>
      </c>
      <c r="E72" t="str">
        <f>HYPERLINK("https://talan.bank.gov.ua/get-user-certificate/-GPfLr_-vFdB3hxMVV9A","Завантажити сертифікат")</f>
        <v>Завантажити сертифікат</v>
      </c>
    </row>
    <row r="73" spans="1:5" x14ac:dyDescent="0.3">
      <c r="A73" t="s">
        <v>187</v>
      </c>
      <c r="B73" t="s">
        <v>5</v>
      </c>
      <c r="C73" t="s">
        <v>188</v>
      </c>
      <c r="D73" t="s">
        <v>189</v>
      </c>
      <c r="E73" t="str">
        <f>HYPERLINK("https://talan.bank.gov.ua/get-user-certificate/-GPfLhxIpOWqe0Ao41lo","Завантажити сертифікат")</f>
        <v>Завантажити сертифікат</v>
      </c>
    </row>
    <row r="74" spans="1:5" x14ac:dyDescent="0.3">
      <c r="A74" t="s">
        <v>190</v>
      </c>
      <c r="B74" t="s">
        <v>5</v>
      </c>
      <c r="C74" t="s">
        <v>191</v>
      </c>
      <c r="D74" t="s">
        <v>192</v>
      </c>
      <c r="E74" t="str">
        <f>HYPERLINK("https://talan.bank.gov.ua/get-user-certificate/-GPfLTQRgs7tOuBHeyZs","Завантажити сертифікат")</f>
        <v>Завантажити сертифікат</v>
      </c>
    </row>
    <row r="75" spans="1:5" x14ac:dyDescent="0.3">
      <c r="A75" t="s">
        <v>193</v>
      </c>
      <c r="B75" t="s">
        <v>5</v>
      </c>
      <c r="C75" t="s">
        <v>194</v>
      </c>
      <c r="D75" t="s">
        <v>195</v>
      </c>
      <c r="E75" t="str">
        <f>HYPERLINK("https://talan.bank.gov.ua/get-user-certificate/-GPfLLTBxBeLXeujknXD","Завантажити сертифікат")</f>
        <v>Завантажити сертифікат</v>
      </c>
    </row>
    <row r="76" spans="1:5" x14ac:dyDescent="0.3">
      <c r="A76" t="s">
        <v>196</v>
      </c>
      <c r="B76" t="s">
        <v>5</v>
      </c>
      <c r="C76" t="s">
        <v>197</v>
      </c>
      <c r="D76" t="s">
        <v>198</v>
      </c>
      <c r="E76" t="str">
        <f>HYPERLINK("https://talan.bank.gov.ua/get-user-certificate/-GPfLXORCGU37E2xUbp5","Завантажити сертифікат")</f>
        <v>Завантажити сертифікат</v>
      </c>
    </row>
    <row r="77" spans="1:5" x14ac:dyDescent="0.3">
      <c r="A77" t="s">
        <v>199</v>
      </c>
      <c r="B77" t="s">
        <v>5</v>
      </c>
      <c r="C77" t="s">
        <v>200</v>
      </c>
      <c r="D77" t="s">
        <v>201</v>
      </c>
      <c r="E77" t="str">
        <f>HYPERLINK("https://talan.bank.gov.ua/get-user-certificate/-GPfLPotFVFG7FMYhtY8","Завантажити сертифікат")</f>
        <v>Завантажити сертифікат</v>
      </c>
    </row>
    <row r="78" spans="1:5" x14ac:dyDescent="0.3">
      <c r="A78" t="s">
        <v>202</v>
      </c>
      <c r="B78" t="s">
        <v>5</v>
      </c>
      <c r="C78" t="s">
        <v>203</v>
      </c>
      <c r="D78" t="s">
        <v>204</v>
      </c>
      <c r="E78" t="str">
        <f>HYPERLINK("https://talan.bank.gov.ua/get-user-certificate/-GPfLxeoF_YHgRid-rEt","Завантажити сертифікат")</f>
        <v>Завантажити сертифікат</v>
      </c>
    </row>
    <row r="79" spans="1:5" x14ac:dyDescent="0.3">
      <c r="A79" t="s">
        <v>205</v>
      </c>
      <c r="B79" t="s">
        <v>5</v>
      </c>
      <c r="C79" t="s">
        <v>206</v>
      </c>
      <c r="D79" t="s">
        <v>207</v>
      </c>
      <c r="E79" t="str">
        <f>HYPERLINK("https://talan.bank.gov.ua/get-user-certificate/-GPfLJRGb2-pTqHz_PO1","Завантажити сертифікат")</f>
        <v>Завантажити сертифікат</v>
      </c>
    </row>
    <row r="80" spans="1:5" x14ac:dyDescent="0.3">
      <c r="A80" t="s">
        <v>208</v>
      </c>
      <c r="B80" t="s">
        <v>5</v>
      </c>
      <c r="C80" t="s">
        <v>209</v>
      </c>
      <c r="D80" t="s">
        <v>210</v>
      </c>
      <c r="E80" t="str">
        <f>HYPERLINK("https://talan.bank.gov.ua/get-user-certificate/-GPfL92YdkFRmwuL-L7S","Завантажити сертифікат")</f>
        <v>Завантажити сертифікат</v>
      </c>
    </row>
    <row r="81" spans="1:5" x14ac:dyDescent="0.3">
      <c r="A81" t="s">
        <v>211</v>
      </c>
      <c r="B81" t="s">
        <v>5</v>
      </c>
      <c r="C81" t="s">
        <v>212</v>
      </c>
      <c r="D81" t="s">
        <v>204</v>
      </c>
      <c r="E81" t="str">
        <f>HYPERLINK("https://talan.bank.gov.ua/get-user-certificate/-GPfLbT3ZMROwv3Z-4o2","Завантажити сертифікат")</f>
        <v>Завантажити сертифікат</v>
      </c>
    </row>
    <row r="82" spans="1:5" x14ac:dyDescent="0.3">
      <c r="A82" t="s">
        <v>213</v>
      </c>
      <c r="B82" t="s">
        <v>5</v>
      </c>
      <c r="C82" t="s">
        <v>214</v>
      </c>
      <c r="D82" t="s">
        <v>215</v>
      </c>
      <c r="E82" t="str">
        <f>HYPERLINK("https://talan.bank.gov.ua/get-user-certificate/-GPfLlDGqq2L0XPeRxyG","Завантажити сертифікат")</f>
        <v>Завантажити сертифікат</v>
      </c>
    </row>
    <row r="83" spans="1:5" x14ac:dyDescent="0.3">
      <c r="A83" t="s">
        <v>216</v>
      </c>
      <c r="B83" t="s">
        <v>5</v>
      </c>
      <c r="C83" t="s">
        <v>217</v>
      </c>
      <c r="D83" t="s">
        <v>218</v>
      </c>
      <c r="E83" t="str">
        <f>HYPERLINK("https://talan.bank.gov.ua/get-user-certificate/-GPfL1TuMyMYkHx9ToGj","Завантажити сертифікат")</f>
        <v>Завантажити сертифікат</v>
      </c>
    </row>
    <row r="84" spans="1:5" x14ac:dyDescent="0.3">
      <c r="A84" t="s">
        <v>219</v>
      </c>
      <c r="B84" t="s">
        <v>5</v>
      </c>
      <c r="C84" t="s">
        <v>220</v>
      </c>
      <c r="D84" t="s">
        <v>7</v>
      </c>
      <c r="E84" t="str">
        <f>HYPERLINK("https://talan.bank.gov.ua/get-user-certificate/-GPfLJDD3cpjEEmIspxM","Завантажити сертифікат")</f>
        <v>Завантажити сертифікат</v>
      </c>
    </row>
    <row r="85" spans="1:5" x14ac:dyDescent="0.3">
      <c r="A85" t="s">
        <v>221</v>
      </c>
      <c r="B85" t="s">
        <v>5</v>
      </c>
      <c r="C85" t="s">
        <v>222</v>
      </c>
      <c r="D85" t="s">
        <v>223</v>
      </c>
      <c r="E85" t="str">
        <f>HYPERLINK("https://talan.bank.gov.ua/get-user-certificate/-GPfLeeqAvhsVPS5QfNJ","Завантажити сертифікат")</f>
        <v>Завантажити сертифікат</v>
      </c>
    </row>
    <row r="86" spans="1:5" x14ac:dyDescent="0.3">
      <c r="A86" t="s">
        <v>224</v>
      </c>
      <c r="B86" t="s">
        <v>5</v>
      </c>
      <c r="C86" t="s">
        <v>225</v>
      </c>
      <c r="D86" t="s">
        <v>223</v>
      </c>
      <c r="E86" t="str">
        <f>HYPERLINK("https://talan.bank.gov.ua/get-user-certificate/-GPfLZMpTz9fX8o1U7Th","Завантажити сертифікат")</f>
        <v>Завантажити сертифікат</v>
      </c>
    </row>
    <row r="87" spans="1:5" x14ac:dyDescent="0.3">
      <c r="A87" t="s">
        <v>226</v>
      </c>
      <c r="B87" t="s">
        <v>5</v>
      </c>
      <c r="C87" t="s">
        <v>227</v>
      </c>
      <c r="D87" t="s">
        <v>228</v>
      </c>
      <c r="E87" t="str">
        <f>HYPERLINK("https://talan.bank.gov.ua/get-user-certificate/-GPfLoFdqB6rgplINtvs","Завантажити сертифікат")</f>
        <v>Завантажити сертифікат</v>
      </c>
    </row>
    <row r="88" spans="1:5" x14ac:dyDescent="0.3">
      <c r="A88" t="s">
        <v>229</v>
      </c>
      <c r="B88" t="s">
        <v>5</v>
      </c>
      <c r="C88" t="s">
        <v>230</v>
      </c>
      <c r="D88" t="s">
        <v>231</v>
      </c>
      <c r="E88" t="str">
        <f>HYPERLINK("https://talan.bank.gov.ua/get-user-certificate/-GPfLAgFudAya3ziA4nl","Завантажити сертифікат")</f>
        <v>Завантажити сертифікат</v>
      </c>
    </row>
    <row r="89" spans="1:5" x14ac:dyDescent="0.3">
      <c r="A89" t="s">
        <v>232</v>
      </c>
      <c r="B89" t="s">
        <v>5</v>
      </c>
      <c r="C89" t="s">
        <v>233</v>
      </c>
      <c r="D89" t="s">
        <v>234</v>
      </c>
      <c r="E89" t="str">
        <f>HYPERLINK("https://talan.bank.gov.ua/get-user-certificate/-GPfLlyrgCTml5PoAzmt","Завантажити сертифікат")</f>
        <v>Завантажити сертифікат</v>
      </c>
    </row>
    <row r="90" spans="1:5" x14ac:dyDescent="0.3">
      <c r="A90" t="s">
        <v>235</v>
      </c>
      <c r="B90" t="s">
        <v>5</v>
      </c>
      <c r="C90" t="s">
        <v>236</v>
      </c>
      <c r="D90" t="s">
        <v>237</v>
      </c>
      <c r="E90" t="str">
        <f>HYPERLINK("https://talan.bank.gov.ua/get-user-certificate/-GPfLc5Qp-U2LY4uUuUx","Завантажити сертифікат")</f>
        <v>Завантажити сертифікат</v>
      </c>
    </row>
    <row r="91" spans="1:5" x14ac:dyDescent="0.3">
      <c r="A91" t="s">
        <v>238</v>
      </c>
      <c r="B91" t="s">
        <v>5</v>
      </c>
      <c r="C91" t="s">
        <v>239</v>
      </c>
      <c r="D91" t="s">
        <v>10</v>
      </c>
      <c r="E91" t="str">
        <f>HYPERLINK("https://talan.bank.gov.ua/get-user-certificate/-GPfLMWh8v1PCLWLXnAg","Завантажити сертифікат")</f>
        <v>Завантажити сертифікат</v>
      </c>
    </row>
    <row r="92" spans="1:5" x14ac:dyDescent="0.3">
      <c r="A92" t="s">
        <v>240</v>
      </c>
      <c r="B92" t="s">
        <v>5</v>
      </c>
      <c r="C92" t="s">
        <v>241</v>
      </c>
      <c r="D92" t="s">
        <v>242</v>
      </c>
      <c r="E92" t="str">
        <f>HYPERLINK("https://talan.bank.gov.ua/get-user-certificate/-GPfLw-QVf4wIJUJUBW-","Завантажити сертифікат")</f>
        <v>Завантажити сертифікат</v>
      </c>
    </row>
    <row r="93" spans="1:5" x14ac:dyDescent="0.3">
      <c r="A93" t="s">
        <v>243</v>
      </c>
      <c r="B93" t="s">
        <v>5</v>
      </c>
      <c r="C93" t="s">
        <v>244</v>
      </c>
      <c r="D93" t="s">
        <v>245</v>
      </c>
      <c r="E93" t="str">
        <f>HYPERLINK("https://talan.bank.gov.ua/get-user-certificate/-GPfLGIDZp5FvfuXwwLN","Завантажити сертифікат")</f>
        <v>Завантажити сертифікат</v>
      </c>
    </row>
    <row r="94" spans="1:5" x14ac:dyDescent="0.3">
      <c r="A94" t="s">
        <v>246</v>
      </c>
      <c r="B94" t="s">
        <v>5</v>
      </c>
      <c r="C94" t="s">
        <v>247</v>
      </c>
      <c r="D94" t="s">
        <v>248</v>
      </c>
      <c r="E94" t="str">
        <f>HYPERLINK("https://talan.bank.gov.ua/get-user-certificate/-GPfL5vy__GILWlcMV9n","Завантажити сертифікат")</f>
        <v>Завантажити сертифікат</v>
      </c>
    </row>
    <row r="95" spans="1:5" x14ac:dyDescent="0.3">
      <c r="A95" t="s">
        <v>249</v>
      </c>
      <c r="B95" t="s">
        <v>5</v>
      </c>
      <c r="C95" t="s">
        <v>250</v>
      </c>
      <c r="D95" t="s">
        <v>251</v>
      </c>
      <c r="E95" t="str">
        <f>HYPERLINK("https://talan.bank.gov.ua/get-user-certificate/-GPfLdX61mG1Nl_nFJ1N","Завантажити сертифікат")</f>
        <v>Завантажити сертифікат</v>
      </c>
    </row>
    <row r="96" spans="1:5" x14ac:dyDescent="0.3">
      <c r="A96" t="s">
        <v>252</v>
      </c>
      <c r="B96" t="s">
        <v>5</v>
      </c>
      <c r="C96" t="s">
        <v>253</v>
      </c>
      <c r="D96" t="s">
        <v>254</v>
      </c>
      <c r="E96" t="str">
        <f>HYPERLINK("https://talan.bank.gov.ua/get-user-certificate/-GPfL02iWtv0R3Kf2dyD","Завантажити сертифікат")</f>
        <v>Завантажити сертифікат</v>
      </c>
    </row>
    <row r="97" spans="1:5" x14ac:dyDescent="0.3">
      <c r="A97" t="s">
        <v>255</v>
      </c>
      <c r="B97" t="s">
        <v>5</v>
      </c>
      <c r="C97" t="s">
        <v>256</v>
      </c>
      <c r="D97" t="s">
        <v>257</v>
      </c>
      <c r="E97" t="str">
        <f>HYPERLINK("https://talan.bank.gov.ua/get-user-certificate/-GPfLrUSjXfQQ4Puz1vc","Завантажити сертифікат")</f>
        <v>Завантажити сертифікат</v>
      </c>
    </row>
    <row r="98" spans="1:5" x14ac:dyDescent="0.3">
      <c r="A98" t="s">
        <v>258</v>
      </c>
      <c r="B98" t="s">
        <v>5</v>
      </c>
      <c r="C98" t="s">
        <v>259</v>
      </c>
      <c r="D98" t="s">
        <v>22</v>
      </c>
      <c r="E98" t="str">
        <f>HYPERLINK("https://talan.bank.gov.ua/get-user-certificate/-GPfLXgFEGuLNnaPJH7s","Завантажити сертифікат")</f>
        <v>Завантажити сертифікат</v>
      </c>
    </row>
    <row r="99" spans="1:5" x14ac:dyDescent="0.3">
      <c r="A99" t="s">
        <v>260</v>
      </c>
      <c r="B99" t="s">
        <v>5</v>
      </c>
      <c r="C99" t="s">
        <v>261</v>
      </c>
      <c r="D99" t="s">
        <v>262</v>
      </c>
      <c r="E99" t="str">
        <f>HYPERLINK("https://talan.bank.gov.ua/get-user-certificate/-GPfLRPqDWiVAOns6CwD","Завантажити сертифікат")</f>
        <v>Завантажити сертифікат</v>
      </c>
    </row>
    <row r="100" spans="1:5" x14ac:dyDescent="0.3">
      <c r="A100" t="s">
        <v>263</v>
      </c>
      <c r="B100" t="s">
        <v>5</v>
      </c>
      <c r="C100" t="s">
        <v>264</v>
      </c>
      <c r="D100" t="s">
        <v>231</v>
      </c>
      <c r="E100" t="str">
        <f>HYPERLINK("https://talan.bank.gov.ua/get-user-certificate/-GPfLksBaB8AMkYOsKo0","Завантажити сертифікат")</f>
        <v>Завантажити сертифікат</v>
      </c>
    </row>
    <row r="101" spans="1:5" x14ac:dyDescent="0.3">
      <c r="A101" t="s">
        <v>265</v>
      </c>
      <c r="B101" t="s">
        <v>5</v>
      </c>
      <c r="C101" t="s">
        <v>266</v>
      </c>
      <c r="D101" t="s">
        <v>267</v>
      </c>
      <c r="E101" t="str">
        <f>HYPERLINK("https://talan.bank.gov.ua/get-user-certificate/-GPfLeDSZQFknPntJ-63","Завантажити сертифікат")</f>
        <v>Завантажити сертифікат</v>
      </c>
    </row>
    <row r="102" spans="1:5" x14ac:dyDescent="0.3">
      <c r="A102" t="s">
        <v>268</v>
      </c>
      <c r="B102" t="s">
        <v>5</v>
      </c>
      <c r="C102" t="s">
        <v>269</v>
      </c>
      <c r="D102" t="s">
        <v>270</v>
      </c>
      <c r="E102" t="str">
        <f>HYPERLINK("https://talan.bank.gov.ua/get-user-certificate/-GPfLN_UMOSnQ23JGSUT","Завантажити сертифікат")</f>
        <v>Завантажити сертифікат</v>
      </c>
    </row>
    <row r="103" spans="1:5" x14ac:dyDescent="0.3">
      <c r="A103" t="s">
        <v>271</v>
      </c>
      <c r="B103" t="s">
        <v>5</v>
      </c>
      <c r="C103" t="s">
        <v>272</v>
      </c>
      <c r="D103" t="s">
        <v>273</v>
      </c>
      <c r="E103" t="str">
        <f>HYPERLINK("https://talan.bank.gov.ua/get-user-certificate/-GPfLwJzoNnx_HT0jdG1","Завантажити сертифікат")</f>
        <v>Завантажити сертифікат</v>
      </c>
    </row>
    <row r="104" spans="1:5" x14ac:dyDescent="0.3">
      <c r="A104" t="s">
        <v>274</v>
      </c>
      <c r="B104" t="s">
        <v>5</v>
      </c>
      <c r="C104" t="s">
        <v>275</v>
      </c>
      <c r="D104" t="s">
        <v>7</v>
      </c>
      <c r="E104" t="str">
        <f>HYPERLINK("https://talan.bank.gov.ua/get-user-certificate/-GPfLLXZnOXIaApWx4vL","Завантажити сертифікат")</f>
        <v>Завантажити сертифікат</v>
      </c>
    </row>
    <row r="105" spans="1:5" x14ac:dyDescent="0.3">
      <c r="A105" t="s">
        <v>276</v>
      </c>
      <c r="B105" t="s">
        <v>5</v>
      </c>
      <c r="C105" t="s">
        <v>277</v>
      </c>
      <c r="D105" t="s">
        <v>278</v>
      </c>
      <c r="E105" t="str">
        <f>HYPERLINK("https://talan.bank.gov.ua/get-user-certificate/-GPfLQ6m5A5MFmcnINU0","Завантажити сертифікат")</f>
        <v>Завантажити сертифікат</v>
      </c>
    </row>
    <row r="106" spans="1:5" x14ac:dyDescent="0.3">
      <c r="A106" t="s">
        <v>279</v>
      </c>
      <c r="B106" t="s">
        <v>5</v>
      </c>
      <c r="C106" t="s">
        <v>280</v>
      </c>
      <c r="D106" t="s">
        <v>281</v>
      </c>
      <c r="E106" t="str">
        <f>HYPERLINK("https://talan.bank.gov.ua/get-user-certificate/-GPfLVWNomEOl4t17B0w","Завантажити сертифікат")</f>
        <v>Завантажити сертифікат</v>
      </c>
    </row>
    <row r="107" spans="1:5" x14ac:dyDescent="0.3">
      <c r="A107" t="s">
        <v>282</v>
      </c>
      <c r="B107" t="s">
        <v>5</v>
      </c>
      <c r="C107" t="s">
        <v>283</v>
      </c>
      <c r="D107" t="s">
        <v>284</v>
      </c>
      <c r="E107" t="str">
        <f>HYPERLINK("https://talan.bank.gov.ua/get-user-certificate/-GPfLFbmJtFHTvXZIY3V","Завантажити сертифікат")</f>
        <v>Завантажити сертифікат</v>
      </c>
    </row>
    <row r="108" spans="1:5" x14ac:dyDescent="0.3">
      <c r="A108" t="s">
        <v>285</v>
      </c>
      <c r="B108" t="s">
        <v>5</v>
      </c>
      <c r="C108" t="s">
        <v>286</v>
      </c>
      <c r="D108" t="s">
        <v>84</v>
      </c>
      <c r="E108" t="str">
        <f>HYPERLINK("https://talan.bank.gov.ua/get-user-certificate/-GPfL4UvnohbHfVBEc1q","Завантажити сертифікат")</f>
        <v>Завантажити сертифікат</v>
      </c>
    </row>
    <row r="109" spans="1:5" x14ac:dyDescent="0.3">
      <c r="A109" t="s">
        <v>287</v>
      </c>
      <c r="B109" t="s">
        <v>5</v>
      </c>
      <c r="C109" t="s">
        <v>288</v>
      </c>
      <c r="D109" t="s">
        <v>289</v>
      </c>
      <c r="E109" t="str">
        <f>HYPERLINK("https://talan.bank.gov.ua/get-user-certificate/-GPfLvmllgWVJwFunvpz","Завантажити сертифікат")</f>
        <v>Завантажити сертифікат</v>
      </c>
    </row>
    <row r="110" spans="1:5" x14ac:dyDescent="0.3">
      <c r="A110" t="s">
        <v>290</v>
      </c>
      <c r="B110" t="s">
        <v>5</v>
      </c>
      <c r="C110" t="s">
        <v>291</v>
      </c>
      <c r="D110" t="s">
        <v>292</v>
      </c>
      <c r="E110" t="str">
        <f>HYPERLINK("https://talan.bank.gov.ua/get-user-certificate/-GPfLyP16-MIhbhbI4XG","Завантажити сертифікат")</f>
        <v>Завантажити сертифікат</v>
      </c>
    </row>
    <row r="111" spans="1:5" x14ac:dyDescent="0.3">
      <c r="A111" t="s">
        <v>293</v>
      </c>
      <c r="B111" t="s">
        <v>5</v>
      </c>
      <c r="C111" t="s">
        <v>294</v>
      </c>
      <c r="D111" t="s">
        <v>295</v>
      </c>
      <c r="E111" t="str">
        <f>HYPERLINK("https://talan.bank.gov.ua/get-user-certificate/-GPfL_PHR377bjduVprw","Завантажити сертифікат")</f>
        <v>Завантажити сертифікат</v>
      </c>
    </row>
    <row r="112" spans="1:5" x14ac:dyDescent="0.3">
      <c r="A112" t="s">
        <v>296</v>
      </c>
      <c r="B112" t="s">
        <v>5</v>
      </c>
      <c r="C112" t="s">
        <v>297</v>
      </c>
      <c r="D112" t="s">
        <v>298</v>
      </c>
      <c r="E112" t="str">
        <f>HYPERLINK("https://talan.bank.gov.ua/get-user-certificate/-GPfLwjEHs6flXTN8uRi","Завантажити сертифікат")</f>
        <v>Завантажити сертифікат</v>
      </c>
    </row>
    <row r="113" spans="1:5" x14ac:dyDescent="0.3">
      <c r="A113" t="s">
        <v>299</v>
      </c>
      <c r="B113" t="s">
        <v>5</v>
      </c>
      <c r="C113" t="s">
        <v>300</v>
      </c>
      <c r="D113" t="s">
        <v>301</v>
      </c>
      <c r="E113" t="str">
        <f>HYPERLINK("https://talan.bank.gov.ua/get-user-certificate/-GPfLWipRjGVmmQUIdR2","Завантажити сертифікат")</f>
        <v>Завантажити сертифікат</v>
      </c>
    </row>
    <row r="114" spans="1:5" x14ac:dyDescent="0.3">
      <c r="A114" t="s">
        <v>302</v>
      </c>
      <c r="B114" t="s">
        <v>5</v>
      </c>
      <c r="C114" t="s">
        <v>303</v>
      </c>
      <c r="D114" t="s">
        <v>278</v>
      </c>
      <c r="E114" t="str">
        <f>HYPERLINK("https://talan.bank.gov.ua/get-user-certificate/-GPfLJ4XdycYLx3s0c1d","Завантажити сертифікат")</f>
        <v>Завантажити сертифікат</v>
      </c>
    </row>
    <row r="115" spans="1:5" x14ac:dyDescent="0.3">
      <c r="A115" t="s">
        <v>304</v>
      </c>
      <c r="B115" t="s">
        <v>5</v>
      </c>
      <c r="C115" t="s">
        <v>305</v>
      </c>
      <c r="D115" t="s">
        <v>306</v>
      </c>
      <c r="E115" t="str">
        <f>HYPERLINK("https://talan.bank.gov.ua/get-user-certificate/-GPfLsHSewL80pk9x8Ft","Завантажити сертифікат")</f>
        <v>Завантажити сертифікат</v>
      </c>
    </row>
    <row r="116" spans="1:5" x14ac:dyDescent="0.3">
      <c r="A116" t="s">
        <v>307</v>
      </c>
      <c r="B116" t="s">
        <v>5</v>
      </c>
      <c r="C116" t="s">
        <v>308</v>
      </c>
      <c r="D116" t="s">
        <v>309</v>
      </c>
      <c r="E116" t="str">
        <f>HYPERLINK("https://talan.bank.gov.ua/get-user-certificate/-GPfLauqXv003aTlsyan","Завантажити сертифікат")</f>
        <v>Завантажити сертифікат</v>
      </c>
    </row>
    <row r="117" spans="1:5" x14ac:dyDescent="0.3">
      <c r="A117" t="s">
        <v>310</v>
      </c>
      <c r="B117" t="s">
        <v>5</v>
      </c>
      <c r="C117" t="s">
        <v>311</v>
      </c>
      <c r="D117" t="s">
        <v>312</v>
      </c>
      <c r="E117" t="str">
        <f>HYPERLINK("https://talan.bank.gov.ua/get-user-certificate/-GPfLLa92hC0ogbpGv4N","Завантажити сертифікат")</f>
        <v>Завантажити сертифікат</v>
      </c>
    </row>
    <row r="118" spans="1:5" x14ac:dyDescent="0.3">
      <c r="A118" t="s">
        <v>313</v>
      </c>
      <c r="B118" t="s">
        <v>5</v>
      </c>
      <c r="C118" t="s">
        <v>314</v>
      </c>
      <c r="D118" t="s">
        <v>223</v>
      </c>
      <c r="E118" t="str">
        <f>HYPERLINK("https://talan.bank.gov.ua/get-user-certificate/-GPfLzKiteHqL8B1IFg9","Завантажити сертифікат")</f>
        <v>Завантажити сертифікат</v>
      </c>
    </row>
    <row r="119" spans="1:5" x14ac:dyDescent="0.3">
      <c r="A119" t="s">
        <v>315</v>
      </c>
      <c r="B119" t="s">
        <v>5</v>
      </c>
      <c r="C119" t="s">
        <v>316</v>
      </c>
      <c r="D119" t="s">
        <v>10</v>
      </c>
      <c r="E119" t="str">
        <f>HYPERLINK("https://talan.bank.gov.ua/get-user-certificate/-GPfL6cmu2UiQdWaASuv","Завантажити сертифікат")</f>
        <v>Завантажити сертифікат</v>
      </c>
    </row>
    <row r="120" spans="1:5" x14ac:dyDescent="0.3">
      <c r="A120" t="s">
        <v>317</v>
      </c>
      <c r="B120" t="s">
        <v>5</v>
      </c>
      <c r="C120" t="s">
        <v>318</v>
      </c>
      <c r="D120" t="s">
        <v>262</v>
      </c>
      <c r="E120" t="str">
        <f>HYPERLINK("https://talan.bank.gov.ua/get-user-certificate/-GPfLu2RQh920TSjlTsj","Завантажити сертифікат")</f>
        <v>Завантажити сертифікат</v>
      </c>
    </row>
    <row r="121" spans="1:5" x14ac:dyDescent="0.3">
      <c r="A121" t="s">
        <v>319</v>
      </c>
      <c r="B121" t="s">
        <v>5</v>
      </c>
      <c r="C121" t="s">
        <v>320</v>
      </c>
      <c r="D121" t="s">
        <v>321</v>
      </c>
      <c r="E121" t="str">
        <f>HYPERLINK("https://talan.bank.gov.ua/get-user-certificate/-GPfLlyWbvJYShZD5Ixw","Завантажити сертифікат")</f>
        <v>Завантажити сертифікат</v>
      </c>
    </row>
    <row r="122" spans="1:5" x14ac:dyDescent="0.3">
      <c r="A122" t="s">
        <v>322</v>
      </c>
      <c r="B122" t="s">
        <v>5</v>
      </c>
      <c r="C122" t="s">
        <v>323</v>
      </c>
      <c r="D122" t="s">
        <v>204</v>
      </c>
      <c r="E122" t="str">
        <f>HYPERLINK("https://talan.bank.gov.ua/get-user-certificate/-GPfLEByAKAsBPJwBD9w","Завантажити сертифікат")</f>
        <v>Завантажити сертифікат</v>
      </c>
    </row>
    <row r="123" spans="1:5" x14ac:dyDescent="0.3">
      <c r="A123" t="s">
        <v>324</v>
      </c>
      <c r="B123" t="s">
        <v>5</v>
      </c>
      <c r="C123" t="s">
        <v>325</v>
      </c>
      <c r="D123" t="s">
        <v>204</v>
      </c>
      <c r="E123" t="str">
        <f>HYPERLINK("https://talan.bank.gov.ua/get-user-certificate/-GPfL0_z6au_a4WS0I-T","Завантажити сертифікат")</f>
        <v>Завантажити сертифікат</v>
      </c>
    </row>
    <row r="124" spans="1:5" x14ac:dyDescent="0.3">
      <c r="A124" t="s">
        <v>326</v>
      </c>
      <c r="B124" t="s">
        <v>5</v>
      </c>
      <c r="C124" t="s">
        <v>327</v>
      </c>
      <c r="D124" t="s">
        <v>328</v>
      </c>
      <c r="E124" t="str">
        <f>HYPERLINK("https://talan.bank.gov.ua/get-user-certificate/-GPfL2YAck140lRHwJK5","Завантажити сертифікат")</f>
        <v>Завантажити сертифікат</v>
      </c>
    </row>
    <row r="125" spans="1:5" x14ac:dyDescent="0.3">
      <c r="A125" t="s">
        <v>329</v>
      </c>
      <c r="B125" t="s">
        <v>5</v>
      </c>
      <c r="C125" t="s">
        <v>330</v>
      </c>
      <c r="D125" t="s">
        <v>160</v>
      </c>
      <c r="E125" t="str">
        <f>HYPERLINK("https://talan.bank.gov.ua/get-user-certificate/-GPfLRASczE0-hs1ckG3","Завантажити сертифікат")</f>
        <v>Завантажити сертифікат</v>
      </c>
    </row>
    <row r="126" spans="1:5" x14ac:dyDescent="0.3">
      <c r="A126" t="s">
        <v>331</v>
      </c>
      <c r="B126" t="s">
        <v>5</v>
      </c>
      <c r="C126" t="s">
        <v>332</v>
      </c>
      <c r="D126" t="s">
        <v>201</v>
      </c>
      <c r="E126" t="str">
        <f>HYPERLINK("https://talan.bank.gov.ua/get-user-certificate/-GPfL0CvAzPPde0BGxCW","Завантажити сертифікат")</f>
        <v>Завантажити сертифікат</v>
      </c>
    </row>
    <row r="127" spans="1:5" x14ac:dyDescent="0.3">
      <c r="A127" t="s">
        <v>333</v>
      </c>
      <c r="B127" t="s">
        <v>5</v>
      </c>
      <c r="C127" t="s">
        <v>334</v>
      </c>
      <c r="D127" t="s">
        <v>248</v>
      </c>
      <c r="E127" t="str">
        <f>HYPERLINK("https://talan.bank.gov.ua/get-user-certificate/-GPfLZhCcNeCnAwjxfb6","Завантажити сертифікат")</f>
        <v>Завантажити сертифікат</v>
      </c>
    </row>
    <row r="128" spans="1:5" x14ac:dyDescent="0.3">
      <c r="A128" t="s">
        <v>335</v>
      </c>
      <c r="B128" t="s">
        <v>5</v>
      </c>
      <c r="C128" t="s">
        <v>336</v>
      </c>
      <c r="D128" t="s">
        <v>337</v>
      </c>
      <c r="E128" t="str">
        <f>HYPERLINK("https://talan.bank.gov.ua/get-user-certificate/-GPfLd6i8dEaDfvTc6v9","Завантажити сертифікат")</f>
        <v>Завантажити сертифікат</v>
      </c>
    </row>
    <row r="129" spans="1:5" x14ac:dyDescent="0.3">
      <c r="A129" t="s">
        <v>338</v>
      </c>
      <c r="B129" t="s">
        <v>5</v>
      </c>
      <c r="C129" t="s">
        <v>339</v>
      </c>
      <c r="D129" t="s">
        <v>134</v>
      </c>
      <c r="E129" t="str">
        <f>HYPERLINK("https://talan.bank.gov.ua/get-user-certificate/-GPfLQwwoMEx-AG0myJ9","Завантажити сертифікат")</f>
        <v>Завантажити сертифікат</v>
      </c>
    </row>
    <row r="130" spans="1:5" x14ac:dyDescent="0.3">
      <c r="A130" t="s">
        <v>340</v>
      </c>
      <c r="B130" t="s">
        <v>5</v>
      </c>
      <c r="C130" t="s">
        <v>341</v>
      </c>
      <c r="D130" t="s">
        <v>342</v>
      </c>
      <c r="E130" t="str">
        <f>HYPERLINK("https://talan.bank.gov.ua/get-user-certificate/-GPfLsHjHN_3fxyvBg4c","Завантажити сертифікат")</f>
        <v>Завантажити сертифікат</v>
      </c>
    </row>
    <row r="131" spans="1:5" x14ac:dyDescent="0.3">
      <c r="A131" t="s">
        <v>343</v>
      </c>
      <c r="B131" t="s">
        <v>5</v>
      </c>
      <c r="C131" t="s">
        <v>344</v>
      </c>
      <c r="D131" t="s">
        <v>345</v>
      </c>
      <c r="E131" t="str">
        <f>HYPERLINK("https://talan.bank.gov.ua/get-user-certificate/-GPfLZ3jOSU2g9IGKrNp","Завантажити сертифікат")</f>
        <v>Завантажити сертифікат</v>
      </c>
    </row>
    <row r="132" spans="1:5" x14ac:dyDescent="0.3">
      <c r="A132" t="s">
        <v>346</v>
      </c>
      <c r="B132" t="s">
        <v>5</v>
      </c>
      <c r="C132" t="s">
        <v>347</v>
      </c>
      <c r="D132" t="s">
        <v>348</v>
      </c>
      <c r="E132" t="str">
        <f>HYPERLINK("https://talan.bank.gov.ua/get-user-certificate/-GPfLXpIoRnuxSxfLThI","Завантажити сертифікат")</f>
        <v>Завантажити сертифікат</v>
      </c>
    </row>
    <row r="133" spans="1:5" x14ac:dyDescent="0.3">
      <c r="A133" t="s">
        <v>349</v>
      </c>
      <c r="B133" t="s">
        <v>5</v>
      </c>
      <c r="C133" t="s">
        <v>350</v>
      </c>
      <c r="D133" t="s">
        <v>160</v>
      </c>
      <c r="E133" t="str">
        <f>HYPERLINK("https://talan.bank.gov.ua/get-user-certificate/-GPfLUhw4hzo-nFtpNnU","Завантажити сертифікат")</f>
        <v>Завантажити сертифікат</v>
      </c>
    </row>
    <row r="134" spans="1:5" x14ac:dyDescent="0.3">
      <c r="A134" t="s">
        <v>351</v>
      </c>
      <c r="B134" t="s">
        <v>5</v>
      </c>
      <c r="C134" t="s">
        <v>352</v>
      </c>
      <c r="D134" t="s">
        <v>353</v>
      </c>
      <c r="E134" t="str">
        <f>HYPERLINK("https://talan.bank.gov.ua/get-user-certificate/-GPfLyqQXDhZCnNhTrIh","Завантажити сертифікат")</f>
        <v>Завантажити сертифікат</v>
      </c>
    </row>
    <row r="135" spans="1:5" x14ac:dyDescent="0.3">
      <c r="A135" t="s">
        <v>354</v>
      </c>
      <c r="B135" t="s">
        <v>5</v>
      </c>
      <c r="C135" t="s">
        <v>355</v>
      </c>
      <c r="D135" t="s">
        <v>356</v>
      </c>
      <c r="E135" t="str">
        <f>HYPERLINK("https://talan.bank.gov.ua/get-user-certificate/-GPfLV-ztLkgQxxsIpoa","Завантажити сертифікат")</f>
        <v>Завантажити сертифікат</v>
      </c>
    </row>
    <row r="136" spans="1:5" x14ac:dyDescent="0.3">
      <c r="A136" t="s">
        <v>357</v>
      </c>
      <c r="B136" t="s">
        <v>5</v>
      </c>
      <c r="C136" t="s">
        <v>358</v>
      </c>
      <c r="D136" t="s">
        <v>210</v>
      </c>
      <c r="E136" t="str">
        <f>HYPERLINK("https://talan.bank.gov.ua/get-user-certificate/-GPfLoYzsMwvA2uB4irR","Завантажити сертифікат")</f>
        <v>Завантажити сертифікат</v>
      </c>
    </row>
    <row r="137" spans="1:5" x14ac:dyDescent="0.3">
      <c r="A137" t="s">
        <v>359</v>
      </c>
      <c r="B137" t="s">
        <v>5</v>
      </c>
      <c r="C137" t="s">
        <v>360</v>
      </c>
      <c r="D137" t="s">
        <v>361</v>
      </c>
      <c r="E137" t="str">
        <f>HYPERLINK("https://talan.bank.gov.ua/get-user-certificate/-GPfLOCR3wJrZve8pYP9","Завантажити сертифікат")</f>
        <v>Завантажити сертифікат</v>
      </c>
    </row>
    <row r="138" spans="1:5" x14ac:dyDescent="0.3">
      <c r="A138" t="s">
        <v>362</v>
      </c>
      <c r="B138" t="s">
        <v>5</v>
      </c>
      <c r="C138" t="s">
        <v>363</v>
      </c>
      <c r="D138" t="s">
        <v>204</v>
      </c>
      <c r="E138" t="str">
        <f>HYPERLINK("https://talan.bank.gov.ua/get-user-certificate/-GPfLttrg8oQibMs1kde","Завантажити сертифікат")</f>
        <v>Завантажити сертифікат</v>
      </c>
    </row>
    <row r="139" spans="1:5" x14ac:dyDescent="0.3">
      <c r="A139" t="s">
        <v>364</v>
      </c>
      <c r="B139" t="s">
        <v>5</v>
      </c>
      <c r="C139" t="s">
        <v>365</v>
      </c>
      <c r="D139" t="s">
        <v>210</v>
      </c>
      <c r="E139" t="str">
        <f>HYPERLINK("https://talan.bank.gov.ua/get-user-certificate/-GPfLtDp5ueIa7QWQroQ","Завантажити сертифікат")</f>
        <v>Завантажити сертифікат</v>
      </c>
    </row>
    <row r="140" spans="1:5" x14ac:dyDescent="0.3">
      <c r="A140" t="s">
        <v>366</v>
      </c>
      <c r="B140" t="s">
        <v>5</v>
      </c>
      <c r="C140" t="s">
        <v>367</v>
      </c>
      <c r="D140" t="s">
        <v>368</v>
      </c>
      <c r="E140" t="str">
        <f>HYPERLINK("https://talan.bank.gov.ua/get-user-certificate/-GPfLV8uHK7Kb3uD8mjG","Завантажити сертифікат")</f>
        <v>Завантажити сертифікат</v>
      </c>
    </row>
    <row r="141" spans="1:5" x14ac:dyDescent="0.3">
      <c r="A141" t="s">
        <v>369</v>
      </c>
      <c r="B141" t="s">
        <v>5</v>
      </c>
      <c r="C141" t="s">
        <v>370</v>
      </c>
      <c r="D141" t="s">
        <v>371</v>
      </c>
      <c r="E141" t="str">
        <f>HYPERLINK("https://talan.bank.gov.ua/get-user-certificate/-GPfL9TDfeptnRGqkMJ4","Завантажити сертифікат")</f>
        <v>Завантажити сертифікат</v>
      </c>
    </row>
    <row r="142" spans="1:5" x14ac:dyDescent="0.3">
      <c r="A142" t="s">
        <v>372</v>
      </c>
      <c r="B142" t="s">
        <v>5</v>
      </c>
      <c r="C142" t="s">
        <v>373</v>
      </c>
      <c r="D142" t="s">
        <v>204</v>
      </c>
      <c r="E142" t="str">
        <f>HYPERLINK("https://talan.bank.gov.ua/get-user-certificate/-GPfLbTxLK-WscAx-y2o","Завантажити сертифікат")</f>
        <v>Завантажити сертифікат</v>
      </c>
    </row>
    <row r="143" spans="1:5" x14ac:dyDescent="0.3">
      <c r="A143" t="s">
        <v>374</v>
      </c>
      <c r="B143" t="s">
        <v>5</v>
      </c>
      <c r="C143" t="s">
        <v>375</v>
      </c>
      <c r="D143" t="s">
        <v>376</v>
      </c>
      <c r="E143" t="str">
        <f>HYPERLINK("https://talan.bank.gov.ua/get-user-certificate/-GPfLcl81TsZ1TXKpenY","Завантажити сертифікат")</f>
        <v>Завантажити сертифікат</v>
      </c>
    </row>
    <row r="144" spans="1:5" x14ac:dyDescent="0.3">
      <c r="A144" t="s">
        <v>377</v>
      </c>
      <c r="B144" t="s">
        <v>5</v>
      </c>
      <c r="C144" t="s">
        <v>378</v>
      </c>
      <c r="D144" t="s">
        <v>379</v>
      </c>
      <c r="E144" t="str">
        <f>HYPERLINK("https://talan.bank.gov.ua/get-user-certificate/-GPfLIAVSxHmj8YR7fO4","Завантажити сертифікат")</f>
        <v>Завантажити сертифікат</v>
      </c>
    </row>
    <row r="145" spans="1:5" x14ac:dyDescent="0.3">
      <c r="A145" t="s">
        <v>380</v>
      </c>
      <c r="B145" t="s">
        <v>5</v>
      </c>
      <c r="C145" t="s">
        <v>381</v>
      </c>
      <c r="D145" t="s">
        <v>218</v>
      </c>
      <c r="E145" t="str">
        <f>HYPERLINK("https://talan.bank.gov.ua/get-user-certificate/-GPfL6Ne6iwI1etQ7JBH","Завантажити сертифікат")</f>
        <v>Завантажити сертифікат</v>
      </c>
    </row>
    <row r="146" spans="1:5" x14ac:dyDescent="0.3">
      <c r="A146" t="s">
        <v>382</v>
      </c>
      <c r="B146" t="s">
        <v>5</v>
      </c>
      <c r="C146" t="s">
        <v>383</v>
      </c>
      <c r="D146" t="s">
        <v>157</v>
      </c>
      <c r="E146" t="str">
        <f>HYPERLINK("https://talan.bank.gov.ua/get-user-certificate/-GPfLM7l5sO4TLAZS-DT","Завантажити сертифікат")</f>
        <v>Завантажити сертифікат</v>
      </c>
    </row>
    <row r="147" spans="1:5" x14ac:dyDescent="0.3">
      <c r="A147" t="s">
        <v>384</v>
      </c>
      <c r="B147" t="s">
        <v>5</v>
      </c>
      <c r="C147" t="s">
        <v>385</v>
      </c>
      <c r="D147" t="s">
        <v>386</v>
      </c>
      <c r="E147" t="str">
        <f>HYPERLINK("https://talan.bank.gov.ua/get-user-certificate/-GPfLhjPqTQ52FAD0a1N","Завантажити сертифікат")</f>
        <v>Завантажити сертифікат</v>
      </c>
    </row>
    <row r="148" spans="1:5" x14ac:dyDescent="0.3">
      <c r="A148" t="s">
        <v>387</v>
      </c>
      <c r="B148" t="s">
        <v>5</v>
      </c>
      <c r="C148" t="s">
        <v>388</v>
      </c>
      <c r="D148" t="s">
        <v>376</v>
      </c>
      <c r="E148" t="str">
        <f>HYPERLINK("https://talan.bank.gov.ua/get-user-certificate/-GPfLYqxDyXpUOYNdcZ0","Завантажити сертифікат")</f>
        <v>Завантажити сертифікат</v>
      </c>
    </row>
    <row r="149" spans="1:5" x14ac:dyDescent="0.3">
      <c r="A149" t="s">
        <v>389</v>
      </c>
      <c r="B149" t="s">
        <v>5</v>
      </c>
      <c r="C149" t="s">
        <v>390</v>
      </c>
      <c r="D149" t="s">
        <v>391</v>
      </c>
      <c r="E149" t="str">
        <f>HYPERLINK("https://talan.bank.gov.ua/get-user-certificate/-GPfLJfhTZ8kPw25Gygg","Завантажити сертифікат")</f>
        <v>Завантажити сертифікат</v>
      </c>
    </row>
    <row r="150" spans="1:5" x14ac:dyDescent="0.3">
      <c r="A150" t="s">
        <v>392</v>
      </c>
      <c r="B150" t="s">
        <v>5</v>
      </c>
      <c r="C150" t="s">
        <v>393</v>
      </c>
      <c r="D150" t="s">
        <v>394</v>
      </c>
      <c r="E150" t="str">
        <f>HYPERLINK("https://talan.bank.gov.ua/get-user-certificate/-GPfLLf9Bi_mYOHULvvJ","Завантажити сертифікат")</f>
        <v>Завантажити сертифікат</v>
      </c>
    </row>
    <row r="151" spans="1:5" x14ac:dyDescent="0.3">
      <c r="A151" t="s">
        <v>395</v>
      </c>
      <c r="B151" t="s">
        <v>5</v>
      </c>
      <c r="C151" t="s">
        <v>396</v>
      </c>
      <c r="D151" t="s">
        <v>141</v>
      </c>
      <c r="E151" t="str">
        <f>HYPERLINK("https://talan.bank.gov.ua/get-user-certificate/-GPfLEvDqbuFdymabkXh","Завантажити сертифікат")</f>
        <v>Завантажити сертифікат</v>
      </c>
    </row>
    <row r="152" spans="1:5" x14ac:dyDescent="0.3">
      <c r="A152" t="s">
        <v>397</v>
      </c>
      <c r="B152" t="s">
        <v>5</v>
      </c>
      <c r="C152" t="s">
        <v>398</v>
      </c>
      <c r="D152" t="s">
        <v>399</v>
      </c>
      <c r="E152" t="str">
        <f>HYPERLINK("https://talan.bank.gov.ua/get-user-certificate/-GPfLeu-3607sRpktCIV","Завантажити сертифікат")</f>
        <v>Завантажити сертифікат</v>
      </c>
    </row>
    <row r="153" spans="1:5" x14ac:dyDescent="0.3">
      <c r="A153" t="s">
        <v>400</v>
      </c>
      <c r="B153" t="s">
        <v>5</v>
      </c>
      <c r="C153" t="s">
        <v>401</v>
      </c>
      <c r="D153" t="s">
        <v>134</v>
      </c>
      <c r="E153" t="str">
        <f>HYPERLINK("https://talan.bank.gov.ua/get-user-certificate/-GPfLfAOqK-X4wVpouxF","Завантажити сертифікат")</f>
        <v>Завантажити сертифікат</v>
      </c>
    </row>
    <row r="154" spans="1:5" x14ac:dyDescent="0.3">
      <c r="A154" t="s">
        <v>402</v>
      </c>
      <c r="B154" t="s">
        <v>5</v>
      </c>
      <c r="C154" t="s">
        <v>403</v>
      </c>
      <c r="D154" t="s">
        <v>404</v>
      </c>
      <c r="E154" t="str">
        <f>HYPERLINK("https://talan.bank.gov.ua/get-user-certificate/-GPfLUoxtcPFk69LLbg0","Завантажити сертифікат")</f>
        <v>Завантажити сертифікат</v>
      </c>
    </row>
    <row r="155" spans="1:5" x14ac:dyDescent="0.3">
      <c r="A155" t="s">
        <v>405</v>
      </c>
      <c r="B155" t="s">
        <v>5</v>
      </c>
      <c r="C155" t="s">
        <v>406</v>
      </c>
      <c r="D155" t="s">
        <v>407</v>
      </c>
      <c r="E155" t="str">
        <f>HYPERLINK("https://talan.bank.gov.ua/get-user-certificate/-GPfLmsYEYLHQoFDv0rE","Завантажити сертифікат")</f>
        <v>Завантажити сертифікат</v>
      </c>
    </row>
    <row r="156" spans="1:5" x14ac:dyDescent="0.3">
      <c r="A156" t="s">
        <v>408</v>
      </c>
      <c r="B156" t="s">
        <v>5</v>
      </c>
      <c r="C156" t="s">
        <v>409</v>
      </c>
      <c r="D156" t="s">
        <v>410</v>
      </c>
      <c r="E156" t="str">
        <f>HYPERLINK("https://talan.bank.gov.ua/get-user-certificate/-GPfL2KSnnnfR6w9JNLa","Завантажити сертифікат")</f>
        <v>Завантажити сертифікат</v>
      </c>
    </row>
    <row r="157" spans="1:5" x14ac:dyDescent="0.3">
      <c r="A157" t="s">
        <v>411</v>
      </c>
      <c r="B157" t="s">
        <v>5</v>
      </c>
      <c r="C157" t="s">
        <v>412</v>
      </c>
      <c r="D157" t="s">
        <v>141</v>
      </c>
      <c r="E157" t="str">
        <f>HYPERLINK("https://talan.bank.gov.ua/get-user-certificate/-GPfLh23Rc9jEoRJcppk","Завантажити сертифікат")</f>
        <v>Завантажити сертифікат</v>
      </c>
    </row>
    <row r="158" spans="1:5" x14ac:dyDescent="0.3">
      <c r="A158" t="s">
        <v>413</v>
      </c>
      <c r="B158" t="s">
        <v>5</v>
      </c>
      <c r="C158" t="s">
        <v>414</v>
      </c>
      <c r="D158" t="s">
        <v>337</v>
      </c>
      <c r="E158" t="str">
        <f>HYPERLINK("https://talan.bank.gov.ua/get-user-certificate/-GPfLFNXgroWPbHs5sTG","Завантажити сертифікат")</f>
        <v>Завантажити сертифікат</v>
      </c>
    </row>
    <row r="159" spans="1:5" x14ac:dyDescent="0.3">
      <c r="A159" t="s">
        <v>415</v>
      </c>
      <c r="B159" t="s">
        <v>5</v>
      </c>
      <c r="C159" t="s">
        <v>416</v>
      </c>
      <c r="D159" t="s">
        <v>417</v>
      </c>
      <c r="E159" t="str">
        <f>HYPERLINK("https://talan.bank.gov.ua/get-user-certificate/-GPfL4Uf5Y1EZRb9NGX-","Завантажити сертифікат")</f>
        <v>Завантажити сертифікат</v>
      </c>
    </row>
    <row r="160" spans="1:5" x14ac:dyDescent="0.3">
      <c r="A160" t="s">
        <v>418</v>
      </c>
      <c r="B160" t="s">
        <v>5</v>
      </c>
      <c r="C160" t="s">
        <v>419</v>
      </c>
      <c r="D160" t="s">
        <v>420</v>
      </c>
      <c r="E160" t="str">
        <f>HYPERLINK("https://talan.bank.gov.ua/get-user-certificate/-GPfLSGegAieKqwqjATh","Завантажити сертифікат")</f>
        <v>Завантажити сертифікат</v>
      </c>
    </row>
    <row r="161" spans="1:5" x14ac:dyDescent="0.3">
      <c r="A161" t="s">
        <v>421</v>
      </c>
      <c r="B161" t="s">
        <v>5</v>
      </c>
      <c r="C161" t="s">
        <v>422</v>
      </c>
      <c r="D161" t="s">
        <v>337</v>
      </c>
      <c r="E161" t="str">
        <f>HYPERLINK("https://talan.bank.gov.ua/get-user-certificate/-GPfLPN3Jc5Z2jJ8qacW","Завантажити сертифікат")</f>
        <v>Завантажити сертифікат</v>
      </c>
    </row>
    <row r="162" spans="1:5" x14ac:dyDescent="0.3">
      <c r="A162" t="s">
        <v>423</v>
      </c>
      <c r="B162" t="s">
        <v>5</v>
      </c>
      <c r="C162" t="s">
        <v>424</v>
      </c>
      <c r="D162" t="s">
        <v>22</v>
      </c>
      <c r="E162" t="str">
        <f>HYPERLINK("https://talan.bank.gov.ua/get-user-certificate/-GPfLoD-L8bERk5gXGrE","Завантажити сертифікат")</f>
        <v>Завантажити сертифікат</v>
      </c>
    </row>
    <row r="163" spans="1:5" x14ac:dyDescent="0.3">
      <c r="A163" t="s">
        <v>425</v>
      </c>
      <c r="B163" t="s">
        <v>5</v>
      </c>
      <c r="C163" t="s">
        <v>426</v>
      </c>
      <c r="D163" t="s">
        <v>168</v>
      </c>
      <c r="E163" t="str">
        <f>HYPERLINK("https://talan.bank.gov.ua/get-user-certificate/-GPfL3UVAdfHVsXmC5mK","Завантажити сертифікат")</f>
        <v>Завантажити сертифікат</v>
      </c>
    </row>
    <row r="164" spans="1:5" x14ac:dyDescent="0.3">
      <c r="A164" t="s">
        <v>427</v>
      </c>
      <c r="B164" t="s">
        <v>5</v>
      </c>
      <c r="C164" t="s">
        <v>428</v>
      </c>
      <c r="D164" t="s">
        <v>223</v>
      </c>
      <c r="E164" t="str">
        <f>HYPERLINK("https://talan.bank.gov.ua/get-user-certificate/-GPfL0WhNUH1SzZP_WNg","Завантажити сертифікат")</f>
        <v>Завантажити сертифікат</v>
      </c>
    </row>
    <row r="165" spans="1:5" x14ac:dyDescent="0.3">
      <c r="A165" t="s">
        <v>429</v>
      </c>
      <c r="B165" t="s">
        <v>5</v>
      </c>
      <c r="C165" t="s">
        <v>430</v>
      </c>
      <c r="D165" t="s">
        <v>431</v>
      </c>
      <c r="E165" t="str">
        <f>HYPERLINK("https://talan.bank.gov.ua/get-user-certificate/-GPfL-9SdTfPKcObwt_b","Завантажити сертифікат")</f>
        <v>Завантажити сертифікат</v>
      </c>
    </row>
    <row r="166" spans="1:5" x14ac:dyDescent="0.3">
      <c r="A166" t="s">
        <v>432</v>
      </c>
      <c r="B166" t="s">
        <v>5</v>
      </c>
      <c r="C166" t="s">
        <v>433</v>
      </c>
      <c r="D166" t="s">
        <v>168</v>
      </c>
      <c r="E166" t="str">
        <f>HYPERLINK("https://talan.bank.gov.ua/get-user-certificate/-GPfL0rfV1Bqf-50rAcO","Завантажити сертифікат")</f>
        <v>Завантажити сертифікат</v>
      </c>
    </row>
    <row r="167" spans="1:5" x14ac:dyDescent="0.3">
      <c r="A167" t="s">
        <v>434</v>
      </c>
      <c r="B167" t="s">
        <v>5</v>
      </c>
      <c r="C167" t="s">
        <v>435</v>
      </c>
      <c r="D167" t="s">
        <v>436</v>
      </c>
      <c r="E167" t="str">
        <f>HYPERLINK("https://talan.bank.gov.ua/get-user-certificate/-GPfLma6Tsglg-hHWaxw","Завантажити сертифікат")</f>
        <v>Завантажити сертифікат</v>
      </c>
    </row>
    <row r="168" spans="1:5" x14ac:dyDescent="0.3">
      <c r="A168" t="s">
        <v>437</v>
      </c>
      <c r="B168" t="s">
        <v>5</v>
      </c>
      <c r="C168" t="s">
        <v>438</v>
      </c>
      <c r="D168" t="s">
        <v>10</v>
      </c>
      <c r="E168" t="str">
        <f>HYPERLINK("https://talan.bank.gov.ua/get-user-certificate/-GPfLOt_40kLRWeEGflI","Завантажити сертифікат")</f>
        <v>Завантажити сертифікат</v>
      </c>
    </row>
    <row r="169" spans="1:5" x14ac:dyDescent="0.3">
      <c r="A169" t="s">
        <v>439</v>
      </c>
      <c r="B169" t="s">
        <v>5</v>
      </c>
      <c r="C169" t="s">
        <v>440</v>
      </c>
      <c r="D169" t="s">
        <v>441</v>
      </c>
      <c r="E169" t="str">
        <f>HYPERLINK("https://talan.bank.gov.ua/get-user-certificate/-GPfLdWkce6VAKHXTMEI","Завантажити сертифікат")</f>
        <v>Завантажити сертифікат</v>
      </c>
    </row>
    <row r="170" spans="1:5" x14ac:dyDescent="0.3">
      <c r="A170" t="s">
        <v>442</v>
      </c>
      <c r="B170" t="s">
        <v>5</v>
      </c>
      <c r="C170" t="s">
        <v>443</v>
      </c>
      <c r="D170" t="s">
        <v>152</v>
      </c>
      <c r="E170" t="str">
        <f>HYPERLINK("https://talan.bank.gov.ua/get-user-certificate/-GPfL27U-CkJ6WyTxpyO","Завантажити сертифікат")</f>
        <v>Завантажити сертифікат</v>
      </c>
    </row>
    <row r="171" spans="1:5" x14ac:dyDescent="0.3">
      <c r="A171" t="s">
        <v>444</v>
      </c>
      <c r="B171" t="s">
        <v>5</v>
      </c>
      <c r="C171" t="s">
        <v>445</v>
      </c>
      <c r="D171" t="s">
        <v>446</v>
      </c>
      <c r="E171" t="str">
        <f>HYPERLINK("https://talan.bank.gov.ua/get-user-certificate/-GPfLDVv-rBeil8fHT1W","Завантажити сертифікат")</f>
        <v>Завантажити сертифікат</v>
      </c>
    </row>
    <row r="172" spans="1:5" x14ac:dyDescent="0.3">
      <c r="A172" t="s">
        <v>447</v>
      </c>
      <c r="B172" t="s">
        <v>5</v>
      </c>
      <c r="C172" t="s">
        <v>448</v>
      </c>
      <c r="D172" t="s">
        <v>204</v>
      </c>
      <c r="E172" t="str">
        <f>HYPERLINK("https://talan.bank.gov.ua/get-user-certificate/-GPfLCG3mGXiOPTUBMSR","Завантажити сертифікат")</f>
        <v>Завантажити сертифікат</v>
      </c>
    </row>
    <row r="173" spans="1:5" x14ac:dyDescent="0.3">
      <c r="A173" t="s">
        <v>449</v>
      </c>
      <c r="B173" t="s">
        <v>5</v>
      </c>
      <c r="C173" t="s">
        <v>450</v>
      </c>
      <c r="D173" t="s">
        <v>451</v>
      </c>
      <c r="E173" t="str">
        <f>HYPERLINK("https://talan.bank.gov.ua/get-user-certificate/-GPfLxQs1baHO8PRf9zF","Завантажити сертифікат")</f>
        <v>Завантажити сертифікат</v>
      </c>
    </row>
    <row r="174" spans="1:5" x14ac:dyDescent="0.3">
      <c r="A174" t="s">
        <v>452</v>
      </c>
      <c r="B174" t="s">
        <v>5</v>
      </c>
      <c r="C174" t="s">
        <v>453</v>
      </c>
      <c r="D174" t="s">
        <v>131</v>
      </c>
      <c r="E174" t="str">
        <f>HYPERLINK("https://talan.bank.gov.ua/get-user-certificate/-GPfLY0GJJ65VG-ZPvQQ","Завантажити сертифікат")</f>
        <v>Завантажити сертифікат</v>
      </c>
    </row>
    <row r="175" spans="1:5" x14ac:dyDescent="0.3">
      <c r="A175" t="s">
        <v>454</v>
      </c>
      <c r="B175" t="s">
        <v>5</v>
      </c>
      <c r="C175" t="s">
        <v>455</v>
      </c>
      <c r="D175" t="s">
        <v>456</v>
      </c>
      <c r="E175" t="str">
        <f>HYPERLINK("https://talan.bank.gov.ua/get-user-certificate/-GPfL6ndUtR0BYqNtovC","Завантажити сертифікат")</f>
        <v>Завантажити сертифікат</v>
      </c>
    </row>
    <row r="176" spans="1:5" x14ac:dyDescent="0.3">
      <c r="A176" t="s">
        <v>457</v>
      </c>
      <c r="B176" t="s">
        <v>5</v>
      </c>
      <c r="C176" t="s">
        <v>458</v>
      </c>
      <c r="D176" t="s">
        <v>146</v>
      </c>
      <c r="E176" t="str">
        <f>HYPERLINK("https://talan.bank.gov.ua/get-user-certificate/-GPfLHyxdzAA9mT63DaU","Завантажити сертифікат")</f>
        <v>Завантажити сертифікат</v>
      </c>
    </row>
    <row r="177" spans="1:5" x14ac:dyDescent="0.3">
      <c r="A177" t="s">
        <v>459</v>
      </c>
      <c r="B177" t="s">
        <v>5</v>
      </c>
      <c r="C177" t="s">
        <v>460</v>
      </c>
      <c r="D177" t="s">
        <v>446</v>
      </c>
      <c r="E177" t="str">
        <f>HYPERLINK("https://talan.bank.gov.ua/get-user-certificate/-GPfLo29_tM8x6BOvjdM","Завантажити сертифікат")</f>
        <v>Завантажити сертифікат</v>
      </c>
    </row>
    <row r="178" spans="1:5" x14ac:dyDescent="0.3">
      <c r="A178" t="s">
        <v>461</v>
      </c>
      <c r="B178" t="s">
        <v>5</v>
      </c>
      <c r="C178" t="s">
        <v>462</v>
      </c>
      <c r="D178" t="s">
        <v>463</v>
      </c>
      <c r="E178" t="str">
        <f>HYPERLINK("https://talan.bank.gov.ua/get-user-certificate/-GPfLfjjNoFHbASfshJl","Завантажити сертифікат")</f>
        <v>Завантажити сертифікат</v>
      </c>
    </row>
    <row r="179" spans="1:5" x14ac:dyDescent="0.3">
      <c r="A179" t="s">
        <v>464</v>
      </c>
      <c r="B179" t="s">
        <v>5</v>
      </c>
      <c r="C179" t="s">
        <v>465</v>
      </c>
      <c r="D179" t="s">
        <v>466</v>
      </c>
      <c r="E179" t="str">
        <f>HYPERLINK("https://talan.bank.gov.ua/get-user-certificate/-GPfL_nk7WUK9_aHDPoF","Завантажити сертифікат")</f>
        <v>Завантажити сертифікат</v>
      </c>
    </row>
    <row r="180" spans="1:5" x14ac:dyDescent="0.3">
      <c r="A180" t="s">
        <v>467</v>
      </c>
      <c r="B180" t="s">
        <v>5</v>
      </c>
      <c r="C180" t="s">
        <v>468</v>
      </c>
      <c r="D180" t="s">
        <v>394</v>
      </c>
      <c r="E180" t="str">
        <f>HYPERLINK("https://talan.bank.gov.ua/get-user-certificate/-GPfLYgTdDUnLQtjOKWk","Завантажити сертифікат")</f>
        <v>Завантажити сертифікат</v>
      </c>
    </row>
    <row r="181" spans="1:5" x14ac:dyDescent="0.3">
      <c r="A181" t="s">
        <v>469</v>
      </c>
      <c r="B181" t="s">
        <v>5</v>
      </c>
      <c r="C181" t="s">
        <v>470</v>
      </c>
      <c r="D181" t="s">
        <v>146</v>
      </c>
      <c r="E181" t="str">
        <f>HYPERLINK("https://talan.bank.gov.ua/get-user-certificate/-GPfL95DIuwm1WNjhqOW","Завантажити сертифікат")</f>
        <v>Завантажити сертифікат</v>
      </c>
    </row>
    <row r="182" spans="1:5" x14ac:dyDescent="0.3">
      <c r="A182" t="s">
        <v>471</v>
      </c>
      <c r="B182" t="s">
        <v>5</v>
      </c>
      <c r="C182" t="s">
        <v>472</v>
      </c>
      <c r="D182" t="s">
        <v>436</v>
      </c>
      <c r="E182" t="str">
        <f>HYPERLINK("https://talan.bank.gov.ua/get-user-certificate/-GPfLu8zZ51bLDhGud0Q","Завантажити сертифікат")</f>
        <v>Завантажити сертифікат</v>
      </c>
    </row>
    <row r="183" spans="1:5" x14ac:dyDescent="0.3">
      <c r="A183" t="s">
        <v>473</v>
      </c>
      <c r="B183" t="s">
        <v>5</v>
      </c>
      <c r="C183" t="s">
        <v>474</v>
      </c>
      <c r="D183" t="s">
        <v>475</v>
      </c>
      <c r="E183" t="str">
        <f>HYPERLINK("https://talan.bank.gov.ua/get-user-certificate/-GPfLwAor8DRWDhKvRh9","Завантажити сертифікат")</f>
        <v>Завантажити сертифікат</v>
      </c>
    </row>
    <row r="184" spans="1:5" x14ac:dyDescent="0.3">
      <c r="A184" t="s">
        <v>476</v>
      </c>
      <c r="B184" t="s">
        <v>5</v>
      </c>
      <c r="C184" t="s">
        <v>477</v>
      </c>
      <c r="D184" t="s">
        <v>478</v>
      </c>
      <c r="E184" t="str">
        <f>HYPERLINK("https://talan.bank.gov.ua/get-user-certificate/-GPfLXPZkILzLKjqHMBR","Завантажити сертифікат")</f>
        <v>Завантажити сертифікат</v>
      </c>
    </row>
    <row r="185" spans="1:5" x14ac:dyDescent="0.3">
      <c r="A185" t="s">
        <v>479</v>
      </c>
      <c r="B185" t="s">
        <v>5</v>
      </c>
      <c r="C185" t="s">
        <v>480</v>
      </c>
      <c r="D185" t="s">
        <v>481</v>
      </c>
      <c r="E185" t="str">
        <f>HYPERLINK("https://talan.bank.gov.ua/get-user-certificate/-GPfLComUcTKfJ-SYQzI","Завантажити сертифікат")</f>
        <v>Завантажити сертифікат</v>
      </c>
    </row>
    <row r="186" spans="1:5" x14ac:dyDescent="0.3">
      <c r="A186" t="s">
        <v>482</v>
      </c>
      <c r="B186" t="s">
        <v>5</v>
      </c>
      <c r="C186" t="s">
        <v>483</v>
      </c>
      <c r="D186" t="s">
        <v>484</v>
      </c>
      <c r="E186" t="str">
        <f>HYPERLINK("https://talan.bank.gov.ua/get-user-certificate/-GPfL7nV8HxmBBLfe97Q","Завантажити сертифікат")</f>
        <v>Завантажити сертифікат</v>
      </c>
    </row>
    <row r="187" spans="1:5" x14ac:dyDescent="0.3">
      <c r="A187" t="s">
        <v>485</v>
      </c>
      <c r="B187" t="s">
        <v>5</v>
      </c>
      <c r="C187" t="s">
        <v>486</v>
      </c>
      <c r="D187" t="s">
        <v>487</v>
      </c>
      <c r="E187" t="str">
        <f>HYPERLINK("https://talan.bank.gov.ua/get-user-certificate/-GPfLx6PlZDZHM15Q5HM","Завантажити сертифікат")</f>
        <v>Завантажити сертифікат</v>
      </c>
    </row>
    <row r="188" spans="1:5" x14ac:dyDescent="0.3">
      <c r="A188" t="s">
        <v>488</v>
      </c>
      <c r="B188" t="s">
        <v>5</v>
      </c>
      <c r="C188" t="s">
        <v>489</v>
      </c>
      <c r="D188" t="s">
        <v>490</v>
      </c>
      <c r="E188" t="str">
        <f>HYPERLINK("https://talan.bank.gov.ua/get-user-certificate/-GPfLZPEPUZ1GpLwzHZh","Завантажити сертифікат")</f>
        <v>Завантажити сертифікат</v>
      </c>
    </row>
    <row r="189" spans="1:5" x14ac:dyDescent="0.3">
      <c r="A189" t="s">
        <v>491</v>
      </c>
      <c r="B189" t="s">
        <v>5</v>
      </c>
      <c r="C189" t="s">
        <v>492</v>
      </c>
      <c r="D189" t="s">
        <v>487</v>
      </c>
      <c r="E189" t="str">
        <f>HYPERLINK("https://talan.bank.gov.ua/get-user-certificate/-GPfLe6Fg9P3EDpmtF_I","Завантажити сертифікат")</f>
        <v>Завантажити сертифікат</v>
      </c>
    </row>
    <row r="190" spans="1:5" x14ac:dyDescent="0.3">
      <c r="A190" t="s">
        <v>493</v>
      </c>
      <c r="B190" t="s">
        <v>5</v>
      </c>
      <c r="C190" t="s">
        <v>494</v>
      </c>
      <c r="D190" t="s">
        <v>495</v>
      </c>
      <c r="E190" t="str">
        <f>HYPERLINK("https://talan.bank.gov.ua/get-user-certificate/-GPfLNk_nBJNhpRF1-Iv","Завантажити сертифікат")</f>
        <v>Завантажити сертифікат</v>
      </c>
    </row>
    <row r="191" spans="1:5" x14ac:dyDescent="0.3">
      <c r="A191" t="s">
        <v>496</v>
      </c>
      <c r="B191" t="s">
        <v>5</v>
      </c>
      <c r="C191" t="s">
        <v>497</v>
      </c>
      <c r="D191" t="s">
        <v>168</v>
      </c>
      <c r="E191" t="str">
        <f>HYPERLINK("https://talan.bank.gov.ua/get-user-certificate/-GPfLxRo6EJWV1RD36q5","Завантажити сертифікат")</f>
        <v>Завантажити сертифікат</v>
      </c>
    </row>
    <row r="192" spans="1:5" x14ac:dyDescent="0.3">
      <c r="A192" t="s">
        <v>498</v>
      </c>
      <c r="B192" t="s">
        <v>5</v>
      </c>
      <c r="C192" t="s">
        <v>499</v>
      </c>
      <c r="D192" t="s">
        <v>84</v>
      </c>
      <c r="E192" t="str">
        <f>HYPERLINK("https://talan.bank.gov.ua/get-user-certificate/-GPfLblQwEcKr3rmvtP4","Завантажити сертифікат")</f>
        <v>Завантажити сертифікат</v>
      </c>
    </row>
    <row r="193" spans="1:5" x14ac:dyDescent="0.3">
      <c r="A193" t="s">
        <v>500</v>
      </c>
      <c r="B193" t="s">
        <v>5</v>
      </c>
      <c r="C193" t="s">
        <v>501</v>
      </c>
      <c r="D193" t="s">
        <v>10</v>
      </c>
      <c r="E193" t="str">
        <f>HYPERLINK("https://talan.bank.gov.ua/get-user-certificate/-GPfLnJQD45TNLH44KPg","Завантажити сертифікат")</f>
        <v>Завантажити сертифікат</v>
      </c>
    </row>
    <row r="194" spans="1:5" x14ac:dyDescent="0.3">
      <c r="A194" t="s">
        <v>502</v>
      </c>
      <c r="B194" t="s">
        <v>5</v>
      </c>
      <c r="C194" t="s">
        <v>503</v>
      </c>
      <c r="D194" t="s">
        <v>10</v>
      </c>
      <c r="E194" t="str">
        <f>HYPERLINK("https://talan.bank.gov.ua/get-user-certificate/-GPfLS8CzUT60wDFoftu","Завантажити сертифікат")</f>
        <v>Завантажити сертифікат</v>
      </c>
    </row>
    <row r="195" spans="1:5" x14ac:dyDescent="0.3">
      <c r="A195" t="s">
        <v>504</v>
      </c>
      <c r="B195" t="s">
        <v>5</v>
      </c>
      <c r="C195" t="s">
        <v>505</v>
      </c>
      <c r="D195" t="s">
        <v>10</v>
      </c>
      <c r="E195" t="str">
        <f>HYPERLINK("https://talan.bank.gov.ua/get-user-certificate/-GPfLzZQgrEv3b4N_Mo-","Завантажити сертифікат")</f>
        <v>Завантажити сертифікат</v>
      </c>
    </row>
    <row r="196" spans="1:5" x14ac:dyDescent="0.3">
      <c r="A196" t="s">
        <v>506</v>
      </c>
      <c r="B196" t="s">
        <v>5</v>
      </c>
      <c r="C196" t="s">
        <v>507</v>
      </c>
      <c r="D196" t="s">
        <v>508</v>
      </c>
      <c r="E196" t="str">
        <f>HYPERLINK("https://talan.bank.gov.ua/get-user-certificate/-GPfLwlXFPISfXouLUuV","Завантажити сертифікат")</f>
        <v>Завантажити сертифікат</v>
      </c>
    </row>
    <row r="197" spans="1:5" x14ac:dyDescent="0.3">
      <c r="A197" t="s">
        <v>509</v>
      </c>
      <c r="B197" t="s">
        <v>5</v>
      </c>
      <c r="C197" t="s">
        <v>510</v>
      </c>
      <c r="D197" t="s">
        <v>511</v>
      </c>
      <c r="E197" t="str">
        <f>HYPERLINK("https://talan.bank.gov.ua/get-user-certificate/-GPfLenygUYoWdDsLAxi","Завантажити сертифікат")</f>
        <v>Завантажити сертифікат</v>
      </c>
    </row>
    <row r="198" spans="1:5" x14ac:dyDescent="0.3">
      <c r="A198" t="s">
        <v>512</v>
      </c>
      <c r="B198" t="s">
        <v>5</v>
      </c>
      <c r="C198" t="s">
        <v>513</v>
      </c>
      <c r="D198" t="s">
        <v>514</v>
      </c>
      <c r="E198" t="str">
        <f>HYPERLINK("https://talan.bank.gov.ua/get-user-certificate/-GPfLMvnpakZQE6frIhQ","Завантажити сертифікат")</f>
        <v>Завантажити сертифікат</v>
      </c>
    </row>
    <row r="199" spans="1:5" x14ac:dyDescent="0.3">
      <c r="A199" t="s">
        <v>515</v>
      </c>
      <c r="B199" t="s">
        <v>5</v>
      </c>
      <c r="C199" t="s">
        <v>516</v>
      </c>
      <c r="D199" t="s">
        <v>517</v>
      </c>
      <c r="E199" t="str">
        <f>HYPERLINK("https://talan.bank.gov.ua/get-user-certificate/-GPfLxWKBD7JMHwocTxO","Завантажити сертифікат")</f>
        <v>Завантажити сертифікат</v>
      </c>
    </row>
    <row r="200" spans="1:5" x14ac:dyDescent="0.3">
      <c r="A200" t="s">
        <v>518</v>
      </c>
      <c r="B200" t="s">
        <v>5</v>
      </c>
      <c r="C200" t="s">
        <v>519</v>
      </c>
      <c r="D200" t="s">
        <v>514</v>
      </c>
      <c r="E200" t="str">
        <f>HYPERLINK("https://talan.bank.gov.ua/get-user-certificate/-GPfL-4UVVAb0aKsumvG","Завантажити сертифікат")</f>
        <v>Завантажити сертифікат</v>
      </c>
    </row>
    <row r="201" spans="1:5" x14ac:dyDescent="0.3">
      <c r="A201" t="s">
        <v>520</v>
      </c>
      <c r="B201" t="s">
        <v>5</v>
      </c>
      <c r="C201" t="s">
        <v>521</v>
      </c>
      <c r="D201" t="s">
        <v>522</v>
      </c>
      <c r="E201" t="str">
        <f>HYPERLINK("https://talan.bank.gov.ua/get-user-certificate/-GPfL1Y1-9Tff2n2JiDk","Завантажити сертифікат")</f>
        <v>Завантажити сертифікат</v>
      </c>
    </row>
    <row r="202" spans="1:5" x14ac:dyDescent="0.3">
      <c r="A202" t="s">
        <v>523</v>
      </c>
      <c r="B202" t="s">
        <v>5</v>
      </c>
      <c r="C202" t="s">
        <v>524</v>
      </c>
      <c r="D202" t="s">
        <v>525</v>
      </c>
      <c r="E202" t="str">
        <f>HYPERLINK("https://talan.bank.gov.ua/get-user-certificate/-GPfLfWS1j8I8HSi4Gmh","Завантажити сертифікат")</f>
        <v>Завантажити сертифікат</v>
      </c>
    </row>
    <row r="203" spans="1:5" x14ac:dyDescent="0.3">
      <c r="A203" t="s">
        <v>526</v>
      </c>
      <c r="B203" t="s">
        <v>5</v>
      </c>
      <c r="C203" t="s">
        <v>527</v>
      </c>
      <c r="D203" t="s">
        <v>528</v>
      </c>
      <c r="E203" t="str">
        <f>HYPERLINK("https://talan.bank.gov.ua/get-user-certificate/-GPfLkvl0DA_bcGmv4eS","Завантажити сертифікат")</f>
        <v>Завантажити сертифікат</v>
      </c>
    </row>
    <row r="204" spans="1:5" x14ac:dyDescent="0.3">
      <c r="A204" t="s">
        <v>529</v>
      </c>
      <c r="B204" t="s">
        <v>5</v>
      </c>
      <c r="C204" t="s">
        <v>530</v>
      </c>
      <c r="D204" t="s">
        <v>531</v>
      </c>
      <c r="E204" t="str">
        <f>HYPERLINK("https://talan.bank.gov.ua/get-user-certificate/-GPfLU-7_jsXItdMDJBY","Завантажити сертифікат")</f>
        <v>Завантажити сертифікат</v>
      </c>
    </row>
    <row r="205" spans="1:5" x14ac:dyDescent="0.3">
      <c r="A205" t="s">
        <v>532</v>
      </c>
      <c r="B205" t="s">
        <v>5</v>
      </c>
      <c r="C205" t="s">
        <v>533</v>
      </c>
      <c r="D205" t="s">
        <v>514</v>
      </c>
      <c r="E205" t="str">
        <f>HYPERLINK("https://talan.bank.gov.ua/get-user-certificate/-GPfLKdjQbFgB11LUxCu","Завантажити сертифікат")</f>
        <v>Завантажити сертифікат</v>
      </c>
    </row>
    <row r="206" spans="1:5" x14ac:dyDescent="0.3">
      <c r="A206" t="s">
        <v>534</v>
      </c>
      <c r="B206" t="s">
        <v>5</v>
      </c>
      <c r="C206" t="s">
        <v>535</v>
      </c>
      <c r="D206" t="s">
        <v>514</v>
      </c>
      <c r="E206" t="str">
        <f>HYPERLINK("https://talan.bank.gov.ua/get-user-certificate/-GPfLg430MF-OwG09q8t","Завантажити сертифікат")</f>
        <v>Завантажити сертифікат</v>
      </c>
    </row>
    <row r="207" spans="1:5" x14ac:dyDescent="0.3">
      <c r="A207" t="s">
        <v>536</v>
      </c>
      <c r="B207" t="s">
        <v>5</v>
      </c>
      <c r="C207" t="s">
        <v>537</v>
      </c>
      <c r="D207" t="s">
        <v>538</v>
      </c>
      <c r="E207" t="str">
        <f>HYPERLINK("https://talan.bank.gov.ua/get-user-certificate/-GPfL9n7t6TeuEvxsLBX","Завантажити сертифікат")</f>
        <v>Завантажити сертифікат</v>
      </c>
    </row>
    <row r="208" spans="1:5" x14ac:dyDescent="0.3">
      <c r="A208" t="s">
        <v>539</v>
      </c>
      <c r="B208" t="s">
        <v>5</v>
      </c>
      <c r="C208" t="s">
        <v>540</v>
      </c>
      <c r="D208" t="s">
        <v>514</v>
      </c>
      <c r="E208" t="str">
        <f>HYPERLINK("https://talan.bank.gov.ua/get-user-certificate/-GPfLjw1eSHIkdyv89Iy","Завантажити сертифікат")</f>
        <v>Завантажити сертифікат</v>
      </c>
    </row>
    <row r="209" spans="1:5" x14ac:dyDescent="0.3">
      <c r="A209" t="s">
        <v>541</v>
      </c>
      <c r="B209" t="s">
        <v>5</v>
      </c>
      <c r="C209" t="s">
        <v>542</v>
      </c>
      <c r="D209" t="s">
        <v>168</v>
      </c>
      <c r="E209" t="str">
        <f>HYPERLINK("https://talan.bank.gov.ua/get-user-certificate/-GPfLlgWDQ5-ZaSzF3wN","Завантажити сертифікат")</f>
        <v>Завантажити сертифікат</v>
      </c>
    </row>
    <row r="210" spans="1:5" x14ac:dyDescent="0.3">
      <c r="A210" t="s">
        <v>543</v>
      </c>
      <c r="B210" t="s">
        <v>5</v>
      </c>
      <c r="C210" t="s">
        <v>544</v>
      </c>
      <c r="D210" t="s">
        <v>545</v>
      </c>
      <c r="E210" t="str">
        <f>HYPERLINK("https://talan.bank.gov.ua/get-user-certificate/-GPfLcesiKwNK82b8HxF","Завантажити сертифікат")</f>
        <v>Завантажити сертифікат</v>
      </c>
    </row>
    <row r="211" spans="1:5" x14ac:dyDescent="0.3">
      <c r="A211" t="s">
        <v>546</v>
      </c>
      <c r="B211" t="s">
        <v>5</v>
      </c>
      <c r="C211" t="s">
        <v>547</v>
      </c>
      <c r="D211" t="s">
        <v>548</v>
      </c>
      <c r="E211" t="str">
        <f>HYPERLINK("https://talan.bank.gov.ua/get-user-certificate/-GPfLgvir2YFW1EpX52Z","Завантажити сертифікат")</f>
        <v>Завантажити сертифікат</v>
      </c>
    </row>
    <row r="212" spans="1:5" x14ac:dyDescent="0.3">
      <c r="A212" t="s">
        <v>549</v>
      </c>
      <c r="B212" t="s">
        <v>5</v>
      </c>
      <c r="C212" t="s">
        <v>550</v>
      </c>
      <c r="D212" t="s">
        <v>551</v>
      </c>
      <c r="E212" t="str">
        <f>HYPERLINK("https://talan.bank.gov.ua/get-user-certificate/-GPfL4M6Bkd_eb_oRnF4","Завантажити сертифікат")</f>
        <v>Завантажити сертифікат</v>
      </c>
    </row>
    <row r="213" spans="1:5" x14ac:dyDescent="0.3">
      <c r="A213" t="s">
        <v>552</v>
      </c>
      <c r="B213" t="s">
        <v>5</v>
      </c>
      <c r="C213" t="s">
        <v>553</v>
      </c>
      <c r="D213" t="s">
        <v>446</v>
      </c>
      <c r="E213" t="str">
        <f>HYPERLINK("https://talan.bank.gov.ua/get-user-certificate/-GPfLas_udFnO-JjMMV6","Завантажити сертифікат")</f>
        <v>Завантажити сертифікат</v>
      </c>
    </row>
    <row r="214" spans="1:5" x14ac:dyDescent="0.3">
      <c r="A214" t="s">
        <v>554</v>
      </c>
      <c r="B214" t="s">
        <v>5</v>
      </c>
      <c r="C214" t="s">
        <v>555</v>
      </c>
      <c r="D214" t="s">
        <v>556</v>
      </c>
      <c r="E214" t="str">
        <f>HYPERLINK("https://talan.bank.gov.ua/get-user-certificate/-GPfLJRkUR2cLx_-SHYL","Завантажити сертифікат")</f>
        <v>Завантажити сертифікат</v>
      </c>
    </row>
    <row r="215" spans="1:5" x14ac:dyDescent="0.3">
      <c r="A215" t="s">
        <v>557</v>
      </c>
      <c r="B215" t="s">
        <v>5</v>
      </c>
      <c r="C215" t="s">
        <v>558</v>
      </c>
      <c r="D215" t="s">
        <v>514</v>
      </c>
      <c r="E215" t="str">
        <f>HYPERLINK("https://talan.bank.gov.ua/get-user-certificate/-GPfLHtmXffllW6OpTDN","Завантажити сертифікат")</f>
        <v>Завантажити сертифікат</v>
      </c>
    </row>
    <row r="216" spans="1:5" x14ac:dyDescent="0.3">
      <c r="A216" t="s">
        <v>559</v>
      </c>
      <c r="B216" t="s">
        <v>5</v>
      </c>
      <c r="C216" t="s">
        <v>560</v>
      </c>
      <c r="D216" t="s">
        <v>561</v>
      </c>
      <c r="E216" t="str">
        <f>HYPERLINK("https://talan.bank.gov.ua/get-user-certificate/-GPfLTFz7CwV94WZrUUR","Завантажити сертифікат")</f>
        <v>Завантажити сертифікат</v>
      </c>
    </row>
    <row r="217" spans="1:5" x14ac:dyDescent="0.3">
      <c r="A217" t="s">
        <v>562</v>
      </c>
      <c r="B217" t="s">
        <v>5</v>
      </c>
      <c r="C217" t="s">
        <v>563</v>
      </c>
      <c r="D217" t="s">
        <v>141</v>
      </c>
      <c r="E217" t="str">
        <f>HYPERLINK("https://talan.bank.gov.ua/get-user-certificate/-GPfLr2XP3duro5VdSfq","Завантажити сертифікат")</f>
        <v>Завантажити сертифікат</v>
      </c>
    </row>
    <row r="218" spans="1:5" x14ac:dyDescent="0.3">
      <c r="A218" t="s">
        <v>564</v>
      </c>
      <c r="B218" t="s">
        <v>5</v>
      </c>
      <c r="C218" t="s">
        <v>565</v>
      </c>
      <c r="D218" t="s">
        <v>531</v>
      </c>
      <c r="E218" t="str">
        <f>HYPERLINK("https://talan.bank.gov.ua/get-user-certificate/-GPfLdkLejXLjcBW6wIm","Завантажити сертифікат")</f>
        <v>Завантажити сертифікат</v>
      </c>
    </row>
    <row r="219" spans="1:5" x14ac:dyDescent="0.3">
      <c r="A219" t="s">
        <v>566</v>
      </c>
      <c r="B219" t="s">
        <v>5</v>
      </c>
      <c r="C219" t="s">
        <v>567</v>
      </c>
      <c r="D219" t="s">
        <v>522</v>
      </c>
      <c r="E219" t="str">
        <f>HYPERLINK("https://talan.bank.gov.ua/get-user-certificate/-GPfLB_MClG2reWj_8Ld","Завантажити сертифікат")</f>
        <v>Завантажити сертифікат</v>
      </c>
    </row>
    <row r="220" spans="1:5" x14ac:dyDescent="0.3">
      <c r="A220" t="s">
        <v>568</v>
      </c>
      <c r="B220" t="s">
        <v>5</v>
      </c>
      <c r="C220" t="s">
        <v>569</v>
      </c>
      <c r="D220" t="s">
        <v>570</v>
      </c>
      <c r="E220" t="str">
        <f>HYPERLINK("https://talan.bank.gov.ua/get-user-certificate/-GPfLJhXkL-b8hjPKGhW","Завантажити сертифікат")</f>
        <v>Завантажити сертифікат</v>
      </c>
    </row>
    <row r="221" spans="1:5" x14ac:dyDescent="0.3">
      <c r="A221" t="s">
        <v>571</v>
      </c>
      <c r="B221" t="s">
        <v>5</v>
      </c>
      <c r="C221" t="s">
        <v>572</v>
      </c>
      <c r="D221" t="s">
        <v>573</v>
      </c>
      <c r="E221" t="str">
        <f>HYPERLINK("https://talan.bank.gov.ua/get-user-certificate/-GPfL9h2MehfE-RQtegy","Завантажити сертифікат")</f>
        <v>Завантажити сертифікат</v>
      </c>
    </row>
    <row r="222" spans="1:5" x14ac:dyDescent="0.3">
      <c r="A222" t="s">
        <v>574</v>
      </c>
      <c r="B222" t="s">
        <v>5</v>
      </c>
      <c r="C222" t="s">
        <v>575</v>
      </c>
      <c r="D222" t="s">
        <v>7</v>
      </c>
      <c r="E222" t="str">
        <f>HYPERLINK("https://talan.bank.gov.ua/get-user-certificate/-GPfL1dcMmjTMyu3iPLX","Завантажити сертифікат")</f>
        <v>Завантажити сертифікат</v>
      </c>
    </row>
    <row r="223" spans="1:5" x14ac:dyDescent="0.3">
      <c r="A223" t="s">
        <v>576</v>
      </c>
      <c r="B223" t="s">
        <v>5</v>
      </c>
      <c r="C223" t="s">
        <v>577</v>
      </c>
      <c r="D223" t="s">
        <v>578</v>
      </c>
      <c r="E223" t="str">
        <f>HYPERLINK("https://talan.bank.gov.ua/get-user-certificate/-GPfLbmwrMX6gRQ1HqA4","Завантажити сертифікат")</f>
        <v>Завантажити сертифікат</v>
      </c>
    </row>
    <row r="224" spans="1:5" x14ac:dyDescent="0.3">
      <c r="A224" t="s">
        <v>579</v>
      </c>
      <c r="B224" t="s">
        <v>5</v>
      </c>
      <c r="C224" t="s">
        <v>580</v>
      </c>
      <c r="D224" t="s">
        <v>514</v>
      </c>
      <c r="E224" t="str">
        <f>HYPERLINK("https://talan.bank.gov.ua/get-user-certificate/-GPfLtQ_rUjDAZMsksIv","Завантажити сертифікат")</f>
        <v>Завантажити сертифікат</v>
      </c>
    </row>
    <row r="225" spans="1:5" x14ac:dyDescent="0.3">
      <c r="A225" t="s">
        <v>581</v>
      </c>
      <c r="B225" t="s">
        <v>5</v>
      </c>
      <c r="C225" t="s">
        <v>582</v>
      </c>
      <c r="D225" t="s">
        <v>514</v>
      </c>
      <c r="E225" t="str">
        <f>HYPERLINK("https://talan.bank.gov.ua/get-user-certificate/-GPfLC9KAlci8HwI-TD3","Завантажити сертифікат")</f>
        <v>Завантажити сертифікат</v>
      </c>
    </row>
    <row r="226" spans="1:5" x14ac:dyDescent="0.3">
      <c r="A226" t="s">
        <v>583</v>
      </c>
      <c r="B226" t="s">
        <v>5</v>
      </c>
      <c r="C226" t="s">
        <v>584</v>
      </c>
      <c r="D226" t="s">
        <v>514</v>
      </c>
      <c r="E226" t="str">
        <f>HYPERLINK("https://talan.bank.gov.ua/get-user-certificate/-GPfL-pUAReeDwemaN2I","Завантажити сертифікат")</f>
        <v>Завантажити сертифікат</v>
      </c>
    </row>
    <row r="227" spans="1:5" x14ac:dyDescent="0.3">
      <c r="A227" t="s">
        <v>585</v>
      </c>
      <c r="B227" t="s">
        <v>5</v>
      </c>
      <c r="C227" t="s">
        <v>586</v>
      </c>
      <c r="D227" t="s">
        <v>531</v>
      </c>
      <c r="E227" t="str">
        <f>HYPERLINK("https://talan.bank.gov.ua/get-user-certificate/-GPfLlWTwhWRoHI_QoI9","Завантажити сертифікат")</f>
        <v>Завантажити сертифікат</v>
      </c>
    </row>
    <row r="228" spans="1:5" x14ac:dyDescent="0.3">
      <c r="A228" t="s">
        <v>587</v>
      </c>
      <c r="B228" t="s">
        <v>5</v>
      </c>
      <c r="C228" t="s">
        <v>588</v>
      </c>
      <c r="D228" t="s">
        <v>589</v>
      </c>
      <c r="E228" t="str">
        <f>HYPERLINK("https://talan.bank.gov.ua/get-user-certificate/-GPfLwAozelnvoBCaQA3","Завантажити сертифікат")</f>
        <v>Завантажити сертифікат</v>
      </c>
    </row>
    <row r="229" spans="1:5" x14ac:dyDescent="0.3">
      <c r="A229" t="s">
        <v>590</v>
      </c>
      <c r="B229" t="s">
        <v>5</v>
      </c>
      <c r="C229" t="s">
        <v>591</v>
      </c>
      <c r="D229" t="s">
        <v>47</v>
      </c>
      <c r="E229" t="str">
        <f>HYPERLINK("https://talan.bank.gov.ua/get-user-certificate/-GPfLSuJdckHnSn_mFoi","Завантажити сертифікат")</f>
        <v>Завантажити сертифікат</v>
      </c>
    </row>
    <row r="230" spans="1:5" x14ac:dyDescent="0.3">
      <c r="A230" t="s">
        <v>592</v>
      </c>
      <c r="B230" t="s">
        <v>5</v>
      </c>
      <c r="C230" t="s">
        <v>593</v>
      </c>
      <c r="D230" t="s">
        <v>131</v>
      </c>
      <c r="E230" t="str">
        <f>HYPERLINK("https://talan.bank.gov.ua/get-user-certificate/-GPfLUVWFLOKN8aAp60g","Завантажити сертифікат")</f>
        <v>Завантажити сертифікат</v>
      </c>
    </row>
    <row r="231" spans="1:5" x14ac:dyDescent="0.3">
      <c r="A231" t="s">
        <v>594</v>
      </c>
      <c r="B231" t="s">
        <v>5</v>
      </c>
      <c r="C231" t="s">
        <v>595</v>
      </c>
      <c r="D231" t="s">
        <v>10</v>
      </c>
      <c r="E231" t="str">
        <f>HYPERLINK("https://talan.bank.gov.ua/get-user-certificate/-GPfL0aI6vpehStdMhnZ","Завантажити сертифікат")</f>
        <v>Завантажити сертифікат</v>
      </c>
    </row>
    <row r="232" spans="1:5" x14ac:dyDescent="0.3">
      <c r="A232" t="s">
        <v>596</v>
      </c>
      <c r="B232" t="s">
        <v>5</v>
      </c>
      <c r="C232" t="s">
        <v>597</v>
      </c>
      <c r="D232" t="s">
        <v>598</v>
      </c>
      <c r="E232" t="str">
        <f>HYPERLINK("https://talan.bank.gov.ua/get-user-certificate/-GPfL48ZgniYLUV9xj-f","Завантажити сертифікат")</f>
        <v>Завантажити сертифікат</v>
      </c>
    </row>
    <row r="233" spans="1:5" x14ac:dyDescent="0.3">
      <c r="A233" t="s">
        <v>599</v>
      </c>
      <c r="B233" t="s">
        <v>5</v>
      </c>
      <c r="C233" t="s">
        <v>600</v>
      </c>
      <c r="D233" t="s">
        <v>131</v>
      </c>
      <c r="E233" t="str">
        <f>HYPERLINK("https://talan.bank.gov.ua/get-user-certificate/-GPfLefzxgZlxvu3bD0k","Завантажити сертифікат")</f>
        <v>Завантажити сертифікат</v>
      </c>
    </row>
    <row r="234" spans="1:5" x14ac:dyDescent="0.3">
      <c r="A234" t="s">
        <v>601</v>
      </c>
      <c r="B234" t="s">
        <v>5</v>
      </c>
      <c r="C234" t="s">
        <v>602</v>
      </c>
      <c r="D234" t="s">
        <v>131</v>
      </c>
      <c r="E234" t="str">
        <f>HYPERLINK("https://talan.bank.gov.ua/get-user-certificate/-GPfLJ7jVpiWBjuGtmmz","Завантажити сертифікат")</f>
        <v>Завантажити сертифікат</v>
      </c>
    </row>
    <row r="235" spans="1:5" x14ac:dyDescent="0.3">
      <c r="A235" t="s">
        <v>603</v>
      </c>
      <c r="B235" t="s">
        <v>5</v>
      </c>
      <c r="C235" t="s">
        <v>604</v>
      </c>
      <c r="D235" t="s">
        <v>168</v>
      </c>
      <c r="E235" t="str">
        <f>HYPERLINK("https://talan.bank.gov.ua/get-user-certificate/-GPfL5ZELnlFqrPdYR-O","Завантажити сертифікат")</f>
        <v>Завантажити сертифікат</v>
      </c>
    </row>
    <row r="236" spans="1:5" x14ac:dyDescent="0.3">
      <c r="A236" t="s">
        <v>605</v>
      </c>
      <c r="B236" t="s">
        <v>5</v>
      </c>
      <c r="C236" t="s">
        <v>606</v>
      </c>
      <c r="D236" t="s">
        <v>607</v>
      </c>
      <c r="E236" t="str">
        <f>HYPERLINK("https://talan.bank.gov.ua/get-user-certificate/-GPfLsJP8ahobiEHee_e","Завантажити сертифікат")</f>
        <v>Завантажити сертифікат</v>
      </c>
    </row>
    <row r="237" spans="1:5" x14ac:dyDescent="0.3">
      <c r="A237" t="s">
        <v>608</v>
      </c>
      <c r="B237" t="s">
        <v>5</v>
      </c>
      <c r="C237" t="s">
        <v>609</v>
      </c>
      <c r="D237" t="s">
        <v>353</v>
      </c>
      <c r="E237" t="str">
        <f>HYPERLINK("https://talan.bank.gov.ua/get-user-certificate/-GPfL_HIowLVe6rV4bzI","Завантажити сертифікат")</f>
        <v>Завантажити сертифікат</v>
      </c>
    </row>
    <row r="238" spans="1:5" x14ac:dyDescent="0.3">
      <c r="A238" t="s">
        <v>610</v>
      </c>
      <c r="B238" t="s">
        <v>5</v>
      </c>
      <c r="C238" t="s">
        <v>611</v>
      </c>
      <c r="D238" t="s">
        <v>22</v>
      </c>
      <c r="E238" t="str">
        <f>HYPERLINK("https://talan.bank.gov.ua/get-user-certificate/-GPfL_xWp7KSroQfX11T","Завантажити сертифікат")</f>
        <v>Завантажити сертифікат</v>
      </c>
    </row>
    <row r="239" spans="1:5" x14ac:dyDescent="0.3">
      <c r="A239" t="s">
        <v>612</v>
      </c>
      <c r="B239" t="s">
        <v>5</v>
      </c>
      <c r="C239" t="s">
        <v>613</v>
      </c>
      <c r="D239" t="s">
        <v>614</v>
      </c>
      <c r="E239" t="str">
        <f>HYPERLINK("https://talan.bank.gov.ua/get-user-certificate/-GPfL58uhlHAl7LuxLn0","Завантажити сертифікат")</f>
        <v>Завантажити сертифікат</v>
      </c>
    </row>
    <row r="240" spans="1:5" x14ac:dyDescent="0.3">
      <c r="A240" t="s">
        <v>615</v>
      </c>
      <c r="B240" t="s">
        <v>5</v>
      </c>
      <c r="C240" t="s">
        <v>616</v>
      </c>
      <c r="D240" t="s">
        <v>218</v>
      </c>
      <c r="E240" t="str">
        <f>HYPERLINK("https://talan.bank.gov.ua/get-user-certificate/-GPfLIt31KNmobNQPJOI","Завантажити сертифікат")</f>
        <v>Завантажити сертифікат</v>
      </c>
    </row>
    <row r="241" spans="1:5" x14ac:dyDescent="0.3">
      <c r="A241" t="s">
        <v>617</v>
      </c>
      <c r="B241" t="s">
        <v>5</v>
      </c>
      <c r="C241" t="s">
        <v>618</v>
      </c>
      <c r="D241" t="s">
        <v>368</v>
      </c>
      <c r="E241" t="str">
        <f>HYPERLINK("https://talan.bank.gov.ua/get-user-certificate/-GPfLeBE4y9J8cRcEqYt","Завантажити сертифікат")</f>
        <v>Завантажити сертифікат</v>
      </c>
    </row>
    <row r="242" spans="1:5" x14ac:dyDescent="0.3">
      <c r="A242" t="s">
        <v>619</v>
      </c>
      <c r="B242" t="s">
        <v>5</v>
      </c>
      <c r="C242" t="s">
        <v>620</v>
      </c>
      <c r="D242" t="s">
        <v>621</v>
      </c>
      <c r="E242" t="str">
        <f>HYPERLINK("https://talan.bank.gov.ua/get-user-certificate/-GPfLpL1E2gcp9DZFF1L","Завантажити сертифікат")</f>
        <v>Завантажити сертифікат</v>
      </c>
    </row>
    <row r="243" spans="1:5" x14ac:dyDescent="0.3">
      <c r="A243" t="s">
        <v>622</v>
      </c>
      <c r="B243" t="s">
        <v>5</v>
      </c>
      <c r="C243" t="s">
        <v>623</v>
      </c>
      <c r="D243" t="s">
        <v>624</v>
      </c>
      <c r="E243" t="str">
        <f>HYPERLINK("https://talan.bank.gov.ua/get-user-certificate/-GPfLIiNqKBp3GX7THF_","Завантажити сертифікат")</f>
        <v>Завантажити сертифікат</v>
      </c>
    </row>
    <row r="244" spans="1:5" x14ac:dyDescent="0.3">
      <c r="A244" t="s">
        <v>625</v>
      </c>
      <c r="B244" t="s">
        <v>5</v>
      </c>
      <c r="C244" t="s">
        <v>626</v>
      </c>
      <c r="D244" t="s">
        <v>168</v>
      </c>
      <c r="E244" t="str">
        <f>HYPERLINK("https://talan.bank.gov.ua/get-user-certificate/-GPfLKvmvezfIKJNV8TR","Завантажити сертифікат")</f>
        <v>Завантажити сертифікат</v>
      </c>
    </row>
    <row r="245" spans="1:5" x14ac:dyDescent="0.3">
      <c r="A245" t="s">
        <v>627</v>
      </c>
      <c r="B245" t="s">
        <v>5</v>
      </c>
      <c r="C245" t="s">
        <v>628</v>
      </c>
      <c r="D245" t="s">
        <v>195</v>
      </c>
      <c r="E245" t="str">
        <f>HYPERLINK("https://talan.bank.gov.ua/get-user-certificate/-GPfLcqJx8YzNXpSa4RH","Завантажити сертифікат")</f>
        <v>Завантажити сертифікат</v>
      </c>
    </row>
    <row r="246" spans="1:5" x14ac:dyDescent="0.3">
      <c r="A246" t="s">
        <v>629</v>
      </c>
      <c r="B246" t="s">
        <v>5</v>
      </c>
      <c r="C246" t="s">
        <v>630</v>
      </c>
      <c r="D246" t="s">
        <v>631</v>
      </c>
      <c r="E246" t="str">
        <f>HYPERLINK("https://talan.bank.gov.ua/get-user-certificate/-GPfLSWZAixbiJhz8uVU","Завантажити сертифікат")</f>
        <v>Завантажити сертифікат</v>
      </c>
    </row>
    <row r="247" spans="1:5" x14ac:dyDescent="0.3">
      <c r="A247" t="s">
        <v>632</v>
      </c>
      <c r="B247" t="s">
        <v>5</v>
      </c>
      <c r="C247" t="s">
        <v>633</v>
      </c>
      <c r="D247" t="s">
        <v>634</v>
      </c>
      <c r="E247" t="str">
        <f>HYPERLINK("https://talan.bank.gov.ua/get-user-certificate/-GPfLwNEP_mbAs0R6zQN","Завантажити сертифікат")</f>
        <v>Завантажити сертифікат</v>
      </c>
    </row>
    <row r="248" spans="1:5" x14ac:dyDescent="0.3">
      <c r="A248" t="s">
        <v>635</v>
      </c>
      <c r="B248" t="s">
        <v>5</v>
      </c>
      <c r="C248" t="s">
        <v>636</v>
      </c>
      <c r="D248" t="s">
        <v>431</v>
      </c>
      <c r="E248" t="str">
        <f>HYPERLINK("https://talan.bank.gov.ua/get-user-certificate/-GPfLeTFYc4mng-qaZH7","Завантажити сертифікат")</f>
        <v>Завантажити сертифікат</v>
      </c>
    </row>
    <row r="249" spans="1:5" x14ac:dyDescent="0.3">
      <c r="A249" t="s">
        <v>637</v>
      </c>
      <c r="B249" t="s">
        <v>5</v>
      </c>
      <c r="C249" t="s">
        <v>638</v>
      </c>
      <c r="D249" t="s">
        <v>639</v>
      </c>
      <c r="E249" t="str">
        <f>HYPERLINK("https://talan.bank.gov.ua/get-user-certificate/-GPfLb-aBDqnLHLXezcv","Завантажити сертифікат")</f>
        <v>Завантажити сертифікат</v>
      </c>
    </row>
    <row r="250" spans="1:5" x14ac:dyDescent="0.3">
      <c r="A250" t="s">
        <v>640</v>
      </c>
      <c r="B250" t="s">
        <v>5</v>
      </c>
      <c r="C250" t="s">
        <v>641</v>
      </c>
      <c r="D250" t="s">
        <v>10</v>
      </c>
      <c r="E250" t="str">
        <f>HYPERLINK("https://talan.bank.gov.ua/get-user-certificate/-GPfLBvko4gK4msklFcm","Завантажити сертифікат")</f>
        <v>Завантажити сертифікат</v>
      </c>
    </row>
    <row r="251" spans="1:5" x14ac:dyDescent="0.3">
      <c r="A251" t="s">
        <v>642</v>
      </c>
      <c r="B251" t="s">
        <v>5</v>
      </c>
      <c r="C251" t="s">
        <v>643</v>
      </c>
      <c r="D251" t="s">
        <v>644</v>
      </c>
      <c r="E251" t="str">
        <f>HYPERLINK("https://talan.bank.gov.ua/get-user-certificate/-GPfLtevJ0OPhAaHgSsR","Завантажити сертифікат")</f>
        <v>Завантажити сертифікат</v>
      </c>
    </row>
    <row r="252" spans="1:5" x14ac:dyDescent="0.3">
      <c r="A252" t="s">
        <v>645</v>
      </c>
      <c r="B252" t="s">
        <v>5</v>
      </c>
      <c r="C252" t="s">
        <v>646</v>
      </c>
      <c r="D252" t="s">
        <v>647</v>
      </c>
      <c r="E252" t="str">
        <f>HYPERLINK("https://talan.bank.gov.ua/get-user-certificate/-GPfLOz3fHtX60-U74V1","Завантажити сертифікат")</f>
        <v>Завантажити сертифікат</v>
      </c>
    </row>
    <row r="253" spans="1:5" x14ac:dyDescent="0.3">
      <c r="A253" t="s">
        <v>648</v>
      </c>
      <c r="B253" t="s">
        <v>5</v>
      </c>
      <c r="C253" t="s">
        <v>649</v>
      </c>
      <c r="D253" t="s">
        <v>306</v>
      </c>
      <c r="E253" t="str">
        <f>HYPERLINK("https://talan.bank.gov.ua/get-user-certificate/-GPfL0hQvYNNDr6mI4G-","Завантажити сертифікат")</f>
        <v>Завантажити сертифікат</v>
      </c>
    </row>
    <row r="254" spans="1:5" x14ac:dyDescent="0.3">
      <c r="A254" t="s">
        <v>650</v>
      </c>
      <c r="B254" t="s">
        <v>5</v>
      </c>
      <c r="C254" t="s">
        <v>651</v>
      </c>
      <c r="D254" t="s">
        <v>652</v>
      </c>
      <c r="E254" t="str">
        <f>HYPERLINK("https://talan.bank.gov.ua/get-user-certificate/-GPfLHVivbvYzqXhtO6h","Завантажити сертифікат")</f>
        <v>Завантажити сертифікат</v>
      </c>
    </row>
    <row r="255" spans="1:5" x14ac:dyDescent="0.3">
      <c r="A255" t="s">
        <v>653</v>
      </c>
      <c r="B255" t="s">
        <v>5</v>
      </c>
      <c r="C255" t="s">
        <v>654</v>
      </c>
      <c r="D255" t="s">
        <v>655</v>
      </c>
      <c r="E255" t="str">
        <f>HYPERLINK("https://talan.bank.gov.ua/get-user-certificate/-GPfL2jT6fjhOozxE3zV","Завантажити сертифікат")</f>
        <v>Завантажити сертифікат</v>
      </c>
    </row>
    <row r="256" spans="1:5" x14ac:dyDescent="0.3">
      <c r="A256" t="s">
        <v>656</v>
      </c>
      <c r="B256" t="s">
        <v>5</v>
      </c>
      <c r="C256" t="s">
        <v>657</v>
      </c>
      <c r="D256" t="s">
        <v>614</v>
      </c>
      <c r="E256" t="str">
        <f>HYPERLINK("https://talan.bank.gov.ua/get-user-certificate/-GPfLILW378Zddnf4GpI","Завантажити сертифікат")</f>
        <v>Завантажити сертифікат</v>
      </c>
    </row>
    <row r="257" spans="1:5" x14ac:dyDescent="0.3">
      <c r="A257" t="s">
        <v>658</v>
      </c>
      <c r="B257" t="s">
        <v>5</v>
      </c>
      <c r="C257" t="s">
        <v>659</v>
      </c>
      <c r="D257" t="s">
        <v>660</v>
      </c>
      <c r="E257" t="str">
        <f>HYPERLINK("https://talan.bank.gov.ua/get-user-certificate/-GPfLQS8PbKkWGBO5we2","Завантажити сертифікат")</f>
        <v>Завантажити сертифікат</v>
      </c>
    </row>
    <row r="258" spans="1:5" x14ac:dyDescent="0.3">
      <c r="A258" t="s">
        <v>661</v>
      </c>
      <c r="B258" t="s">
        <v>5</v>
      </c>
      <c r="C258" t="s">
        <v>662</v>
      </c>
      <c r="D258" t="s">
        <v>663</v>
      </c>
      <c r="E258" t="str">
        <f>HYPERLINK("https://talan.bank.gov.ua/get-user-certificate/-GPfLp5sJSBsz0Q_MXen","Завантажити сертифікат")</f>
        <v>Завантажити сертифікат</v>
      </c>
    </row>
    <row r="259" spans="1:5" x14ac:dyDescent="0.3">
      <c r="A259" t="s">
        <v>664</v>
      </c>
      <c r="B259" t="s">
        <v>5</v>
      </c>
      <c r="C259" t="s">
        <v>665</v>
      </c>
      <c r="D259" t="s">
        <v>666</v>
      </c>
      <c r="E259" t="str">
        <f>HYPERLINK("https://talan.bank.gov.ua/get-user-certificate/-GPfLZuKk7P68bbOQLNt","Завантажити сертифікат")</f>
        <v>Завантажити сертифікат</v>
      </c>
    </row>
    <row r="260" spans="1:5" x14ac:dyDescent="0.3">
      <c r="A260" t="s">
        <v>667</v>
      </c>
      <c r="B260" t="s">
        <v>5</v>
      </c>
      <c r="C260" t="s">
        <v>668</v>
      </c>
      <c r="D260" t="s">
        <v>10</v>
      </c>
      <c r="E260" t="str">
        <f>HYPERLINK("https://talan.bank.gov.ua/get-user-certificate/-GPfLlBTxz3Y3I5AlLvx","Завантажити сертифікат")</f>
        <v>Завантажити сертифікат</v>
      </c>
    </row>
    <row r="261" spans="1:5" x14ac:dyDescent="0.3">
      <c r="A261" t="s">
        <v>669</v>
      </c>
      <c r="B261" t="s">
        <v>5</v>
      </c>
      <c r="C261" t="s">
        <v>670</v>
      </c>
      <c r="D261" t="s">
        <v>624</v>
      </c>
      <c r="E261" t="str">
        <f>HYPERLINK("https://talan.bank.gov.ua/get-user-certificate/-GPfLgQvN-THxbmLd8xQ","Завантажити сертифікат")</f>
        <v>Завантажити сертифікат</v>
      </c>
    </row>
    <row r="262" spans="1:5" x14ac:dyDescent="0.3">
      <c r="A262" t="s">
        <v>671</v>
      </c>
      <c r="B262" t="s">
        <v>5</v>
      </c>
      <c r="C262" t="s">
        <v>672</v>
      </c>
      <c r="D262" t="s">
        <v>614</v>
      </c>
      <c r="E262" t="str">
        <f>HYPERLINK("https://talan.bank.gov.ua/get-user-certificate/-GPfLxDAXq1G2WdGj4v4","Завантажити сертифікат")</f>
        <v>Завантажити сертифікат</v>
      </c>
    </row>
    <row r="263" spans="1:5" x14ac:dyDescent="0.3">
      <c r="A263" t="s">
        <v>673</v>
      </c>
      <c r="B263" t="s">
        <v>5</v>
      </c>
      <c r="C263" t="s">
        <v>674</v>
      </c>
      <c r="D263" t="s">
        <v>675</v>
      </c>
      <c r="E263" t="str">
        <f>HYPERLINK("https://talan.bank.gov.ua/get-user-certificate/-GPfLQHTrKqNRb6WPf5q","Завантажити сертифікат")</f>
        <v>Завантажити сертифікат</v>
      </c>
    </row>
    <row r="264" spans="1:5" x14ac:dyDescent="0.3">
      <c r="A264" t="s">
        <v>676</v>
      </c>
      <c r="B264" t="s">
        <v>5</v>
      </c>
      <c r="C264" t="s">
        <v>677</v>
      </c>
      <c r="D264" t="s">
        <v>675</v>
      </c>
      <c r="E264" t="str">
        <f>HYPERLINK("https://talan.bank.gov.ua/get-user-certificate/-GPfLQCUf7rrkssybwql","Завантажити сертифікат")</f>
        <v>Завантажити сертифікат</v>
      </c>
    </row>
    <row r="265" spans="1:5" x14ac:dyDescent="0.3">
      <c r="A265" t="s">
        <v>678</v>
      </c>
      <c r="B265" t="s">
        <v>5</v>
      </c>
      <c r="C265" t="s">
        <v>679</v>
      </c>
      <c r="D265" t="s">
        <v>631</v>
      </c>
      <c r="E265" t="str">
        <f>HYPERLINK("https://talan.bank.gov.ua/get-user-certificate/-GPfLrc5s3WN2UUXn7Jp","Завантажити сертифікат")</f>
        <v>Завантажити сертифікат</v>
      </c>
    </row>
    <row r="266" spans="1:5" x14ac:dyDescent="0.3">
      <c r="A266" t="s">
        <v>680</v>
      </c>
      <c r="B266" t="s">
        <v>5</v>
      </c>
      <c r="C266" t="s">
        <v>681</v>
      </c>
      <c r="D266" t="s">
        <v>624</v>
      </c>
      <c r="E266" t="str">
        <f>HYPERLINK("https://talan.bank.gov.ua/get-user-certificate/-GPfL1KKu6NdEMBBYZJM","Завантажити сертифікат")</f>
        <v>Завантажити сертифікат</v>
      </c>
    </row>
    <row r="267" spans="1:5" x14ac:dyDescent="0.3">
      <c r="A267" t="s">
        <v>682</v>
      </c>
      <c r="B267" t="s">
        <v>5</v>
      </c>
      <c r="C267" t="s">
        <v>683</v>
      </c>
      <c r="D267" t="s">
        <v>134</v>
      </c>
      <c r="E267" t="str">
        <f>HYPERLINK("https://talan.bank.gov.ua/get-user-certificate/-GPfLzUdjqU4tzcwsQjI","Завантажити сертифікат")</f>
        <v>Завантажити сертифікат</v>
      </c>
    </row>
    <row r="268" spans="1:5" x14ac:dyDescent="0.3">
      <c r="A268" t="s">
        <v>684</v>
      </c>
      <c r="B268" t="s">
        <v>5</v>
      </c>
      <c r="C268" t="s">
        <v>685</v>
      </c>
      <c r="D268" t="s">
        <v>686</v>
      </c>
      <c r="E268" t="str">
        <f>HYPERLINK("https://talan.bank.gov.ua/get-user-certificate/-GPfLpTv7MEpbE2jF04C","Завантажити сертифікат")</f>
        <v>Завантажити сертифікат</v>
      </c>
    </row>
    <row r="269" spans="1:5" x14ac:dyDescent="0.3">
      <c r="A269" t="s">
        <v>687</v>
      </c>
      <c r="B269" t="s">
        <v>5</v>
      </c>
      <c r="C269" t="s">
        <v>688</v>
      </c>
      <c r="D269" t="s">
        <v>614</v>
      </c>
      <c r="E269" t="str">
        <f>HYPERLINK("https://talan.bank.gov.ua/get-user-certificate/-GPfLrP5xIoxhTd4D3M3","Завантажити сертифікат")</f>
        <v>Завантажити сертифікат</v>
      </c>
    </row>
    <row r="270" spans="1:5" x14ac:dyDescent="0.3">
      <c r="A270" t="s">
        <v>689</v>
      </c>
      <c r="B270" t="s">
        <v>5</v>
      </c>
      <c r="C270" t="s">
        <v>690</v>
      </c>
      <c r="D270" t="s">
        <v>691</v>
      </c>
      <c r="E270" t="str">
        <f>HYPERLINK("https://talan.bank.gov.ua/get-user-certificate/-GPfLioL2Y0rYWwsfEKD","Завантажити сертифікат")</f>
        <v>Завантажити сертифікат</v>
      </c>
    </row>
    <row r="271" spans="1:5" x14ac:dyDescent="0.3">
      <c r="A271" t="s">
        <v>692</v>
      </c>
      <c r="B271" t="s">
        <v>5</v>
      </c>
      <c r="C271" t="s">
        <v>693</v>
      </c>
      <c r="D271" t="s">
        <v>694</v>
      </c>
      <c r="E271" t="str">
        <f>HYPERLINK("https://talan.bank.gov.ua/get-user-certificate/-GPfLXPA_6EtgNSRnmtg","Завантажити сертифікат")</f>
        <v>Завантажити сертифікат</v>
      </c>
    </row>
    <row r="272" spans="1:5" x14ac:dyDescent="0.3">
      <c r="A272" t="s">
        <v>695</v>
      </c>
      <c r="B272" t="s">
        <v>5</v>
      </c>
      <c r="C272" t="s">
        <v>696</v>
      </c>
      <c r="D272" t="s">
        <v>376</v>
      </c>
      <c r="E272" t="str">
        <f>HYPERLINK("https://talan.bank.gov.ua/get-user-certificate/-GPfLMPOR8cW1UhVdKaC","Завантажити сертифікат")</f>
        <v>Завантажити сертифікат</v>
      </c>
    </row>
    <row r="273" spans="1:5" x14ac:dyDescent="0.3">
      <c r="A273" t="s">
        <v>697</v>
      </c>
      <c r="B273" t="s">
        <v>5</v>
      </c>
      <c r="C273" t="s">
        <v>698</v>
      </c>
      <c r="D273" t="s">
        <v>376</v>
      </c>
      <c r="E273" t="str">
        <f>HYPERLINK("https://talan.bank.gov.ua/get-user-certificate/-GPfL85nhJdyXHpht5lb","Завантажити сертифікат")</f>
        <v>Завантажити сертифікат</v>
      </c>
    </row>
    <row r="274" spans="1:5" x14ac:dyDescent="0.3">
      <c r="A274" t="s">
        <v>699</v>
      </c>
      <c r="B274" t="s">
        <v>5</v>
      </c>
      <c r="C274" t="s">
        <v>700</v>
      </c>
      <c r="D274" t="s">
        <v>701</v>
      </c>
      <c r="E274" t="str">
        <f>HYPERLINK("https://talan.bank.gov.ua/get-user-certificate/-GPfLS_Wxg2A503XVfba","Завантажити сертифікат")</f>
        <v>Завантажити сертифікат</v>
      </c>
    </row>
    <row r="275" spans="1:5" x14ac:dyDescent="0.3">
      <c r="A275" t="s">
        <v>702</v>
      </c>
      <c r="B275" t="s">
        <v>5</v>
      </c>
      <c r="C275" t="s">
        <v>703</v>
      </c>
      <c r="D275" t="s">
        <v>614</v>
      </c>
      <c r="E275" t="str">
        <f>HYPERLINK("https://talan.bank.gov.ua/get-user-certificate/-GPfL-7ajLwjftFROysD","Завантажити сертифікат")</f>
        <v>Завантажити сертифікат</v>
      </c>
    </row>
    <row r="276" spans="1:5" x14ac:dyDescent="0.3">
      <c r="A276" t="s">
        <v>704</v>
      </c>
      <c r="B276" t="s">
        <v>5</v>
      </c>
      <c r="C276" t="s">
        <v>705</v>
      </c>
      <c r="D276" t="s">
        <v>32</v>
      </c>
      <c r="E276" t="str">
        <f>HYPERLINK("https://talan.bank.gov.ua/get-user-certificate/-GPfLN1lKFS-FbTyAu5b","Завантажити сертифікат")</f>
        <v>Завантажити сертифікат</v>
      </c>
    </row>
    <row r="277" spans="1:5" x14ac:dyDescent="0.3">
      <c r="A277" t="s">
        <v>706</v>
      </c>
      <c r="B277" t="s">
        <v>5</v>
      </c>
      <c r="C277" t="s">
        <v>707</v>
      </c>
      <c r="D277" t="s">
        <v>624</v>
      </c>
      <c r="E277" t="str">
        <f>HYPERLINK("https://talan.bank.gov.ua/get-user-certificate/-GPfL-0Bv61yafOfJ6Hp","Завантажити сертифікат")</f>
        <v>Завантажити сертифікат</v>
      </c>
    </row>
    <row r="278" spans="1:5" x14ac:dyDescent="0.3">
      <c r="A278" t="s">
        <v>708</v>
      </c>
      <c r="B278" t="s">
        <v>5</v>
      </c>
      <c r="C278" t="s">
        <v>709</v>
      </c>
      <c r="D278" t="s">
        <v>614</v>
      </c>
      <c r="E278" t="str">
        <f>HYPERLINK("https://talan.bank.gov.ua/get-user-certificate/-GPfLRk1dTiShSU1LX-A","Завантажити сертифікат")</f>
        <v>Завантажити сертифікат</v>
      </c>
    </row>
    <row r="279" spans="1:5" x14ac:dyDescent="0.3">
      <c r="A279" t="s">
        <v>710</v>
      </c>
      <c r="B279" t="s">
        <v>5</v>
      </c>
      <c r="C279" t="s">
        <v>711</v>
      </c>
      <c r="D279" t="s">
        <v>7</v>
      </c>
      <c r="E279" t="str">
        <f>HYPERLINK("https://talan.bank.gov.ua/get-user-certificate/-GPfLD2Kz_pNQQiJcT7c","Завантажити сертифікат")</f>
        <v>Завантажити сертифікат</v>
      </c>
    </row>
    <row r="280" spans="1:5" x14ac:dyDescent="0.3">
      <c r="A280" t="s">
        <v>712</v>
      </c>
      <c r="B280" t="s">
        <v>5</v>
      </c>
      <c r="C280" t="s">
        <v>713</v>
      </c>
      <c r="D280" t="s">
        <v>223</v>
      </c>
      <c r="E280" t="str">
        <f>HYPERLINK("https://talan.bank.gov.ua/get-user-certificate/-GPfL0csJDWcYO48zYth","Завантажити сертифікат")</f>
        <v>Завантажити сертифікат</v>
      </c>
    </row>
    <row r="281" spans="1:5" x14ac:dyDescent="0.3">
      <c r="A281" t="s">
        <v>714</v>
      </c>
      <c r="B281" t="s">
        <v>5</v>
      </c>
      <c r="C281" t="s">
        <v>715</v>
      </c>
      <c r="D281" t="s">
        <v>614</v>
      </c>
      <c r="E281" t="str">
        <f>HYPERLINK("https://talan.bank.gov.ua/get-user-certificate/-GPfLC6un4x9o5Xf2fsu","Завантажити сертифікат")</f>
        <v>Завантажити сертифікат</v>
      </c>
    </row>
    <row r="282" spans="1:5" x14ac:dyDescent="0.3">
      <c r="A282" t="s">
        <v>716</v>
      </c>
      <c r="B282" t="s">
        <v>5</v>
      </c>
      <c r="C282" t="s">
        <v>717</v>
      </c>
      <c r="D282" t="s">
        <v>718</v>
      </c>
      <c r="E282" t="str">
        <f>HYPERLINK("https://talan.bank.gov.ua/get-user-certificate/-GPfLdTVbImVkBpbeaAZ","Завантажити сертифікат")</f>
        <v>Завантажити сертифікат</v>
      </c>
    </row>
    <row r="283" spans="1:5" x14ac:dyDescent="0.3">
      <c r="A283" t="s">
        <v>719</v>
      </c>
      <c r="B283" t="s">
        <v>5</v>
      </c>
      <c r="C283" t="s">
        <v>720</v>
      </c>
      <c r="D283" t="s">
        <v>257</v>
      </c>
      <c r="E283" t="str">
        <f>HYPERLINK("https://talan.bank.gov.ua/get-user-certificate/-GPfL5Uk8QnXRI_LhKHD","Завантажити сертифікат")</f>
        <v>Завантажити сертифікат</v>
      </c>
    </row>
    <row r="284" spans="1:5" x14ac:dyDescent="0.3">
      <c r="A284" t="s">
        <v>721</v>
      </c>
      <c r="B284" t="s">
        <v>5</v>
      </c>
      <c r="C284" t="s">
        <v>722</v>
      </c>
      <c r="D284" t="s">
        <v>614</v>
      </c>
      <c r="E284" t="str">
        <f>HYPERLINK("https://talan.bank.gov.ua/get-user-certificate/-GPfLX7ZMC2hOVdSFCM2","Завантажити сертифікат")</f>
        <v>Завантажити сертифікат</v>
      </c>
    </row>
    <row r="285" spans="1:5" x14ac:dyDescent="0.3">
      <c r="A285" t="s">
        <v>723</v>
      </c>
      <c r="B285" t="s">
        <v>5</v>
      </c>
      <c r="C285" t="s">
        <v>724</v>
      </c>
      <c r="D285" t="s">
        <v>725</v>
      </c>
      <c r="E285" t="str">
        <f>HYPERLINK("https://talan.bank.gov.ua/get-user-certificate/-GPfL4uDHJmvwi-jxmoO","Завантажити сертифікат")</f>
        <v>Завантажити сертифікат</v>
      </c>
    </row>
    <row r="286" spans="1:5" x14ac:dyDescent="0.3">
      <c r="A286" t="s">
        <v>726</v>
      </c>
      <c r="B286" t="s">
        <v>5</v>
      </c>
      <c r="C286" t="s">
        <v>727</v>
      </c>
      <c r="D286" t="s">
        <v>728</v>
      </c>
      <c r="E286" t="str">
        <f>HYPERLINK("https://talan.bank.gov.ua/get-user-certificate/-GPfLptSC1hLWFA4UNHI","Завантажити сертифікат")</f>
        <v>Завантажити сертифікат</v>
      </c>
    </row>
    <row r="287" spans="1:5" x14ac:dyDescent="0.3">
      <c r="A287" t="s">
        <v>729</v>
      </c>
      <c r="B287" t="s">
        <v>5</v>
      </c>
      <c r="C287" t="s">
        <v>730</v>
      </c>
      <c r="D287" t="s">
        <v>731</v>
      </c>
      <c r="E287" t="str">
        <f>HYPERLINK("https://talan.bank.gov.ua/get-user-certificate/-GPfLWArdZ_Wle-Mz98U","Завантажити сертифікат")</f>
        <v>Завантажити сертифікат</v>
      </c>
    </row>
    <row r="288" spans="1:5" x14ac:dyDescent="0.3">
      <c r="A288" t="s">
        <v>732</v>
      </c>
      <c r="B288" t="s">
        <v>5</v>
      </c>
      <c r="C288" t="s">
        <v>733</v>
      </c>
      <c r="D288" t="s">
        <v>262</v>
      </c>
      <c r="E288" t="str">
        <f>HYPERLINK("https://talan.bank.gov.ua/get-user-certificate/-GPfLXBRuAnifkNA7Weg","Завантажити сертифікат")</f>
        <v>Завантажити сертифікат</v>
      </c>
    </row>
    <row r="289" spans="1:5" x14ac:dyDescent="0.3">
      <c r="A289" t="s">
        <v>734</v>
      </c>
      <c r="B289" t="s">
        <v>5</v>
      </c>
      <c r="C289" t="s">
        <v>735</v>
      </c>
      <c r="D289" t="s">
        <v>614</v>
      </c>
      <c r="E289" t="str">
        <f>HYPERLINK("https://talan.bank.gov.ua/get-user-certificate/-GPfLgdCZ9fWQVMrGGRc","Завантажити сертифікат")</f>
        <v>Завантажити сертифікат</v>
      </c>
    </row>
    <row r="290" spans="1:5" x14ac:dyDescent="0.3">
      <c r="A290" t="s">
        <v>736</v>
      </c>
      <c r="B290" t="s">
        <v>5</v>
      </c>
      <c r="C290" t="s">
        <v>737</v>
      </c>
      <c r="D290" t="s">
        <v>738</v>
      </c>
      <c r="E290" t="str">
        <f>HYPERLINK("https://talan.bank.gov.ua/get-user-certificate/-GPfLoPiyxs2__jCFCX0","Завантажити сертифікат")</f>
        <v>Завантажити сертифікат</v>
      </c>
    </row>
    <row r="291" spans="1:5" x14ac:dyDescent="0.3">
      <c r="A291" t="s">
        <v>739</v>
      </c>
      <c r="B291" t="s">
        <v>5</v>
      </c>
      <c r="C291" t="s">
        <v>740</v>
      </c>
      <c r="D291" t="s">
        <v>741</v>
      </c>
      <c r="E291" t="str">
        <f>HYPERLINK("https://talan.bank.gov.ua/get-user-certificate/-GPfLmrmtyDKerPRYV5D","Завантажити сертифікат")</f>
        <v>Завантажити сертифікат</v>
      </c>
    </row>
    <row r="292" spans="1:5" x14ac:dyDescent="0.3">
      <c r="A292" t="s">
        <v>742</v>
      </c>
      <c r="B292" t="s">
        <v>5</v>
      </c>
      <c r="C292" t="s">
        <v>743</v>
      </c>
      <c r="D292" t="s">
        <v>614</v>
      </c>
      <c r="E292" t="str">
        <f>HYPERLINK("https://talan.bank.gov.ua/get-user-certificate/-GPfLs390RpfhjCBEwwZ","Завантажити сертифікат")</f>
        <v>Завантажити сертифікат</v>
      </c>
    </row>
    <row r="293" spans="1:5" x14ac:dyDescent="0.3">
      <c r="A293" t="s">
        <v>744</v>
      </c>
      <c r="B293" t="s">
        <v>5</v>
      </c>
      <c r="C293" t="s">
        <v>745</v>
      </c>
      <c r="D293" t="s">
        <v>746</v>
      </c>
      <c r="E293" t="str">
        <f>HYPERLINK("https://talan.bank.gov.ua/get-user-certificate/-GPfL60tDCzRvoN5cCpB","Завантажити сертифікат")</f>
        <v>Завантажити сертифікат</v>
      </c>
    </row>
    <row r="294" spans="1:5" x14ac:dyDescent="0.3">
      <c r="A294" t="s">
        <v>747</v>
      </c>
      <c r="B294" t="s">
        <v>5</v>
      </c>
      <c r="C294" t="s">
        <v>748</v>
      </c>
      <c r="D294" t="s">
        <v>749</v>
      </c>
      <c r="E294" t="str">
        <f>HYPERLINK("https://talan.bank.gov.ua/get-user-certificate/-GPfL6NgAiCj-UGeRWJK","Завантажити сертифікат")</f>
        <v>Завантажити сертифікат</v>
      </c>
    </row>
    <row r="295" spans="1:5" x14ac:dyDescent="0.3">
      <c r="A295" t="s">
        <v>750</v>
      </c>
      <c r="B295" t="s">
        <v>5</v>
      </c>
      <c r="C295" t="s">
        <v>751</v>
      </c>
      <c r="D295" t="s">
        <v>368</v>
      </c>
      <c r="E295" t="str">
        <f>HYPERLINK("https://talan.bank.gov.ua/get-user-certificate/-GPfLgh5W5a_Rq0aNhRh","Завантажити сертифікат")</f>
        <v>Завантажити сертифікат</v>
      </c>
    </row>
    <row r="296" spans="1:5" x14ac:dyDescent="0.3">
      <c r="A296" t="s">
        <v>752</v>
      </c>
      <c r="B296" t="s">
        <v>5</v>
      </c>
      <c r="C296" t="s">
        <v>753</v>
      </c>
      <c r="D296" t="s">
        <v>361</v>
      </c>
      <c r="E296" t="str">
        <f>HYPERLINK("https://talan.bank.gov.ua/get-user-certificate/-GPfL1fhzv7GbjTDZkfs","Завантажити сертифікат")</f>
        <v>Завантажити сертифікат</v>
      </c>
    </row>
    <row r="297" spans="1:5" x14ac:dyDescent="0.3">
      <c r="A297" t="s">
        <v>754</v>
      </c>
      <c r="B297" t="s">
        <v>5</v>
      </c>
      <c r="C297" t="s">
        <v>755</v>
      </c>
      <c r="D297" t="s">
        <v>353</v>
      </c>
      <c r="E297" t="str">
        <f>HYPERLINK("https://talan.bank.gov.ua/get-user-certificate/-GPfLC0Jst7UKJWAWekV","Завантажити сертифікат")</f>
        <v>Завантажити сертифікат</v>
      </c>
    </row>
    <row r="298" spans="1:5" x14ac:dyDescent="0.3">
      <c r="A298" t="s">
        <v>756</v>
      </c>
      <c r="B298" t="s">
        <v>5</v>
      </c>
      <c r="C298" t="s">
        <v>757</v>
      </c>
      <c r="D298" t="s">
        <v>758</v>
      </c>
      <c r="E298" t="str">
        <f>HYPERLINK("https://talan.bank.gov.ua/get-user-certificate/-GPfLfKXBb_Q9yMUtzn3","Завантажити сертифікат")</f>
        <v>Завантажити сертифікат</v>
      </c>
    </row>
    <row r="299" spans="1:5" x14ac:dyDescent="0.3">
      <c r="A299" t="s">
        <v>759</v>
      </c>
      <c r="B299" t="s">
        <v>5</v>
      </c>
      <c r="C299" t="s">
        <v>760</v>
      </c>
      <c r="D299" t="s">
        <v>141</v>
      </c>
      <c r="E299" t="str">
        <f>HYPERLINK("https://talan.bank.gov.ua/get-user-certificate/-GPfLROpHkgtOwiGMPS1","Завантажити сертифікат")</f>
        <v>Завантажити сертифікат</v>
      </c>
    </row>
    <row r="300" spans="1:5" x14ac:dyDescent="0.3">
      <c r="A300" t="s">
        <v>761</v>
      </c>
      <c r="B300" t="s">
        <v>5</v>
      </c>
      <c r="C300" t="s">
        <v>762</v>
      </c>
      <c r="D300" t="s">
        <v>763</v>
      </c>
      <c r="E300" t="str">
        <f>HYPERLINK("https://talan.bank.gov.ua/get-user-certificate/-GPfLVO8WBht-cpYprBA","Завантажити сертифікат")</f>
        <v>Завантажити сертифікат</v>
      </c>
    </row>
    <row r="301" spans="1:5" x14ac:dyDescent="0.3">
      <c r="A301" t="s">
        <v>764</v>
      </c>
      <c r="B301" t="s">
        <v>5</v>
      </c>
      <c r="C301" t="s">
        <v>765</v>
      </c>
      <c r="D301" t="s">
        <v>168</v>
      </c>
      <c r="E301" t="str">
        <f>HYPERLINK("https://talan.bank.gov.ua/get-user-certificate/-GPfLozzpEhMYZqCZNRQ","Завантажити сертифікат")</f>
        <v>Завантажити сертифікат</v>
      </c>
    </row>
    <row r="302" spans="1:5" x14ac:dyDescent="0.3">
      <c r="A302" t="s">
        <v>766</v>
      </c>
      <c r="B302" t="s">
        <v>5</v>
      </c>
      <c r="C302" t="s">
        <v>767</v>
      </c>
      <c r="D302" t="s">
        <v>768</v>
      </c>
      <c r="E302" t="str">
        <f>HYPERLINK("https://talan.bank.gov.ua/get-user-certificate/-GPfL9zJYtjspNka-0cB","Завантажити сертифікат")</f>
        <v>Завантажити сертифікат</v>
      </c>
    </row>
    <row r="303" spans="1:5" x14ac:dyDescent="0.3">
      <c r="A303" t="s">
        <v>769</v>
      </c>
      <c r="B303" t="s">
        <v>5</v>
      </c>
      <c r="C303" t="s">
        <v>770</v>
      </c>
      <c r="D303" t="s">
        <v>514</v>
      </c>
      <c r="E303" t="str">
        <f>HYPERLINK("https://talan.bank.gov.ua/get-user-certificate/-GPfLPLt-6331TKVS-aE","Завантажити сертифікат")</f>
        <v>Завантажити сертифікат</v>
      </c>
    </row>
    <row r="304" spans="1:5" x14ac:dyDescent="0.3">
      <c r="A304" t="s">
        <v>771</v>
      </c>
      <c r="B304" t="s">
        <v>5</v>
      </c>
      <c r="C304" t="s">
        <v>772</v>
      </c>
      <c r="D304" t="s">
        <v>773</v>
      </c>
      <c r="E304" t="str">
        <f>HYPERLINK("https://talan.bank.gov.ua/get-user-certificate/-GPfLPh0ARHdXM667Rts","Завантажити сертифікат")</f>
        <v>Завантажити сертифікат</v>
      </c>
    </row>
    <row r="305" spans="1:5" x14ac:dyDescent="0.3">
      <c r="A305" t="s">
        <v>774</v>
      </c>
      <c r="B305" t="s">
        <v>5</v>
      </c>
      <c r="C305" t="s">
        <v>775</v>
      </c>
      <c r="D305" t="s">
        <v>776</v>
      </c>
      <c r="E305" t="str">
        <f>HYPERLINK("https://talan.bank.gov.ua/get-user-certificate/-GPfLxGWcDIedHDfkUMx","Завантажити сертифікат")</f>
        <v>Завантажити сертифікат</v>
      </c>
    </row>
    <row r="306" spans="1:5" x14ac:dyDescent="0.3">
      <c r="A306" t="s">
        <v>777</v>
      </c>
      <c r="B306" t="s">
        <v>5</v>
      </c>
      <c r="C306" t="s">
        <v>778</v>
      </c>
      <c r="D306" t="s">
        <v>779</v>
      </c>
      <c r="E306" t="str">
        <f>HYPERLINK("https://talan.bank.gov.ua/get-user-certificate/-GPfLOgNesS_LLtu3hVr","Завантажити сертифікат")</f>
        <v>Завантажити сертифікат</v>
      </c>
    </row>
    <row r="307" spans="1:5" x14ac:dyDescent="0.3">
      <c r="A307" t="s">
        <v>780</v>
      </c>
      <c r="B307" t="s">
        <v>5</v>
      </c>
      <c r="C307" t="s">
        <v>781</v>
      </c>
      <c r="D307" t="s">
        <v>782</v>
      </c>
      <c r="E307" t="str">
        <f>HYPERLINK("https://talan.bank.gov.ua/get-user-certificate/-GPfL1YkhOxb4J_EpJTe","Завантажити сертифікат")</f>
        <v>Завантажити сертифікат</v>
      </c>
    </row>
    <row r="308" spans="1:5" x14ac:dyDescent="0.3">
      <c r="A308" t="s">
        <v>783</v>
      </c>
      <c r="B308" t="s">
        <v>5</v>
      </c>
      <c r="C308" t="s">
        <v>784</v>
      </c>
      <c r="D308" t="s">
        <v>785</v>
      </c>
      <c r="E308" t="str">
        <f>HYPERLINK("https://talan.bank.gov.ua/get-user-certificate/-GPfLjH18m6purrsQ4r5","Завантажити сертифікат")</f>
        <v>Завантажити сертифікат</v>
      </c>
    </row>
    <row r="309" spans="1:5" x14ac:dyDescent="0.3">
      <c r="A309" t="s">
        <v>786</v>
      </c>
      <c r="B309" t="s">
        <v>5</v>
      </c>
      <c r="C309" t="s">
        <v>787</v>
      </c>
      <c r="D309" t="s">
        <v>788</v>
      </c>
      <c r="E309" t="str">
        <f>HYPERLINK("https://talan.bank.gov.ua/get-user-certificate/-GPfLxrGmcK4NNFuMVJg","Завантажити сертифікат")</f>
        <v>Завантажити сертифікат</v>
      </c>
    </row>
    <row r="310" spans="1:5" x14ac:dyDescent="0.3">
      <c r="A310" t="s">
        <v>789</v>
      </c>
      <c r="B310" t="s">
        <v>5</v>
      </c>
      <c r="C310" t="s">
        <v>790</v>
      </c>
      <c r="D310" t="s">
        <v>791</v>
      </c>
      <c r="E310" t="str">
        <f>HYPERLINK("https://talan.bank.gov.ua/get-user-certificate/-GPfLAVP7IUn4ph6GJKl","Завантажити сертифікат")</f>
        <v>Завантажити сертифікат</v>
      </c>
    </row>
    <row r="311" spans="1:5" x14ac:dyDescent="0.3">
      <c r="A311" t="s">
        <v>792</v>
      </c>
      <c r="B311" t="s">
        <v>5</v>
      </c>
      <c r="C311" t="s">
        <v>793</v>
      </c>
      <c r="D311" t="s">
        <v>353</v>
      </c>
      <c r="E311" t="str">
        <f>HYPERLINK("https://talan.bank.gov.ua/get-user-certificate/-GPfLY50aeC1e-Tg2m4B","Завантажити сертифікат")</f>
        <v>Завантажити сертифікат</v>
      </c>
    </row>
    <row r="312" spans="1:5" x14ac:dyDescent="0.3">
      <c r="A312" t="s">
        <v>794</v>
      </c>
      <c r="B312" t="s">
        <v>5</v>
      </c>
      <c r="C312" t="s">
        <v>795</v>
      </c>
      <c r="D312" t="s">
        <v>796</v>
      </c>
      <c r="E312" t="str">
        <f>HYPERLINK("https://talan.bank.gov.ua/get-user-certificate/-GPfLSl3rngdXu_E63_A","Завантажити сертифікат")</f>
        <v>Завантажити сертифікат</v>
      </c>
    </row>
    <row r="313" spans="1:5" x14ac:dyDescent="0.3">
      <c r="A313" t="s">
        <v>797</v>
      </c>
      <c r="B313" t="s">
        <v>5</v>
      </c>
      <c r="C313" t="s">
        <v>798</v>
      </c>
      <c r="D313" t="s">
        <v>799</v>
      </c>
      <c r="E313" t="str">
        <f>HYPERLINK("https://talan.bank.gov.ua/get-user-certificate/-GPfL2CM5kxI7AO8upXW","Завантажити сертифікат")</f>
        <v>Завантажити сертифікат</v>
      </c>
    </row>
    <row r="314" spans="1:5" x14ac:dyDescent="0.3">
      <c r="A314" t="s">
        <v>800</v>
      </c>
      <c r="B314" t="s">
        <v>5</v>
      </c>
      <c r="C314" t="s">
        <v>801</v>
      </c>
      <c r="D314" t="s">
        <v>64</v>
      </c>
      <c r="E314" t="str">
        <f>HYPERLINK("https://talan.bank.gov.ua/get-user-certificate/-GPfLuEdVZHHQ7Qkb1x_","Завантажити сертифікат")</f>
        <v>Завантажити сертифікат</v>
      </c>
    </row>
    <row r="315" spans="1:5" x14ac:dyDescent="0.3">
      <c r="A315" t="s">
        <v>802</v>
      </c>
      <c r="B315" t="s">
        <v>5</v>
      </c>
      <c r="C315" t="s">
        <v>803</v>
      </c>
      <c r="D315" t="s">
        <v>804</v>
      </c>
      <c r="E315" t="str">
        <f>HYPERLINK("https://talan.bank.gov.ua/get-user-certificate/-GPfLGRKothPkMS96WC6","Завантажити сертифікат")</f>
        <v>Завантажити сертифікат</v>
      </c>
    </row>
    <row r="316" spans="1:5" x14ac:dyDescent="0.3">
      <c r="A316" t="s">
        <v>805</v>
      </c>
      <c r="B316" t="s">
        <v>5</v>
      </c>
      <c r="C316" t="s">
        <v>806</v>
      </c>
      <c r="D316" t="s">
        <v>376</v>
      </c>
      <c r="E316" t="str">
        <f>HYPERLINK("https://talan.bank.gov.ua/get-user-certificate/-GPfLrtCr3FxhEWNSg5b","Завантажити сертифікат")</f>
        <v>Завантажити сертифікат</v>
      </c>
    </row>
    <row r="317" spans="1:5" x14ac:dyDescent="0.3">
      <c r="A317" t="s">
        <v>807</v>
      </c>
      <c r="B317" t="s">
        <v>5</v>
      </c>
      <c r="C317" t="s">
        <v>808</v>
      </c>
      <c r="D317" t="s">
        <v>7</v>
      </c>
      <c r="E317" t="str">
        <f>HYPERLINK("https://talan.bank.gov.ua/get-user-certificate/-GPfLwGUhA3d03PNGetT","Завантажити сертифікат")</f>
        <v>Завантажити сертифікат</v>
      </c>
    </row>
    <row r="318" spans="1:5" x14ac:dyDescent="0.3">
      <c r="A318" t="s">
        <v>809</v>
      </c>
      <c r="B318" t="s">
        <v>5</v>
      </c>
      <c r="C318" t="s">
        <v>810</v>
      </c>
      <c r="D318" t="s">
        <v>514</v>
      </c>
      <c r="E318" t="str">
        <f>HYPERLINK("https://talan.bank.gov.ua/get-user-certificate/-GPfLzefee2z3ANO4gGU","Завантажити сертифікат")</f>
        <v>Завантажити сертифікат</v>
      </c>
    </row>
    <row r="319" spans="1:5" x14ac:dyDescent="0.3">
      <c r="A319" t="s">
        <v>811</v>
      </c>
      <c r="B319" t="s">
        <v>5</v>
      </c>
      <c r="C319" t="s">
        <v>812</v>
      </c>
      <c r="D319" t="s">
        <v>514</v>
      </c>
      <c r="E319" t="str">
        <f>HYPERLINK("https://talan.bank.gov.ua/get-user-certificate/-GPfLhxRo72AmBvjyerQ","Завантажити сертифікат")</f>
        <v>Завантажити сертифікат</v>
      </c>
    </row>
    <row r="320" spans="1:5" x14ac:dyDescent="0.3">
      <c r="A320" t="s">
        <v>813</v>
      </c>
      <c r="B320" t="s">
        <v>5</v>
      </c>
      <c r="C320" t="s">
        <v>814</v>
      </c>
      <c r="D320" t="s">
        <v>223</v>
      </c>
      <c r="E320" t="str">
        <f>HYPERLINK("https://talan.bank.gov.ua/get-user-certificate/-GPfLgIj73qTt6z6voHs","Завантажити сертифікат")</f>
        <v>Завантажити сертифікат</v>
      </c>
    </row>
    <row r="321" spans="1:5" x14ac:dyDescent="0.3">
      <c r="A321" t="s">
        <v>815</v>
      </c>
      <c r="B321" t="s">
        <v>5</v>
      </c>
      <c r="C321" t="s">
        <v>816</v>
      </c>
      <c r="D321" t="s">
        <v>210</v>
      </c>
      <c r="E321" t="str">
        <f>HYPERLINK("https://talan.bank.gov.ua/get-user-certificate/-GPfLK5DecgOKuMyOr-I","Завантажити сертифікат")</f>
        <v>Завантажити сертифікат</v>
      </c>
    </row>
    <row r="322" spans="1:5" x14ac:dyDescent="0.3">
      <c r="A322" t="s">
        <v>817</v>
      </c>
      <c r="B322" t="s">
        <v>5</v>
      </c>
      <c r="C322" t="s">
        <v>818</v>
      </c>
      <c r="D322" t="s">
        <v>819</v>
      </c>
      <c r="E322" t="str">
        <f>HYPERLINK("https://talan.bank.gov.ua/get-user-certificate/-GPfL-o_0YnbV6TDSlgM","Завантажити сертифікат")</f>
        <v>Завантажити сертифікат</v>
      </c>
    </row>
    <row r="323" spans="1:5" x14ac:dyDescent="0.3">
      <c r="A323" t="s">
        <v>820</v>
      </c>
      <c r="B323" t="s">
        <v>5</v>
      </c>
      <c r="C323" t="s">
        <v>821</v>
      </c>
      <c r="D323" t="s">
        <v>614</v>
      </c>
      <c r="E323" t="str">
        <f>HYPERLINK("https://talan.bank.gov.ua/get-user-certificate/-GPfL5IFw3xmZrspekSe","Завантажити сертифікат")</f>
        <v>Завантажити сертифікат</v>
      </c>
    </row>
    <row r="324" spans="1:5" x14ac:dyDescent="0.3">
      <c r="A324" t="s">
        <v>822</v>
      </c>
      <c r="B324" t="s">
        <v>5</v>
      </c>
      <c r="C324" t="s">
        <v>823</v>
      </c>
      <c r="D324" t="s">
        <v>131</v>
      </c>
      <c r="E324" t="str">
        <f>HYPERLINK("https://talan.bank.gov.ua/get-user-certificate/-GPfLKFxC0stNLHb4DtS","Завантажити сертифікат")</f>
        <v>Завантажити сертифікат</v>
      </c>
    </row>
    <row r="325" spans="1:5" x14ac:dyDescent="0.3">
      <c r="A325" t="s">
        <v>824</v>
      </c>
      <c r="B325" t="s">
        <v>5</v>
      </c>
      <c r="C325" t="s">
        <v>825</v>
      </c>
      <c r="D325" t="s">
        <v>826</v>
      </c>
      <c r="E325" t="str">
        <f>HYPERLINK("https://talan.bank.gov.ua/get-user-certificate/-GPfLIIu2V-tfIVmgJ-s","Завантажити сертифікат")</f>
        <v>Завантажити сертифікат</v>
      </c>
    </row>
    <row r="326" spans="1:5" x14ac:dyDescent="0.3">
      <c r="A326" t="s">
        <v>827</v>
      </c>
      <c r="B326" t="s">
        <v>5</v>
      </c>
      <c r="C326" t="s">
        <v>828</v>
      </c>
      <c r="D326" t="s">
        <v>614</v>
      </c>
      <c r="E326" t="str">
        <f>HYPERLINK("https://talan.bank.gov.ua/get-user-certificate/-GPfLnlp_ENYLs-V5yG4","Завантажити сертифікат")</f>
        <v>Завантажити сертифікат</v>
      </c>
    </row>
    <row r="327" spans="1:5" x14ac:dyDescent="0.3">
      <c r="A327" t="s">
        <v>829</v>
      </c>
      <c r="B327" t="s">
        <v>5</v>
      </c>
      <c r="C327" t="s">
        <v>830</v>
      </c>
      <c r="D327" t="s">
        <v>831</v>
      </c>
      <c r="E327" t="str">
        <f>HYPERLINK("https://talan.bank.gov.ua/get-user-certificate/-GPfLPiHI0SV-Oz_zvu9","Завантажити сертифікат")</f>
        <v>Завантажити сертифікат</v>
      </c>
    </row>
    <row r="328" spans="1:5" x14ac:dyDescent="0.3">
      <c r="A328" t="s">
        <v>832</v>
      </c>
      <c r="B328" t="s">
        <v>5</v>
      </c>
      <c r="C328" t="s">
        <v>833</v>
      </c>
      <c r="D328" t="s">
        <v>614</v>
      </c>
      <c r="E328" t="str">
        <f>HYPERLINK("https://talan.bank.gov.ua/get-user-certificate/-GPfLjWQFPUO1KwDt4UY","Завантажити сертифікат")</f>
        <v>Завантажити сертифікат</v>
      </c>
    </row>
    <row r="329" spans="1:5" x14ac:dyDescent="0.3">
      <c r="A329" t="s">
        <v>834</v>
      </c>
      <c r="B329" t="s">
        <v>5</v>
      </c>
      <c r="C329" t="s">
        <v>835</v>
      </c>
      <c r="D329" t="s">
        <v>614</v>
      </c>
      <c r="E329" t="str">
        <f>HYPERLINK("https://talan.bank.gov.ua/get-user-certificate/-GPfLkg2ZSfBXe47ixLh","Завантажити сертифікат")</f>
        <v>Завантажити сертифікат</v>
      </c>
    </row>
    <row r="330" spans="1:5" x14ac:dyDescent="0.3">
      <c r="A330" t="s">
        <v>836</v>
      </c>
      <c r="B330" t="s">
        <v>5</v>
      </c>
      <c r="C330" t="s">
        <v>837</v>
      </c>
      <c r="D330" t="s">
        <v>614</v>
      </c>
      <c r="E330" t="str">
        <f>HYPERLINK("https://talan.bank.gov.ua/get-user-certificate/-GPfLOfQyXMqaod0rmqC","Завантажити сертифікат")</f>
        <v>Завантажити сертифікат</v>
      </c>
    </row>
    <row r="331" spans="1:5" x14ac:dyDescent="0.3">
      <c r="A331" t="s">
        <v>838</v>
      </c>
      <c r="B331" t="s">
        <v>5</v>
      </c>
      <c r="C331" t="s">
        <v>839</v>
      </c>
      <c r="D331" t="s">
        <v>84</v>
      </c>
      <c r="E331" t="str">
        <f>HYPERLINK("https://talan.bank.gov.ua/get-user-certificate/-GPfLpdzWcvV0yw4nojz","Завантажити сертифікат")</f>
        <v>Завантажити сертифікат</v>
      </c>
    </row>
    <row r="332" spans="1:5" x14ac:dyDescent="0.3">
      <c r="A332" t="s">
        <v>840</v>
      </c>
      <c r="B332" t="s">
        <v>5</v>
      </c>
      <c r="C332" t="s">
        <v>841</v>
      </c>
      <c r="D332" t="s">
        <v>842</v>
      </c>
      <c r="E332" t="str">
        <f>HYPERLINK("https://talan.bank.gov.ua/get-user-certificate/-GPfLa8jmBNiTyRmv1JS","Завантажити сертифікат")</f>
        <v>Завантажити сертифікат</v>
      </c>
    </row>
    <row r="333" spans="1:5" x14ac:dyDescent="0.3">
      <c r="A333" t="s">
        <v>843</v>
      </c>
      <c r="B333" t="s">
        <v>5</v>
      </c>
      <c r="C333" t="s">
        <v>844</v>
      </c>
      <c r="D333" t="s">
        <v>84</v>
      </c>
      <c r="E333" t="str">
        <f>HYPERLINK("https://talan.bank.gov.ua/get-user-certificate/-GPfLFc-NAWCkj4Z-qaJ","Завантажити сертифікат")</f>
        <v>Завантажити сертифікат</v>
      </c>
    </row>
    <row r="334" spans="1:5" x14ac:dyDescent="0.3">
      <c r="A334" t="s">
        <v>845</v>
      </c>
      <c r="B334" t="s">
        <v>5</v>
      </c>
      <c r="C334" t="s">
        <v>846</v>
      </c>
      <c r="D334" t="s">
        <v>847</v>
      </c>
      <c r="E334" t="str">
        <f>HYPERLINK("https://talan.bank.gov.ua/get-user-certificate/-GPfLvoWnUMm0fbvwAJj","Завантажити сертифікат")</f>
        <v>Завантажити сертифікат</v>
      </c>
    </row>
    <row r="335" spans="1:5" x14ac:dyDescent="0.3">
      <c r="A335" t="s">
        <v>848</v>
      </c>
      <c r="B335" t="s">
        <v>5</v>
      </c>
      <c r="C335" t="s">
        <v>849</v>
      </c>
      <c r="D335" t="s">
        <v>850</v>
      </c>
      <c r="E335" t="str">
        <f>HYPERLINK("https://talan.bank.gov.ua/get-user-certificate/-GPfLz4CZyRag7Z0JqRc","Завантажити сертифікат")</f>
        <v>Завантажити сертифікат</v>
      </c>
    </row>
    <row r="336" spans="1:5" x14ac:dyDescent="0.3">
      <c r="A336" t="s">
        <v>851</v>
      </c>
      <c r="B336" t="s">
        <v>5</v>
      </c>
      <c r="C336" t="s">
        <v>852</v>
      </c>
      <c r="D336" t="s">
        <v>853</v>
      </c>
      <c r="E336" t="str">
        <f>HYPERLINK("https://talan.bank.gov.ua/get-user-certificate/-GPfL0lbXYMmrOnQ7S_0","Завантажити сертифікат")</f>
        <v>Завантажити сертифікат</v>
      </c>
    </row>
    <row r="337" spans="1:5" x14ac:dyDescent="0.3">
      <c r="A337" t="s">
        <v>854</v>
      </c>
      <c r="B337" t="s">
        <v>5</v>
      </c>
      <c r="C337" t="s">
        <v>855</v>
      </c>
      <c r="D337" t="s">
        <v>856</v>
      </c>
      <c r="E337" t="str">
        <f>HYPERLINK("https://talan.bank.gov.ua/get-user-certificate/-GPfL34OGuMEee88h0L3","Завантажити сертифікат")</f>
        <v>Завантажити сертифікат</v>
      </c>
    </row>
    <row r="338" spans="1:5" x14ac:dyDescent="0.3">
      <c r="A338" t="s">
        <v>857</v>
      </c>
      <c r="B338" t="s">
        <v>5</v>
      </c>
      <c r="C338" t="s">
        <v>858</v>
      </c>
      <c r="D338" t="s">
        <v>141</v>
      </c>
      <c r="E338" t="str">
        <f>HYPERLINK("https://talan.bank.gov.ua/get-user-certificate/-GPfLt0bSMXsK-I5KkOF","Завантажити сертифікат")</f>
        <v>Завантажити сертифікат</v>
      </c>
    </row>
    <row r="339" spans="1:5" x14ac:dyDescent="0.3">
      <c r="A339" t="s">
        <v>859</v>
      </c>
      <c r="B339" t="s">
        <v>5</v>
      </c>
      <c r="C339" t="s">
        <v>860</v>
      </c>
      <c r="D339" t="s">
        <v>861</v>
      </c>
      <c r="E339" t="str">
        <f>HYPERLINK("https://talan.bank.gov.ua/get-user-certificate/-GPfL3tnRlUYLd352-rp","Завантажити сертифікат")</f>
        <v>Завантажити сертифікат</v>
      </c>
    </row>
    <row r="340" spans="1:5" x14ac:dyDescent="0.3">
      <c r="A340" t="s">
        <v>862</v>
      </c>
      <c r="B340" t="s">
        <v>5</v>
      </c>
      <c r="C340" t="s">
        <v>863</v>
      </c>
      <c r="D340" t="s">
        <v>864</v>
      </c>
      <c r="E340" t="str">
        <f>HYPERLINK("https://talan.bank.gov.ua/get-user-certificate/-GPfLm52hCs-ZM8TZNdf","Завантажити сертифікат")</f>
        <v>Завантажити сертифікат</v>
      </c>
    </row>
    <row r="341" spans="1:5" x14ac:dyDescent="0.3">
      <c r="A341" t="s">
        <v>865</v>
      </c>
      <c r="B341" t="s">
        <v>5</v>
      </c>
      <c r="C341" t="s">
        <v>866</v>
      </c>
      <c r="D341" t="s">
        <v>7</v>
      </c>
      <c r="E341" t="str">
        <f>HYPERLINK("https://talan.bank.gov.ua/get-user-certificate/-GPfL5RlSvhDrhFZBtuc","Завантажити сертифікат")</f>
        <v>Завантажити сертифікат</v>
      </c>
    </row>
    <row r="342" spans="1:5" x14ac:dyDescent="0.3">
      <c r="A342" t="s">
        <v>867</v>
      </c>
      <c r="B342" t="s">
        <v>5</v>
      </c>
      <c r="C342" t="s">
        <v>868</v>
      </c>
      <c r="D342" t="s">
        <v>869</v>
      </c>
      <c r="E342" t="str">
        <f>HYPERLINK("https://talan.bank.gov.ua/get-user-certificate/-GPfL3gbXL1mH9HgduYj","Завантажити сертифікат")</f>
        <v>Завантажити сертифікат</v>
      </c>
    </row>
    <row r="343" spans="1:5" x14ac:dyDescent="0.3">
      <c r="A343" t="s">
        <v>870</v>
      </c>
      <c r="B343" t="s">
        <v>5</v>
      </c>
      <c r="C343" t="s">
        <v>871</v>
      </c>
      <c r="D343" t="s">
        <v>495</v>
      </c>
      <c r="E343" t="str">
        <f>HYPERLINK("https://talan.bank.gov.ua/get-user-certificate/-GPfLUNdGhELKuacHxFs","Завантажити сертифікат")</f>
        <v>Завантажити сертифікат</v>
      </c>
    </row>
    <row r="344" spans="1:5" x14ac:dyDescent="0.3">
      <c r="A344" t="s">
        <v>872</v>
      </c>
      <c r="B344" t="s">
        <v>5</v>
      </c>
      <c r="C344" t="s">
        <v>873</v>
      </c>
      <c r="D344" t="s">
        <v>874</v>
      </c>
      <c r="E344" t="str">
        <f>HYPERLINK("https://talan.bank.gov.ua/get-user-certificate/-GPfL0tjj1Ch7gJL4zmp","Завантажити сертифікат")</f>
        <v>Завантажити сертифікат</v>
      </c>
    </row>
    <row r="345" spans="1:5" x14ac:dyDescent="0.3">
      <c r="A345" t="s">
        <v>875</v>
      </c>
      <c r="B345" t="s">
        <v>5</v>
      </c>
      <c r="C345" t="s">
        <v>876</v>
      </c>
      <c r="D345" t="s">
        <v>141</v>
      </c>
      <c r="E345" t="str">
        <f>HYPERLINK("https://talan.bank.gov.ua/get-user-certificate/-GPfLbaJDZIjPWCibRlO","Завантажити сертифікат")</f>
        <v>Завантажити сертифікат</v>
      </c>
    </row>
    <row r="346" spans="1:5" x14ac:dyDescent="0.3">
      <c r="A346" t="s">
        <v>877</v>
      </c>
      <c r="B346" t="s">
        <v>5</v>
      </c>
      <c r="C346" t="s">
        <v>878</v>
      </c>
      <c r="D346" t="s">
        <v>874</v>
      </c>
      <c r="E346" t="str">
        <f>HYPERLINK("https://talan.bank.gov.ua/get-user-certificate/-GPfLlfdsoKyvaQeURXj","Завантажити сертифікат")</f>
        <v>Завантажити сертифікат</v>
      </c>
    </row>
    <row r="347" spans="1:5" x14ac:dyDescent="0.3">
      <c r="A347" t="s">
        <v>879</v>
      </c>
      <c r="B347" t="s">
        <v>5</v>
      </c>
      <c r="C347" t="s">
        <v>880</v>
      </c>
      <c r="D347" t="s">
        <v>881</v>
      </c>
      <c r="E347" t="str">
        <f>HYPERLINK("https://talan.bank.gov.ua/get-user-certificate/-GPfLlk27abpU7OWj3z1","Завантажити сертифікат")</f>
        <v>Завантажити сертифікат</v>
      </c>
    </row>
    <row r="348" spans="1:5" x14ac:dyDescent="0.3">
      <c r="A348" t="s">
        <v>882</v>
      </c>
      <c r="B348" t="s">
        <v>5</v>
      </c>
      <c r="C348" t="s">
        <v>883</v>
      </c>
      <c r="D348" t="s">
        <v>884</v>
      </c>
      <c r="E348" t="str">
        <f>HYPERLINK("https://talan.bank.gov.ua/get-user-certificate/-GPfLyENWVapW08NJ1bm","Завантажити сертифікат")</f>
        <v>Завантажити сертифікат</v>
      </c>
    </row>
    <row r="349" spans="1:5" x14ac:dyDescent="0.3">
      <c r="A349" t="s">
        <v>885</v>
      </c>
      <c r="B349" t="s">
        <v>5</v>
      </c>
      <c r="C349" t="s">
        <v>886</v>
      </c>
      <c r="D349" t="s">
        <v>861</v>
      </c>
      <c r="E349" t="str">
        <f>HYPERLINK("https://talan.bank.gov.ua/get-user-certificate/-GPfLNjBbzOXchSWymuP","Завантажити сертифікат")</f>
        <v>Завантажити сертифікат</v>
      </c>
    </row>
    <row r="350" spans="1:5" x14ac:dyDescent="0.3">
      <c r="A350" t="s">
        <v>887</v>
      </c>
      <c r="B350" t="s">
        <v>5</v>
      </c>
      <c r="C350" t="s">
        <v>888</v>
      </c>
      <c r="D350" t="s">
        <v>861</v>
      </c>
      <c r="E350" t="str">
        <f>HYPERLINK("https://talan.bank.gov.ua/get-user-certificate/-GPfLMt2_B2Lech4icMx","Завантажити сертифікат")</f>
        <v>Завантажити сертифікат</v>
      </c>
    </row>
    <row r="351" spans="1:5" x14ac:dyDescent="0.3">
      <c r="A351" t="s">
        <v>889</v>
      </c>
      <c r="B351" t="s">
        <v>5</v>
      </c>
      <c r="C351" t="s">
        <v>890</v>
      </c>
      <c r="D351" t="s">
        <v>891</v>
      </c>
      <c r="E351" t="str">
        <f>HYPERLINK("https://talan.bank.gov.ua/get-user-certificate/-GPfLniALwU5ZZpIyO6j","Завантажити сертифікат")</f>
        <v>Завантажити сертифікат</v>
      </c>
    </row>
    <row r="352" spans="1:5" x14ac:dyDescent="0.3">
      <c r="A352" t="s">
        <v>892</v>
      </c>
      <c r="B352" t="s">
        <v>5</v>
      </c>
      <c r="C352" t="s">
        <v>893</v>
      </c>
      <c r="D352" t="s">
        <v>10</v>
      </c>
      <c r="E352" t="str">
        <f>HYPERLINK("https://talan.bank.gov.ua/get-user-certificate/-GPfL-b-61V3ljz-tYVW","Завантажити сертифікат")</f>
        <v>Завантажити сертифікат</v>
      </c>
    </row>
    <row r="353" spans="1:5" x14ac:dyDescent="0.3">
      <c r="A353" t="s">
        <v>894</v>
      </c>
      <c r="B353" t="s">
        <v>5</v>
      </c>
      <c r="C353" t="s">
        <v>895</v>
      </c>
      <c r="D353" t="s">
        <v>896</v>
      </c>
      <c r="E353" t="str">
        <f>HYPERLINK("https://talan.bank.gov.ua/get-user-certificate/-GPfLRI4UkvvYzmlfC9B","Завантажити сертифікат")</f>
        <v>Завантажити сертифікат</v>
      </c>
    </row>
    <row r="354" spans="1:5" x14ac:dyDescent="0.3">
      <c r="A354" t="s">
        <v>897</v>
      </c>
      <c r="B354" t="s">
        <v>5</v>
      </c>
      <c r="C354" t="s">
        <v>898</v>
      </c>
      <c r="D354" t="s">
        <v>899</v>
      </c>
      <c r="E354" t="str">
        <f>HYPERLINK("https://talan.bank.gov.ua/get-user-certificate/-GPfLxjpX41aQUO_qbp0","Завантажити сертифікат")</f>
        <v>Завантажити сертифікат</v>
      </c>
    </row>
    <row r="355" spans="1:5" x14ac:dyDescent="0.3">
      <c r="A355" t="s">
        <v>900</v>
      </c>
      <c r="B355" t="s">
        <v>5</v>
      </c>
      <c r="C355" t="s">
        <v>901</v>
      </c>
      <c r="D355" t="s">
        <v>902</v>
      </c>
      <c r="E355" t="str">
        <f>HYPERLINK("https://talan.bank.gov.ua/get-user-certificate/-GPfL-k8rPYcY5xX-zDQ","Завантажити сертифікат")</f>
        <v>Завантажити сертифікат</v>
      </c>
    </row>
    <row r="356" spans="1:5" x14ac:dyDescent="0.3">
      <c r="A356" t="s">
        <v>903</v>
      </c>
      <c r="B356" t="s">
        <v>5</v>
      </c>
      <c r="C356" t="s">
        <v>904</v>
      </c>
      <c r="D356" t="s">
        <v>210</v>
      </c>
      <c r="E356" t="str">
        <f>HYPERLINK("https://talan.bank.gov.ua/get-user-certificate/-GPfLlVTvm6B2X-x3GpU","Завантажити сертифікат")</f>
        <v>Завантажити сертифікат</v>
      </c>
    </row>
    <row r="357" spans="1:5" x14ac:dyDescent="0.3">
      <c r="A357" t="s">
        <v>905</v>
      </c>
      <c r="B357" t="s">
        <v>5</v>
      </c>
      <c r="C357" t="s">
        <v>906</v>
      </c>
      <c r="D357" t="s">
        <v>746</v>
      </c>
      <c r="E357" t="str">
        <f>HYPERLINK("https://talan.bank.gov.ua/get-user-certificate/-GPfLG3cpMcWmgxFx2x7","Завантажити сертифікат")</f>
        <v>Завантажити сертифікат</v>
      </c>
    </row>
    <row r="358" spans="1:5" x14ac:dyDescent="0.3">
      <c r="A358" t="s">
        <v>907</v>
      </c>
      <c r="B358" t="s">
        <v>5</v>
      </c>
      <c r="C358" t="s">
        <v>908</v>
      </c>
      <c r="D358" t="s">
        <v>899</v>
      </c>
      <c r="E358" t="str">
        <f>HYPERLINK("https://talan.bank.gov.ua/get-user-certificate/-GPfLNRL4yRkcHJtwx-G","Завантажити сертифікат")</f>
        <v>Завантажити сертифікат</v>
      </c>
    </row>
    <row r="359" spans="1:5" x14ac:dyDescent="0.3">
      <c r="A359" t="s">
        <v>909</v>
      </c>
      <c r="B359" t="s">
        <v>5</v>
      </c>
      <c r="C359" t="s">
        <v>910</v>
      </c>
      <c r="D359" t="s">
        <v>911</v>
      </c>
      <c r="E359" t="str">
        <f>HYPERLINK("https://talan.bank.gov.ua/get-user-certificate/-GPfLu4pyeZBLSaR79s6","Завантажити сертифікат")</f>
        <v>Завантажити сертифікат</v>
      </c>
    </row>
    <row r="360" spans="1:5" x14ac:dyDescent="0.3">
      <c r="A360" t="s">
        <v>912</v>
      </c>
      <c r="B360" t="s">
        <v>5</v>
      </c>
      <c r="C360" t="s">
        <v>913</v>
      </c>
      <c r="D360" t="s">
        <v>911</v>
      </c>
      <c r="E360" t="str">
        <f>HYPERLINK("https://talan.bank.gov.ua/get-user-certificate/-GPfLD7wybLqdQJvrpa_","Завантажити сертифікат")</f>
        <v>Завантажити сертифікат</v>
      </c>
    </row>
    <row r="361" spans="1:5" x14ac:dyDescent="0.3">
      <c r="A361" t="s">
        <v>914</v>
      </c>
      <c r="B361" t="s">
        <v>5</v>
      </c>
      <c r="C361" t="s">
        <v>915</v>
      </c>
      <c r="D361" t="s">
        <v>916</v>
      </c>
      <c r="E361" t="str">
        <f>HYPERLINK("https://talan.bank.gov.ua/get-user-certificate/-GPfLnmK-LWCi8vdpwkQ","Завантажити сертифікат")</f>
        <v>Завантажити сертифікат</v>
      </c>
    </row>
    <row r="362" spans="1:5" x14ac:dyDescent="0.3">
      <c r="A362" t="s">
        <v>917</v>
      </c>
      <c r="B362" t="s">
        <v>5</v>
      </c>
      <c r="C362" t="s">
        <v>918</v>
      </c>
      <c r="D362" t="s">
        <v>919</v>
      </c>
      <c r="E362" t="str">
        <f>HYPERLINK("https://talan.bank.gov.ua/get-user-certificate/-GPfLwwBZ_OM56iZLAMQ","Завантажити сертифікат")</f>
        <v>Завантажити сертифікат</v>
      </c>
    </row>
    <row r="363" spans="1:5" x14ac:dyDescent="0.3">
      <c r="A363" t="s">
        <v>920</v>
      </c>
      <c r="B363" t="s">
        <v>5</v>
      </c>
      <c r="C363" t="s">
        <v>921</v>
      </c>
      <c r="D363" t="s">
        <v>922</v>
      </c>
      <c r="E363" t="str">
        <f>HYPERLINK("https://talan.bank.gov.ua/get-user-certificate/-GPfLCoV2jsk0KkfjnXp","Завантажити сертифікат")</f>
        <v>Завантажити сертифікат</v>
      </c>
    </row>
    <row r="364" spans="1:5" x14ac:dyDescent="0.3">
      <c r="A364" t="s">
        <v>923</v>
      </c>
      <c r="B364" t="s">
        <v>5</v>
      </c>
      <c r="C364" t="s">
        <v>924</v>
      </c>
      <c r="D364" t="s">
        <v>916</v>
      </c>
      <c r="E364" t="str">
        <f>HYPERLINK("https://talan.bank.gov.ua/get-user-certificate/-GPfL_owCu1EeUmC6_Nd","Завантажити сертифікат")</f>
        <v>Завантажити сертифікат</v>
      </c>
    </row>
    <row r="365" spans="1:5" x14ac:dyDescent="0.3">
      <c r="A365" t="s">
        <v>925</v>
      </c>
      <c r="B365" t="s">
        <v>5</v>
      </c>
      <c r="C365" t="s">
        <v>926</v>
      </c>
      <c r="D365" t="s">
        <v>927</v>
      </c>
      <c r="E365" t="str">
        <f>HYPERLINK("https://talan.bank.gov.ua/get-user-certificate/-GPfLzpOgNURPXEL9rLP","Завантажити сертифікат")</f>
        <v>Завантажити сертифікат</v>
      </c>
    </row>
    <row r="366" spans="1:5" x14ac:dyDescent="0.3">
      <c r="A366" t="s">
        <v>928</v>
      </c>
      <c r="B366" t="s">
        <v>5</v>
      </c>
      <c r="C366" t="s">
        <v>929</v>
      </c>
      <c r="D366" t="s">
        <v>930</v>
      </c>
      <c r="E366" t="str">
        <f>HYPERLINK("https://talan.bank.gov.ua/get-user-certificate/-GPfLKyYQEJ7t2DcX7mk","Завантажити сертифікат")</f>
        <v>Завантажити сертифікат</v>
      </c>
    </row>
    <row r="367" spans="1:5" x14ac:dyDescent="0.3">
      <c r="A367" t="s">
        <v>931</v>
      </c>
      <c r="B367" t="s">
        <v>5</v>
      </c>
      <c r="C367" t="s">
        <v>932</v>
      </c>
      <c r="D367" t="s">
        <v>933</v>
      </c>
      <c r="E367" t="str">
        <f>HYPERLINK("https://talan.bank.gov.ua/get-user-certificate/-GPfLx689ykEUpHZooxc","Завантажити сертифікат")</f>
        <v>Завантажити сертифікат</v>
      </c>
    </row>
    <row r="368" spans="1:5" x14ac:dyDescent="0.3">
      <c r="A368" t="s">
        <v>934</v>
      </c>
      <c r="B368" t="s">
        <v>5</v>
      </c>
      <c r="C368" t="s">
        <v>935</v>
      </c>
      <c r="D368" t="s">
        <v>64</v>
      </c>
      <c r="E368" t="str">
        <f>HYPERLINK("https://talan.bank.gov.ua/get-user-certificate/-GPfL7cE4uCem5kBmqRI","Завантажити сертифікат")</f>
        <v>Завантажити сертифікат</v>
      </c>
    </row>
    <row r="369" spans="1:5" x14ac:dyDescent="0.3">
      <c r="A369" t="s">
        <v>936</v>
      </c>
      <c r="B369" t="s">
        <v>5</v>
      </c>
      <c r="C369" t="s">
        <v>937</v>
      </c>
      <c r="D369" t="s">
        <v>134</v>
      </c>
      <c r="E369" t="str">
        <f>HYPERLINK("https://talan.bank.gov.ua/get-user-certificate/-GPfLNTDjPsKmo87tpTy","Завантажити сертифікат")</f>
        <v>Завантажити сертифікат</v>
      </c>
    </row>
    <row r="370" spans="1:5" x14ac:dyDescent="0.3">
      <c r="A370" t="s">
        <v>938</v>
      </c>
      <c r="B370" t="s">
        <v>5</v>
      </c>
      <c r="C370" t="s">
        <v>939</v>
      </c>
      <c r="D370" t="s">
        <v>940</v>
      </c>
      <c r="E370" t="str">
        <f>HYPERLINK("https://talan.bank.gov.ua/get-user-certificate/-GPfLB36DgP9sfQreDAY","Завантажити сертифікат")</f>
        <v>Завантажити сертифікат</v>
      </c>
    </row>
    <row r="371" spans="1:5" x14ac:dyDescent="0.3">
      <c r="A371" t="s">
        <v>941</v>
      </c>
      <c r="B371" t="s">
        <v>5</v>
      </c>
      <c r="C371" t="s">
        <v>942</v>
      </c>
      <c r="D371" t="s">
        <v>386</v>
      </c>
      <c r="E371" t="str">
        <f>HYPERLINK("https://talan.bank.gov.ua/get-user-certificate/-GPfLn89rFZ2-z0kmT9i","Завантажити сертифікат")</f>
        <v>Завантажити сертифікат</v>
      </c>
    </row>
    <row r="372" spans="1:5" x14ac:dyDescent="0.3">
      <c r="A372" t="s">
        <v>943</v>
      </c>
      <c r="B372" t="s">
        <v>5</v>
      </c>
      <c r="C372" t="s">
        <v>944</v>
      </c>
      <c r="D372" t="s">
        <v>165</v>
      </c>
      <c r="E372" t="str">
        <f>HYPERLINK("https://talan.bank.gov.ua/get-user-certificate/-GPfLfIAicrMlvGsNPu8","Завантажити сертифікат")</f>
        <v>Завантажити сертифікат</v>
      </c>
    </row>
    <row r="373" spans="1:5" x14ac:dyDescent="0.3">
      <c r="A373" t="s">
        <v>945</v>
      </c>
      <c r="B373" t="s">
        <v>5</v>
      </c>
      <c r="C373" t="s">
        <v>946</v>
      </c>
      <c r="D373" t="s">
        <v>273</v>
      </c>
      <c r="E373" t="str">
        <f>HYPERLINK("https://talan.bank.gov.ua/get-user-certificate/-GPfLRxDMjMalvjaiBIe","Завантажити сертифікат")</f>
        <v>Завантажити сертифікат</v>
      </c>
    </row>
    <row r="374" spans="1:5" x14ac:dyDescent="0.3">
      <c r="A374" t="s">
        <v>947</v>
      </c>
      <c r="B374" t="s">
        <v>5</v>
      </c>
      <c r="C374" t="s">
        <v>948</v>
      </c>
      <c r="D374" t="s">
        <v>273</v>
      </c>
      <c r="E374" t="str">
        <f>HYPERLINK("https://talan.bank.gov.ua/get-user-certificate/-GPfLSS4hvS2daioQ-Kg","Завантажити сертифікат")</f>
        <v>Завантажити сертифікат</v>
      </c>
    </row>
    <row r="375" spans="1:5" x14ac:dyDescent="0.3">
      <c r="A375" t="s">
        <v>949</v>
      </c>
      <c r="B375" t="s">
        <v>5</v>
      </c>
      <c r="C375" t="s">
        <v>950</v>
      </c>
      <c r="D375" t="s">
        <v>273</v>
      </c>
      <c r="E375" t="str">
        <f>HYPERLINK("https://talan.bank.gov.ua/get-user-certificate/-GPfLlaNEC7-a6qDenBy","Завантажити сертифікат")</f>
        <v>Завантажити сертифікат</v>
      </c>
    </row>
    <row r="376" spans="1:5" x14ac:dyDescent="0.3">
      <c r="A376" t="s">
        <v>951</v>
      </c>
      <c r="B376" t="s">
        <v>5</v>
      </c>
      <c r="C376" t="s">
        <v>952</v>
      </c>
      <c r="D376" t="s">
        <v>953</v>
      </c>
      <c r="E376" t="str">
        <f>HYPERLINK("https://talan.bank.gov.ua/get-user-certificate/-GPfL_nIDIAohvRT8e7S","Завантажити сертифікат")</f>
        <v>Завантажити сертифікат</v>
      </c>
    </row>
    <row r="377" spans="1:5" x14ac:dyDescent="0.3">
      <c r="A377" t="s">
        <v>954</v>
      </c>
      <c r="B377" t="s">
        <v>5</v>
      </c>
      <c r="C377" t="s">
        <v>955</v>
      </c>
      <c r="D377" t="s">
        <v>956</v>
      </c>
      <c r="E377" t="str">
        <f>HYPERLINK("https://talan.bank.gov.ua/get-user-certificate/-GPfLbGIwzINASKvUBFQ","Завантажити сертифікат")</f>
        <v>Завантажити сертифікат</v>
      </c>
    </row>
    <row r="378" spans="1:5" x14ac:dyDescent="0.3">
      <c r="A378" t="s">
        <v>957</v>
      </c>
      <c r="B378" t="s">
        <v>5</v>
      </c>
      <c r="C378" t="s">
        <v>958</v>
      </c>
      <c r="D378" t="s">
        <v>959</v>
      </c>
      <c r="E378" t="str">
        <f>HYPERLINK("https://talan.bank.gov.ua/get-user-certificate/-GPfL1mqIpxfmLpE4XeF","Завантажити сертифікат")</f>
        <v>Завантажити сертифікат</v>
      </c>
    </row>
    <row r="379" spans="1:5" x14ac:dyDescent="0.3">
      <c r="A379" t="s">
        <v>960</v>
      </c>
      <c r="B379" t="s">
        <v>5</v>
      </c>
      <c r="C379" t="s">
        <v>961</v>
      </c>
      <c r="D379" t="s">
        <v>514</v>
      </c>
      <c r="E379" t="str">
        <f>HYPERLINK("https://talan.bank.gov.ua/get-user-certificate/-GPfLmO6ilVjAXjC8NGj","Завантажити сертифікат")</f>
        <v>Завантажити сертифікат</v>
      </c>
    </row>
    <row r="380" spans="1:5" x14ac:dyDescent="0.3">
      <c r="A380" t="s">
        <v>962</v>
      </c>
      <c r="B380" t="s">
        <v>5</v>
      </c>
      <c r="C380" t="s">
        <v>963</v>
      </c>
      <c r="D380" t="s">
        <v>964</v>
      </c>
      <c r="E380" t="str">
        <f>HYPERLINK("https://talan.bank.gov.ua/get-user-certificate/-GPfLtByY0OwyFPQaTUR","Завантажити сертифікат")</f>
        <v>Завантажити сертифікат</v>
      </c>
    </row>
    <row r="381" spans="1:5" x14ac:dyDescent="0.3">
      <c r="A381" t="s">
        <v>965</v>
      </c>
      <c r="B381" t="s">
        <v>5</v>
      </c>
      <c r="C381" t="s">
        <v>966</v>
      </c>
      <c r="D381" t="s">
        <v>916</v>
      </c>
      <c r="E381" t="str">
        <f>HYPERLINK("https://talan.bank.gov.ua/get-user-certificate/-GPfLcdsNqya-qvozsja","Завантажити сертифікат")</f>
        <v>Завантажити сертифікат</v>
      </c>
    </row>
    <row r="382" spans="1:5" x14ac:dyDescent="0.3">
      <c r="A382" t="s">
        <v>967</v>
      </c>
      <c r="B382" t="s">
        <v>5</v>
      </c>
      <c r="C382" t="s">
        <v>968</v>
      </c>
      <c r="D382" t="s">
        <v>969</v>
      </c>
      <c r="E382" t="str">
        <f>HYPERLINK("https://talan.bank.gov.ua/get-user-certificate/-GPfLW7KHgo9KiyAXJ_g","Завантажити сертифікат")</f>
        <v>Завантажити сертифікат</v>
      </c>
    </row>
    <row r="383" spans="1:5" x14ac:dyDescent="0.3">
      <c r="A383" t="s">
        <v>970</v>
      </c>
      <c r="B383" t="s">
        <v>5</v>
      </c>
      <c r="C383" t="s">
        <v>971</v>
      </c>
      <c r="D383" t="s">
        <v>972</v>
      </c>
      <c r="E383" t="str">
        <f>HYPERLINK("https://talan.bank.gov.ua/get-user-certificate/-GPfLon9BRcy1_P5R3Y7","Завантажити сертифікат")</f>
        <v>Завантажити сертифікат</v>
      </c>
    </row>
    <row r="384" spans="1:5" x14ac:dyDescent="0.3">
      <c r="A384" t="s">
        <v>973</v>
      </c>
      <c r="B384" t="s">
        <v>5</v>
      </c>
      <c r="C384" t="s">
        <v>974</v>
      </c>
      <c r="D384" t="s">
        <v>84</v>
      </c>
      <c r="E384" t="str">
        <f>HYPERLINK("https://talan.bank.gov.ua/get-user-certificate/-GPfL5lDS2XpoNEz1-lj","Завантажити сертифікат")</f>
        <v>Завантажити сертифікат</v>
      </c>
    </row>
    <row r="385" spans="1:5" x14ac:dyDescent="0.3">
      <c r="A385" t="s">
        <v>975</v>
      </c>
      <c r="B385" t="s">
        <v>5</v>
      </c>
      <c r="C385" t="s">
        <v>976</v>
      </c>
      <c r="D385" t="s">
        <v>977</v>
      </c>
      <c r="E385" t="str">
        <f>HYPERLINK("https://talan.bank.gov.ua/get-user-certificate/-GPfLwi0pfCyr6he41qf","Завантажити сертифікат")</f>
        <v>Завантажити сертифікат</v>
      </c>
    </row>
    <row r="386" spans="1:5" x14ac:dyDescent="0.3">
      <c r="A386" t="s">
        <v>978</v>
      </c>
      <c r="B386" t="s">
        <v>5</v>
      </c>
      <c r="C386" t="s">
        <v>979</v>
      </c>
      <c r="D386" t="s">
        <v>980</v>
      </c>
      <c r="E386" t="str">
        <f>HYPERLINK("https://talan.bank.gov.ua/get-user-certificate/-GPfLfyBSTxGd8SugGcj","Завантажити сертифікат")</f>
        <v>Завантажити сертифікат</v>
      </c>
    </row>
    <row r="387" spans="1:5" x14ac:dyDescent="0.3">
      <c r="A387" t="s">
        <v>981</v>
      </c>
      <c r="B387" t="s">
        <v>5</v>
      </c>
      <c r="C387" t="s">
        <v>982</v>
      </c>
      <c r="D387" t="s">
        <v>983</v>
      </c>
      <c r="E387" t="str">
        <f>HYPERLINK("https://talan.bank.gov.ua/get-user-certificate/-GPfLr_qOzIexHO876uX","Завантажити сертифікат")</f>
        <v>Завантажити сертифікат</v>
      </c>
    </row>
    <row r="388" spans="1:5" x14ac:dyDescent="0.3">
      <c r="A388" t="s">
        <v>984</v>
      </c>
      <c r="B388" t="s">
        <v>5</v>
      </c>
      <c r="C388" t="s">
        <v>985</v>
      </c>
      <c r="D388" t="s">
        <v>986</v>
      </c>
      <c r="E388" t="str">
        <f>HYPERLINK("https://talan.bank.gov.ua/get-user-certificate/-GPfLZ7HSMF-O3nc7Mu5","Завантажити сертифікат")</f>
        <v>Завантажити сертифікат</v>
      </c>
    </row>
    <row r="389" spans="1:5" x14ac:dyDescent="0.3">
      <c r="A389" t="s">
        <v>987</v>
      </c>
      <c r="B389" t="s">
        <v>5</v>
      </c>
      <c r="C389" t="s">
        <v>988</v>
      </c>
      <c r="D389" t="s">
        <v>989</v>
      </c>
      <c r="E389" t="str">
        <f>HYPERLINK("https://talan.bank.gov.ua/get-user-certificate/-GPfLhUf_wq5gkKbXqyr","Завантажити сертифікат")</f>
        <v>Завантажити сертифікат</v>
      </c>
    </row>
    <row r="390" spans="1:5" x14ac:dyDescent="0.3">
      <c r="A390" t="s">
        <v>990</v>
      </c>
      <c r="B390" t="s">
        <v>5</v>
      </c>
      <c r="C390" t="s">
        <v>991</v>
      </c>
      <c r="D390" t="s">
        <v>992</v>
      </c>
      <c r="E390" t="str">
        <f>HYPERLINK("https://talan.bank.gov.ua/get-user-certificate/-GPfL9kveyUaJrKfxe4j","Завантажити сертифікат")</f>
        <v>Завантажити сертифікат</v>
      </c>
    </row>
    <row r="391" spans="1:5" x14ac:dyDescent="0.3">
      <c r="A391" t="s">
        <v>993</v>
      </c>
      <c r="B391" t="s">
        <v>5</v>
      </c>
      <c r="C391" t="s">
        <v>994</v>
      </c>
      <c r="D391" t="s">
        <v>995</v>
      </c>
      <c r="E391" t="str">
        <f>HYPERLINK("https://talan.bank.gov.ua/get-user-certificate/-GPfL8ydFHZYjn-wGFkL","Завантажити сертифікат")</f>
        <v>Завантажити сертифікат</v>
      </c>
    </row>
    <row r="392" spans="1:5" x14ac:dyDescent="0.3">
      <c r="A392" t="s">
        <v>996</v>
      </c>
      <c r="B392" t="s">
        <v>5</v>
      </c>
      <c r="C392" t="s">
        <v>997</v>
      </c>
      <c r="D392" t="s">
        <v>998</v>
      </c>
      <c r="E392" t="str">
        <f>HYPERLINK("https://talan.bank.gov.ua/get-user-certificate/-GPfLNb1vy-um7LZLOhA","Завантажити сертифікат")</f>
        <v>Завантажити сертифікат</v>
      </c>
    </row>
    <row r="393" spans="1:5" x14ac:dyDescent="0.3">
      <c r="A393" t="s">
        <v>999</v>
      </c>
      <c r="B393" t="s">
        <v>5</v>
      </c>
      <c r="C393" t="s">
        <v>1000</v>
      </c>
      <c r="D393" t="s">
        <v>986</v>
      </c>
      <c r="E393" t="str">
        <f>HYPERLINK("https://talan.bank.gov.ua/get-user-certificate/-GPfLfWUydt8PGwZ8cpE","Завантажити сертифікат")</f>
        <v>Завантажити сертифікат</v>
      </c>
    </row>
    <row r="394" spans="1:5" x14ac:dyDescent="0.3">
      <c r="A394" t="s">
        <v>1001</v>
      </c>
      <c r="B394" t="s">
        <v>5</v>
      </c>
      <c r="C394" t="s">
        <v>1002</v>
      </c>
      <c r="D394" t="s">
        <v>998</v>
      </c>
      <c r="E394" t="str">
        <f>HYPERLINK("https://talan.bank.gov.ua/get-user-certificate/-GPfL48flrP_0ws53Xu3","Завантажити сертифікат")</f>
        <v>Завантажити сертифікат</v>
      </c>
    </row>
    <row r="395" spans="1:5" x14ac:dyDescent="0.3">
      <c r="A395" t="s">
        <v>1003</v>
      </c>
      <c r="B395" t="s">
        <v>5</v>
      </c>
      <c r="C395" t="s">
        <v>1004</v>
      </c>
      <c r="D395" t="s">
        <v>514</v>
      </c>
      <c r="E395" t="str">
        <f>HYPERLINK("https://talan.bank.gov.ua/get-user-certificate/-GPfLMTDiQnhr-qUhhal","Завантажити сертифікат")</f>
        <v>Завантажити сертифікат</v>
      </c>
    </row>
    <row r="396" spans="1:5" x14ac:dyDescent="0.3">
      <c r="A396" t="s">
        <v>1005</v>
      </c>
      <c r="B396" t="s">
        <v>5</v>
      </c>
      <c r="C396" t="s">
        <v>1006</v>
      </c>
      <c r="D396" t="s">
        <v>47</v>
      </c>
      <c r="E396" t="str">
        <f>HYPERLINK("https://talan.bank.gov.ua/get-user-certificate/-GPfLL1rOchQopnTBnU-","Завантажити сертифікат")</f>
        <v>Завантажити сертифікат</v>
      </c>
    </row>
    <row r="397" spans="1:5" x14ac:dyDescent="0.3">
      <c r="A397" t="s">
        <v>1007</v>
      </c>
      <c r="B397" t="s">
        <v>5</v>
      </c>
      <c r="C397" t="s">
        <v>1008</v>
      </c>
      <c r="D397" t="s">
        <v>731</v>
      </c>
      <c r="E397" t="str">
        <f>HYPERLINK("https://talan.bank.gov.ua/get-user-certificate/-GPfLR8KRV6osNPVq-VT","Завантажити сертифікат")</f>
        <v>Завантажити сертифікат</v>
      </c>
    </row>
    <row r="398" spans="1:5" x14ac:dyDescent="0.3">
      <c r="A398" t="s">
        <v>1009</v>
      </c>
      <c r="B398" t="s">
        <v>5</v>
      </c>
      <c r="C398" t="s">
        <v>1010</v>
      </c>
      <c r="D398" t="s">
        <v>522</v>
      </c>
      <c r="E398" t="str">
        <f>HYPERLINK("https://talan.bank.gov.ua/get-user-certificate/-GPfLZSbI1iThnGq8MNU","Завантажити сертифікат")</f>
        <v>Завантажити сертифікат</v>
      </c>
    </row>
    <row r="399" spans="1:5" x14ac:dyDescent="0.3">
      <c r="A399" t="s">
        <v>1011</v>
      </c>
      <c r="B399" t="s">
        <v>5</v>
      </c>
      <c r="C399" t="s">
        <v>1012</v>
      </c>
      <c r="D399" t="s">
        <v>916</v>
      </c>
      <c r="E399" t="str">
        <f>HYPERLINK("https://talan.bank.gov.ua/get-user-certificate/-GPfLsb5tNIvyOvhxIqM","Завантажити сертифікат")</f>
        <v>Завантажити сертифікат</v>
      </c>
    </row>
    <row r="400" spans="1:5" x14ac:dyDescent="0.3">
      <c r="A400" t="s">
        <v>1013</v>
      </c>
      <c r="B400" t="s">
        <v>5</v>
      </c>
      <c r="C400" t="s">
        <v>1014</v>
      </c>
      <c r="D400" t="s">
        <v>916</v>
      </c>
      <c r="E400" t="str">
        <f>HYPERLINK("https://talan.bank.gov.ua/get-user-certificate/-GPfLR8kXNmhjtoNY7w0","Завантажити сертифікат")</f>
        <v>Завантажити сертифікат</v>
      </c>
    </row>
    <row r="401" spans="1:5" x14ac:dyDescent="0.3">
      <c r="A401" t="s">
        <v>1015</v>
      </c>
      <c r="B401" t="s">
        <v>5</v>
      </c>
      <c r="C401" t="s">
        <v>1016</v>
      </c>
      <c r="D401" t="s">
        <v>916</v>
      </c>
      <c r="E401" t="str">
        <f>HYPERLINK("https://talan.bank.gov.ua/get-user-certificate/-GPfLHdJYhHvErAsLA_r","Завантажити сертифікат")</f>
        <v>Завантажити сертифікат</v>
      </c>
    </row>
    <row r="402" spans="1:5" x14ac:dyDescent="0.3">
      <c r="A402" t="s">
        <v>1017</v>
      </c>
      <c r="B402" t="s">
        <v>5</v>
      </c>
      <c r="C402" t="s">
        <v>1018</v>
      </c>
      <c r="D402" t="s">
        <v>916</v>
      </c>
      <c r="E402" t="str">
        <f>HYPERLINK("https://talan.bank.gov.ua/get-user-certificate/-GPfL8TAKB1dQcgKEKeZ","Завантажити сертифікат")</f>
        <v>Завантажити сертифікат</v>
      </c>
    </row>
    <row r="403" spans="1:5" x14ac:dyDescent="0.3">
      <c r="A403" t="s">
        <v>1019</v>
      </c>
      <c r="B403" t="s">
        <v>5</v>
      </c>
      <c r="C403" t="s">
        <v>1020</v>
      </c>
      <c r="D403" t="s">
        <v>916</v>
      </c>
      <c r="E403" t="str">
        <f>HYPERLINK("https://talan.bank.gov.ua/get-user-certificate/-GPfL9CjRhjuSONPHXOL","Завантажити сертифікат")</f>
        <v>Завантажити сертифікат</v>
      </c>
    </row>
    <row r="404" spans="1:5" x14ac:dyDescent="0.3">
      <c r="A404" t="s">
        <v>1021</v>
      </c>
      <c r="B404" t="s">
        <v>5</v>
      </c>
      <c r="C404" t="s">
        <v>1022</v>
      </c>
      <c r="D404" t="s">
        <v>916</v>
      </c>
      <c r="E404" t="str">
        <f>HYPERLINK("https://talan.bank.gov.ua/get-user-certificate/-GPfLQZnMKa2dO1udqhq","Завантажити сертифікат")</f>
        <v>Завантажити сертифікат</v>
      </c>
    </row>
    <row r="405" spans="1:5" x14ac:dyDescent="0.3">
      <c r="A405" t="s">
        <v>1023</v>
      </c>
      <c r="B405" t="s">
        <v>5</v>
      </c>
      <c r="C405" t="s">
        <v>1024</v>
      </c>
      <c r="D405" t="s">
        <v>916</v>
      </c>
      <c r="E405" t="str">
        <f>HYPERLINK("https://talan.bank.gov.ua/get-user-certificate/-GPfL_AHCNDBv9dzN3RD","Завантажити сертифікат")</f>
        <v>Завантажити сертифікат</v>
      </c>
    </row>
    <row r="406" spans="1:5" x14ac:dyDescent="0.3">
      <c r="A406" t="s">
        <v>1025</v>
      </c>
      <c r="B406" t="s">
        <v>5</v>
      </c>
      <c r="C406" t="s">
        <v>1026</v>
      </c>
      <c r="D406" t="s">
        <v>916</v>
      </c>
      <c r="E406" t="str">
        <f>HYPERLINK("https://talan.bank.gov.ua/get-user-certificate/-GPfL2lwokz0_5KLaDTG","Завантажити сертифікат")</f>
        <v>Завантажити сертифікат</v>
      </c>
    </row>
    <row r="407" spans="1:5" x14ac:dyDescent="0.3">
      <c r="A407" t="s">
        <v>1027</v>
      </c>
      <c r="B407" t="s">
        <v>5</v>
      </c>
      <c r="C407" t="s">
        <v>1028</v>
      </c>
      <c r="D407" t="s">
        <v>342</v>
      </c>
      <c r="E407" t="str">
        <f>HYPERLINK("https://talan.bank.gov.ua/get-user-certificate/-GPfLFOxJvv8F5huWjZw","Завантажити сертифікат")</f>
        <v>Завантажити сертифікат</v>
      </c>
    </row>
    <row r="408" spans="1:5" x14ac:dyDescent="0.3">
      <c r="A408" t="s">
        <v>1029</v>
      </c>
      <c r="B408" t="s">
        <v>5</v>
      </c>
      <c r="C408" t="s">
        <v>1030</v>
      </c>
      <c r="D408" t="s">
        <v>1031</v>
      </c>
      <c r="E408" t="str">
        <f>HYPERLINK("https://talan.bank.gov.ua/get-user-certificate/-GPfLAHZEX9UP6J9_Ysh","Завантажити сертифікат")</f>
        <v>Завантажити сертифікат</v>
      </c>
    </row>
    <row r="409" spans="1:5" x14ac:dyDescent="0.3">
      <c r="A409" t="s">
        <v>1032</v>
      </c>
      <c r="B409" t="s">
        <v>5</v>
      </c>
      <c r="C409" t="s">
        <v>1033</v>
      </c>
      <c r="D409" t="s">
        <v>911</v>
      </c>
      <c r="E409" t="str">
        <f>HYPERLINK("https://talan.bank.gov.ua/get-user-certificate/-GPfLO1EgkCtXZumYjpo","Завантажити сертифікат")</f>
        <v>Завантажити сертифікат</v>
      </c>
    </row>
    <row r="410" spans="1:5" x14ac:dyDescent="0.3">
      <c r="A410" t="s">
        <v>1034</v>
      </c>
      <c r="B410" t="s">
        <v>5</v>
      </c>
      <c r="C410" t="s">
        <v>1035</v>
      </c>
      <c r="D410" t="s">
        <v>514</v>
      </c>
      <c r="E410" t="str">
        <f>HYPERLINK("https://talan.bank.gov.ua/get-user-certificate/-GPfL21onk_qeLSXVxO8","Завантажити сертифікат")</f>
        <v>Завантажити сертифікат</v>
      </c>
    </row>
    <row r="411" spans="1:5" x14ac:dyDescent="0.3">
      <c r="A411" t="s">
        <v>1036</v>
      </c>
      <c r="B411" t="s">
        <v>5</v>
      </c>
      <c r="C411" t="s">
        <v>1037</v>
      </c>
      <c r="D411" t="s">
        <v>1038</v>
      </c>
      <c r="E411" t="str">
        <f>HYPERLINK("https://talan.bank.gov.ua/get-user-certificate/-GPfLH9TuGCkMeu-a1kI","Завантажити сертифікат")</f>
        <v>Завантажити сертифікат</v>
      </c>
    </row>
    <row r="412" spans="1:5" x14ac:dyDescent="0.3">
      <c r="A412" t="s">
        <v>1039</v>
      </c>
      <c r="B412" t="s">
        <v>5</v>
      </c>
      <c r="C412" t="s">
        <v>1040</v>
      </c>
      <c r="D412" t="s">
        <v>7</v>
      </c>
      <c r="E412" t="str">
        <f>HYPERLINK("https://talan.bank.gov.ua/get-user-certificate/-GPfLW5N_lg1avRaDVfp","Завантажити сертифікат")</f>
        <v>Завантажити сертифікат</v>
      </c>
    </row>
    <row r="413" spans="1:5" x14ac:dyDescent="0.3">
      <c r="A413" t="s">
        <v>1041</v>
      </c>
      <c r="B413" t="s">
        <v>5</v>
      </c>
      <c r="C413" t="s">
        <v>1042</v>
      </c>
      <c r="D413" t="s">
        <v>919</v>
      </c>
      <c r="E413" t="str">
        <f>HYPERLINK("https://talan.bank.gov.ua/get-user-certificate/-GPfL-TW93HHWUB20f79","Завантажити сертифікат")</f>
        <v>Завантажити сертифікат</v>
      </c>
    </row>
    <row r="414" spans="1:5" x14ac:dyDescent="0.3">
      <c r="A414" t="s">
        <v>1043</v>
      </c>
      <c r="B414" t="s">
        <v>5</v>
      </c>
      <c r="C414" t="s">
        <v>1044</v>
      </c>
      <c r="D414" t="s">
        <v>134</v>
      </c>
      <c r="E414" t="str">
        <f>HYPERLINK("https://talan.bank.gov.ua/get-user-certificate/-GPfLI-WqamSZ8zrzdAc","Завантажити сертифікат")</f>
        <v>Завантажити сертифікат</v>
      </c>
    </row>
    <row r="415" spans="1:5" x14ac:dyDescent="0.3">
      <c r="A415" t="s">
        <v>1045</v>
      </c>
      <c r="B415" t="s">
        <v>5</v>
      </c>
      <c r="C415" t="s">
        <v>1046</v>
      </c>
      <c r="D415" t="s">
        <v>919</v>
      </c>
      <c r="E415" t="str">
        <f>HYPERLINK("https://talan.bank.gov.ua/get-user-certificate/-GPfLDbvEJuNx8KoiWLW","Завантажити сертифікат")</f>
        <v>Завантажити сертифікат</v>
      </c>
    </row>
    <row r="416" spans="1:5" x14ac:dyDescent="0.3">
      <c r="A416" t="s">
        <v>1047</v>
      </c>
      <c r="B416" t="s">
        <v>5</v>
      </c>
      <c r="C416" t="s">
        <v>1048</v>
      </c>
      <c r="D416" t="s">
        <v>919</v>
      </c>
      <c r="E416" t="str">
        <f>HYPERLINK("https://talan.bank.gov.ua/get-user-certificate/-GPfL5HjKdyjFiGPtWcj","Завантажити сертифікат")</f>
        <v>Завантажити сертифікат</v>
      </c>
    </row>
    <row r="417" spans="1:5" x14ac:dyDescent="0.3">
      <c r="A417" t="s">
        <v>1049</v>
      </c>
      <c r="B417" t="s">
        <v>5</v>
      </c>
      <c r="C417" t="s">
        <v>1050</v>
      </c>
      <c r="D417" t="s">
        <v>1051</v>
      </c>
      <c r="E417" t="str">
        <f>HYPERLINK("https://talan.bank.gov.ua/get-user-certificate/-GPfLVk-4-dQVnDU5iVY","Завантажити сертифікат")</f>
        <v>Завантажити сертифікат</v>
      </c>
    </row>
    <row r="418" spans="1:5" x14ac:dyDescent="0.3">
      <c r="A418" t="s">
        <v>1052</v>
      </c>
      <c r="B418" t="s">
        <v>5</v>
      </c>
      <c r="C418" t="s">
        <v>1053</v>
      </c>
      <c r="D418" t="s">
        <v>919</v>
      </c>
      <c r="E418" t="str">
        <f>HYPERLINK("https://talan.bank.gov.ua/get-user-certificate/-GPfLh3K0w8KF3pbYSj5","Завантажити сертифікат")</f>
        <v>Завантажити сертифікат</v>
      </c>
    </row>
    <row r="419" spans="1:5" x14ac:dyDescent="0.3">
      <c r="A419" t="s">
        <v>1054</v>
      </c>
      <c r="B419" t="s">
        <v>5</v>
      </c>
      <c r="C419" t="s">
        <v>1055</v>
      </c>
      <c r="D419" t="s">
        <v>1056</v>
      </c>
      <c r="E419" t="str">
        <f>HYPERLINK("https://talan.bank.gov.ua/get-user-certificate/-GPfLi-XOcDacdRiqyIl","Завантажити сертифікат")</f>
        <v>Завантажити сертифікат</v>
      </c>
    </row>
    <row r="420" spans="1:5" x14ac:dyDescent="0.3">
      <c r="A420" t="s">
        <v>1057</v>
      </c>
      <c r="B420" t="s">
        <v>5</v>
      </c>
      <c r="C420" t="s">
        <v>1058</v>
      </c>
      <c r="D420" t="s">
        <v>1059</v>
      </c>
      <c r="E420" t="str">
        <f>HYPERLINK("https://talan.bank.gov.ua/get-user-certificate/-GPfLYyRvPOV60VAI-mY","Завантажити сертифікат")</f>
        <v>Завантажити сертифікат</v>
      </c>
    </row>
    <row r="421" spans="1:5" x14ac:dyDescent="0.3">
      <c r="A421" t="s">
        <v>1060</v>
      </c>
      <c r="B421" t="s">
        <v>5</v>
      </c>
      <c r="C421" t="s">
        <v>1061</v>
      </c>
      <c r="D421" t="s">
        <v>1062</v>
      </c>
      <c r="E421" t="str">
        <f>HYPERLINK("https://talan.bank.gov.ua/get-user-certificate/-GPfLwOMwJOtKG5MKGvt","Завантажити сертифікат")</f>
        <v>Завантажити сертифікат</v>
      </c>
    </row>
    <row r="422" spans="1:5" x14ac:dyDescent="0.3">
      <c r="A422" t="s">
        <v>1063</v>
      </c>
      <c r="B422" t="s">
        <v>5</v>
      </c>
      <c r="C422" t="s">
        <v>1064</v>
      </c>
      <c r="D422" t="s">
        <v>1065</v>
      </c>
      <c r="E422" t="str">
        <f>HYPERLINK("https://talan.bank.gov.ua/get-user-certificate/-GPfLAR3h5yoWoaObDik","Завантажити сертифікат")</f>
        <v>Завантажити сертифікат</v>
      </c>
    </row>
    <row r="423" spans="1:5" x14ac:dyDescent="0.3">
      <c r="A423" t="s">
        <v>1066</v>
      </c>
      <c r="B423" t="s">
        <v>5</v>
      </c>
      <c r="C423" t="s">
        <v>1067</v>
      </c>
      <c r="D423" t="s">
        <v>1068</v>
      </c>
      <c r="E423" t="str">
        <f>HYPERLINK("https://talan.bank.gov.ua/get-user-certificate/-GPfLmWiwQZLUiw13tXW","Завантажити сертифікат")</f>
        <v>Завантажити сертифікат</v>
      </c>
    </row>
    <row r="424" spans="1:5" x14ac:dyDescent="0.3">
      <c r="A424" t="s">
        <v>1069</v>
      </c>
      <c r="B424" t="s">
        <v>5</v>
      </c>
      <c r="C424" t="s">
        <v>1070</v>
      </c>
      <c r="D424" t="s">
        <v>1051</v>
      </c>
      <c r="E424" t="str">
        <f>HYPERLINK("https://talan.bank.gov.ua/get-user-certificate/-GPfLxTyRgMRdfrNzz5S","Завантажити сертифікат")</f>
        <v>Завантажити сертифікат</v>
      </c>
    </row>
    <row r="425" spans="1:5" x14ac:dyDescent="0.3">
      <c r="A425" t="s">
        <v>1071</v>
      </c>
      <c r="B425" t="s">
        <v>5</v>
      </c>
      <c r="C425" t="s">
        <v>1072</v>
      </c>
      <c r="D425" t="s">
        <v>19</v>
      </c>
      <c r="E425" t="str">
        <f>HYPERLINK("https://talan.bank.gov.ua/get-user-certificate/-GPfL1ZxhDc9vhXyuJ-k","Завантажити сертифікат")</f>
        <v>Завантажити сертифікат</v>
      </c>
    </row>
    <row r="426" spans="1:5" x14ac:dyDescent="0.3">
      <c r="A426" t="s">
        <v>1073</v>
      </c>
      <c r="B426" t="s">
        <v>5</v>
      </c>
      <c r="C426" t="s">
        <v>1074</v>
      </c>
      <c r="D426" t="s">
        <v>1075</v>
      </c>
      <c r="E426" t="str">
        <f>HYPERLINK("https://talan.bank.gov.ua/get-user-certificate/-GPfLoAT26Qb86yBHyIB","Завантажити сертифікат")</f>
        <v>Завантажити сертифікат</v>
      </c>
    </row>
    <row r="427" spans="1:5" x14ac:dyDescent="0.3">
      <c r="A427" t="s">
        <v>1076</v>
      </c>
      <c r="B427" t="s">
        <v>5</v>
      </c>
      <c r="C427" t="s">
        <v>1077</v>
      </c>
      <c r="D427" t="s">
        <v>210</v>
      </c>
      <c r="E427" t="str">
        <f>HYPERLINK("https://talan.bank.gov.ua/get-user-certificate/-GPfLYEzX5Zid4T7VYb_","Завантажити сертифікат")</f>
        <v>Завантажити сертифікат</v>
      </c>
    </row>
    <row r="428" spans="1:5" x14ac:dyDescent="0.3">
      <c r="A428" t="s">
        <v>1078</v>
      </c>
      <c r="B428" t="s">
        <v>5</v>
      </c>
      <c r="C428" t="s">
        <v>1079</v>
      </c>
      <c r="D428" t="s">
        <v>919</v>
      </c>
      <c r="E428" t="str">
        <f>HYPERLINK("https://talan.bank.gov.ua/get-user-certificate/-GPfLgotS7JMyC8vuGPP","Завантажити сертифікат")</f>
        <v>Завантажити сертифікат</v>
      </c>
    </row>
    <row r="429" spans="1:5" x14ac:dyDescent="0.3">
      <c r="A429" t="s">
        <v>1080</v>
      </c>
      <c r="B429" t="s">
        <v>5</v>
      </c>
      <c r="C429" t="s">
        <v>1081</v>
      </c>
      <c r="D429" t="s">
        <v>273</v>
      </c>
      <c r="E429" t="str">
        <f>HYPERLINK("https://talan.bank.gov.ua/get-user-certificate/-GPfLfs3tr5kv328Nty-","Завантажити сертифікат")</f>
        <v>Завантажити сертифікат</v>
      </c>
    </row>
    <row r="430" spans="1:5" x14ac:dyDescent="0.3">
      <c r="A430" t="s">
        <v>1082</v>
      </c>
      <c r="B430" t="s">
        <v>5</v>
      </c>
      <c r="C430" t="s">
        <v>1083</v>
      </c>
      <c r="D430" t="s">
        <v>1084</v>
      </c>
      <c r="E430" t="str">
        <f>HYPERLINK("https://talan.bank.gov.ua/get-user-certificate/-GPfLR146_mQsBQMKHOS","Завантажити сертифікат")</f>
        <v>Завантажити сертифікат</v>
      </c>
    </row>
    <row r="431" spans="1:5" x14ac:dyDescent="0.3">
      <c r="A431" t="s">
        <v>1085</v>
      </c>
      <c r="B431" t="s">
        <v>5</v>
      </c>
      <c r="C431" t="s">
        <v>1086</v>
      </c>
      <c r="D431" t="s">
        <v>22</v>
      </c>
      <c r="E431" t="str">
        <f>HYPERLINK("https://talan.bank.gov.ua/get-user-certificate/-GPfL5WYoyEdWBXkbN6A","Завантажити сертифікат")</f>
        <v>Завантажити сертифікат</v>
      </c>
    </row>
    <row r="432" spans="1:5" x14ac:dyDescent="0.3">
      <c r="A432" t="s">
        <v>1087</v>
      </c>
      <c r="B432" t="s">
        <v>5</v>
      </c>
      <c r="C432" t="s">
        <v>1088</v>
      </c>
      <c r="D432" t="s">
        <v>141</v>
      </c>
      <c r="E432" t="str">
        <f>HYPERLINK("https://talan.bank.gov.ua/get-user-certificate/-GPfLi5pQpoo9s6-md1b","Завантажити сертифікат")</f>
        <v>Завантажити сертифікат</v>
      </c>
    </row>
    <row r="433" spans="1:5" x14ac:dyDescent="0.3">
      <c r="A433" t="s">
        <v>1089</v>
      </c>
      <c r="B433" t="s">
        <v>5</v>
      </c>
      <c r="C433" t="s">
        <v>1090</v>
      </c>
      <c r="D433" t="s">
        <v>134</v>
      </c>
      <c r="E433" t="str">
        <f>HYPERLINK("https://talan.bank.gov.ua/get-user-certificate/-GPfL7pc11oerHQ2yvld","Завантажити сертифікат")</f>
        <v>Завантажити сертифікат</v>
      </c>
    </row>
    <row r="434" spans="1:5" x14ac:dyDescent="0.3">
      <c r="A434" t="s">
        <v>1091</v>
      </c>
      <c r="B434" t="s">
        <v>5</v>
      </c>
      <c r="C434" t="s">
        <v>1092</v>
      </c>
      <c r="D434" t="s">
        <v>1093</v>
      </c>
      <c r="E434" t="str">
        <f>HYPERLINK("https://talan.bank.gov.ua/get-user-certificate/-GPfLxXAqDJBUG0jeFQh","Завантажити сертифікат")</f>
        <v>Завантажити сертифікат</v>
      </c>
    </row>
    <row r="435" spans="1:5" x14ac:dyDescent="0.3">
      <c r="A435" t="s">
        <v>1094</v>
      </c>
      <c r="B435" t="s">
        <v>5</v>
      </c>
      <c r="C435" t="s">
        <v>1095</v>
      </c>
      <c r="D435" t="s">
        <v>1096</v>
      </c>
      <c r="E435" t="str">
        <f>HYPERLINK("https://talan.bank.gov.ua/get-user-certificate/-GPfLmPibfIvqfSxjwTm","Завантажити сертифікат")</f>
        <v>Завантажити сертифікат</v>
      </c>
    </row>
    <row r="436" spans="1:5" x14ac:dyDescent="0.3">
      <c r="A436" t="s">
        <v>1097</v>
      </c>
      <c r="B436" t="s">
        <v>5</v>
      </c>
      <c r="C436" t="s">
        <v>1098</v>
      </c>
      <c r="D436" t="s">
        <v>995</v>
      </c>
      <c r="E436" t="str">
        <f>HYPERLINK("https://talan.bank.gov.ua/get-user-certificate/-GPfLxAdbbYlHZrDl_3G","Завантажити сертифікат")</f>
        <v>Завантажити сертифікат</v>
      </c>
    </row>
    <row r="437" spans="1:5" x14ac:dyDescent="0.3">
      <c r="A437" t="s">
        <v>1099</v>
      </c>
      <c r="B437" t="s">
        <v>5</v>
      </c>
      <c r="C437" t="s">
        <v>1100</v>
      </c>
      <c r="D437" t="s">
        <v>1101</v>
      </c>
      <c r="E437" t="str">
        <f>HYPERLINK("https://talan.bank.gov.ua/get-user-certificate/-GPfLOijeJIBFPlzBGDA","Завантажити сертифікат")</f>
        <v>Завантажити сертифікат</v>
      </c>
    </row>
    <row r="438" spans="1:5" x14ac:dyDescent="0.3">
      <c r="A438" t="s">
        <v>1102</v>
      </c>
      <c r="B438" t="s">
        <v>5</v>
      </c>
      <c r="C438" t="s">
        <v>1103</v>
      </c>
      <c r="D438" t="s">
        <v>441</v>
      </c>
      <c r="E438" t="str">
        <f>HYPERLINK("https://talan.bank.gov.ua/get-user-certificate/-GPfL-WhbR6pdjSJZ2dX","Завантажити сертифікат")</f>
        <v>Завантажити сертифікат</v>
      </c>
    </row>
    <row r="439" spans="1:5" x14ac:dyDescent="0.3">
      <c r="A439" t="s">
        <v>1104</v>
      </c>
      <c r="B439" t="s">
        <v>5</v>
      </c>
      <c r="C439" t="s">
        <v>1105</v>
      </c>
      <c r="D439" t="s">
        <v>1106</v>
      </c>
      <c r="E439" t="str">
        <f>HYPERLINK("https://talan.bank.gov.ua/get-user-certificate/-GPfL1u-g3uOlLlNDO2q","Завантажити сертифікат")</f>
        <v>Завантажити сертифікат</v>
      </c>
    </row>
    <row r="440" spans="1:5" x14ac:dyDescent="0.3">
      <c r="A440" t="s">
        <v>1107</v>
      </c>
      <c r="B440" t="s">
        <v>5</v>
      </c>
      <c r="C440" t="s">
        <v>1108</v>
      </c>
      <c r="D440" t="s">
        <v>1109</v>
      </c>
      <c r="E440" t="str">
        <f>HYPERLINK("https://talan.bank.gov.ua/get-user-certificate/-GPfLkJmjAdmAHmNtGOT","Завантажити сертифікат")</f>
        <v>Завантажити сертифікат</v>
      </c>
    </row>
    <row r="441" spans="1:5" x14ac:dyDescent="0.3">
      <c r="A441" t="s">
        <v>1110</v>
      </c>
      <c r="B441" t="s">
        <v>5</v>
      </c>
      <c r="C441" t="s">
        <v>1111</v>
      </c>
      <c r="D441" t="s">
        <v>1112</v>
      </c>
      <c r="E441" t="str">
        <f>HYPERLINK("https://talan.bank.gov.ua/get-user-certificate/-GPfLay5-9KH3Sr0-TSS","Завантажити сертифікат")</f>
        <v>Завантажити сертифікат</v>
      </c>
    </row>
    <row r="442" spans="1:5" x14ac:dyDescent="0.3">
      <c r="A442" t="s">
        <v>1113</v>
      </c>
      <c r="B442" t="s">
        <v>5</v>
      </c>
      <c r="C442" t="s">
        <v>1114</v>
      </c>
      <c r="D442" t="s">
        <v>353</v>
      </c>
      <c r="E442" t="str">
        <f>HYPERLINK("https://talan.bank.gov.ua/get-user-certificate/-GPfLXojeHvWezvV0sc1","Завантажити сертифікат")</f>
        <v>Завантажити сертифікат</v>
      </c>
    </row>
    <row r="443" spans="1:5" x14ac:dyDescent="0.3">
      <c r="A443" t="s">
        <v>1115</v>
      </c>
      <c r="B443" t="s">
        <v>5</v>
      </c>
      <c r="C443" t="s">
        <v>1116</v>
      </c>
      <c r="D443" t="s">
        <v>1117</v>
      </c>
      <c r="E443" t="str">
        <f>HYPERLINK("https://talan.bank.gov.ua/get-user-certificate/-GPfLYJbZED9TBE0SNWI","Завантажити сертифікат")</f>
        <v>Завантажити сертифікат</v>
      </c>
    </row>
    <row r="444" spans="1:5" x14ac:dyDescent="0.3">
      <c r="A444" t="s">
        <v>1118</v>
      </c>
      <c r="B444" t="s">
        <v>5</v>
      </c>
      <c r="C444" t="s">
        <v>1119</v>
      </c>
      <c r="D444" t="s">
        <v>1120</v>
      </c>
      <c r="E444" t="str">
        <f>HYPERLINK("https://talan.bank.gov.ua/get-user-certificate/-GPfL_QkpZFHdxd15ybw","Завантажити сертифікат")</f>
        <v>Завантажити сертифікат</v>
      </c>
    </row>
    <row r="445" spans="1:5" x14ac:dyDescent="0.3">
      <c r="A445" t="s">
        <v>1121</v>
      </c>
      <c r="B445" t="s">
        <v>5</v>
      </c>
      <c r="C445" t="s">
        <v>1122</v>
      </c>
      <c r="D445" t="s">
        <v>1123</v>
      </c>
      <c r="E445" t="str">
        <f>HYPERLINK("https://talan.bank.gov.ua/get-user-certificate/-GPfLg1et6Vy6X-RNIlf","Завантажити сертифікат")</f>
        <v>Завантажити сертифікат</v>
      </c>
    </row>
    <row r="446" spans="1:5" x14ac:dyDescent="0.3">
      <c r="A446" t="s">
        <v>1124</v>
      </c>
      <c r="B446" t="s">
        <v>5</v>
      </c>
      <c r="C446" t="s">
        <v>1125</v>
      </c>
      <c r="D446" t="s">
        <v>1126</v>
      </c>
      <c r="E446" t="str">
        <f>HYPERLINK("https://talan.bank.gov.ua/get-user-certificate/-GPfLdLWGcSWqqzLrW7d","Завантажити сертифікат")</f>
        <v>Завантажити сертифікат</v>
      </c>
    </row>
    <row r="447" spans="1:5" x14ac:dyDescent="0.3">
      <c r="A447" t="s">
        <v>1127</v>
      </c>
      <c r="B447" t="s">
        <v>5</v>
      </c>
      <c r="C447" t="s">
        <v>1128</v>
      </c>
      <c r="D447" t="s">
        <v>1129</v>
      </c>
      <c r="E447" t="str">
        <f>HYPERLINK("https://talan.bank.gov.ua/get-user-certificate/-GPfLRAQYqHJbeHH1YWp","Завантажити сертифікат")</f>
        <v>Завантажити сертифікат</v>
      </c>
    </row>
    <row r="448" spans="1:5" x14ac:dyDescent="0.3">
      <c r="A448" t="s">
        <v>1130</v>
      </c>
      <c r="B448" t="s">
        <v>5</v>
      </c>
      <c r="C448" t="s">
        <v>1131</v>
      </c>
      <c r="D448" t="s">
        <v>919</v>
      </c>
      <c r="E448" t="str">
        <f>HYPERLINK("https://talan.bank.gov.ua/get-user-certificate/-GPfLNPtrWGbtgJevbx4","Завантажити сертифікат")</f>
        <v>Завантажити сертифікат</v>
      </c>
    </row>
    <row r="449" spans="1:5" x14ac:dyDescent="0.3">
      <c r="A449" t="s">
        <v>1132</v>
      </c>
      <c r="B449" t="s">
        <v>5</v>
      </c>
      <c r="C449" t="s">
        <v>1133</v>
      </c>
      <c r="D449" t="s">
        <v>353</v>
      </c>
      <c r="E449" t="str">
        <f>HYPERLINK("https://talan.bank.gov.ua/get-user-certificate/-GPfLjw3m6nTVMR5c1ON","Завантажити сертифікат")</f>
        <v>Завантажити сертифікат</v>
      </c>
    </row>
    <row r="450" spans="1:5" x14ac:dyDescent="0.3">
      <c r="A450" t="s">
        <v>1134</v>
      </c>
      <c r="B450" t="s">
        <v>5</v>
      </c>
      <c r="C450" t="s">
        <v>1135</v>
      </c>
      <c r="D450" t="s">
        <v>1136</v>
      </c>
      <c r="E450" t="str">
        <f>HYPERLINK("https://talan.bank.gov.ua/get-user-certificate/-GPfLdW8qywOo-jL1N6U","Завантажити сертифікат")</f>
        <v>Завантажити сертифікат</v>
      </c>
    </row>
    <row r="451" spans="1:5" x14ac:dyDescent="0.3">
      <c r="A451" t="s">
        <v>1137</v>
      </c>
      <c r="B451" t="s">
        <v>5</v>
      </c>
      <c r="C451" t="s">
        <v>1138</v>
      </c>
      <c r="D451" t="s">
        <v>1139</v>
      </c>
      <c r="E451" t="str">
        <f>HYPERLINK("https://talan.bank.gov.ua/get-user-certificate/-GPfL-eQxpJ6luEvLqeO","Завантажити сертифікат")</f>
        <v>Завантажити сертифікат</v>
      </c>
    </row>
    <row r="452" spans="1:5" x14ac:dyDescent="0.3">
      <c r="A452" t="s">
        <v>1140</v>
      </c>
      <c r="B452" t="s">
        <v>5</v>
      </c>
      <c r="C452" t="s">
        <v>1141</v>
      </c>
      <c r="D452" t="s">
        <v>1142</v>
      </c>
      <c r="E452" t="str">
        <f>HYPERLINK("https://talan.bank.gov.ua/get-user-certificate/-GPfL2J3xarABgU_CMHW","Завантажити сертифікат")</f>
        <v>Завантажити сертифікат</v>
      </c>
    </row>
    <row r="453" spans="1:5" x14ac:dyDescent="0.3">
      <c r="A453" t="s">
        <v>1143</v>
      </c>
      <c r="B453" t="s">
        <v>5</v>
      </c>
      <c r="C453" t="s">
        <v>1144</v>
      </c>
      <c r="D453" t="s">
        <v>1145</v>
      </c>
      <c r="E453" t="str">
        <f>HYPERLINK("https://talan.bank.gov.ua/get-user-certificate/-GPfLgYuSwdgOWk9dMWN","Завантажити сертифікат")</f>
        <v>Завантажити сертифікат</v>
      </c>
    </row>
    <row r="454" spans="1:5" x14ac:dyDescent="0.3">
      <c r="A454" t="s">
        <v>1146</v>
      </c>
      <c r="B454" t="s">
        <v>5</v>
      </c>
      <c r="C454" t="s">
        <v>1147</v>
      </c>
      <c r="D454" t="s">
        <v>1148</v>
      </c>
      <c r="E454" t="str">
        <f>HYPERLINK("https://talan.bank.gov.ua/get-user-certificate/-GPfLVoFh7YkUgssBbNQ","Завантажити сертифікат")</f>
        <v>Завантажити сертифікат</v>
      </c>
    </row>
    <row r="455" spans="1:5" x14ac:dyDescent="0.3">
      <c r="A455" t="s">
        <v>1149</v>
      </c>
      <c r="B455" t="s">
        <v>5</v>
      </c>
      <c r="C455" t="s">
        <v>1150</v>
      </c>
      <c r="D455" t="s">
        <v>1151</v>
      </c>
      <c r="E455" t="str">
        <f>HYPERLINK("https://talan.bank.gov.ua/get-user-certificate/-GPfLfnMllQIVe6YEolI","Завантажити сертифікат")</f>
        <v>Завантажити сертифікат</v>
      </c>
    </row>
    <row r="456" spans="1:5" x14ac:dyDescent="0.3">
      <c r="A456" t="s">
        <v>1152</v>
      </c>
      <c r="B456" t="s">
        <v>5</v>
      </c>
      <c r="C456" t="s">
        <v>1153</v>
      </c>
      <c r="D456" t="s">
        <v>1154</v>
      </c>
      <c r="E456" t="str">
        <f>HYPERLINK("https://talan.bank.gov.ua/get-user-certificate/-GPfLHrcTdvkCL0Ipgds","Завантажити сертифікат")</f>
        <v>Завантажити сертифікат</v>
      </c>
    </row>
    <row r="457" spans="1:5" x14ac:dyDescent="0.3">
      <c r="A457" t="s">
        <v>1155</v>
      </c>
      <c r="B457" t="s">
        <v>5</v>
      </c>
      <c r="C457" t="s">
        <v>1156</v>
      </c>
      <c r="D457" t="s">
        <v>371</v>
      </c>
      <c r="E457" t="str">
        <f>HYPERLINK("https://talan.bank.gov.ua/get-user-certificate/-GPfLbZZS05Gk6Qnefr6","Завантажити сертифікат")</f>
        <v>Завантажити сертифікат</v>
      </c>
    </row>
    <row r="458" spans="1:5" x14ac:dyDescent="0.3">
      <c r="A458" t="s">
        <v>1157</v>
      </c>
      <c r="B458" t="s">
        <v>5</v>
      </c>
      <c r="C458" t="s">
        <v>1158</v>
      </c>
      <c r="D458" t="s">
        <v>980</v>
      </c>
      <c r="E458" t="str">
        <f>HYPERLINK("https://talan.bank.gov.ua/get-user-certificate/-GPfLIT6PgiekqPUg9SD","Завантажити сертифікат")</f>
        <v>Завантажити сертифікат</v>
      </c>
    </row>
    <row r="459" spans="1:5" x14ac:dyDescent="0.3">
      <c r="A459" t="s">
        <v>1159</v>
      </c>
      <c r="B459" t="s">
        <v>5</v>
      </c>
      <c r="C459" t="s">
        <v>1160</v>
      </c>
      <c r="D459" t="s">
        <v>874</v>
      </c>
      <c r="E459" t="str">
        <f>HYPERLINK("https://talan.bank.gov.ua/get-user-certificate/-GPfLWhaAyOrk0YvlkqE","Завантажити сертифікат")</f>
        <v>Завантажити сертифікат</v>
      </c>
    </row>
    <row r="460" spans="1:5" x14ac:dyDescent="0.3">
      <c r="A460" t="s">
        <v>1161</v>
      </c>
      <c r="B460" t="s">
        <v>5</v>
      </c>
      <c r="C460" t="s">
        <v>1162</v>
      </c>
      <c r="D460" t="s">
        <v>1163</v>
      </c>
      <c r="E460" t="str">
        <f>HYPERLINK("https://talan.bank.gov.ua/get-user-certificate/-GPfL4ffSPtq8uIppDxD","Завантажити сертифікат")</f>
        <v>Завантажити сертифікат</v>
      </c>
    </row>
    <row r="461" spans="1:5" x14ac:dyDescent="0.3">
      <c r="A461" t="s">
        <v>1164</v>
      </c>
      <c r="B461" t="s">
        <v>5</v>
      </c>
      <c r="C461" t="s">
        <v>1165</v>
      </c>
      <c r="D461" t="s">
        <v>1166</v>
      </c>
      <c r="E461" t="str">
        <f>HYPERLINK("https://talan.bank.gov.ua/get-user-certificate/-GPfLulKqxlpuZEeLxdW","Завантажити сертифікат")</f>
        <v>Завантажити сертифікат</v>
      </c>
    </row>
    <row r="462" spans="1:5" x14ac:dyDescent="0.3">
      <c r="A462" t="s">
        <v>1167</v>
      </c>
      <c r="B462" t="s">
        <v>5</v>
      </c>
      <c r="C462" t="s">
        <v>1168</v>
      </c>
      <c r="D462" t="s">
        <v>1169</v>
      </c>
      <c r="E462" t="str">
        <f>HYPERLINK("https://talan.bank.gov.ua/get-user-certificate/-GPfLdxfmemVeHfK4AjE","Завантажити сертифікат")</f>
        <v>Завантажити сертифікат</v>
      </c>
    </row>
    <row r="463" spans="1:5" x14ac:dyDescent="0.3">
      <c r="A463" t="s">
        <v>1170</v>
      </c>
      <c r="B463" t="s">
        <v>5</v>
      </c>
      <c r="C463" t="s">
        <v>1171</v>
      </c>
      <c r="D463" t="s">
        <v>1172</v>
      </c>
      <c r="E463" t="str">
        <f>HYPERLINK("https://talan.bank.gov.ua/get-user-certificate/-GPfLzA2mz9aZNiwYsig","Завантажити сертифікат")</f>
        <v>Завантажити сертифікат</v>
      </c>
    </row>
    <row r="464" spans="1:5" x14ac:dyDescent="0.3">
      <c r="A464" t="s">
        <v>1173</v>
      </c>
      <c r="B464" t="s">
        <v>5</v>
      </c>
      <c r="C464" t="s">
        <v>1174</v>
      </c>
      <c r="D464" t="s">
        <v>874</v>
      </c>
      <c r="E464" t="str">
        <f>HYPERLINK("https://talan.bank.gov.ua/get-user-certificate/-GPfLwOlppYJSFPyZLS1","Завантажити сертифікат")</f>
        <v>Завантажити сертифікат</v>
      </c>
    </row>
    <row r="465" spans="1:5" x14ac:dyDescent="0.3">
      <c r="A465" t="s">
        <v>1175</v>
      </c>
      <c r="B465" t="s">
        <v>5</v>
      </c>
      <c r="C465" t="s">
        <v>1176</v>
      </c>
      <c r="D465" t="s">
        <v>1177</v>
      </c>
      <c r="E465" t="str">
        <f>HYPERLINK("https://talan.bank.gov.ua/get-user-certificate/-GPfLTC4Z_BQZBPG8T9w","Завантажити сертифікат")</f>
        <v>Завантажити сертифікат</v>
      </c>
    </row>
    <row r="466" spans="1:5" x14ac:dyDescent="0.3">
      <c r="A466" t="s">
        <v>1178</v>
      </c>
      <c r="B466" t="s">
        <v>5</v>
      </c>
      <c r="C466" t="s">
        <v>1179</v>
      </c>
      <c r="D466" t="s">
        <v>691</v>
      </c>
      <c r="E466" t="str">
        <f>HYPERLINK("https://talan.bank.gov.ua/get-user-certificate/-GPfLwkaZKTq_7kIiQKt","Завантажити сертифікат")</f>
        <v>Завантажити сертифікат</v>
      </c>
    </row>
    <row r="467" spans="1:5" x14ac:dyDescent="0.3">
      <c r="A467" t="s">
        <v>1180</v>
      </c>
      <c r="B467" t="s">
        <v>5</v>
      </c>
      <c r="C467" t="s">
        <v>1181</v>
      </c>
      <c r="D467" t="s">
        <v>64</v>
      </c>
      <c r="E467" t="str">
        <f>HYPERLINK("https://talan.bank.gov.ua/get-user-certificate/-GPfLYJbcjFCzvWeeVzv","Завантажити сертифікат")</f>
        <v>Завантажити сертифікат</v>
      </c>
    </row>
    <row r="468" spans="1:5" x14ac:dyDescent="0.3">
      <c r="A468" t="s">
        <v>1182</v>
      </c>
      <c r="B468" t="s">
        <v>5</v>
      </c>
      <c r="C468" t="s">
        <v>1183</v>
      </c>
      <c r="D468" t="s">
        <v>1184</v>
      </c>
      <c r="E468" t="str">
        <f>HYPERLINK("https://talan.bank.gov.ua/get-user-certificate/-GPfL2Ovc7sfbdcMyTfr","Завантажити сертифікат")</f>
        <v>Завантажити сертифікат</v>
      </c>
    </row>
    <row r="469" spans="1:5" x14ac:dyDescent="0.3">
      <c r="A469" t="s">
        <v>1185</v>
      </c>
      <c r="B469" t="s">
        <v>5</v>
      </c>
      <c r="C469" t="s">
        <v>1186</v>
      </c>
      <c r="D469" t="s">
        <v>1187</v>
      </c>
      <c r="E469" t="str">
        <f>HYPERLINK("https://talan.bank.gov.ua/get-user-certificate/-GPfLGFpgFjwfi_4nDUg","Завантажити сертифікат")</f>
        <v>Завантажити сертифікат</v>
      </c>
    </row>
    <row r="470" spans="1:5" x14ac:dyDescent="0.3">
      <c r="A470" t="s">
        <v>1188</v>
      </c>
      <c r="B470" t="s">
        <v>5</v>
      </c>
      <c r="C470" t="s">
        <v>1189</v>
      </c>
      <c r="D470" t="s">
        <v>1190</v>
      </c>
      <c r="E470" t="str">
        <f>HYPERLINK("https://talan.bank.gov.ua/get-user-certificate/-GPfL93ygebHMM-vt2db","Завантажити сертифікат")</f>
        <v>Завантажити сертифікат</v>
      </c>
    </row>
    <row r="471" spans="1:5" x14ac:dyDescent="0.3">
      <c r="A471" t="s">
        <v>1191</v>
      </c>
      <c r="B471" t="s">
        <v>5</v>
      </c>
      <c r="C471" t="s">
        <v>1192</v>
      </c>
      <c r="D471" t="s">
        <v>441</v>
      </c>
      <c r="E471" t="str">
        <f>HYPERLINK("https://talan.bank.gov.ua/get-user-certificate/-GPfLmQotJfKAiXcedYS","Завантажити сертифікат")</f>
        <v>Завантажити сертифікат</v>
      </c>
    </row>
    <row r="472" spans="1:5" x14ac:dyDescent="0.3">
      <c r="A472" t="s">
        <v>1193</v>
      </c>
      <c r="B472" t="s">
        <v>5</v>
      </c>
      <c r="C472" t="s">
        <v>1194</v>
      </c>
      <c r="D472" t="s">
        <v>441</v>
      </c>
      <c r="E472" t="str">
        <f>HYPERLINK("https://talan.bank.gov.ua/get-user-certificate/-GPfLPgemrltWqfKgF9a","Завантажити сертифікат")</f>
        <v>Завантажити сертифікат</v>
      </c>
    </row>
    <row r="473" spans="1:5" x14ac:dyDescent="0.3">
      <c r="A473" t="s">
        <v>1195</v>
      </c>
      <c r="B473" t="s">
        <v>5</v>
      </c>
      <c r="C473" t="s">
        <v>1196</v>
      </c>
      <c r="D473" t="s">
        <v>441</v>
      </c>
      <c r="E473" t="str">
        <f>HYPERLINK("https://talan.bank.gov.ua/get-user-certificate/-GPfLu1r5Rn6-v5dO4te","Завантажити сертифікат")</f>
        <v>Завантажити сертифікат</v>
      </c>
    </row>
    <row r="474" spans="1:5" x14ac:dyDescent="0.3">
      <c r="A474" t="s">
        <v>1197</v>
      </c>
      <c r="B474" t="s">
        <v>5</v>
      </c>
      <c r="C474" t="s">
        <v>1198</v>
      </c>
      <c r="D474" t="s">
        <v>1199</v>
      </c>
      <c r="E474" t="str">
        <f>HYPERLINK("https://talan.bank.gov.ua/get-user-certificate/-GPfLKT6TX6bjIiCiJX1","Завантажити сертифікат")</f>
        <v>Завантажити сертифікат</v>
      </c>
    </row>
    <row r="475" spans="1:5" x14ac:dyDescent="0.3">
      <c r="A475" t="s">
        <v>1200</v>
      </c>
      <c r="B475" t="s">
        <v>5</v>
      </c>
      <c r="C475" t="s">
        <v>1201</v>
      </c>
      <c r="D475" t="s">
        <v>1202</v>
      </c>
      <c r="E475" t="str">
        <f>HYPERLINK("https://talan.bank.gov.ua/get-user-certificate/-GPfLCTVjlLjZ8aJ2YnM","Завантажити сертифікат")</f>
        <v>Завантажити сертифікат</v>
      </c>
    </row>
    <row r="476" spans="1:5" x14ac:dyDescent="0.3">
      <c r="A476" t="s">
        <v>1203</v>
      </c>
      <c r="B476" t="s">
        <v>5</v>
      </c>
      <c r="C476" t="s">
        <v>1204</v>
      </c>
      <c r="D476" t="s">
        <v>441</v>
      </c>
      <c r="E476" t="str">
        <f>HYPERLINK("https://talan.bank.gov.ua/get-user-certificate/-GPfLTHZKMVIZG96WNVK","Завантажити сертифікат")</f>
        <v>Завантажити сертифікат</v>
      </c>
    </row>
    <row r="477" spans="1:5" x14ac:dyDescent="0.3">
      <c r="A477" t="s">
        <v>1205</v>
      </c>
      <c r="B477" t="s">
        <v>5</v>
      </c>
      <c r="C477" t="s">
        <v>1206</v>
      </c>
      <c r="D477" t="s">
        <v>1207</v>
      </c>
      <c r="E477" t="str">
        <f>HYPERLINK("https://talan.bank.gov.ua/get-user-certificate/-GPfLyXj_2JVDs2pkiZl","Завантажити сертифікат")</f>
        <v>Завантажити сертифікат</v>
      </c>
    </row>
    <row r="478" spans="1:5" x14ac:dyDescent="0.3">
      <c r="A478" t="s">
        <v>1208</v>
      </c>
      <c r="B478" t="s">
        <v>5</v>
      </c>
      <c r="C478" t="s">
        <v>1209</v>
      </c>
      <c r="D478" t="s">
        <v>223</v>
      </c>
      <c r="E478" t="str">
        <f>HYPERLINK("https://talan.bank.gov.ua/get-user-certificate/-GPfLcxU2MoxfhVuBLdc","Завантажити сертифікат")</f>
        <v>Завантажити сертифікат</v>
      </c>
    </row>
    <row r="479" spans="1:5" x14ac:dyDescent="0.3">
      <c r="A479" t="s">
        <v>1210</v>
      </c>
      <c r="B479" t="s">
        <v>5</v>
      </c>
      <c r="C479" t="s">
        <v>1211</v>
      </c>
      <c r="D479" t="s">
        <v>1212</v>
      </c>
      <c r="E479" t="str">
        <f>HYPERLINK("https://talan.bank.gov.ua/get-user-certificate/-GPfLRYWlhyw4ZXy592b","Завантажити сертифікат")</f>
        <v>Завантажити сертифікат</v>
      </c>
    </row>
    <row r="480" spans="1:5" x14ac:dyDescent="0.3">
      <c r="A480" t="s">
        <v>1213</v>
      </c>
      <c r="B480" t="s">
        <v>5</v>
      </c>
      <c r="C480" t="s">
        <v>1214</v>
      </c>
      <c r="D480" t="s">
        <v>1215</v>
      </c>
      <c r="E480" t="str">
        <f>HYPERLINK("https://talan.bank.gov.ua/get-user-certificate/-GPfLFM7Lt2aeG0YWDNj","Завантажити сертифікат")</f>
        <v>Завантажити сертифікат</v>
      </c>
    </row>
    <row r="481" spans="1:5" x14ac:dyDescent="0.3">
      <c r="A481" t="s">
        <v>1216</v>
      </c>
      <c r="B481" t="s">
        <v>5</v>
      </c>
      <c r="C481" t="s">
        <v>1217</v>
      </c>
      <c r="D481" t="s">
        <v>1218</v>
      </c>
      <c r="E481" t="str">
        <f>HYPERLINK("https://talan.bank.gov.ua/get-user-certificate/-GPfLWhlvRCimy06z6fb","Завантажити сертифікат")</f>
        <v>Завантажити сертифікат</v>
      </c>
    </row>
    <row r="482" spans="1:5" x14ac:dyDescent="0.3">
      <c r="A482" t="s">
        <v>1219</v>
      </c>
      <c r="B482" t="s">
        <v>5</v>
      </c>
      <c r="C482" t="s">
        <v>1220</v>
      </c>
      <c r="D482" t="s">
        <v>1221</v>
      </c>
      <c r="E482" t="str">
        <f>HYPERLINK("https://talan.bank.gov.ua/get-user-certificate/-GPfLRYt76p8K3QgHlEV","Завантажити сертифікат")</f>
        <v>Завантажити сертифікат</v>
      </c>
    </row>
    <row r="483" spans="1:5" x14ac:dyDescent="0.3">
      <c r="A483" t="s">
        <v>1222</v>
      </c>
      <c r="B483" t="s">
        <v>5</v>
      </c>
      <c r="C483" t="s">
        <v>1223</v>
      </c>
      <c r="D483" t="s">
        <v>441</v>
      </c>
      <c r="E483" t="str">
        <f>HYPERLINK("https://talan.bank.gov.ua/get-user-certificate/-GPfLGCPwTdBF7LY0hqQ","Завантажити сертифікат")</f>
        <v>Завантажити сертифікат</v>
      </c>
    </row>
    <row r="484" spans="1:5" x14ac:dyDescent="0.3">
      <c r="A484" t="s">
        <v>1224</v>
      </c>
      <c r="B484" t="s">
        <v>5</v>
      </c>
      <c r="C484" t="s">
        <v>1225</v>
      </c>
      <c r="D484" t="s">
        <v>1226</v>
      </c>
      <c r="E484" t="str">
        <f>HYPERLINK("https://talan.bank.gov.ua/get-user-certificate/-GPfL4tMyoCq-stnXt52","Завантажити сертифікат")</f>
        <v>Завантажити сертифікат</v>
      </c>
    </row>
    <row r="485" spans="1:5" x14ac:dyDescent="0.3">
      <c r="A485" t="s">
        <v>1227</v>
      </c>
      <c r="B485" t="s">
        <v>5</v>
      </c>
      <c r="C485" t="s">
        <v>1228</v>
      </c>
      <c r="D485" t="s">
        <v>1229</v>
      </c>
      <c r="E485" t="str">
        <f>HYPERLINK("https://talan.bank.gov.ua/get-user-certificate/-GPfL9Fjqpo9-5_hEdW8","Завантажити сертифікат")</f>
        <v>Завантажити сертифікат</v>
      </c>
    </row>
    <row r="486" spans="1:5" x14ac:dyDescent="0.3">
      <c r="A486" t="s">
        <v>1230</v>
      </c>
      <c r="B486" t="s">
        <v>5</v>
      </c>
      <c r="C486" t="s">
        <v>1231</v>
      </c>
      <c r="D486" t="s">
        <v>441</v>
      </c>
      <c r="E486" t="str">
        <f>HYPERLINK("https://talan.bank.gov.ua/get-user-certificate/-GPfLeG5gvCxS6C-QpPQ","Завантажити сертифікат")</f>
        <v>Завантажити сертифікат</v>
      </c>
    </row>
    <row r="487" spans="1:5" x14ac:dyDescent="0.3">
      <c r="A487" t="s">
        <v>1232</v>
      </c>
      <c r="B487" t="s">
        <v>5</v>
      </c>
      <c r="C487" t="s">
        <v>1233</v>
      </c>
      <c r="D487" t="s">
        <v>441</v>
      </c>
      <c r="E487" t="str">
        <f>HYPERLINK("https://talan.bank.gov.ua/get-user-certificate/-GPfLXh2coziTyX9t3PD","Завантажити сертифікат")</f>
        <v>Завантажити сертифікат</v>
      </c>
    </row>
    <row r="488" spans="1:5" x14ac:dyDescent="0.3">
      <c r="A488" t="s">
        <v>1234</v>
      </c>
      <c r="B488" t="s">
        <v>5</v>
      </c>
      <c r="C488" t="s">
        <v>1235</v>
      </c>
      <c r="D488" t="s">
        <v>1139</v>
      </c>
      <c r="E488" t="str">
        <f>HYPERLINK("https://talan.bank.gov.ua/get-user-certificate/-GPfLsgJ0LEoyBNbvpIa","Завантажити сертифікат")</f>
        <v>Завантажити сертифікат</v>
      </c>
    </row>
    <row r="489" spans="1:5" x14ac:dyDescent="0.3">
      <c r="A489" t="s">
        <v>1236</v>
      </c>
      <c r="B489" t="s">
        <v>5</v>
      </c>
      <c r="C489" t="s">
        <v>1237</v>
      </c>
      <c r="D489" t="s">
        <v>441</v>
      </c>
      <c r="E489" t="str">
        <f>HYPERLINK("https://talan.bank.gov.ua/get-user-certificate/-GPfLGRuddWB0FVzdpyj","Завантажити сертифікат")</f>
        <v>Завантажити сертифікат</v>
      </c>
    </row>
    <row r="490" spans="1:5" x14ac:dyDescent="0.3">
      <c r="A490" t="s">
        <v>1238</v>
      </c>
      <c r="B490" t="s">
        <v>5</v>
      </c>
      <c r="C490" t="s">
        <v>1239</v>
      </c>
      <c r="D490" t="s">
        <v>160</v>
      </c>
      <c r="E490" t="str">
        <f>HYPERLINK("https://talan.bank.gov.ua/get-user-certificate/-GPfLHMkXy_szwI9cqca","Завантажити сертифікат")</f>
        <v>Завантажити сертифікат</v>
      </c>
    </row>
    <row r="491" spans="1:5" x14ac:dyDescent="0.3">
      <c r="A491" t="s">
        <v>1240</v>
      </c>
      <c r="B491" t="s">
        <v>5</v>
      </c>
      <c r="C491" t="s">
        <v>1241</v>
      </c>
      <c r="D491" t="s">
        <v>441</v>
      </c>
      <c r="E491" t="str">
        <f>HYPERLINK("https://talan.bank.gov.ua/get-user-certificate/-GPfL6dafDWaB-khq-5q","Завантажити сертифікат")</f>
        <v>Завантажити сертифікат</v>
      </c>
    </row>
    <row r="492" spans="1:5" x14ac:dyDescent="0.3">
      <c r="A492" t="s">
        <v>1242</v>
      </c>
      <c r="B492" t="s">
        <v>5</v>
      </c>
      <c r="C492" t="s">
        <v>1243</v>
      </c>
      <c r="D492" t="s">
        <v>1244</v>
      </c>
      <c r="E492" t="str">
        <f>HYPERLINK("https://talan.bank.gov.ua/get-user-certificate/-GPfL34j93Z4G7-3BrND","Завантажити сертифікат")</f>
        <v>Завантажити сертифікат</v>
      </c>
    </row>
    <row r="493" spans="1:5" x14ac:dyDescent="0.3">
      <c r="A493" t="s">
        <v>1245</v>
      </c>
      <c r="B493" t="s">
        <v>5</v>
      </c>
      <c r="C493" t="s">
        <v>1246</v>
      </c>
      <c r="D493" t="s">
        <v>1247</v>
      </c>
      <c r="E493" t="str">
        <f>HYPERLINK("https://talan.bank.gov.ua/get-user-certificate/-GPfLVbngs7a_mIcEWAB","Завантажити сертифікат")</f>
        <v>Завантажити сертифікат</v>
      </c>
    </row>
    <row r="494" spans="1:5" x14ac:dyDescent="0.3">
      <c r="A494" t="s">
        <v>1248</v>
      </c>
      <c r="B494" t="s">
        <v>5</v>
      </c>
      <c r="C494" t="s">
        <v>1249</v>
      </c>
      <c r="D494" t="s">
        <v>1250</v>
      </c>
      <c r="E494" t="str">
        <f>HYPERLINK("https://talan.bank.gov.ua/get-user-certificate/-GPfLvorMg5PB8gAQ7qE","Завантажити сертифікат")</f>
        <v>Завантажити сертифікат</v>
      </c>
    </row>
    <row r="495" spans="1:5" x14ac:dyDescent="0.3">
      <c r="A495" t="s">
        <v>1251</v>
      </c>
      <c r="B495" t="s">
        <v>5</v>
      </c>
      <c r="C495" t="s">
        <v>1252</v>
      </c>
      <c r="D495" t="s">
        <v>7</v>
      </c>
      <c r="E495" t="str">
        <f>HYPERLINK("https://talan.bank.gov.ua/get-user-certificate/-GPfLigwmDfRbYnvpSe1","Завантажити сертифікат")</f>
        <v>Завантажити сертифікат</v>
      </c>
    </row>
    <row r="496" spans="1:5" x14ac:dyDescent="0.3">
      <c r="A496" t="s">
        <v>1253</v>
      </c>
      <c r="B496" t="s">
        <v>5</v>
      </c>
      <c r="C496" t="s">
        <v>1254</v>
      </c>
      <c r="D496" t="s">
        <v>1255</v>
      </c>
      <c r="E496" t="str">
        <f>HYPERLINK("https://talan.bank.gov.ua/get-user-certificate/-GPfLSOdvKYrJdHdxNd9","Завантажити сертифікат")</f>
        <v>Завантажити сертифікат</v>
      </c>
    </row>
    <row r="497" spans="1:5" x14ac:dyDescent="0.3">
      <c r="A497" t="s">
        <v>1256</v>
      </c>
      <c r="B497" t="s">
        <v>5</v>
      </c>
      <c r="C497" t="s">
        <v>1257</v>
      </c>
      <c r="D497" t="s">
        <v>1258</v>
      </c>
      <c r="E497" t="str">
        <f>HYPERLINK("https://talan.bank.gov.ua/get-user-certificate/-GPfLfoqaTLNhnNKWFRs","Завантажити сертифікат")</f>
        <v>Завантажити сертифікат</v>
      </c>
    </row>
    <row r="498" spans="1:5" x14ac:dyDescent="0.3">
      <c r="A498" t="s">
        <v>1259</v>
      </c>
      <c r="B498" t="s">
        <v>5</v>
      </c>
      <c r="C498" t="s">
        <v>1260</v>
      </c>
      <c r="D498" t="s">
        <v>84</v>
      </c>
      <c r="E498" t="str">
        <f>HYPERLINK("https://talan.bank.gov.ua/get-user-certificate/-GPfLxdVGxnH1dBcJJk2","Завантажити сертифікат")</f>
        <v>Завантажити сертифікат</v>
      </c>
    </row>
    <row r="499" spans="1:5" x14ac:dyDescent="0.3">
      <c r="A499" t="s">
        <v>1261</v>
      </c>
      <c r="B499" t="s">
        <v>5</v>
      </c>
      <c r="C499" t="s">
        <v>1262</v>
      </c>
      <c r="D499" t="s">
        <v>884</v>
      </c>
      <c r="E499" t="str">
        <f>HYPERLINK("https://talan.bank.gov.ua/get-user-certificate/-GPfLotzR6nDyou0bzxT","Завантажити сертифікат")</f>
        <v>Завантажити сертифікат</v>
      </c>
    </row>
    <row r="500" spans="1:5" x14ac:dyDescent="0.3">
      <c r="A500" t="s">
        <v>1263</v>
      </c>
      <c r="B500" t="s">
        <v>5</v>
      </c>
      <c r="C500" t="s">
        <v>1264</v>
      </c>
      <c r="D500" t="s">
        <v>1265</v>
      </c>
      <c r="E500" t="str">
        <f>HYPERLINK("https://talan.bank.gov.ua/get-user-certificate/-GPfL8VVlMEzAn1MhaxA","Завантажити сертифікат")</f>
        <v>Завантажити сертифікат</v>
      </c>
    </row>
    <row r="501" spans="1:5" x14ac:dyDescent="0.3">
      <c r="A501" t="s">
        <v>1266</v>
      </c>
      <c r="B501" t="s">
        <v>5</v>
      </c>
      <c r="C501" t="s">
        <v>1267</v>
      </c>
      <c r="D501" t="s">
        <v>1268</v>
      </c>
      <c r="E501" t="str">
        <f>HYPERLINK("https://talan.bank.gov.ua/get-user-certificate/-GPfLoOkn1ZHI3155Kcs","Завантажити сертифікат")</f>
        <v>Завантажити сертифікат</v>
      </c>
    </row>
    <row r="502" spans="1:5" x14ac:dyDescent="0.3">
      <c r="A502" t="s">
        <v>1269</v>
      </c>
      <c r="B502" t="s">
        <v>5</v>
      </c>
      <c r="C502" t="s">
        <v>1270</v>
      </c>
      <c r="D502" t="s">
        <v>1271</v>
      </c>
      <c r="E502" t="str">
        <f>HYPERLINK("https://talan.bank.gov.ua/get-user-certificate/-GPfLDpJmJ7t8e88r2Oi","Завантажити сертифікат")</f>
        <v>Завантажити сертифікат</v>
      </c>
    </row>
    <row r="503" spans="1:5" x14ac:dyDescent="0.3">
      <c r="A503" t="s">
        <v>1272</v>
      </c>
      <c r="B503" t="s">
        <v>5</v>
      </c>
      <c r="C503" t="s">
        <v>1273</v>
      </c>
      <c r="D503" t="s">
        <v>1274</v>
      </c>
      <c r="E503" t="str">
        <f>HYPERLINK("https://talan.bank.gov.ua/get-user-certificate/-GPfLWNyqfZW_1k65aY3","Завантажити сертифікат")</f>
        <v>Завантажити сертифікат</v>
      </c>
    </row>
    <row r="504" spans="1:5" x14ac:dyDescent="0.3">
      <c r="A504" t="s">
        <v>1275</v>
      </c>
      <c r="B504" t="s">
        <v>5</v>
      </c>
      <c r="C504" t="s">
        <v>1276</v>
      </c>
      <c r="D504" t="s">
        <v>1277</v>
      </c>
      <c r="E504" t="str">
        <f>HYPERLINK("https://talan.bank.gov.ua/get-user-certificate/-GPfLLeO7klqcVX1bM4M","Завантажити сертифікат")</f>
        <v>Завантажити сертифікат</v>
      </c>
    </row>
    <row r="505" spans="1:5" x14ac:dyDescent="0.3">
      <c r="A505" t="s">
        <v>1278</v>
      </c>
      <c r="B505" t="s">
        <v>5</v>
      </c>
      <c r="C505" t="s">
        <v>1279</v>
      </c>
      <c r="D505" t="s">
        <v>1280</v>
      </c>
      <c r="E505" t="str">
        <f>HYPERLINK("https://talan.bank.gov.ua/get-user-certificate/-GPfLF7rq7Vicj8aIaiX","Завантажити сертифікат")</f>
        <v>Завантажити сертифікат</v>
      </c>
    </row>
    <row r="506" spans="1:5" x14ac:dyDescent="0.3">
      <c r="A506" t="s">
        <v>1281</v>
      </c>
      <c r="B506" t="s">
        <v>5</v>
      </c>
      <c r="C506" t="s">
        <v>1282</v>
      </c>
      <c r="D506" t="s">
        <v>1283</v>
      </c>
      <c r="E506" t="str">
        <f>HYPERLINK("https://talan.bank.gov.ua/get-user-certificate/-GPfLj44Ye1w6qkS7fJH","Завантажити сертифікат")</f>
        <v>Завантажити сертифікат</v>
      </c>
    </row>
    <row r="507" spans="1:5" x14ac:dyDescent="0.3">
      <c r="A507" t="s">
        <v>1284</v>
      </c>
      <c r="B507" t="s">
        <v>5</v>
      </c>
      <c r="C507" t="s">
        <v>1285</v>
      </c>
      <c r="D507" t="s">
        <v>1286</v>
      </c>
      <c r="E507" t="str">
        <f>HYPERLINK("https://talan.bank.gov.ua/get-user-certificate/-GPfL4YvrYG47EymhYjR","Завантажити сертифікат")</f>
        <v>Завантажити сертифікат</v>
      </c>
    </row>
    <row r="508" spans="1:5" x14ac:dyDescent="0.3">
      <c r="A508" t="s">
        <v>1287</v>
      </c>
      <c r="B508" t="s">
        <v>5</v>
      </c>
      <c r="C508" t="s">
        <v>1288</v>
      </c>
      <c r="D508" t="s">
        <v>1289</v>
      </c>
      <c r="E508" t="str">
        <f>HYPERLINK("https://talan.bank.gov.ua/get-user-certificate/-GPfLpz9qXJsqNJQUdMb","Завантажити сертифікат")</f>
        <v>Завантажити сертифікат</v>
      </c>
    </row>
    <row r="509" spans="1:5" x14ac:dyDescent="0.3">
      <c r="A509" t="s">
        <v>1290</v>
      </c>
      <c r="B509" t="s">
        <v>5</v>
      </c>
      <c r="C509" t="s">
        <v>1291</v>
      </c>
      <c r="D509" t="s">
        <v>1184</v>
      </c>
      <c r="E509" t="str">
        <f>HYPERLINK("https://talan.bank.gov.ua/get-user-certificate/-GPfLBKArIJzSSLAB_Sa","Завантажити сертифікат")</f>
        <v>Завантажити сертифікат</v>
      </c>
    </row>
    <row r="510" spans="1:5" x14ac:dyDescent="0.3">
      <c r="A510" t="s">
        <v>1292</v>
      </c>
      <c r="B510" t="s">
        <v>5</v>
      </c>
      <c r="C510" t="s">
        <v>1293</v>
      </c>
      <c r="D510" t="s">
        <v>1294</v>
      </c>
      <c r="E510" t="str">
        <f>HYPERLINK("https://talan.bank.gov.ua/get-user-certificate/-GPfL6gdf2WluJ04u6Z0","Завантажити сертифікат")</f>
        <v>Завантажити сертифікат</v>
      </c>
    </row>
    <row r="511" spans="1:5" x14ac:dyDescent="0.3">
      <c r="A511" t="s">
        <v>1295</v>
      </c>
      <c r="B511" t="s">
        <v>5</v>
      </c>
      <c r="C511" t="s">
        <v>1296</v>
      </c>
      <c r="D511" t="s">
        <v>1271</v>
      </c>
      <c r="E511" t="str">
        <f>HYPERLINK("https://talan.bank.gov.ua/get-user-certificate/-GPfLh4EtH-zSobT1z-J","Завантажити сертифікат")</f>
        <v>Завантажити сертифікат</v>
      </c>
    </row>
    <row r="512" spans="1:5" x14ac:dyDescent="0.3">
      <c r="A512" t="s">
        <v>1297</v>
      </c>
      <c r="B512" t="s">
        <v>5</v>
      </c>
      <c r="C512" t="s">
        <v>1298</v>
      </c>
      <c r="D512" t="s">
        <v>1299</v>
      </c>
      <c r="E512" t="str">
        <f>HYPERLINK("https://talan.bank.gov.ua/get-user-certificate/-GPfLAA0OVy0U1ai8twT","Завантажити сертифікат")</f>
        <v>Завантажити сертифікат</v>
      </c>
    </row>
    <row r="513" spans="1:5" x14ac:dyDescent="0.3">
      <c r="A513" t="s">
        <v>1300</v>
      </c>
      <c r="B513" t="s">
        <v>5</v>
      </c>
      <c r="C513" t="s">
        <v>1301</v>
      </c>
      <c r="D513" t="s">
        <v>1302</v>
      </c>
      <c r="E513" t="str">
        <f>HYPERLINK("https://talan.bank.gov.ua/get-user-certificate/-GPfLOk8n5OXihEOVyeK","Завантажити сертифікат")</f>
        <v>Завантажити сертифікат</v>
      </c>
    </row>
    <row r="514" spans="1:5" x14ac:dyDescent="0.3">
      <c r="A514" t="s">
        <v>1303</v>
      </c>
      <c r="B514" t="s">
        <v>5</v>
      </c>
      <c r="C514" t="s">
        <v>1304</v>
      </c>
      <c r="D514" t="s">
        <v>1305</v>
      </c>
      <c r="E514" t="str">
        <f>HYPERLINK("https://talan.bank.gov.ua/get-user-certificate/-GPfLwC_MG-c6QE1rlrk","Завантажити сертифікат")</f>
        <v>Завантажити сертифікат</v>
      </c>
    </row>
    <row r="515" spans="1:5" x14ac:dyDescent="0.3">
      <c r="A515" t="s">
        <v>1306</v>
      </c>
      <c r="B515" t="s">
        <v>5</v>
      </c>
      <c r="C515" t="s">
        <v>1307</v>
      </c>
      <c r="D515" t="s">
        <v>16</v>
      </c>
      <c r="E515" t="str">
        <f>HYPERLINK("https://talan.bank.gov.ua/get-user-certificate/-GPfLR0SrnG-Y2g-sheV","Завантажити сертифікат")</f>
        <v>Завантажити сертифікат</v>
      </c>
    </row>
    <row r="516" spans="1:5" x14ac:dyDescent="0.3">
      <c r="A516" t="s">
        <v>1308</v>
      </c>
      <c r="B516" t="s">
        <v>5</v>
      </c>
      <c r="C516" t="s">
        <v>1309</v>
      </c>
      <c r="D516" t="s">
        <v>1310</v>
      </c>
      <c r="E516" t="str">
        <f>HYPERLINK("https://talan.bank.gov.ua/get-user-certificate/-GPfLOuT5q2Rnu9q9d4-","Завантажити сертифікат")</f>
        <v>Завантажити сертифікат</v>
      </c>
    </row>
    <row r="517" spans="1:5" x14ac:dyDescent="0.3">
      <c r="A517" t="s">
        <v>1311</v>
      </c>
      <c r="B517" t="s">
        <v>5</v>
      </c>
      <c r="C517" t="s">
        <v>1312</v>
      </c>
      <c r="D517" t="s">
        <v>1313</v>
      </c>
      <c r="E517" t="str">
        <f>HYPERLINK("https://talan.bank.gov.ua/get-user-certificate/-GPfLF1TYkXX9DkMmr6n","Завантажити сертифікат")</f>
        <v>Завантажити сертифікат</v>
      </c>
    </row>
    <row r="518" spans="1:5" x14ac:dyDescent="0.3">
      <c r="A518" t="s">
        <v>1314</v>
      </c>
      <c r="B518" t="s">
        <v>5</v>
      </c>
      <c r="C518" t="s">
        <v>1315</v>
      </c>
      <c r="D518" t="s">
        <v>919</v>
      </c>
      <c r="E518" t="str">
        <f>HYPERLINK("https://talan.bank.gov.ua/get-user-certificate/-GPfLWClkyoWQnkzCiDL","Завантажити сертифікат")</f>
        <v>Завантажити сертифікат</v>
      </c>
    </row>
    <row r="519" spans="1:5" x14ac:dyDescent="0.3">
      <c r="A519" t="s">
        <v>1316</v>
      </c>
      <c r="B519" t="s">
        <v>5</v>
      </c>
      <c r="C519" t="s">
        <v>1317</v>
      </c>
      <c r="D519" t="s">
        <v>919</v>
      </c>
      <c r="E519" t="str">
        <f>HYPERLINK("https://talan.bank.gov.ua/get-user-certificate/-GPfLKzeOIIN9E9wp4i5","Завантажити сертифікат")</f>
        <v>Завантажити сертифікат</v>
      </c>
    </row>
    <row r="520" spans="1:5" x14ac:dyDescent="0.3">
      <c r="A520" t="s">
        <v>1318</v>
      </c>
      <c r="B520" t="s">
        <v>5</v>
      </c>
      <c r="C520" t="s">
        <v>1319</v>
      </c>
      <c r="D520" t="s">
        <v>1320</v>
      </c>
      <c r="E520" t="str">
        <f>HYPERLINK("https://talan.bank.gov.ua/get-user-certificate/-GPfLhUTVrZ8dX3yqMJN","Завантажити сертифікат")</f>
        <v>Завантажити сертифікат</v>
      </c>
    </row>
    <row r="521" spans="1:5" x14ac:dyDescent="0.3">
      <c r="A521" t="s">
        <v>1321</v>
      </c>
      <c r="B521" t="s">
        <v>5</v>
      </c>
      <c r="C521" t="s">
        <v>1322</v>
      </c>
      <c r="D521" t="s">
        <v>691</v>
      </c>
      <c r="E521" t="str">
        <f>HYPERLINK("https://talan.bank.gov.ua/get-user-certificate/-GPfLs3NI2EfeE2j41eE","Завантажити сертифікат")</f>
        <v>Завантажити сертифікат</v>
      </c>
    </row>
    <row r="522" spans="1:5" x14ac:dyDescent="0.3">
      <c r="A522" t="s">
        <v>1323</v>
      </c>
      <c r="B522" t="s">
        <v>5</v>
      </c>
      <c r="C522" t="s">
        <v>1324</v>
      </c>
      <c r="D522" t="s">
        <v>371</v>
      </c>
      <c r="E522" t="str">
        <f>HYPERLINK("https://talan.bank.gov.ua/get-user-certificate/-GPfLbnfggODHX_fuSvu","Завантажити сертифікат")</f>
        <v>Завантажити сертифікат</v>
      </c>
    </row>
    <row r="523" spans="1:5" x14ac:dyDescent="0.3">
      <c r="A523" t="s">
        <v>1325</v>
      </c>
      <c r="B523" t="s">
        <v>5</v>
      </c>
      <c r="C523" t="s">
        <v>1326</v>
      </c>
      <c r="D523" t="s">
        <v>1327</v>
      </c>
      <c r="E523" t="str">
        <f>HYPERLINK("https://talan.bank.gov.ua/get-user-certificate/-GPfLDWluKO2NMyTiSWf","Завантажити сертифікат")</f>
        <v>Завантажити сертифікат</v>
      </c>
    </row>
    <row r="524" spans="1:5" x14ac:dyDescent="0.3">
      <c r="A524" t="s">
        <v>1328</v>
      </c>
      <c r="B524" t="s">
        <v>5</v>
      </c>
      <c r="C524" t="s">
        <v>1329</v>
      </c>
      <c r="D524" t="s">
        <v>1330</v>
      </c>
      <c r="E524" t="str">
        <f>HYPERLINK("https://talan.bank.gov.ua/get-user-certificate/-GPfL2oEFyig4ghwy410","Завантажити сертифікат")</f>
        <v>Завантажити сертифікат</v>
      </c>
    </row>
    <row r="525" spans="1:5" x14ac:dyDescent="0.3">
      <c r="A525" t="s">
        <v>1331</v>
      </c>
      <c r="B525" t="s">
        <v>5</v>
      </c>
      <c r="C525" t="s">
        <v>1332</v>
      </c>
      <c r="D525" t="s">
        <v>1333</v>
      </c>
      <c r="E525" t="str">
        <f>HYPERLINK("https://talan.bank.gov.ua/get-user-certificate/-GPfLbC0Qrg0qrPyfhx6","Завантажити сертифікат")</f>
        <v>Завантажити сертифікат</v>
      </c>
    </row>
    <row r="526" spans="1:5" x14ac:dyDescent="0.3">
      <c r="A526" t="s">
        <v>1334</v>
      </c>
      <c r="B526" t="s">
        <v>5</v>
      </c>
      <c r="C526" t="s">
        <v>1335</v>
      </c>
      <c r="D526" t="s">
        <v>223</v>
      </c>
      <c r="E526" t="str">
        <f>HYPERLINK("https://talan.bank.gov.ua/get-user-certificate/-GPfLbXGNnjr9JVR7NkT","Завантажити сертифікат")</f>
        <v>Завантажити сертифікат</v>
      </c>
    </row>
    <row r="527" spans="1:5" x14ac:dyDescent="0.3">
      <c r="A527" t="s">
        <v>1336</v>
      </c>
      <c r="B527" t="s">
        <v>5</v>
      </c>
      <c r="C527" t="s">
        <v>1337</v>
      </c>
      <c r="D527" t="s">
        <v>1338</v>
      </c>
      <c r="E527" t="str">
        <f>HYPERLINK("https://talan.bank.gov.ua/get-user-certificate/-GPfLlBA5MPShF7GCne1","Завантажити сертифікат")</f>
        <v>Завантажити сертифікат</v>
      </c>
    </row>
    <row r="528" spans="1:5" x14ac:dyDescent="0.3">
      <c r="A528" t="s">
        <v>1339</v>
      </c>
      <c r="B528" t="s">
        <v>5</v>
      </c>
      <c r="C528" t="s">
        <v>1340</v>
      </c>
      <c r="D528" t="s">
        <v>514</v>
      </c>
      <c r="E528" t="str">
        <f>HYPERLINK("https://talan.bank.gov.ua/get-user-certificate/-GPfLF8xglLMbQ1VrHkh","Завантажити сертифікат")</f>
        <v>Завантажити сертифікат</v>
      </c>
    </row>
    <row r="529" spans="1:5" x14ac:dyDescent="0.3">
      <c r="A529" t="s">
        <v>1341</v>
      </c>
      <c r="B529" t="s">
        <v>5</v>
      </c>
      <c r="C529" t="s">
        <v>1342</v>
      </c>
      <c r="D529" t="s">
        <v>456</v>
      </c>
      <c r="E529" t="str">
        <f>HYPERLINK("https://talan.bank.gov.ua/get-user-certificate/-GPfLRJTr4mg-etJU6EE","Завантажити сертифікат")</f>
        <v>Завантажити сертифікат</v>
      </c>
    </row>
    <row r="530" spans="1:5" x14ac:dyDescent="0.3">
      <c r="A530" t="s">
        <v>1343</v>
      </c>
      <c r="B530" t="s">
        <v>5</v>
      </c>
      <c r="C530" t="s">
        <v>1344</v>
      </c>
      <c r="D530" t="s">
        <v>7</v>
      </c>
      <c r="E530" t="str">
        <f>HYPERLINK("https://talan.bank.gov.ua/get-user-certificate/-GPfLPSkwEeLyReTupTz","Завантажити сертифікат")</f>
        <v>Завантажити сертифікат</v>
      </c>
    </row>
    <row r="531" spans="1:5" x14ac:dyDescent="0.3">
      <c r="A531" t="s">
        <v>1345</v>
      </c>
      <c r="B531" t="s">
        <v>5</v>
      </c>
      <c r="C531" t="s">
        <v>1346</v>
      </c>
      <c r="D531" t="s">
        <v>7</v>
      </c>
      <c r="E531" t="str">
        <f>HYPERLINK("https://talan.bank.gov.ua/get-user-certificate/-GPfLEcuo-O3zQfUJfTa","Завантажити сертифікат")</f>
        <v>Завантажити сертифікат</v>
      </c>
    </row>
    <row r="532" spans="1:5" x14ac:dyDescent="0.3">
      <c r="A532" t="s">
        <v>1347</v>
      </c>
      <c r="B532" t="s">
        <v>5</v>
      </c>
      <c r="C532" t="s">
        <v>1348</v>
      </c>
      <c r="D532" t="s">
        <v>7</v>
      </c>
      <c r="E532" t="str">
        <f>HYPERLINK("https://talan.bank.gov.ua/get-user-certificate/-GPfL8StE2gfM617JOZS","Завантажити сертифікат")</f>
        <v>Завантажити сертифікат</v>
      </c>
    </row>
    <row r="533" spans="1:5" x14ac:dyDescent="0.3">
      <c r="A533" t="s">
        <v>1349</v>
      </c>
      <c r="B533" t="s">
        <v>5</v>
      </c>
      <c r="C533" t="s">
        <v>1350</v>
      </c>
      <c r="D533" t="s">
        <v>7</v>
      </c>
      <c r="E533" t="str">
        <f>HYPERLINK("https://talan.bank.gov.ua/get-user-certificate/-GPfLsiB-2snckMKQdeM","Завантажити сертифікат")</f>
        <v>Завантажити сертифікат</v>
      </c>
    </row>
    <row r="534" spans="1:5" x14ac:dyDescent="0.3">
      <c r="A534" t="s">
        <v>1351</v>
      </c>
      <c r="B534" t="s">
        <v>5</v>
      </c>
      <c r="C534" t="s">
        <v>1352</v>
      </c>
      <c r="D534" t="s">
        <v>7</v>
      </c>
      <c r="E534" t="str">
        <f>HYPERLINK("https://talan.bank.gov.ua/get-user-certificate/-GPfL2saEMyuIgpOih1R","Завантажити сертифікат")</f>
        <v>Завантажити сертифікат</v>
      </c>
    </row>
    <row r="535" spans="1:5" x14ac:dyDescent="0.3">
      <c r="A535" t="s">
        <v>1353</v>
      </c>
      <c r="B535" t="s">
        <v>5</v>
      </c>
      <c r="C535" t="s">
        <v>1354</v>
      </c>
      <c r="D535" t="s">
        <v>7</v>
      </c>
      <c r="E535" t="str">
        <f>HYPERLINK("https://talan.bank.gov.ua/get-user-certificate/-GPfLjn8aifDQelzJGZD","Завантажити сертифікат")</f>
        <v>Завантажити сертифікат</v>
      </c>
    </row>
    <row r="536" spans="1:5" x14ac:dyDescent="0.3">
      <c r="A536" t="s">
        <v>1355</v>
      </c>
      <c r="B536" t="s">
        <v>5</v>
      </c>
      <c r="C536" t="s">
        <v>1356</v>
      </c>
      <c r="D536" t="s">
        <v>7</v>
      </c>
      <c r="E536" t="str">
        <f>HYPERLINK("https://talan.bank.gov.ua/get-user-certificate/-GPfLJmu7I6fio7XJ1bw","Завантажити сертифікат")</f>
        <v>Завантажити сертифікат</v>
      </c>
    </row>
    <row r="537" spans="1:5" x14ac:dyDescent="0.3">
      <c r="A537" t="s">
        <v>1357</v>
      </c>
      <c r="B537" t="s">
        <v>5</v>
      </c>
      <c r="C537" t="s">
        <v>1358</v>
      </c>
      <c r="D537" t="s">
        <v>7</v>
      </c>
      <c r="E537" t="str">
        <f>HYPERLINK("https://talan.bank.gov.ua/get-user-certificate/-GPfLavjYFiJ0ZNF-51X","Завантажити сертифікат")</f>
        <v>Завантажити сертифікат</v>
      </c>
    </row>
    <row r="538" spans="1:5" x14ac:dyDescent="0.3">
      <c r="A538" t="s">
        <v>1359</v>
      </c>
      <c r="B538" t="s">
        <v>5</v>
      </c>
      <c r="C538" t="s">
        <v>1360</v>
      </c>
      <c r="D538" t="s">
        <v>10</v>
      </c>
      <c r="E538" t="str">
        <f>HYPERLINK("https://talan.bank.gov.ua/get-user-certificate/-GPfL-l6Zbr6qr3P9Zhi","Завантажити сертифікат")</f>
        <v>Завантажити сертифікат</v>
      </c>
    </row>
    <row r="539" spans="1:5" x14ac:dyDescent="0.3">
      <c r="A539" t="s">
        <v>1361</v>
      </c>
      <c r="B539" t="s">
        <v>5</v>
      </c>
      <c r="C539" t="s">
        <v>1362</v>
      </c>
      <c r="D539" t="s">
        <v>84</v>
      </c>
      <c r="E539" t="str">
        <f>HYPERLINK("https://talan.bank.gov.ua/get-user-certificate/-GPfLKDLC__886W2g0Jz","Завантажити сертифікат")</f>
        <v>Завантажити сертифікат</v>
      </c>
    </row>
    <row r="540" spans="1:5" x14ac:dyDescent="0.3">
      <c r="A540" t="s">
        <v>1363</v>
      </c>
      <c r="B540" t="s">
        <v>5</v>
      </c>
      <c r="C540" t="s">
        <v>1364</v>
      </c>
      <c r="D540" t="s">
        <v>1365</v>
      </c>
      <c r="E540" t="str">
        <f>HYPERLINK("https://talan.bank.gov.ua/get-user-certificate/-GPfLrr-3m6pS9xj8Qp-","Завантажити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  <hyperlink ref="E292" r:id="rId291" tooltip="Завантажити сертифікат" display="Завантажити сертифікат"/>
    <hyperlink ref="E293" r:id="rId292" tooltip="Завантажити сертифікат" display="Завантажити сертифікат"/>
    <hyperlink ref="E294" r:id="rId293" tooltip="Завантажити сертифікат" display="Завантажити сертифікат"/>
    <hyperlink ref="E295" r:id="rId294" tooltip="Завантажити сертифікат" display="Завантажити сертифікат"/>
    <hyperlink ref="E296" r:id="rId295" tooltip="Завантажити сертифікат" display="Завантажити сертифікат"/>
    <hyperlink ref="E297" r:id="rId296" tooltip="Завантажити сертифікат" display="Завантажити сертифікат"/>
    <hyperlink ref="E298" r:id="rId297" tooltip="Завантажити сертифікат" display="Завантажити сертифікат"/>
    <hyperlink ref="E299" r:id="rId298" tooltip="Завантажити сертифікат" display="Завантажити сертифікат"/>
    <hyperlink ref="E300" r:id="rId299" tooltip="Завантажити сертифікат" display="Завантажити сертифікат"/>
    <hyperlink ref="E301" r:id="rId300" tooltip="Завантажити сертифікат" display="Завантажити сертифікат"/>
    <hyperlink ref="E302" r:id="rId301" tooltip="Завантажити сертифікат" display="Завантажити сертифікат"/>
    <hyperlink ref="E303" r:id="rId302" tooltip="Завантажити сертифікат" display="Завантажити сертифікат"/>
    <hyperlink ref="E304" r:id="rId303" tooltip="Завантажити сертифікат" display="Завантажити сертифікат"/>
    <hyperlink ref="E305" r:id="rId304" tooltip="Завантажити сертифікат" display="Завантажити сертифікат"/>
    <hyperlink ref="E306" r:id="rId305" tooltip="Завантажити сертифікат" display="Завантажити сертифікат"/>
    <hyperlink ref="E307" r:id="rId306" tooltip="Завантажити сертифікат" display="Завантажити сертифікат"/>
    <hyperlink ref="E308" r:id="rId307" tooltip="Завантажити сертифікат" display="Завантажити сертифікат"/>
    <hyperlink ref="E309" r:id="rId308" tooltip="Завантажити сертифікат" display="Завантажити сертифікат"/>
    <hyperlink ref="E310" r:id="rId309" tooltip="Завантажити сертифікат" display="Завантажити сертифікат"/>
    <hyperlink ref="E311" r:id="rId310" tooltip="Завантажити сертифікат" display="Завантажити сертифікат"/>
    <hyperlink ref="E312" r:id="rId311" tooltip="Завантажити сертифікат" display="Завантажити сертифікат"/>
    <hyperlink ref="E313" r:id="rId312" tooltip="Завантажити сертифікат" display="Завантажити сертифікат"/>
    <hyperlink ref="E314" r:id="rId313" tooltip="Завантажити сертифікат" display="Завантажити сертифікат"/>
    <hyperlink ref="E315" r:id="rId314" tooltip="Завантажити сертифікат" display="Завантажити сертифікат"/>
    <hyperlink ref="E316" r:id="rId315" tooltip="Завантажити сертифікат" display="Завантажити сертифікат"/>
    <hyperlink ref="E317" r:id="rId316" tooltip="Завантажити сертифікат" display="Завантажити сертифікат"/>
    <hyperlink ref="E318" r:id="rId317" tooltip="Завантажити сертифікат" display="Завантажити сертифікат"/>
    <hyperlink ref="E319" r:id="rId318" tooltip="Завантажити сертифікат" display="Завантажити сертифікат"/>
    <hyperlink ref="E320" r:id="rId319" tooltip="Завантажити сертифікат" display="Завантажити сертифікат"/>
    <hyperlink ref="E321" r:id="rId320" tooltip="Завантажити сертифікат" display="Завантажити сертифікат"/>
    <hyperlink ref="E322" r:id="rId321" tooltip="Завантажити сертифікат" display="Завантажити сертифікат"/>
    <hyperlink ref="E323" r:id="rId322" tooltip="Завантажити сертифікат" display="Завантажити сертифікат"/>
    <hyperlink ref="E324" r:id="rId323" tooltip="Завантажити сертифікат" display="Завантажити сертифікат"/>
    <hyperlink ref="E325" r:id="rId324" tooltip="Завантажити сертифікат" display="Завантажити сертифікат"/>
    <hyperlink ref="E326" r:id="rId325" tooltip="Завантажити сертифікат" display="Завантажити сертифікат"/>
    <hyperlink ref="E327" r:id="rId326" tooltip="Завантажити сертифікат" display="Завантажити сертифікат"/>
    <hyperlink ref="E328" r:id="rId327" tooltip="Завантажити сертифікат" display="Завантажити сертифікат"/>
    <hyperlink ref="E329" r:id="rId328" tooltip="Завантажити сертифікат" display="Завантажити сертифікат"/>
    <hyperlink ref="E330" r:id="rId329" tooltip="Завантажити сертифікат" display="Завантажити сертифікат"/>
    <hyperlink ref="E331" r:id="rId330" tooltip="Завантажити сертифікат" display="Завантажити сертифікат"/>
    <hyperlink ref="E332" r:id="rId331" tooltip="Завантажити сертифікат" display="Завантажити сертифікат"/>
    <hyperlink ref="E333" r:id="rId332" tooltip="Завантажити сертифікат" display="Завантажити сертифікат"/>
    <hyperlink ref="E334" r:id="rId333" tooltip="Завантажити сертифікат" display="Завантажити сертифікат"/>
    <hyperlink ref="E335" r:id="rId334" tooltip="Завантажити сертифікат" display="Завантажити сертифікат"/>
    <hyperlink ref="E336" r:id="rId335" tooltip="Завантажити сертифікат" display="Завантажити сертифікат"/>
    <hyperlink ref="E337" r:id="rId336" tooltip="Завантажити сертифікат" display="Завантажити сертифікат"/>
    <hyperlink ref="E338" r:id="rId337" tooltip="Завантажити сертифікат" display="Завантажити сертифікат"/>
    <hyperlink ref="E339" r:id="rId338" tooltip="Завантажити сертифікат" display="Завантажити сертифікат"/>
    <hyperlink ref="E340" r:id="rId339" tooltip="Завантажити сертифікат" display="Завантажити сертифікат"/>
    <hyperlink ref="E341" r:id="rId340" tooltip="Завантажити сертифікат" display="Завантажити сертифікат"/>
    <hyperlink ref="E342" r:id="rId341" tooltip="Завантажити сертифікат" display="Завантажити сертифікат"/>
    <hyperlink ref="E343" r:id="rId342" tooltip="Завантажити сертифікат" display="Завантажити сертифікат"/>
    <hyperlink ref="E344" r:id="rId343" tooltip="Завантажити сертифікат" display="Завантажити сертифікат"/>
    <hyperlink ref="E345" r:id="rId344" tooltip="Завантажити сертифікат" display="Завантажити сертифікат"/>
    <hyperlink ref="E346" r:id="rId345" tooltip="Завантажити сертифікат" display="Завантажити сертифікат"/>
    <hyperlink ref="E347" r:id="rId346" tooltip="Завантажити сертифікат" display="Завантажити сертифікат"/>
    <hyperlink ref="E348" r:id="rId347" tooltip="Завантажити сертифікат" display="Завантажити сертифікат"/>
    <hyperlink ref="E349" r:id="rId348" tooltip="Завантажити сертифікат" display="Завантажити сертифікат"/>
    <hyperlink ref="E350" r:id="rId349" tooltip="Завантажити сертифікат" display="Завантажити сертифікат"/>
    <hyperlink ref="E351" r:id="rId350" tooltip="Завантажити сертифікат" display="Завантажити сертифікат"/>
    <hyperlink ref="E352" r:id="rId351" tooltip="Завантажити сертифікат" display="Завантажити сертифікат"/>
    <hyperlink ref="E353" r:id="rId352" tooltip="Завантажити сертифікат" display="Завантажити сертифікат"/>
    <hyperlink ref="E354" r:id="rId353" tooltip="Завантажити сертифікат" display="Завантажити сертифікат"/>
    <hyperlink ref="E355" r:id="rId354" tooltip="Завантажити сертифікат" display="Завантажити сертифікат"/>
    <hyperlink ref="E356" r:id="rId355" tooltip="Завантажити сертифікат" display="Завантажити сертифікат"/>
    <hyperlink ref="E357" r:id="rId356" tooltip="Завантажити сертифікат" display="Завантажити сертифікат"/>
    <hyperlink ref="E358" r:id="rId357" tooltip="Завантажити сертифікат" display="Завантажити сертифікат"/>
    <hyperlink ref="E359" r:id="rId358" tooltip="Завантажити сертифікат" display="Завантажити сертифікат"/>
    <hyperlink ref="E360" r:id="rId359" tooltip="Завантажити сертифікат" display="Завантажити сертифікат"/>
    <hyperlink ref="E361" r:id="rId360" tooltip="Завантажити сертифікат" display="Завантажити сертифікат"/>
    <hyperlink ref="E362" r:id="rId361" tooltip="Завантажити сертифікат" display="Завантажити сертифікат"/>
    <hyperlink ref="E363" r:id="rId362" tooltip="Завантажити сертифікат" display="Завантажити сертифікат"/>
    <hyperlink ref="E364" r:id="rId363" tooltip="Завантажити сертифікат" display="Завантажити сертифікат"/>
    <hyperlink ref="E365" r:id="rId364" tooltip="Завантажити сертифікат" display="Завантажити сертифікат"/>
    <hyperlink ref="E366" r:id="rId365" tooltip="Завантажити сертифікат" display="Завантажити сертифікат"/>
    <hyperlink ref="E367" r:id="rId366" tooltip="Завантажити сертифікат" display="Завантажити сертифікат"/>
    <hyperlink ref="E368" r:id="rId367" tooltip="Завантажити сертифікат" display="Завантажити сертифікат"/>
    <hyperlink ref="E369" r:id="rId368" tooltip="Завантажити сертифікат" display="Завантажити сертифікат"/>
    <hyperlink ref="E370" r:id="rId369" tooltip="Завантажити сертифікат" display="Завантажити сертифікат"/>
    <hyperlink ref="E371" r:id="rId370" tooltip="Завантажити сертифікат" display="Завантажити сертифікат"/>
    <hyperlink ref="E372" r:id="rId371" tooltip="Завантажити сертифікат" display="Завантажити сертифікат"/>
    <hyperlink ref="E373" r:id="rId372" tooltip="Завантажити сертифікат" display="Завантажити сертифікат"/>
    <hyperlink ref="E374" r:id="rId373" tooltip="Завантажити сертифікат" display="Завантажити сертифікат"/>
    <hyperlink ref="E375" r:id="rId374" tooltip="Завантажити сертифікат" display="Завантажити сертифікат"/>
    <hyperlink ref="E376" r:id="rId375" tooltip="Завантажити сертифікат" display="Завантажити сертифікат"/>
    <hyperlink ref="E377" r:id="rId376" tooltip="Завантажити сертифікат" display="Завантажити сертифікат"/>
    <hyperlink ref="E378" r:id="rId377" tooltip="Завантажити сертифікат" display="Завантажити сертифікат"/>
    <hyperlink ref="E379" r:id="rId378" tooltip="Завантажити сертифікат" display="Завантажити сертифікат"/>
    <hyperlink ref="E380" r:id="rId379" tooltip="Завантажити сертифікат" display="Завантажити сертифікат"/>
    <hyperlink ref="E381" r:id="rId380" tooltip="Завантажити сертифікат" display="Завантажити сертифікат"/>
    <hyperlink ref="E382" r:id="rId381" tooltip="Завантажити сертифікат" display="Завантажити сертифікат"/>
    <hyperlink ref="E383" r:id="rId382" tooltip="Завантажити сертифікат" display="Завантажити сертифікат"/>
    <hyperlink ref="E384" r:id="rId383" tooltip="Завантажити сертифікат" display="Завантажити сертифікат"/>
    <hyperlink ref="E385" r:id="rId384" tooltip="Завантажити сертифікат" display="Завантажити сертифікат"/>
    <hyperlink ref="E386" r:id="rId385" tooltip="Завантажити сертифікат" display="Завантажити сертифікат"/>
    <hyperlink ref="E387" r:id="rId386" tooltip="Завантажити сертифікат" display="Завантажити сертифікат"/>
    <hyperlink ref="E388" r:id="rId387" tooltip="Завантажити сертифікат" display="Завантажити сертифікат"/>
    <hyperlink ref="E389" r:id="rId388" tooltip="Завантажити сертифікат" display="Завантажити сертифікат"/>
    <hyperlink ref="E390" r:id="rId389" tooltip="Завантажити сертифікат" display="Завантажити сертифікат"/>
    <hyperlink ref="E391" r:id="rId390" tooltip="Завантажити сертифікат" display="Завантажити сертифікат"/>
    <hyperlink ref="E392" r:id="rId391" tooltip="Завантажити сертифікат" display="Завантажити сертифікат"/>
    <hyperlink ref="E393" r:id="rId392" tooltip="Завантажити сертифікат" display="Завантажити сертифікат"/>
    <hyperlink ref="E394" r:id="rId393" tooltip="Завантажити сертифікат" display="Завантажити сертифікат"/>
    <hyperlink ref="E395" r:id="rId394" tooltip="Завантажити сертифікат" display="Завантажити сертифікат"/>
    <hyperlink ref="E396" r:id="rId395" tooltip="Завантажити сертифікат" display="Завантажити сертифікат"/>
    <hyperlink ref="E397" r:id="rId396" tooltip="Завантажити сертифікат" display="Завантажити сертифікат"/>
    <hyperlink ref="E398" r:id="rId397" tooltip="Завантажити сертифікат" display="Завантажити сертифікат"/>
    <hyperlink ref="E399" r:id="rId398" tooltip="Завантажити сертифікат" display="Завантажити сертифікат"/>
    <hyperlink ref="E400" r:id="rId399" tooltip="Завантажити сертифікат" display="Завантажити сертифікат"/>
    <hyperlink ref="E401" r:id="rId400" tooltip="Завантажити сертифікат" display="Завантажити сертифікат"/>
    <hyperlink ref="E402" r:id="rId401" tooltip="Завантажити сертифікат" display="Завантажити сертифікат"/>
    <hyperlink ref="E403" r:id="rId402" tooltip="Завантажити сертифікат" display="Завантажити сертифікат"/>
    <hyperlink ref="E404" r:id="rId403" tooltip="Завантажити сертифікат" display="Завантажити сертифікат"/>
    <hyperlink ref="E405" r:id="rId404" tooltip="Завантажити сертифікат" display="Завантажити сертифікат"/>
    <hyperlink ref="E406" r:id="rId405" tooltip="Завантажити сертифікат" display="Завантажити сертифікат"/>
    <hyperlink ref="E407" r:id="rId406" tooltip="Завантажити сертифікат" display="Завантажити сертифікат"/>
    <hyperlink ref="E408" r:id="rId407" tooltip="Завантажити сертифікат" display="Завантажити сертифікат"/>
    <hyperlink ref="E409" r:id="rId408" tooltip="Завантажити сертифікат" display="Завантажити сертифікат"/>
    <hyperlink ref="E410" r:id="rId409" tooltip="Завантажити сертифікат" display="Завантажити сертифікат"/>
    <hyperlink ref="E411" r:id="rId410" tooltip="Завантажити сертифікат" display="Завантажити сертифікат"/>
    <hyperlink ref="E412" r:id="rId411" tooltip="Завантажити сертифікат" display="Завантажити сертифікат"/>
    <hyperlink ref="E413" r:id="rId412" tooltip="Завантажити сертифікат" display="Завантажити сертифікат"/>
    <hyperlink ref="E414" r:id="rId413" tooltip="Завантажити сертифікат" display="Завантажити сертифікат"/>
    <hyperlink ref="E415" r:id="rId414" tooltip="Завантажити сертифікат" display="Завантажити сертифікат"/>
    <hyperlink ref="E416" r:id="rId415" tooltip="Завантажити сертифікат" display="Завантажити сертифікат"/>
    <hyperlink ref="E417" r:id="rId416" tooltip="Завантажити сертифікат" display="Завантажити сертифікат"/>
    <hyperlink ref="E418" r:id="rId417" tooltip="Завантажити сертифікат" display="Завантажити сертифікат"/>
    <hyperlink ref="E419" r:id="rId418" tooltip="Завантажити сертифікат" display="Завантажити сертифікат"/>
    <hyperlink ref="E420" r:id="rId419" tooltip="Завантажити сертифікат" display="Завантажити сертифікат"/>
    <hyperlink ref="E421" r:id="rId420" tooltip="Завантажити сертифікат" display="Завантажити сертифікат"/>
    <hyperlink ref="E422" r:id="rId421" tooltip="Завантажити сертифікат" display="Завантажити сертифікат"/>
    <hyperlink ref="E423" r:id="rId422" tooltip="Завантажити сертифікат" display="Завантажити сертифікат"/>
    <hyperlink ref="E424" r:id="rId423" tooltip="Завантажити сертифікат" display="Завантажити сертифікат"/>
    <hyperlink ref="E425" r:id="rId424" tooltip="Завантажити сертифікат" display="Завантажити сертифікат"/>
    <hyperlink ref="E426" r:id="rId425" tooltip="Завантажити сертифікат" display="Завантажити сертифікат"/>
    <hyperlink ref="E427" r:id="rId426" tooltip="Завантажити сертифікат" display="Завантажити сертифікат"/>
    <hyperlink ref="E428" r:id="rId427" tooltip="Завантажити сертифікат" display="Завантажити сертифікат"/>
    <hyperlink ref="E429" r:id="rId428" tooltip="Завантажити сертифікат" display="Завантажити сертифікат"/>
    <hyperlink ref="E430" r:id="rId429" tooltip="Завантажити сертифікат" display="Завантажити сертифікат"/>
    <hyperlink ref="E431" r:id="rId430" tooltip="Завантажити сертифікат" display="Завантажити сертифікат"/>
    <hyperlink ref="E432" r:id="rId431" tooltip="Завантажити сертифікат" display="Завантажити сертифікат"/>
    <hyperlink ref="E433" r:id="rId432" tooltip="Завантажити сертифікат" display="Завантажити сертифікат"/>
    <hyperlink ref="E434" r:id="rId433" tooltip="Завантажити сертифікат" display="Завантажити сертифікат"/>
    <hyperlink ref="E435" r:id="rId434" tooltip="Завантажити сертифікат" display="Завантажити сертифікат"/>
    <hyperlink ref="E436" r:id="rId435" tooltip="Завантажити сертифікат" display="Завантажити сертифікат"/>
    <hyperlink ref="E437" r:id="rId436" tooltip="Завантажити сертифікат" display="Завантажити сертифікат"/>
    <hyperlink ref="E438" r:id="rId437" tooltip="Завантажити сертифікат" display="Завантажити сертифікат"/>
    <hyperlink ref="E439" r:id="rId438" tooltip="Завантажити сертифікат" display="Завантажити сертифікат"/>
    <hyperlink ref="E440" r:id="rId439" tooltip="Завантажити сертифікат" display="Завантажити сертифікат"/>
    <hyperlink ref="E441" r:id="rId440" tooltip="Завантажити сертифікат" display="Завантажити сертифікат"/>
    <hyperlink ref="E442" r:id="rId441" tooltip="Завантажити сертифікат" display="Завантажити сертифікат"/>
    <hyperlink ref="E443" r:id="rId442" tooltip="Завантажити сертифікат" display="Завантажити сертифікат"/>
    <hyperlink ref="E444" r:id="rId443" tooltip="Завантажити сертифікат" display="Завантажити сертифікат"/>
    <hyperlink ref="E445" r:id="rId444" tooltip="Завантажити сертифікат" display="Завантажити сертифікат"/>
    <hyperlink ref="E446" r:id="rId445" tooltip="Завантажити сертифікат" display="Завантажити сертифікат"/>
    <hyperlink ref="E447" r:id="rId446" tooltip="Завантажити сертифікат" display="Завантажити сертифікат"/>
    <hyperlink ref="E448" r:id="rId447" tooltip="Завантажити сертифікат" display="Завантажити сертифікат"/>
    <hyperlink ref="E449" r:id="rId448" tooltip="Завантажити сертифікат" display="Завантажити сертифікат"/>
    <hyperlink ref="E450" r:id="rId449" tooltip="Завантажити сертифікат" display="Завантажити сертифікат"/>
    <hyperlink ref="E451" r:id="rId450" tooltip="Завантажити сертифікат" display="Завантажити сертифікат"/>
    <hyperlink ref="E452" r:id="rId451" tooltip="Завантажити сертифікат" display="Завантажити сертифікат"/>
    <hyperlink ref="E453" r:id="rId452" tooltip="Завантажити сертифікат" display="Завантажити сертифікат"/>
    <hyperlink ref="E454" r:id="rId453" tooltip="Завантажити сертифікат" display="Завантажити сертифікат"/>
    <hyperlink ref="E455" r:id="rId454" tooltip="Завантажити сертифікат" display="Завантажити сертифікат"/>
    <hyperlink ref="E456" r:id="rId455" tooltip="Завантажити сертифікат" display="Завантажити сертифікат"/>
    <hyperlink ref="E457" r:id="rId456" tooltip="Завантажити сертифікат" display="Завантажити сертифікат"/>
    <hyperlink ref="E458" r:id="rId457" tooltip="Завантажити сертифікат" display="Завантажити сертифікат"/>
    <hyperlink ref="E459" r:id="rId458" tooltip="Завантажити сертифікат" display="Завантажити сертифікат"/>
    <hyperlink ref="E460" r:id="rId459" tooltip="Завантажити сертифікат" display="Завантажити сертифікат"/>
    <hyperlink ref="E461" r:id="rId460" tooltip="Завантажити сертифікат" display="Завантажити сертифікат"/>
    <hyperlink ref="E462" r:id="rId461" tooltip="Завантажити сертифікат" display="Завантажити сертифікат"/>
    <hyperlink ref="E463" r:id="rId462" tooltip="Завантажити сертифікат" display="Завантажити сертифікат"/>
    <hyperlink ref="E464" r:id="rId463" tooltip="Завантажити сертифікат" display="Завантажити сертифікат"/>
    <hyperlink ref="E465" r:id="rId464" tooltip="Завантажити сертифікат" display="Завантажити сертифікат"/>
    <hyperlink ref="E466" r:id="rId465" tooltip="Завантажити сертифікат" display="Завантажити сертифікат"/>
    <hyperlink ref="E467" r:id="rId466" tooltip="Завантажити сертифікат" display="Завантажити сертифікат"/>
    <hyperlink ref="E468" r:id="rId467" tooltip="Завантажити сертифікат" display="Завантажити сертифікат"/>
    <hyperlink ref="E469" r:id="rId468" tooltip="Завантажити сертифікат" display="Завантажити сертифікат"/>
    <hyperlink ref="E470" r:id="rId469" tooltip="Завантажити сертифікат" display="Завантажити сертифікат"/>
    <hyperlink ref="E471" r:id="rId470" tooltip="Завантажити сертифікат" display="Завантажити сертифікат"/>
    <hyperlink ref="E472" r:id="rId471" tooltip="Завантажити сертифікат" display="Завантажити сертифікат"/>
    <hyperlink ref="E473" r:id="rId472" tooltip="Завантажити сертифікат" display="Завантажити сертифікат"/>
    <hyperlink ref="E474" r:id="rId473" tooltip="Завантажити сертифікат" display="Завантажити сертифікат"/>
    <hyperlink ref="E475" r:id="rId474" tooltip="Завантажити сертифікат" display="Завантажити сертифікат"/>
    <hyperlink ref="E476" r:id="rId475" tooltip="Завантажити сертифікат" display="Завантажити сертифікат"/>
    <hyperlink ref="E477" r:id="rId476" tooltip="Завантажити сертифікат" display="Завантажити сертифікат"/>
    <hyperlink ref="E478" r:id="rId477" tooltip="Завантажити сертифікат" display="Завантажити сертифікат"/>
    <hyperlink ref="E479" r:id="rId478" tooltip="Завантажити сертифікат" display="Завантажити сертифікат"/>
    <hyperlink ref="E480" r:id="rId479" tooltip="Завантажити сертифікат" display="Завантажити сертифікат"/>
    <hyperlink ref="E481" r:id="rId480" tooltip="Завантажити сертифікат" display="Завантажити сертифікат"/>
    <hyperlink ref="E482" r:id="rId481" tooltip="Завантажити сертифікат" display="Завантажити сертифікат"/>
    <hyperlink ref="E483" r:id="rId482" tooltip="Завантажити сертифікат" display="Завантажити сертифікат"/>
    <hyperlink ref="E484" r:id="rId483" tooltip="Завантажити сертифікат" display="Завантажити сертифікат"/>
    <hyperlink ref="E485" r:id="rId484" tooltip="Завантажити сертифікат" display="Завантажити сертифікат"/>
    <hyperlink ref="E486" r:id="rId485" tooltip="Завантажити сертифікат" display="Завантажити сертифікат"/>
    <hyperlink ref="E487" r:id="rId486" tooltip="Завантажити сертифікат" display="Завантажити сертифікат"/>
    <hyperlink ref="E488" r:id="rId487" tooltip="Завантажити сертифікат" display="Завантажити сертифікат"/>
    <hyperlink ref="E489" r:id="rId488" tooltip="Завантажити сертифікат" display="Завантажити сертифікат"/>
    <hyperlink ref="E490" r:id="rId489" tooltip="Завантажити сертифікат" display="Завантажити сертифікат"/>
    <hyperlink ref="E491" r:id="rId490" tooltip="Завантажити сертифікат" display="Завантажити сертифікат"/>
    <hyperlink ref="E492" r:id="rId491" tooltip="Завантажити сертифікат" display="Завантажити сертифікат"/>
    <hyperlink ref="E493" r:id="rId492" tooltip="Завантажити сертифікат" display="Завантажити сертифікат"/>
    <hyperlink ref="E494" r:id="rId493" tooltip="Завантажити сертифікат" display="Завантажити сертифікат"/>
    <hyperlink ref="E495" r:id="rId494" tooltip="Завантажити сертифікат" display="Завантажити сертифікат"/>
    <hyperlink ref="E496" r:id="rId495" tooltip="Завантажити сертифікат" display="Завантажити сертифікат"/>
    <hyperlink ref="E497" r:id="rId496" tooltip="Завантажити сертифікат" display="Завантажити сертифікат"/>
    <hyperlink ref="E498" r:id="rId497" tooltip="Завантажити сертифікат" display="Завантажити сертифікат"/>
    <hyperlink ref="E499" r:id="rId498" tooltip="Завантажити сертифікат" display="Завантажити сертифікат"/>
    <hyperlink ref="E500" r:id="rId499" tooltip="Завантажити сертифікат" display="Завантажити сертифікат"/>
    <hyperlink ref="E501" r:id="rId500" tooltip="Завантажити сертифікат" display="Завантажити сертифікат"/>
    <hyperlink ref="E502" r:id="rId501" tooltip="Завантажити сертифікат" display="Завантажити сертифікат"/>
    <hyperlink ref="E503" r:id="rId502" tooltip="Завантажити сертифікат" display="Завантажити сертифікат"/>
    <hyperlink ref="E504" r:id="rId503" tooltip="Завантажити сертифікат" display="Завантажити сертифікат"/>
    <hyperlink ref="E505" r:id="rId504" tooltip="Завантажити сертифікат" display="Завантажити сертифікат"/>
    <hyperlink ref="E506" r:id="rId505" tooltip="Завантажити сертифікат" display="Завантажити сертифікат"/>
    <hyperlink ref="E507" r:id="rId506" tooltip="Завантажити сертифікат" display="Завантажити сертифікат"/>
    <hyperlink ref="E508" r:id="rId507" tooltip="Завантажити сертифікат" display="Завантажити сертифікат"/>
    <hyperlink ref="E509" r:id="rId508" tooltip="Завантажити сертифікат" display="Завантажити сертифікат"/>
    <hyperlink ref="E510" r:id="rId509" tooltip="Завантажити сертифікат" display="Завантажити сертифікат"/>
    <hyperlink ref="E511" r:id="rId510" tooltip="Завантажити сертифікат" display="Завантажити сертифікат"/>
    <hyperlink ref="E512" r:id="rId511" tooltip="Завантажити сертифікат" display="Завантажити сертифікат"/>
    <hyperlink ref="E513" r:id="rId512" tooltip="Завантажити сертифікат" display="Завантажити сертифікат"/>
    <hyperlink ref="E514" r:id="rId513" tooltip="Завантажити сертифікат" display="Завантажити сертифікат"/>
    <hyperlink ref="E515" r:id="rId514" tooltip="Завантажити сертифікат" display="Завантажити сертифікат"/>
    <hyperlink ref="E516" r:id="rId515" tooltip="Завантажити сертифікат" display="Завантажити сертифікат"/>
    <hyperlink ref="E517" r:id="rId516" tooltip="Завантажити сертифікат" display="Завантажити сертифікат"/>
    <hyperlink ref="E518" r:id="rId517" tooltip="Завантажити сертифікат" display="Завантажити сертифікат"/>
    <hyperlink ref="E519" r:id="rId518" tooltip="Завантажити сертифікат" display="Завантажити сертифікат"/>
    <hyperlink ref="E520" r:id="rId519" tooltip="Завантажити сертифікат" display="Завантажити сертифікат"/>
    <hyperlink ref="E521" r:id="rId520" tooltip="Завантажити сертифікат" display="Завантажити сертифікат"/>
    <hyperlink ref="E522" r:id="rId521" tooltip="Завантажити сертифікат" display="Завантажити сертифікат"/>
    <hyperlink ref="E523" r:id="rId522" tooltip="Завантажити сертифікат" display="Завантажити сертифікат"/>
    <hyperlink ref="E524" r:id="rId523" tooltip="Завантажити сертифікат" display="Завантажити сертифікат"/>
    <hyperlink ref="E525" r:id="rId524" tooltip="Завантажити сертифікат" display="Завантажити сертифікат"/>
    <hyperlink ref="E526" r:id="rId525" tooltip="Завантажити сертифікат" display="Завантажити сертифікат"/>
    <hyperlink ref="E527" r:id="rId526" tooltip="Завантажити сертифікат" display="Завантажити сертифікат"/>
    <hyperlink ref="E528" r:id="rId527" tooltip="Завантажити сертифікат" display="Завантажити сертифікат"/>
    <hyperlink ref="E529" r:id="rId528" tooltip="Завантажити сертифікат" display="Завантажити сертифікат"/>
    <hyperlink ref="E530" r:id="rId529" tooltip="Завантажити сертифікат" display="Завантажити сертифікат"/>
    <hyperlink ref="E531" r:id="rId530" tooltip="Завантажити сертифікат" display="Завантажити сертифікат"/>
    <hyperlink ref="E532" r:id="rId531" tooltip="Завантажити сертифікат" display="Завантажити сертифікат"/>
    <hyperlink ref="E533" r:id="rId532" tooltip="Завантажити сертифікат" display="Завантажити сертифікат"/>
    <hyperlink ref="E534" r:id="rId533" tooltip="Завантажити сертифікат" display="Завантажити сертифікат"/>
    <hyperlink ref="E535" r:id="rId534" tooltip="Завантажити сертифікат" display="Завантажити сертифікат"/>
    <hyperlink ref="E536" r:id="rId535" tooltip="Завантажити сертифікат" display="Завантажити сертифікат"/>
    <hyperlink ref="E537" r:id="rId536" tooltip="Завантажити сертифікат" display="Завантажити сертифікат"/>
    <hyperlink ref="E538" r:id="rId537" tooltip="Завантажити сертифікат" display="Завантажити сертифікат"/>
    <hyperlink ref="E539" r:id="rId538" tooltip="Завантажити сертифікат" display="Завантажити сертифікат"/>
    <hyperlink ref="E540" r:id="rId539" tooltip="Завантажити сертифікат" display="Завантажити сертифікат"/>
  </hyperlinks>
  <pageMargins left="0.7" right="0.7" top="0.75" bottom="0.75" header="0.3" footer="0.3"/>
  <pageSetup orientation="portrait" r:id="rId5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2025-04-10T14:46:41Z</dcterms:created>
  <dcterms:modified xsi:type="dcterms:W3CDTF">2025-04-11T07:32:38Z</dcterms:modified>
  <cp:category/>
</cp:coreProperties>
</file>