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и вебінари GMW2025\14_20.03 Національний банк України_історія та основні функції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443" i="1" l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<sst xmlns="http://schemas.openxmlformats.org/spreadsheetml/2006/main" count="1773" uniqueCount="1128">
  <si>
    <t>номер</t>
  </si>
  <si>
    <t>дата</t>
  </si>
  <si>
    <t>ПІБ</t>
  </si>
  <si>
    <t>Посилання на сертифікат</t>
  </si>
  <si>
    <t>GMW2025_14_001</t>
  </si>
  <si>
    <t>10 квітня 2025 р.</t>
  </si>
  <si>
    <t>Гололобова Інна Іванівна</t>
  </si>
  <si>
    <t>КЗДО (црд) N259 ДМР</t>
  </si>
  <si>
    <t>GMW2025_14_002</t>
  </si>
  <si>
    <t>Довга Ірина Олексіївна</t>
  </si>
  <si>
    <t>GMW2025_14_003</t>
  </si>
  <si>
    <t>Михальчишина Лариса Гаврилівна</t>
  </si>
  <si>
    <t>ПВНЗ "Вінницький інститут конструювання одягу і підприємництва"</t>
  </si>
  <si>
    <t>GMW2025_14_004</t>
  </si>
  <si>
    <t>Шевченко Ярослав Сергійович</t>
  </si>
  <si>
    <t>Криворізький національний університет</t>
  </si>
  <si>
    <t>GMW2025_14_005</t>
  </si>
  <si>
    <t>Назарук Світлана Степанівна</t>
  </si>
  <si>
    <t>Міжнародний класичний університет імені Пилипа Орлика</t>
  </si>
  <si>
    <t>GMW2025_14_006</t>
  </si>
  <si>
    <t>Лаврінець Віталіна Тарасівна</t>
  </si>
  <si>
    <t>Національний університет «Чернігівська політехніка»</t>
  </si>
  <si>
    <t>GMW2025_14_007</t>
  </si>
  <si>
    <t>Тарабенко Альона Анатоліївна</t>
  </si>
  <si>
    <t>Національний університет "Чернігівська політехніка"</t>
  </si>
  <si>
    <t>GMW2025_14_008</t>
  </si>
  <si>
    <t>Клунко Юлія</t>
  </si>
  <si>
    <t>Національний університет Чернігівська політехніка</t>
  </si>
  <si>
    <t>GMW2025_14_009</t>
  </si>
  <si>
    <t>Музиченко Вероніка Володимирівна</t>
  </si>
  <si>
    <t>GMW2025_14_010</t>
  </si>
  <si>
    <t>Москаленко Олена Володимирівна</t>
  </si>
  <si>
    <t>Харківський національний університет імені В.Н.Каразіна</t>
  </si>
  <si>
    <t>GMW2025_14_011</t>
  </si>
  <si>
    <t>Піскунов Роман Олександрович</t>
  </si>
  <si>
    <t>GMW2025_14_012</t>
  </si>
  <si>
    <t>Пеняк Юлія Сергіївна</t>
  </si>
  <si>
    <t>Харківський національний університет імені В.Н. Каразіна</t>
  </si>
  <si>
    <t>GMW2025_14_013</t>
  </si>
  <si>
    <t>Мосійчук Алла Ярославівна</t>
  </si>
  <si>
    <t>Відокремлений структурний підрозділ "Березнівський лісотехнічний фаховий коледж Національного університету водного господарства та природокористування"</t>
  </si>
  <si>
    <t>GMW2025_14_014</t>
  </si>
  <si>
    <t>Слишинська Юлія Володимирівна</t>
  </si>
  <si>
    <t>Комунальний заклад дошкільної освіти ( ясла -садок) комбінованого типу 75 Криворізької міської ради</t>
  </si>
  <si>
    <t>GMW2025_14_015</t>
  </si>
  <si>
    <t>Чаюкова Маргарита Юріївна</t>
  </si>
  <si>
    <t>Національний університет "Чернігівська Політехніка"</t>
  </si>
  <si>
    <t>GMW2025_14_016</t>
  </si>
  <si>
    <t>Голованова Наталія Ростиславівна</t>
  </si>
  <si>
    <t>Комунальний заклад дошкільної освіти № 259 Дніпровської міської ради</t>
  </si>
  <si>
    <t>GMW2025_14_017</t>
  </si>
  <si>
    <t>Єгорова Олена Миколаївна</t>
  </si>
  <si>
    <t>Криворізький фаховий коледж торгівлі та готельно-ресторанного бізнесу</t>
  </si>
  <si>
    <t>GMW2025_14_018</t>
  </si>
  <si>
    <t>Сибірцев Володимир Васильович</t>
  </si>
  <si>
    <t>Центральноукраїнський національний технічний університет</t>
  </si>
  <si>
    <t>GMW2025_14_019</t>
  </si>
  <si>
    <t>Івченко Анна Олександрівна</t>
  </si>
  <si>
    <t>Національний Університет Чернігівська політехніка</t>
  </si>
  <si>
    <t>GMW2025_14_020</t>
  </si>
  <si>
    <t>Пазинюк Ольга Ігорівна</t>
  </si>
  <si>
    <t>Івано-франківський національний технічний університет нафти і газу</t>
  </si>
  <si>
    <t>GMW2025_14_021</t>
  </si>
  <si>
    <t>Андрійченко Дарія Володимирівна</t>
  </si>
  <si>
    <t>GMW2025_14_022</t>
  </si>
  <si>
    <t>Маслак Наталія Григорівна</t>
  </si>
  <si>
    <t>Сумський національний аграрний університет</t>
  </si>
  <si>
    <t>GMW2025_14_023</t>
  </si>
  <si>
    <t>Кучерак Василь Іванович</t>
  </si>
  <si>
    <t>Івано-Франківський національний технічний університет нафти та газу</t>
  </si>
  <si>
    <t>GMW2025_14_024</t>
  </si>
  <si>
    <t>Шпомер Тетяна Олександрівна</t>
  </si>
  <si>
    <t>GMW2025_14_025</t>
  </si>
  <si>
    <t>Чемерис Андрій Віталійович</t>
  </si>
  <si>
    <t>Миколаївський Політехнічний Фаховий Колледж МПФК</t>
  </si>
  <si>
    <t>GMW2025_14_026</t>
  </si>
  <si>
    <t>Ревенко Кристина Євгенівна</t>
  </si>
  <si>
    <t>Криворізький фаховий коледж торгівли та готельно- ресторанного бізнесу</t>
  </si>
  <si>
    <t>GMW2025_14_027</t>
  </si>
  <si>
    <t>Обухова Наталя Олександрівна</t>
  </si>
  <si>
    <t>Відокремлений структурний підрозділ Маріупольський машинобудівний коледж Державного вищого навчального закладу "Приазовський державний технічний університет"</t>
  </si>
  <si>
    <t>GMW2025_14_028</t>
  </si>
  <si>
    <t>Шленскова Христина Юріївна</t>
  </si>
  <si>
    <t>коледж Приватного закладу вищої освіти «Міжнародний класичний університет імені Пилипа Орлика», Україна, м. Миколаїв</t>
  </si>
  <si>
    <t>GMW2025_14_029</t>
  </si>
  <si>
    <t>Денисенко Олександра Олегівна</t>
  </si>
  <si>
    <t>GMW2025_14_030</t>
  </si>
  <si>
    <t>Тринчук Віктор Вікторович</t>
  </si>
  <si>
    <t>Луганський національний університет імені Тараса Шевченка</t>
  </si>
  <si>
    <t>GMW2025_14_031</t>
  </si>
  <si>
    <t>Алфьорова Злата Олегівна</t>
  </si>
  <si>
    <t>Одеський національний економічний університет</t>
  </si>
  <si>
    <t>GMW2025_14_032</t>
  </si>
  <si>
    <t>Вікол Аліна Сергіївна</t>
  </si>
  <si>
    <t>GMW2025_14_033</t>
  </si>
  <si>
    <t>Сергєєва Олена Степанівна</t>
  </si>
  <si>
    <t>GMW2025_14_034</t>
  </si>
  <si>
    <t>Фаізова Дар'я Сергіївна</t>
  </si>
  <si>
    <t>Сумський державний університет</t>
  </si>
  <si>
    <t>GMW2025_14_035</t>
  </si>
  <si>
    <t>Сидоренко Юлія Сергіївна</t>
  </si>
  <si>
    <t>GMW2025_14_036</t>
  </si>
  <si>
    <t>Сосновська Руслана Станіславівна</t>
  </si>
  <si>
    <t>Медичний фаховий коледж Харківського національного медичного університету</t>
  </si>
  <si>
    <t>GMW2025_14_037</t>
  </si>
  <si>
    <t>Подгорна Валерія Сергіївна</t>
  </si>
  <si>
    <t>ВСП ГАФК СНАУ</t>
  </si>
  <si>
    <t>GMW2025_14_038</t>
  </si>
  <si>
    <t>Пригаро Вікторія Дмитрівна</t>
  </si>
  <si>
    <t>GMW2025_14_039</t>
  </si>
  <si>
    <t>Мокрій Юлія Олександрівна</t>
  </si>
  <si>
    <t>Заводський ліцей №1 Заводської міської ради Миргородського району Полтавської області</t>
  </si>
  <si>
    <t>GMW2025_14_040</t>
  </si>
  <si>
    <t>Лаврова Поліна Олексіївна</t>
  </si>
  <si>
    <t>Чернівецький національний університет імені Юрія Федьковича</t>
  </si>
  <si>
    <t>GMW2025_14_041</t>
  </si>
  <si>
    <t>Шахова Наталія Віталіївна</t>
  </si>
  <si>
    <t>GMW2025_14_042</t>
  </si>
  <si>
    <t>Мукієнко Ліана Михайлівна</t>
  </si>
  <si>
    <t>Національний фармацевтичний університет</t>
  </si>
  <si>
    <t>GMW2025_14_043</t>
  </si>
  <si>
    <t>Копилова Ольга Володимирівна</t>
  </si>
  <si>
    <t>Одеський національний морський університет</t>
  </si>
  <si>
    <t>GMW2025_14_044</t>
  </si>
  <si>
    <t>Махинько Людмила Василівна</t>
  </si>
  <si>
    <t>Національний університет харчових технологій</t>
  </si>
  <si>
    <t>GMW2025_14_045</t>
  </si>
  <si>
    <t>Федишин Майя</t>
  </si>
  <si>
    <t>GMW2025_14_046</t>
  </si>
  <si>
    <t>Степанюк Юлія Олегівна</t>
  </si>
  <si>
    <t>ДПТНЗ "Кам'янський центр підготовки та перепідготовки робітничих кадрів будівництва та автотранспорту"</t>
  </si>
  <si>
    <t>GMW2025_14_047</t>
  </si>
  <si>
    <t>Андрущенко Роман Валерійович</t>
  </si>
  <si>
    <t>GMW2025_14_048</t>
  </si>
  <si>
    <t>Маруха Тетяна Олександрівна</t>
  </si>
  <si>
    <t>GMW2025_14_049</t>
  </si>
  <si>
    <t>Парубець Олена</t>
  </si>
  <si>
    <t>GMW2025_14_050</t>
  </si>
  <si>
    <t>Лягера Андрій Володимирович</t>
  </si>
  <si>
    <t>Львівський національний укніверситет імені Івана Франка</t>
  </si>
  <si>
    <t>GMW2025_14_051</t>
  </si>
  <si>
    <t>Тонченко Микола Володимирович</t>
  </si>
  <si>
    <t>Приватний заклад вищої освіти «Міжнародний класичний університет імені Пилипа Орлика»</t>
  </si>
  <si>
    <t>GMW2025_14_052</t>
  </si>
  <si>
    <t>Бабак Аліна Сергіївна</t>
  </si>
  <si>
    <t>Сумський Державний Університет</t>
  </si>
  <si>
    <t>GMW2025_14_053</t>
  </si>
  <si>
    <t>Рудь Олена Володимирівна</t>
  </si>
  <si>
    <t>Відокремлений структурний підрозділ "Віницький фаховий коледж Національного університету харчових технологій"</t>
  </si>
  <si>
    <t>GMW2025_14_054</t>
  </si>
  <si>
    <t>Цибулькіна Наталя Володимирівна</t>
  </si>
  <si>
    <t>ВІдокремлений структурний підрозділ "Гірничо-електромеханічний фаховий коледж КНУ"</t>
  </si>
  <si>
    <t>GMW2025_14_055</t>
  </si>
  <si>
    <t>Шубарт Валерія Леонідівна</t>
  </si>
  <si>
    <t>Одеський Національний Економічний Університет</t>
  </si>
  <si>
    <t>GMW2025_14_056</t>
  </si>
  <si>
    <t>Южека Роман Сергійович</t>
  </si>
  <si>
    <t>Львівський державний університет внутрішніх справ</t>
  </si>
  <si>
    <t>GMW2025_14_057</t>
  </si>
  <si>
    <t>Садчикова Ірина Володимирівна</t>
  </si>
  <si>
    <t>GMW2025_14_058</t>
  </si>
  <si>
    <t>Поплавська Наталія Миколаївна</t>
  </si>
  <si>
    <t>Ірпінський фаховий коледж економіки та права</t>
  </si>
  <si>
    <t>GMW2025_14_059</t>
  </si>
  <si>
    <t>Shapovalova Daria Andriivna</t>
  </si>
  <si>
    <t>GMW2025_14_060</t>
  </si>
  <si>
    <t>Драгомір Юлія</t>
  </si>
  <si>
    <t>Одеський національний єкономічний університет</t>
  </si>
  <si>
    <t>GMW2025_14_061</t>
  </si>
  <si>
    <t>Григорець Олександра Андріївна</t>
  </si>
  <si>
    <t>GMW2025_14_062</t>
  </si>
  <si>
    <t>Сидоренко Вікторія Олександрівна</t>
  </si>
  <si>
    <t>GMW2025_14_063</t>
  </si>
  <si>
    <t>Герасимова Орина Віталіївна</t>
  </si>
  <si>
    <t>GMW2025_14_064</t>
  </si>
  <si>
    <t>Катраман Катерина Дмитрівна</t>
  </si>
  <si>
    <t>GMW2025_14_065</t>
  </si>
  <si>
    <t>Готра Наталія Леонідівна</t>
  </si>
  <si>
    <t>ВСП "Мукачівський фаховий коледж НУБіП України"</t>
  </si>
  <si>
    <t>GMW2025_14_066</t>
  </si>
  <si>
    <t>Нянько Людмила Юріївна</t>
  </si>
  <si>
    <t>Університет економіки і підприємництва</t>
  </si>
  <si>
    <t>GMW2025_14_067</t>
  </si>
  <si>
    <t>Масюк Вікторія Олександрівна</t>
  </si>
  <si>
    <t>GMW2025_14_068</t>
  </si>
  <si>
    <t>Ірина Іванівна МЕЛЬНИЧУК</t>
  </si>
  <si>
    <t>GMW2025_14_069</t>
  </si>
  <si>
    <t>Мінкович Вікторія Тарасівна</t>
  </si>
  <si>
    <t>ДВНЗ "Ужгородський національний університет"</t>
  </si>
  <si>
    <t>GMW2025_14_070</t>
  </si>
  <si>
    <t>Наскальна Андріана Володимирівна</t>
  </si>
  <si>
    <t>Університет економіки та підприємництва</t>
  </si>
  <si>
    <t>GMW2025_14_071</t>
  </si>
  <si>
    <t>Рудь Оксана Василівна</t>
  </si>
  <si>
    <t>КЗ "Черкаський академічний ліцей "Перспектива" ЧОР"</t>
  </si>
  <si>
    <t>GMW2025_14_072</t>
  </si>
  <si>
    <t>Сабов Андріана Василівна</t>
  </si>
  <si>
    <t>GMW2025_14_073</t>
  </si>
  <si>
    <t>Бескидевич Вероніка Романівна</t>
  </si>
  <si>
    <t>GMW2025_14_074</t>
  </si>
  <si>
    <t>Ярощук Віталіна Олександрівна</t>
  </si>
  <si>
    <t>Хмельницький університет управління та права імені Леоніда Юзькова</t>
  </si>
  <si>
    <t>GMW2025_14_075</t>
  </si>
  <si>
    <t>Геута Анастасія Сергіївна</t>
  </si>
  <si>
    <t>Сумський державний університет, Біем</t>
  </si>
  <si>
    <t>GMW2025_14_076</t>
  </si>
  <si>
    <t>Ворона Вікторія Юріївна</t>
  </si>
  <si>
    <t>Національний Університет "Чернігівська політехніка"</t>
  </si>
  <si>
    <t>GMW2025_14_077</t>
  </si>
  <si>
    <t>Варвʼянська Анна Миколаївна</t>
  </si>
  <si>
    <t>ДПТНЗ Конотопське ВПУ</t>
  </si>
  <si>
    <t>GMW2025_14_078</t>
  </si>
  <si>
    <t>Мареєва Римма</t>
  </si>
  <si>
    <t>GMW2025_14_079</t>
  </si>
  <si>
    <t>Дмитро ТЕСЛЯ</t>
  </si>
  <si>
    <t>ВСП "ЛЬВІВСЬКИЙ ФАХОВИЙ КОЛЕДЖ ХАРЧОВОЇ І ПЕРЕРОБНОЇ ПРОМИСЛОВОСТІ НАЦІОНАЛЬНОГО УНІВЕРСИТЕТУ ХАРЧОВИХ ТЕХНОЛОГІЙ"</t>
  </si>
  <si>
    <t>GMW2025_14_080</t>
  </si>
  <si>
    <t>Вишивана Богдана Михайлівна</t>
  </si>
  <si>
    <t>Львівський національний університет імені Івана Франка</t>
  </si>
  <si>
    <t>GMW2025_14_081</t>
  </si>
  <si>
    <t>Мізерна Юлія Русланівна</t>
  </si>
  <si>
    <t>GMW2025_14_082</t>
  </si>
  <si>
    <t>Скакун Вікторія Олександрівна</t>
  </si>
  <si>
    <t>GMW2025_14_083</t>
  </si>
  <si>
    <t>Літовка-Деменіна Світлана Григорівна</t>
  </si>
  <si>
    <t>Київський фаховий коледж туризму та готельного господарства</t>
  </si>
  <si>
    <t>GMW2025_14_084</t>
  </si>
  <si>
    <t>Чумаченко Оксана Володимирівна</t>
  </si>
  <si>
    <t>GMW2025_14_085</t>
  </si>
  <si>
    <t>Єськова Анжела Миколаївна</t>
  </si>
  <si>
    <t>ВІДОКРЕМЛЕНИЙ СТРУКТУРНИЙ ПІДРОЗДІЛ «КОСТЯНТИНІВСЬКИЙ ІНДУСТРІАЛЬНИЙ ФАХОВИЙ КОЛЕДЖ ДЕРЖАВНОГО ВИЩОГО НАВЧАЛЬНОГО ЗАКЛАДУ «ДОНЕЦЬКИЙ НАЦІОНАЛЬНИЙ ТЕХНІЧНИЙ УНІВЕРСИТЕТ»</t>
  </si>
  <si>
    <t>GMW2025_14_086</t>
  </si>
  <si>
    <t>Жарська Анастасія Іванівна</t>
  </si>
  <si>
    <t>GMW2025_14_087</t>
  </si>
  <si>
    <t>Підлісний Дмитро Олександрович</t>
  </si>
  <si>
    <t>GMW2025_14_088</t>
  </si>
  <si>
    <t>Музичко Ірина Анатоліївна</t>
  </si>
  <si>
    <t>ВСП "Фаховий коледж економіки і технологій НУ "Чернігівська політехніка"</t>
  </si>
  <si>
    <t>GMW2025_14_089</t>
  </si>
  <si>
    <t>Задерака Наталія Миколаївна</t>
  </si>
  <si>
    <t>Державний університет «Київський авіаційний інститут»</t>
  </si>
  <si>
    <t>GMW2025_14_090</t>
  </si>
  <si>
    <t>Чучаліна Юлія Миколаївна</t>
  </si>
  <si>
    <t>Уманський державний педагогічний університет імені Павла Тичини</t>
  </si>
  <si>
    <t>GMW2025_14_091</t>
  </si>
  <si>
    <t>Зінюк Тетяна Євгенівна</t>
  </si>
  <si>
    <t>Професійно-технічне училище №71</t>
  </si>
  <si>
    <t>GMW2025_14_092</t>
  </si>
  <si>
    <t>Івасів Ігор Богданович</t>
  </si>
  <si>
    <t>Київський національний економічний університет імені Вадима Гетьмана</t>
  </si>
  <si>
    <t>GMW2025_14_093</t>
  </si>
  <si>
    <t>Главацька Богдана Андріївна</t>
  </si>
  <si>
    <t>Студентка Чернівецького Національного університету імені Юрія Федьковича</t>
  </si>
  <si>
    <t>GMW2025_14_094</t>
  </si>
  <si>
    <t>Кірно Христина</t>
  </si>
  <si>
    <t>GMW2025_14_095</t>
  </si>
  <si>
    <t>Івашина Світлана Юріївна</t>
  </si>
  <si>
    <t>Університет митної справи та фінансів</t>
  </si>
  <si>
    <t>GMW2025_14_096</t>
  </si>
  <si>
    <t>Голуб Альона Олександрівна</t>
  </si>
  <si>
    <t>GMW2025_14_097</t>
  </si>
  <si>
    <t>Стоянова Олександра Олександрівна</t>
  </si>
  <si>
    <t>GMW2025_14_098</t>
  </si>
  <si>
    <t>Панченко Олена Іванівна</t>
  </si>
  <si>
    <t>GMW2025_14_099</t>
  </si>
  <si>
    <t>Бучковський Володимир Петрович</t>
  </si>
  <si>
    <t>ДНЗ ВПУ 34 міста Стрий</t>
  </si>
  <si>
    <t>GMW2025_14_100</t>
  </si>
  <si>
    <t>Неруш Артем Олександрович</t>
  </si>
  <si>
    <t>Відокремлений структурний підрозділ "Фаховий коледж економіки і технологій Національного університету "Чернігівська політехніка"</t>
  </si>
  <si>
    <t>GMW2025_14_101</t>
  </si>
  <si>
    <t>Музюкова Анна Олегівна</t>
  </si>
  <si>
    <t>Відокремлений структурний підрозділ «Фаховий коледж економіки і технологій Національного Університету «Чернігівська політехніка»</t>
  </si>
  <si>
    <t>GMW2025_14_102</t>
  </si>
  <si>
    <t>Камінська Поліна Олександрівна</t>
  </si>
  <si>
    <t>GMW2025_14_103</t>
  </si>
  <si>
    <t>Апчел Алевтина Віталіївна</t>
  </si>
  <si>
    <t>GMW2025_14_104</t>
  </si>
  <si>
    <t>Турова Лариса Леонідівна</t>
  </si>
  <si>
    <t>Державний університет "Київський авіаційний інститут"</t>
  </si>
  <si>
    <t>GMW2025_14_105</t>
  </si>
  <si>
    <t>Болквадзе Марина Джумберівна</t>
  </si>
  <si>
    <t>GMW2025_14_106</t>
  </si>
  <si>
    <t>Сокирко Софія Олександрівна</t>
  </si>
  <si>
    <t>Відокремлени структурний підрозділ "Фаховий коледж економіки і технологій НУ"Чернігівська політехніка"</t>
  </si>
  <si>
    <t>GMW2025_14_107</t>
  </si>
  <si>
    <t>Задорожня Лариса</t>
  </si>
  <si>
    <t>GMW2025_14_108</t>
  </si>
  <si>
    <t>Руснак Тетяна Ананіївна</t>
  </si>
  <si>
    <t>ДПТНЗ "Чернівецький професійний ліцей сфери послуг"</t>
  </si>
  <si>
    <t>GMW2025_14_109</t>
  </si>
  <si>
    <t>Пахомов Валентин Олександрович</t>
  </si>
  <si>
    <t>GMW2025_14_110</t>
  </si>
  <si>
    <t>Зелениця Ірина Михайлівна</t>
  </si>
  <si>
    <t>GMW2025_14_111</t>
  </si>
  <si>
    <t>Рибак Рустам Михайлович</t>
  </si>
  <si>
    <t>Фаховий Коледж крок</t>
  </si>
  <si>
    <t>GMW2025_14_112</t>
  </si>
  <si>
    <t>Дорогань Вікторія Павлівна</t>
  </si>
  <si>
    <t>GMW2025_14_113</t>
  </si>
  <si>
    <t>Стешенко Ігор Юрійович</t>
  </si>
  <si>
    <t>GMW2025_14_114</t>
  </si>
  <si>
    <t>Кукурудзяк Леся Ввсилівна</t>
  </si>
  <si>
    <t>ВСП" Вінницький Фаховий коледж Національного університету харчових технологій"</t>
  </si>
  <si>
    <t>GMW2025_14_115</t>
  </si>
  <si>
    <t>Корнєєва Оксана Миколаївна</t>
  </si>
  <si>
    <t>Харківський автомобільно-дорожній фаховий коледж</t>
  </si>
  <si>
    <t>GMW2025_14_116</t>
  </si>
  <si>
    <t>Щербата Богдана Михайлівна</t>
  </si>
  <si>
    <t>GMW2025_14_117</t>
  </si>
  <si>
    <t>Тітенко Зоя Миколаївна</t>
  </si>
  <si>
    <t>Науіональний університет біоресурсів і природокористування україни</t>
  </si>
  <si>
    <t>GMW2025_14_118</t>
  </si>
  <si>
    <t>Софія Мартинович</t>
  </si>
  <si>
    <t>GMW2025_14_119</t>
  </si>
  <si>
    <t>Гордієнко Оксана Борисівна</t>
  </si>
  <si>
    <t>Міжнародний класичний університет ім.Пилипа Орлика</t>
  </si>
  <si>
    <t>GMW2025_14_120</t>
  </si>
  <si>
    <t>Сімак Ангеліна Павлівна</t>
  </si>
  <si>
    <t>GMW2025_14_121</t>
  </si>
  <si>
    <t>Сотнікова Олександра Миколаївна</t>
  </si>
  <si>
    <t>Полтавський національний педагогічний університет імені Володимира Галактіоновича Короленка</t>
  </si>
  <si>
    <t>GMW2025_14_122</t>
  </si>
  <si>
    <t>Поліщук Наталія Вікторівна</t>
  </si>
  <si>
    <t>ВСП"Технолого-економічний фаховий коледж Білоцерківського національного аграрного університету"</t>
  </si>
  <si>
    <t>GMW2025_14_123</t>
  </si>
  <si>
    <t>Ісаєнко Вікторія Валентинівна</t>
  </si>
  <si>
    <t>Навчальний Університет "Чернігівська Політехніка"</t>
  </si>
  <si>
    <t>GMW2025_14_124</t>
  </si>
  <si>
    <t>Пономар Ангеліна Олегівна</t>
  </si>
  <si>
    <t>Київський фаховий коледж туризму та готельного</t>
  </si>
  <si>
    <t>GMW2025_14_125</t>
  </si>
  <si>
    <t>Кулик Юлія Миколаївна</t>
  </si>
  <si>
    <t>Черкаський державний фаховий бізнес-коледж</t>
  </si>
  <si>
    <t>GMW2025_14_126</t>
  </si>
  <si>
    <t>Бондаренко Олена</t>
  </si>
  <si>
    <t>GMW2025_14_127</t>
  </si>
  <si>
    <t>Омельченко Кирило Андрійович</t>
  </si>
  <si>
    <t>Краматорський фаховий коледж технологій та дизайну</t>
  </si>
  <si>
    <t>GMW2025_14_128</t>
  </si>
  <si>
    <t>Попова Галина Володимирівна</t>
  </si>
  <si>
    <t>ВІДОКРЕМЛЕНИЙ СТРУКТУРНИЙ ПІДРОЗДІЛ «ФАХОВИЙ КОЛЕДЖ ЕКОНОМІКИ І ТЕХНОЛОГІЙ НАЦІОНАЛЬНОГО УНІВЕРСИТЕТУ «ЧЕРНІГІВСЬКА ПОЛІТЕХНІКА»</t>
  </si>
  <si>
    <t>GMW2025_14_129</t>
  </si>
  <si>
    <t>Захаров Олександр Васильович</t>
  </si>
  <si>
    <t>GMW2025_14_130</t>
  </si>
  <si>
    <t>Денисова Уляна Сергіївна</t>
  </si>
  <si>
    <t>GMW2025_14_131</t>
  </si>
  <si>
    <t>Ярмощук Вікторія Олегівна</t>
  </si>
  <si>
    <t>GMW2025_14_132</t>
  </si>
  <si>
    <t>Нагорний Павло Дем'янович</t>
  </si>
  <si>
    <t>Хмельницький кооперативний торговельно-економічний інститут</t>
  </si>
  <si>
    <t>GMW2025_14_133</t>
  </si>
  <si>
    <t>Нянько Валерія Віталіївна</t>
  </si>
  <si>
    <t>GMW2025_14_134</t>
  </si>
  <si>
    <t>Поліщук Ігор Анатолійович</t>
  </si>
  <si>
    <t>Володимирський педагогічний фаховий коледж імені Агатангела Кримського Волинської обласної ради</t>
  </si>
  <si>
    <t>GMW2025_14_135</t>
  </si>
  <si>
    <t>Шевченко Вікторія Станіславівна</t>
  </si>
  <si>
    <t>Відокремлений структурний підрозділ «Фаховий коледж економіки і технологій Національного університету «Чернігівська політехніка»</t>
  </si>
  <si>
    <t>GMW2025_14_136</t>
  </si>
  <si>
    <t>Горбатенко Станіслав</t>
  </si>
  <si>
    <t>Київський професійний коледж "Лівобережний"</t>
  </si>
  <si>
    <t>GMW2025_14_137</t>
  </si>
  <si>
    <t>Буруян Альбіна Олександрівна</t>
  </si>
  <si>
    <t>GMW2025_14_138</t>
  </si>
  <si>
    <t>Кошельник Володимир Євгенович</t>
  </si>
  <si>
    <t>Миколаївський політехнічний фаховий коледж</t>
  </si>
  <si>
    <t>GMW2025_14_139</t>
  </si>
  <si>
    <t>ЦЮПАК Оксана Петрівна</t>
  </si>
  <si>
    <t>Відокремлений структурний підрозділ "Технологічний фаховий коледж Національного лісотехнічного університету України"</t>
  </si>
  <si>
    <t>GMW2025_14_140</t>
  </si>
  <si>
    <t>Івашина Олександр Флорович</t>
  </si>
  <si>
    <t>GMW2025_14_141</t>
  </si>
  <si>
    <t>Козлов Вадим Петрович</t>
  </si>
  <si>
    <t>Донецький національний університет імені Василя Стуса</t>
  </si>
  <si>
    <t>GMW2025_14_142</t>
  </si>
  <si>
    <t>Жеваго Наталя Миколаївна</t>
  </si>
  <si>
    <t>ВІДОКРЕМЛЕНИЙ СТРУКТУРНИЙ ПІДРОЗДІЛ «МАРІУПОЛЬСЬКИЙ МАШИНОБУДІВНИЙ ФАХОВИЙ КОЛЕДЖ ДЕРЖАВНОГО ВИЩОГО НАВЧАЛЬНОГО ЗАКЛАДУ «ПРИАЗОВСЬКИЙ ДЕРЖАВНИЙ ТЕХНІЧНИЙ УНІВЕРСИТЕТ»</t>
  </si>
  <si>
    <t>GMW2025_14_143</t>
  </si>
  <si>
    <t>Василенко Аліна</t>
  </si>
  <si>
    <t>Національний університет біорессурсів і природокористування України</t>
  </si>
  <si>
    <t>GMW2025_14_144</t>
  </si>
  <si>
    <t>Холявко Наталія Іванівна</t>
  </si>
  <si>
    <t>Національний університет "Чернігівська політехніка</t>
  </si>
  <si>
    <t>GMW2025_14_145</t>
  </si>
  <si>
    <t>Верещака Неля Вікторівна</t>
  </si>
  <si>
    <t>GMW2025_14_146</t>
  </si>
  <si>
    <t>Шишкіна Олена Вікторівна</t>
  </si>
  <si>
    <t>GMW2025_14_147</t>
  </si>
  <si>
    <t>Горбатюк Людмила Михайлівна</t>
  </si>
  <si>
    <t>GMW2025_14_148</t>
  </si>
  <si>
    <t>Білоус Вікторія Сергіївна</t>
  </si>
  <si>
    <t>Полтавський фаховий кооперативний коледж</t>
  </si>
  <si>
    <t>GMW2025_14_149</t>
  </si>
  <si>
    <t>Мельник Тетяна Андріївна</t>
  </si>
  <si>
    <t>GMW2025_14_150</t>
  </si>
  <si>
    <t>Ладан Сергій Петрович</t>
  </si>
  <si>
    <t>Вінницький гуманітарний ліцей №1 ім.М.І.Пирогова</t>
  </si>
  <si>
    <t>GMW2025_14_151</t>
  </si>
  <si>
    <t>Грищенко Анна Миколаївна</t>
  </si>
  <si>
    <t>GMW2025_14_152</t>
  </si>
  <si>
    <t>Фроловський Даниїл Сергійович</t>
  </si>
  <si>
    <t>Харківський національний університет імені В. Н. Каразіна</t>
  </si>
  <si>
    <t>GMW2025_14_153</t>
  </si>
  <si>
    <t>КУДЛАЙ Олена Валеріівна</t>
  </si>
  <si>
    <t>ФОП КУДЛАЙ Олена Валеріівна</t>
  </si>
  <si>
    <t>GMW2025_14_154</t>
  </si>
  <si>
    <t>Єна Катерина Євгенівна</t>
  </si>
  <si>
    <t>ДПТНЗ "Конотопське ВПУ"</t>
  </si>
  <si>
    <t>GMW2025_14_155</t>
  </si>
  <si>
    <t>Кальян ко Ольга Миколаівна</t>
  </si>
  <si>
    <t>GMW2025_14_156</t>
  </si>
  <si>
    <t>Ляшко Лариса Віталіївна</t>
  </si>
  <si>
    <t>ВСП "Фаховий коледж технологій, бізнесу та права ВНУ ім. Лесі Українки"</t>
  </si>
  <si>
    <t>GMW2025_14_157</t>
  </si>
  <si>
    <t>Roman Yuzheka</t>
  </si>
  <si>
    <t>Lviv State University of Internal Affairs</t>
  </si>
  <si>
    <t>GMW2025_14_158</t>
  </si>
  <si>
    <t>Нянько Віталій Миколайович</t>
  </si>
  <si>
    <t>GMW2025_14_159</t>
  </si>
  <si>
    <t>Павлюк Вадим Андрійович</t>
  </si>
  <si>
    <t>Університет Економіки та Підприємництва</t>
  </si>
  <si>
    <t>GMW2025_14_160</t>
  </si>
  <si>
    <t>Богданенко Олена Валентинівна</t>
  </si>
  <si>
    <t>GMW2025_14_161</t>
  </si>
  <si>
    <t>Жосан Анастасія Русланівна</t>
  </si>
  <si>
    <t>Приватний заклад вищої освіти «Міжнародний класичний університет імені Пилипа Орлика», Україна, м. Миколаїв</t>
  </si>
  <si>
    <t>GMW2025_14_162</t>
  </si>
  <si>
    <t>Дробот Ксенія</t>
  </si>
  <si>
    <t>КЗО ВПТУ ДОР Васильківське Професійно-технічне училище</t>
  </si>
  <si>
    <t>GMW2025_14_163</t>
  </si>
  <si>
    <t>Шалівська Діана Олександрівна</t>
  </si>
  <si>
    <t>GMW2025_14_164</t>
  </si>
  <si>
    <t>Валерія Ільєва</t>
  </si>
  <si>
    <t>Одеський національний економічний уніврситет</t>
  </si>
  <si>
    <t>GMW2025_14_165</t>
  </si>
  <si>
    <t>Клапків Юрій Михайлович</t>
  </si>
  <si>
    <t>GMW2025_14_166</t>
  </si>
  <si>
    <t>Петрусенко Валерія Олексіївна</t>
  </si>
  <si>
    <t>Відокремлений структурний підрозділ "Глухівський агротехнічний фаховий коледж Сумського національного аграрного університету""</t>
  </si>
  <si>
    <t>GMW2025_14_167</t>
  </si>
  <si>
    <t>Поліщук Наталія Володимирівна</t>
  </si>
  <si>
    <t>GMW2025_14_168</t>
  </si>
  <si>
    <t>Волкова Ніка Миколаївна</t>
  </si>
  <si>
    <t>Таращанський технічний та економіко-правовий фаховий коледж</t>
  </si>
  <si>
    <t>GMW2025_14_169</t>
  </si>
  <si>
    <t>Чертенков Василь Олексійович</t>
  </si>
  <si>
    <t>GMW2025_14_170</t>
  </si>
  <si>
    <t>Харитонова Катерина</t>
  </si>
  <si>
    <t>НУБіП</t>
  </si>
  <si>
    <t>GMW2025_14_171</t>
  </si>
  <si>
    <t>Мєдвєдєва Ольга Олександрівна</t>
  </si>
  <si>
    <t>Комунальний заклад дошкільної освіти 259 Дніпровської міської ради</t>
  </si>
  <si>
    <t>GMW2025_14_172</t>
  </si>
  <si>
    <t>Клеймьонова Вікторія Андріївна</t>
  </si>
  <si>
    <t>GMW2025_14_173</t>
  </si>
  <si>
    <t>Рудой Володимир Михайлович</t>
  </si>
  <si>
    <t>GMW2025_14_174</t>
  </si>
  <si>
    <t>Пилипченко Аліна</t>
  </si>
  <si>
    <t>GMW2025_14_175</t>
  </si>
  <si>
    <t>Гуменюк Ілля Вадимович</t>
  </si>
  <si>
    <t>GMW2025_14_176</t>
  </si>
  <si>
    <t>Ватрич Анна Валентинівна</t>
  </si>
  <si>
    <t>Одеський Національний економічний університет</t>
  </si>
  <si>
    <t>GMW2025_14_177</t>
  </si>
  <si>
    <t>Бауман Владислава Едуардівна</t>
  </si>
  <si>
    <t>GMW2025_14_178</t>
  </si>
  <si>
    <t>Мірошниченко Милана Олексіївна</t>
  </si>
  <si>
    <t>Фаховий коледж економіки і технологій НУ «Чернігівська політехніка»</t>
  </si>
  <si>
    <t>GMW2025_14_179</t>
  </si>
  <si>
    <t>Бабич Оксана Олександрівна</t>
  </si>
  <si>
    <t>GMW2025_14_180</t>
  </si>
  <si>
    <t>Біла Марта Михайлівна</t>
  </si>
  <si>
    <t>GMW2025_14_181</t>
  </si>
  <si>
    <t>Котенко Богдан</t>
  </si>
  <si>
    <t>GMW2025_14_182</t>
  </si>
  <si>
    <t>Лісний Олег Ігорович</t>
  </si>
  <si>
    <t>Відокремлений структурний підрозділ "Маріупольський машинобудівний фаховий коледж Державного вищого начального закладу "Приазовський державний технічний університет"</t>
  </si>
  <si>
    <t>GMW2025_14_183</t>
  </si>
  <si>
    <t>Рязанова Наталія Олексіївна</t>
  </si>
  <si>
    <t>GMW2025_14_184</t>
  </si>
  <si>
    <t>Нестеренко Анастасія Ігорівна</t>
  </si>
  <si>
    <t>GMW2025_14_185</t>
  </si>
  <si>
    <t>Михальчук Тетяна Миколаївна</t>
  </si>
  <si>
    <t>Кременецький лісотехнічний фаховий коледж</t>
  </si>
  <si>
    <t>GMW2025_14_186</t>
  </si>
  <si>
    <t>Собченко Діана Олександрівна</t>
  </si>
  <si>
    <t>GMW2025_14_187</t>
  </si>
  <si>
    <t>Ковтун Максим</t>
  </si>
  <si>
    <t>Таращанський технічний економіко-правовий фаховий коледж</t>
  </si>
  <si>
    <t>GMW2025_14_188</t>
  </si>
  <si>
    <t>Подворнюк Ольга Олександрівна</t>
  </si>
  <si>
    <t>GMW2025_14_189</t>
  </si>
  <si>
    <t>Кириченко Володимир</t>
  </si>
  <si>
    <t>GMW2025_14_190</t>
  </si>
  <si>
    <t>Ковтун Лілія Михайлівна</t>
  </si>
  <si>
    <t>GMW2025_14_191</t>
  </si>
  <si>
    <t>Ярема Роман Ігорович</t>
  </si>
  <si>
    <t>GMW2025_14_192</t>
  </si>
  <si>
    <t>Бондарюк Ксенія Олександрівна</t>
  </si>
  <si>
    <t>Миколаївський Політехнічний Фаховий Коледж</t>
  </si>
  <si>
    <t>GMW2025_14_193</t>
  </si>
  <si>
    <t>Андрусенко Людмила Степанівна</t>
  </si>
  <si>
    <t>Відокремлений структурний підрозділ Нікопольський фаховий коледж Українського державного університету науки і технологій</t>
  </si>
  <si>
    <t>GMW2025_14_194</t>
  </si>
  <si>
    <t>Борисюк Катерина Миколаївна</t>
  </si>
  <si>
    <t>GMW2025_14_195</t>
  </si>
  <si>
    <t>Костенко Вадим Станіславович</t>
  </si>
  <si>
    <t>GMW2025_14_196</t>
  </si>
  <si>
    <t>Штефанова Євгенія Іллівна</t>
  </si>
  <si>
    <t>Запорізький національний університет</t>
  </si>
  <si>
    <t>GMW2025_14_197</t>
  </si>
  <si>
    <t>Сіра Тетяна Ігорівна</t>
  </si>
  <si>
    <t>Відокремлений структурний підрозділ "Тернопільський фаховий коледж Тернопільського національного технічного університету імені Івана Пулюя"</t>
  </si>
  <si>
    <t>GMW2025_14_198</t>
  </si>
  <si>
    <t>Гожин Сергій Іванович</t>
  </si>
  <si>
    <t>GMW2025_14_199</t>
  </si>
  <si>
    <t>Стефішина Юлія Дмитрівна</t>
  </si>
  <si>
    <t>GMW2025_14_200</t>
  </si>
  <si>
    <t>Мартиненко Маргарита Олександрівна</t>
  </si>
  <si>
    <t>GMW2025_14_201</t>
  </si>
  <si>
    <t>Бойко Олена Володимирівна</t>
  </si>
  <si>
    <t>GMW2025_14_202</t>
  </si>
  <si>
    <t>Шепотинник Софія Сергіївна</t>
  </si>
  <si>
    <t>GMW2025_14_203</t>
  </si>
  <si>
    <t>Ворох Олександра Олександрівна</t>
  </si>
  <si>
    <t>GMW2025_14_204</t>
  </si>
  <si>
    <t>Гей Евеліна Рудольфівна</t>
  </si>
  <si>
    <t>Відокремлений структурний підрозділ "Мукачівський фаховий коледж НУБіП України"</t>
  </si>
  <si>
    <t>GMW2025_14_205</t>
  </si>
  <si>
    <t>Бутенко Юлія Сергіївна</t>
  </si>
  <si>
    <t>GMW2025_14_206</t>
  </si>
  <si>
    <t>Гаркуша Юлія Олександрівна</t>
  </si>
  <si>
    <t>GMW2025_14_207</t>
  </si>
  <si>
    <t>Штонда Олексій Олександрович</t>
  </si>
  <si>
    <t>Відокремлений структурний підрозділ «Маріупольський машинобудівний фаховий коледж ДВНЗ «ПДТУ» (ВСП «ММФК ДВНЗ «ПДТУ»).</t>
  </si>
  <si>
    <t>GMW2025_14_208</t>
  </si>
  <si>
    <t>Соломахіна Поліна Анатоліївна</t>
  </si>
  <si>
    <t>GMW2025_14_209</t>
  </si>
  <si>
    <t>Булавіна Діана Максимівна</t>
  </si>
  <si>
    <t>Навчально-науковий інститут «Каразінський банківський інститут»</t>
  </si>
  <si>
    <t>GMW2025_14_210</t>
  </si>
  <si>
    <t>Мартинюк Руслан Михайлович</t>
  </si>
  <si>
    <t>GMW2025_14_211</t>
  </si>
  <si>
    <t>Бартельова Алла Анатоліївна</t>
  </si>
  <si>
    <t>Відокремлений структурний підрозділ "Вінницький фаховий коледж Національного університету харчових технологій"</t>
  </si>
  <si>
    <t>GMW2025_14_212</t>
  </si>
  <si>
    <t>Кисельова Юлія</t>
  </si>
  <si>
    <t>GMW2025_14_213</t>
  </si>
  <si>
    <t>Кравченко Людмила Петрівна</t>
  </si>
  <si>
    <t>ДВНЗ Миколаївський політихнічний коледж</t>
  </si>
  <si>
    <t>GMW2025_14_214</t>
  </si>
  <si>
    <t>Аштаменко Артем Юрійович</t>
  </si>
  <si>
    <t>Таращанський технічний та економіко правовий фаховий коледж</t>
  </si>
  <si>
    <t>GMW2025_14_215</t>
  </si>
  <si>
    <t>Борисенко Вікторія Вячеславівна</t>
  </si>
  <si>
    <t>GMW2025_14_216</t>
  </si>
  <si>
    <t>Кобченко Олександр Олександрович</t>
  </si>
  <si>
    <t>GMW2025_14_217</t>
  </si>
  <si>
    <t>Даолатзай Вероніка Хашимівна</t>
  </si>
  <si>
    <t>GMW2025_14_218</t>
  </si>
  <si>
    <t>Малинка Марія Тарасівна</t>
  </si>
  <si>
    <t>GMW2025_14_219</t>
  </si>
  <si>
    <t>Гайдаш Софія Олегівна</t>
  </si>
  <si>
    <t>GMW2025_14_220</t>
  </si>
  <si>
    <t>Козлов Олег Володимирович</t>
  </si>
  <si>
    <t>GMW2025_14_221</t>
  </si>
  <si>
    <t>Гордійчук Валерія Іванівна</t>
  </si>
  <si>
    <t>GMW2025_14_222</t>
  </si>
  <si>
    <t>Рябенко Галина Миколаївна</t>
  </si>
  <si>
    <t>Приватний заклад вищої освіти «Міжнародний класичний університет імені Пилипа Орлика», Україна, м. Миколаїв,</t>
  </si>
  <si>
    <t>GMW2025_14_223</t>
  </si>
  <si>
    <t>Куковякіна Вероніка Іванівна</t>
  </si>
  <si>
    <t>GMW2025_14_224</t>
  </si>
  <si>
    <t>Верхоглядова Надія Олександрівна</t>
  </si>
  <si>
    <t>Одеський торговельно-економічний фаховий коледж</t>
  </si>
  <si>
    <t>GMW2025_14_225</t>
  </si>
  <si>
    <t>Пендюр Маріанна Миколаївна</t>
  </si>
  <si>
    <t>GMW2025_14_226</t>
  </si>
  <si>
    <t>Балюк Даяна Степанівна</t>
  </si>
  <si>
    <t>GMW2025_14_227</t>
  </si>
  <si>
    <t>Карасьов Артем Дмитрович</t>
  </si>
  <si>
    <t>GMW2025_14_228</t>
  </si>
  <si>
    <t>Семергей Мирослава Олегівна</t>
  </si>
  <si>
    <t>GMW2025_14_229</t>
  </si>
  <si>
    <t>Жевлак Аліна Сергіївна</t>
  </si>
  <si>
    <t>Фаховий коледж Університету економіки та права КРОК</t>
  </si>
  <si>
    <t>GMW2025_14_230</t>
  </si>
  <si>
    <t>Ермоленко Елизавета Андреевна</t>
  </si>
  <si>
    <t>GMW2025_14_231</t>
  </si>
  <si>
    <t>Михайлюк Валентина Володимирівна</t>
  </si>
  <si>
    <t>Державний професійно-технічний навчальний заклад "Харківське вище професійне училище сфери послуг"</t>
  </si>
  <si>
    <t>GMW2025_14_232</t>
  </si>
  <si>
    <t>Гранатюк Вероніка Олександрівна</t>
  </si>
  <si>
    <t>GMW2025_14_233</t>
  </si>
  <si>
    <t>Петровська Вікторія Олександрівна</t>
  </si>
  <si>
    <t>Відокремлений структурний підрозділ "Фаховий коледж економіки і технологій Національного університету "Чернігівська політехніка "</t>
  </si>
  <si>
    <t>GMW2025_14_234</t>
  </si>
  <si>
    <t>Рубан Вікторія</t>
  </si>
  <si>
    <t>коледж Приватного закладу вищої освіти «Міжнародний класичний університет імені Пилипа Орлика», Україна, м. Миколаїв,</t>
  </si>
  <si>
    <t>GMW2025_14_235</t>
  </si>
  <si>
    <t>Лебедєв Євгеній Васильович</t>
  </si>
  <si>
    <t>коледж Приватного закладу вищої освіти «Міжнародний класичний університет імені Пилипа Орлика»,</t>
  </si>
  <si>
    <t>GMW2025_14_236</t>
  </si>
  <si>
    <t>Якименко Тетяна Юріївна</t>
  </si>
  <si>
    <t>Комунальний заклад освіти "Васильківське професійно-технічне училище " Дніпропетровської обласної ради</t>
  </si>
  <si>
    <t>GMW2025_14_237</t>
  </si>
  <si>
    <t>Чеботар Катерина Сергіївна</t>
  </si>
  <si>
    <t>Полтавский Фаховий Кооперативний колледж</t>
  </si>
  <si>
    <t>GMW2025_14_238</t>
  </si>
  <si>
    <t>Гричка Руслана Вікторівна</t>
  </si>
  <si>
    <t>GMW2025_14_239</t>
  </si>
  <si>
    <t>Калайда Карина Леонідівна</t>
  </si>
  <si>
    <t>GMW2025_14_240</t>
  </si>
  <si>
    <t>Мельник Олександр Петрович</t>
  </si>
  <si>
    <t>GMW2025_14_241</t>
  </si>
  <si>
    <t>Крячок Вікторія Володимирівка</t>
  </si>
  <si>
    <t>GMW2025_14_242</t>
  </si>
  <si>
    <t>Противень Владислав Андрійович</t>
  </si>
  <si>
    <t>ДПТНЗ "Конотопське професійне училище"</t>
  </si>
  <si>
    <t>GMW2025_14_243</t>
  </si>
  <si>
    <t>Жара Альона Юріївна</t>
  </si>
  <si>
    <t>Фаховий кооперативний коледж</t>
  </si>
  <si>
    <t>GMW2025_14_244</t>
  </si>
  <si>
    <t>Мошенська Наталія Валеріївна</t>
  </si>
  <si>
    <t>Харківський фаховий коледж спорту</t>
  </si>
  <si>
    <t>GMW2025_14_245</t>
  </si>
  <si>
    <t>Туманцова Олена Валеріївна</t>
  </si>
  <si>
    <t>GMW2025_14_246</t>
  </si>
  <si>
    <t>Храпенко Артем</t>
  </si>
  <si>
    <t>Київський професійний коледж "Лівобережний" №25</t>
  </si>
  <si>
    <t>GMW2025_14_247</t>
  </si>
  <si>
    <t>Когут Іван Валерійович</t>
  </si>
  <si>
    <t>GMW2025_14_248</t>
  </si>
  <si>
    <t>Кот Марія Євгеніївна</t>
  </si>
  <si>
    <t>GMW2025_14_249</t>
  </si>
  <si>
    <t>Стеценко Олена Олексіївна</t>
  </si>
  <si>
    <t>Відокремлений структурний підрозділ "Хорольський агропромисловий фаховий коледж Полтавського державного аграрного університету"</t>
  </si>
  <si>
    <t>GMW2025_14_250</t>
  </si>
  <si>
    <t>Бровко Лариса Василівна</t>
  </si>
  <si>
    <t>GMW2025_14_251</t>
  </si>
  <si>
    <t>Рилєєв Сергій Володимирович</t>
  </si>
  <si>
    <t>Чернівецький торговельно-економічний інститут Державного торговельно-економічного університету</t>
  </si>
  <si>
    <t>GMW2025_14_252</t>
  </si>
  <si>
    <t>Колосова Марія Вячеславівна</t>
  </si>
  <si>
    <t>Полтавський фаховий коперативний коледж</t>
  </si>
  <si>
    <t>GMW2025_14_253</t>
  </si>
  <si>
    <t>Божко Надія Валеріївна</t>
  </si>
  <si>
    <t>ВСП Фаховий коледж НУК імені адмірала Макарова</t>
  </si>
  <si>
    <t>GMW2025_14_254</t>
  </si>
  <si>
    <t>Синявін Олександр Миколайович</t>
  </si>
  <si>
    <t>GMW2025_14_255</t>
  </si>
  <si>
    <t>Струс Людмила Анатоліївна</t>
  </si>
  <si>
    <t>Відокремлений структурний підрозділ «Вінницький фаховий коледж Національного університету харчових технологій «</t>
  </si>
  <si>
    <t>GMW2025_14_256</t>
  </si>
  <si>
    <t>Люклян Софія Олегівна</t>
  </si>
  <si>
    <t>Івано-Франківський національний технічний університет нафти і газу</t>
  </si>
  <si>
    <t>GMW2025_14_257</t>
  </si>
  <si>
    <t>Рожко Зоя Павлівна</t>
  </si>
  <si>
    <t>ВСП»Вінницький фаховий коледж НУХТ «</t>
  </si>
  <si>
    <t>GMW2025_14_258</t>
  </si>
  <si>
    <t>Фадєєва Ірина Георгіївна</t>
  </si>
  <si>
    <t>GMW2025_14_259</t>
  </si>
  <si>
    <t>Когуч Анастасія</t>
  </si>
  <si>
    <t>GMW2025_14_260</t>
  </si>
  <si>
    <t>Баланда Яна</t>
  </si>
  <si>
    <t>GMW2025_14_261</t>
  </si>
  <si>
    <t>Меліховець Ганна Алімівна</t>
  </si>
  <si>
    <t>GMW2025_14_262</t>
  </si>
  <si>
    <t>Піскун Олена Вікторівна</t>
  </si>
  <si>
    <t>GMW2025_14_263</t>
  </si>
  <si>
    <t>Копильченко Денис</t>
  </si>
  <si>
    <t>GMW2025_14_264</t>
  </si>
  <si>
    <t>Кісіль Вікторія Володимирівна</t>
  </si>
  <si>
    <t>Дніпровський фаховий коледж енергетичних та інформаційних технологій</t>
  </si>
  <si>
    <t>GMW2025_14_265</t>
  </si>
  <si>
    <t>Гриньків Ростислав Васильович</t>
  </si>
  <si>
    <t>Національний технічний університет нафти і газу</t>
  </si>
  <si>
    <t>GMW2025_14_266</t>
  </si>
  <si>
    <t>Швець Ольга Вікторівна</t>
  </si>
  <si>
    <t>Комунальний заклад дошкільної освіти N259 Дніпровської міської ради</t>
  </si>
  <si>
    <t>GMW2025_14_267</t>
  </si>
  <si>
    <t>Сполітак Наталія Сергіївна</t>
  </si>
  <si>
    <t>Міжнародний класичний університет ім. Пилипа Орлика</t>
  </si>
  <si>
    <t>GMW2025_14_268</t>
  </si>
  <si>
    <t>Кезля Вероніка Андріївна</t>
  </si>
  <si>
    <t>Відокремлений структурний підрозділ «Фаховий коледж економіки і технологій НУ «Чернігівська політехніка»</t>
  </si>
  <si>
    <t>GMW2025_14_269</t>
  </si>
  <si>
    <t>Шевага Василь Михайлович</t>
  </si>
  <si>
    <t>GMW2025_14_270</t>
  </si>
  <si>
    <t>Лілія Маринчак</t>
  </si>
  <si>
    <t>GMW2025_14_271</t>
  </si>
  <si>
    <t>Фурсова Христина Валентинівна</t>
  </si>
  <si>
    <t>GMW2025_14_272</t>
  </si>
  <si>
    <t>Грищук Надія Вікторівна</t>
  </si>
  <si>
    <t>«Вінницький торговельно-економічний фаховий коледж Державного торговельно-економічного університету»</t>
  </si>
  <si>
    <t>GMW2025_14_273</t>
  </si>
  <si>
    <t>Смірнова Тетяна Павлівна</t>
  </si>
  <si>
    <t>GMW2025_14_274</t>
  </si>
  <si>
    <t>Пономарьова Тетяна Олександрівна</t>
  </si>
  <si>
    <t>Державний професійно-технічний навчальний заклад "Конотопське вище професійне училище"</t>
  </si>
  <si>
    <t>GMW2025_14_275</t>
  </si>
  <si>
    <t>Артемович Вікторія Володимирівна</t>
  </si>
  <si>
    <t>GMW2025_14_276</t>
  </si>
  <si>
    <t>Чиженко Анна Юріївна</t>
  </si>
  <si>
    <t>GMW2025_14_277</t>
  </si>
  <si>
    <t>Андрусів Уляна Ярославівна</t>
  </si>
  <si>
    <t>GMW2025_14_278</t>
  </si>
  <si>
    <t>Хльоскін Богдан Анатолійович</t>
  </si>
  <si>
    <t>Лошкарівський ліцей</t>
  </si>
  <si>
    <t>GMW2025_14_279</t>
  </si>
  <si>
    <t>Федечко Ірина Валер'янівна</t>
  </si>
  <si>
    <t>Відокремлений структурний підрозділ "Тернопільський фаховий коледж Тернопільського національного технічного унівеоситету імені Івана Пулюя"</t>
  </si>
  <si>
    <t>GMW2025_14_280</t>
  </si>
  <si>
    <t>Нікольчук Юлія Миколаївна</t>
  </si>
  <si>
    <t>GMW2025_14_281</t>
  </si>
  <si>
    <t>Пласконіс Оксана Михайлівна</t>
  </si>
  <si>
    <t>Відокремлений структурний підрозділ «Тернопільський фаховий коледж Тернопільського національного технічного університету імені Івана Пулюя»</t>
  </si>
  <si>
    <t>GMW2025_14_282</t>
  </si>
  <si>
    <t>Понєдєльніков Богдан Олегович</t>
  </si>
  <si>
    <t>Центральноукраїнський центрально технічний університет</t>
  </si>
  <si>
    <t>GMW2025_14_283</t>
  </si>
  <si>
    <t>Шведюк Каріна</t>
  </si>
  <si>
    <t>Івано-Франківський Національний технічний університет нафти і газу</t>
  </si>
  <si>
    <t>GMW2025_14_284</t>
  </si>
  <si>
    <t>Луковець Наталія Василівна</t>
  </si>
  <si>
    <t>КЗДО (црд)№259 ДМР</t>
  </si>
  <si>
    <t>GMW2025_14_285</t>
  </si>
  <si>
    <t>Періста Єлизавета Андріївна</t>
  </si>
  <si>
    <t>GMW2025_14_286</t>
  </si>
  <si>
    <t>Бучковська Вероніка Андріївна</t>
  </si>
  <si>
    <t>GMW2025_14_287</t>
  </si>
  <si>
    <t>Смолій Богдан Володимирович</t>
  </si>
  <si>
    <t>GMW2025_14_288</t>
  </si>
  <si>
    <t>Дідоха Марія Михайлівна</t>
  </si>
  <si>
    <t>GMW2025_14_289</t>
  </si>
  <si>
    <t>Дерех Денис Богданович</t>
  </si>
  <si>
    <t>Тернопільський фаховий коледж Тернопільського національного технічного університету імені Івана Пулюя</t>
  </si>
  <si>
    <t>GMW2025_14_290</t>
  </si>
  <si>
    <t>Сковрон Вадим Володимирович</t>
  </si>
  <si>
    <t>Відокремлений... Тернопільський фаховий коледж Тернопільського.... Івана Пулюя</t>
  </si>
  <si>
    <t>GMW2025_14_291</t>
  </si>
  <si>
    <t>Флекей Арсен Іванович</t>
  </si>
  <si>
    <t>ВІДОКРЕМЛЕНИЙ СТРУКТУРНИЙ ПІДРОЗДІЛ «ТЕРНОПІЛЬСЬКИЙ ФАХОВИЙ КОЛЕДЖ ТЕРНОПІЛЬСЬКОГО НАЦІОНАЛЬНОГО ТЕХНІЧНОГО УНІВЕРСИТЕТУ імені ІВАНА ПУЛЮЯ»</t>
  </si>
  <si>
    <t>GMW2025_14_292</t>
  </si>
  <si>
    <t>Пирч Руслан Юрійович</t>
  </si>
  <si>
    <t>ВІДОКРЕМЛЕНИЙ СТРУКТУРНИЙ ПІДРОЗДІЛ «Тернопільський фаховий коледж тернопільського національного технічного університету імені Івана Пулюя»</t>
  </si>
  <si>
    <t>GMW2025_14_293</t>
  </si>
  <si>
    <t>Левик Наталія Володимирівна</t>
  </si>
  <si>
    <t>Відокремлений структурний підрозділ "Тернопільський фаховий коледж тернопільського національного технічного університету" імені Івана Пулюя</t>
  </si>
  <si>
    <t>GMW2025_14_294</t>
  </si>
  <si>
    <t>Остяк Святослав Ярославович</t>
  </si>
  <si>
    <t>GMW2025_14_295</t>
  </si>
  <si>
    <t>Войтюк Єлизавета Романівна</t>
  </si>
  <si>
    <t>GMW2025_14_296</t>
  </si>
  <si>
    <t>Михайлішин Віталій Віталійович</t>
  </si>
  <si>
    <t>Фаховий коледж Університету "КРОК"</t>
  </si>
  <si>
    <t>GMW2025_14_297</t>
  </si>
  <si>
    <t>Король Світлана Василівна</t>
  </si>
  <si>
    <t>GMW2025_14_298</t>
  </si>
  <si>
    <t>Хохол Таїсія Русланівна</t>
  </si>
  <si>
    <t>Національна академія внутрішніх справ</t>
  </si>
  <si>
    <t>GMW2025_14_299</t>
  </si>
  <si>
    <t>Савро Анастасія Вʼячеславівна</t>
  </si>
  <si>
    <t>GMW2025_14_300</t>
  </si>
  <si>
    <t>Мельник Сергій Олександрович</t>
  </si>
  <si>
    <t>Білоцерківський національний аграрний університет</t>
  </si>
  <si>
    <t>GMW2025_14_301</t>
  </si>
  <si>
    <t>Юр'як Роман Іванович</t>
  </si>
  <si>
    <t>Коломийський ліцей #9 Коломийської міської ради</t>
  </si>
  <si>
    <t>GMW2025_14_302</t>
  </si>
  <si>
    <t>Семенюк Юліанна Валеріївна</t>
  </si>
  <si>
    <t>Відокремлений структурний підрозділ "Фаховий коледж Чернівецького національного університету імені Юрія Федьковича"</t>
  </si>
  <si>
    <t>GMW2025_14_303</t>
  </si>
  <si>
    <t>Приходько Марина Геннадіївна</t>
  </si>
  <si>
    <t>GMW2025_14_304</t>
  </si>
  <si>
    <t>Прошкіна Дар'я Ігорівна</t>
  </si>
  <si>
    <t>GMW2025_14_305</t>
  </si>
  <si>
    <t>Шмалько Ілона Артурівна</t>
  </si>
  <si>
    <t>Фаховий коледж інженерії, управління та землевпорядкування Державного некомерційного підприємства "Державний університет "Київський авіаційний інститут"</t>
  </si>
  <si>
    <t>GMW2025_14_306</t>
  </si>
  <si>
    <t>Сахарук Христина Романівна</t>
  </si>
  <si>
    <t>GMW2025_14_307</t>
  </si>
  <si>
    <t>Пойда Анна Геннадіївна</t>
  </si>
  <si>
    <t>Ліцей №1 Гостомельської селищної ради Бучанського району Київської області</t>
  </si>
  <si>
    <t>GMW2025_14_308</t>
  </si>
  <si>
    <t>Танасейчук Дарія Сергіївна</t>
  </si>
  <si>
    <t>Національна Академія Внутрішніх Справ</t>
  </si>
  <si>
    <t>GMW2025_14_309</t>
  </si>
  <si>
    <t>Малоросіянова Лілія Сергіївна</t>
  </si>
  <si>
    <t>Таврійський державний агротехнологічний університет імені Дмитра Моторного</t>
  </si>
  <si>
    <t>GMW2025_14_310</t>
  </si>
  <si>
    <t>Гаркуша Тамара Григорівна</t>
  </si>
  <si>
    <t>GMW2025_14_311</t>
  </si>
  <si>
    <t>Чигрикова Тетяна Володимирівна</t>
  </si>
  <si>
    <t>АТ «А-БАНК»</t>
  </si>
  <si>
    <t>GMW2025_14_312</t>
  </si>
  <si>
    <t>Зубенко Ірина Вячеславівна</t>
  </si>
  <si>
    <t>Селидівський ліцей №1 Селидівської міської ради Покровського району Донецької області</t>
  </si>
  <si>
    <t>GMW2025_14_313</t>
  </si>
  <si>
    <t>Гуцул Інна Анатоліївна</t>
  </si>
  <si>
    <t>GMW2025_14_314</t>
  </si>
  <si>
    <t>Святенко Сергій Володимирович</t>
  </si>
  <si>
    <t>GMW2025_14_315</t>
  </si>
  <si>
    <t>Мустеца Ірина Василіана</t>
  </si>
  <si>
    <t>Чернівецький торговельно-економічний інститут ДТЕУ</t>
  </si>
  <si>
    <t>GMW2025_14_316</t>
  </si>
  <si>
    <t>Кокоша Вікторія Миколаївна</t>
  </si>
  <si>
    <t>ВСП "Технолого-економічний фаховий коледж Білоцерківського НАУ"</t>
  </si>
  <si>
    <t>GMW2025_14_317</t>
  </si>
  <si>
    <t>Бойко Роман Віталійович</t>
  </si>
  <si>
    <t>Відокремлений структурний підрозділ «Фаховий економічний коледж «Київського національного економічного університету ім. Вадима Гетьмана»</t>
  </si>
  <si>
    <t>GMW2025_14_318</t>
  </si>
  <si>
    <t>Вербицька Вікторія Іванівна</t>
  </si>
  <si>
    <t>Харківський національний автомобільно-дорожній університет</t>
  </si>
  <si>
    <t>GMW2025_14_319</t>
  </si>
  <si>
    <t>Гудзенко Наталія Миколаївна</t>
  </si>
  <si>
    <t>ВСП "Ладижинський фаховий коледж ВНАУ"</t>
  </si>
  <si>
    <t>GMW2025_14_320</t>
  </si>
  <si>
    <t>Синовець Олег Олександрович</t>
  </si>
  <si>
    <t>Тернопільська загальноосвітня школа І-ІІІ ступенів №24</t>
  </si>
  <si>
    <t>GMW2025_14_321</t>
  </si>
  <si>
    <t>Козачок Алла Василіана</t>
  </si>
  <si>
    <t>ДПТНЗ "Вінницьке міжрегіональне училище"</t>
  </si>
  <si>
    <t>GMW2025_14_322</t>
  </si>
  <si>
    <t>Осіпчук Інна Олександрівна</t>
  </si>
  <si>
    <t>Фаховий коледж інженерії управління та землевпорядкуванн Державного некомерційного підприємства"Державний університет"Київський авіаційний інститут"</t>
  </si>
  <si>
    <t>GMW2025_14_323</t>
  </si>
  <si>
    <t>Синовець Римма Олегівна</t>
  </si>
  <si>
    <t>GMW2025_14_324</t>
  </si>
  <si>
    <t>Кукурудзяк Леся Василівна</t>
  </si>
  <si>
    <t>GMW2025_14_325</t>
  </si>
  <si>
    <t>Корнієнко Антоніна Петрівна</t>
  </si>
  <si>
    <t>GMW2025_14_326</t>
  </si>
  <si>
    <t>Степанова Дарія Сергіївна</t>
  </si>
  <si>
    <t>GMW2025_14_327</t>
  </si>
  <si>
    <t>Поперечнюк Людмила Миколаївна</t>
  </si>
  <si>
    <t>Звягельський політехнічний фаховий коледж</t>
  </si>
  <si>
    <t>GMW2025_14_328</t>
  </si>
  <si>
    <t>Номенат Ілона Русланівна</t>
  </si>
  <si>
    <t>GMW2025_14_329</t>
  </si>
  <si>
    <t>Тарасюк Ірина Володимирівна</t>
  </si>
  <si>
    <t>ВСП Технологічний фаховий коледж Національного лісотехнічного університету України</t>
  </si>
  <si>
    <t>GMW2025_14_330</t>
  </si>
  <si>
    <t>Козачок Андрій Михайлович</t>
  </si>
  <si>
    <t>GMW2025_14_331</t>
  </si>
  <si>
    <t>Ганна Сербенюк</t>
  </si>
  <si>
    <t>Національний університет біоресурсів і природокористування України</t>
  </si>
  <si>
    <t>GMW2025_14_332</t>
  </si>
  <si>
    <t>Глейдман Кіра</t>
  </si>
  <si>
    <t>Мукачівський кооперативний фаховий коледж бізнесу</t>
  </si>
  <si>
    <t>GMW2025_14_333</t>
  </si>
  <si>
    <t>Кліпа Тетяна Валентинівна</t>
  </si>
  <si>
    <t>Воздвиженська філія Ямпільського ліцею √2 Ямпільської селищної ради Сумської області</t>
  </si>
  <si>
    <t>GMW2025_14_334</t>
  </si>
  <si>
    <t>Бірченко Анна Сергіївна</t>
  </si>
  <si>
    <t>ВСП "Кадіївський педагогічний фаховий коледж ДЗ "Луганський національний університет імені Тараса Шевченка "</t>
  </si>
  <si>
    <t>GMW2025_14_335</t>
  </si>
  <si>
    <t>Куделя Ярослав Русланович</t>
  </si>
  <si>
    <t>Таращанський технічно та економіко правовий фаховий коледж</t>
  </si>
  <si>
    <t>GMW2025_14_336</t>
  </si>
  <si>
    <t>Карась Вероніка Андріївна</t>
  </si>
  <si>
    <t>GMW2025_14_337</t>
  </si>
  <si>
    <t>Кошман Владислав Віталійович</t>
  </si>
  <si>
    <t>GMW2025_14_338</t>
  </si>
  <si>
    <t>Керпатенко Софія Денисівна</t>
  </si>
  <si>
    <t>GMW2025_14_339</t>
  </si>
  <si>
    <t>Губинська Наталія Володимирівна</t>
  </si>
  <si>
    <t>GMW2025_14_340</t>
  </si>
  <si>
    <t>Похвала Ганна Ігорівна</t>
  </si>
  <si>
    <t>ВСП «Кадіївський педагогічний фаховий коледж Державного закладу «Луганський національний університет імені Тараса Шевченка»</t>
  </si>
  <si>
    <t>GMW2025_14_341</t>
  </si>
  <si>
    <t>Кучеренко Анна Сергіївна</t>
  </si>
  <si>
    <t>GMW2025_14_342</t>
  </si>
  <si>
    <t>Хребтієвський Богдан Олександрович</t>
  </si>
  <si>
    <t>GMW2025_14_343</t>
  </si>
  <si>
    <t>Татарова Юлія Володимирівна</t>
  </si>
  <si>
    <t>GMW2025_14_344</t>
  </si>
  <si>
    <t>Боярський Михайло</t>
  </si>
  <si>
    <t>П.Орлика</t>
  </si>
  <si>
    <t>GMW2025_14_345</t>
  </si>
  <si>
    <t>Віщак Олеся Василівна</t>
  </si>
  <si>
    <t>GMW2025_14_346</t>
  </si>
  <si>
    <t>Шевченко Євгеній Вікторович</t>
  </si>
  <si>
    <t>GMW2025_14_347</t>
  </si>
  <si>
    <t>Диченко Анна Антонівна</t>
  </si>
  <si>
    <t>GMW2025_14_348</t>
  </si>
  <si>
    <t>Проданюк Ангеліна Миколаївна</t>
  </si>
  <si>
    <t>GMW2025_14_349</t>
  </si>
  <si>
    <t>Оксана ПРЯДКО</t>
  </si>
  <si>
    <t>Івано-Франківський фаховий коледж технологій та бізнесу</t>
  </si>
  <si>
    <t>GMW2025_14_350</t>
  </si>
  <si>
    <t>Горобець Анна Олексіївна</t>
  </si>
  <si>
    <t>GMW2025_14_351</t>
  </si>
  <si>
    <t>Моканик Ілля Васильович</t>
  </si>
  <si>
    <t>ЧТЕІ ДТЕУ</t>
  </si>
  <si>
    <t>GMW2025_14_352</t>
  </si>
  <si>
    <t>Голубєва Любов Олександрівна</t>
  </si>
  <si>
    <t>GMW2025_14_353</t>
  </si>
  <si>
    <t>Жигарьова Інна Василівна</t>
  </si>
  <si>
    <t>GMW2025_14_354</t>
  </si>
  <si>
    <t>Науменко Анна Вячеславівна</t>
  </si>
  <si>
    <t>GMW2025_14_355</t>
  </si>
  <si>
    <t>Герасименко Анастасія Олексіївна</t>
  </si>
  <si>
    <t>GMW2025_14_356</t>
  </si>
  <si>
    <t>Ковтун Максим Володимирович</t>
  </si>
  <si>
    <t>GMW2025_14_357</t>
  </si>
  <si>
    <t>Вареньє Дарина</t>
  </si>
  <si>
    <t>ЧНУ імені Богдана Хмельницького</t>
  </si>
  <si>
    <t>GMW2025_14_358</t>
  </si>
  <si>
    <t>Іщук Каріна Максимівна</t>
  </si>
  <si>
    <t>Центральноукраїнський Національний Технічний університет</t>
  </si>
  <si>
    <t>GMW2025_14_359</t>
  </si>
  <si>
    <t>Миськів Любов Петрівна/ Liubov Myskiv</t>
  </si>
  <si>
    <t>GMW2025_14_360</t>
  </si>
  <si>
    <t>Гут Любов Василівна</t>
  </si>
  <si>
    <t>Чернівецький торговельно-економічний інститут Державногог торговельно-економічного університету</t>
  </si>
  <si>
    <t>GMW2025_14_361</t>
  </si>
  <si>
    <t>Шерепенко Владислав Миколайович</t>
  </si>
  <si>
    <t>GMW2025_14_362</t>
  </si>
  <si>
    <t>Мустеца Назар Олегович ЧТЕІ ДТЕУ</t>
  </si>
  <si>
    <t>GMW2025_14_363</t>
  </si>
  <si>
    <t>Ковльчук Ірина Іванівна</t>
  </si>
  <si>
    <t>GMW2025_14_364</t>
  </si>
  <si>
    <t>Скрипник Микола Євгенович</t>
  </si>
  <si>
    <t>GMW2025_14_365</t>
  </si>
  <si>
    <t>Носуліч Давид Валентинович</t>
  </si>
  <si>
    <t>Луцький національний технічний університет</t>
  </si>
  <si>
    <t>GMW2025_14_366</t>
  </si>
  <si>
    <t>Сахно Ольга Петрівна</t>
  </si>
  <si>
    <t>КЗДО №259 ДМР</t>
  </si>
  <si>
    <t>GMW2025_14_367</t>
  </si>
  <si>
    <t>Гаврилова Наталія Валеріївна</t>
  </si>
  <si>
    <t>Центральноукраїнский національний технічний університет</t>
  </si>
  <si>
    <t>GMW2025_14_368</t>
  </si>
  <si>
    <t>Чикаловець Вікторія Юріївна</t>
  </si>
  <si>
    <t>Національний університет «Чернігівська Політехніка »</t>
  </si>
  <si>
    <t>GMW2025_14_369</t>
  </si>
  <si>
    <t>Іщенко Яна Сергіївна</t>
  </si>
  <si>
    <t>Черкаський національний університет імені Богдана Хмельницького</t>
  </si>
  <si>
    <t>GMW2025_14_370</t>
  </si>
  <si>
    <t>Додіван Марія Олександрівна</t>
  </si>
  <si>
    <t>Державний біотехнологічний університет</t>
  </si>
  <si>
    <t>GMW2025_14_371</t>
  </si>
  <si>
    <t>Драган Оксана Олександрівна</t>
  </si>
  <si>
    <t>GMW2025_14_372</t>
  </si>
  <si>
    <t>Голіней Юлія Олександрівна</t>
  </si>
  <si>
    <t>ДНЗ "Центр професійно-технічної освіти 1 м.Вінниці"</t>
  </si>
  <si>
    <t>GMW2025_14_373</t>
  </si>
  <si>
    <t>Малярчук Владислав Олександрович</t>
  </si>
  <si>
    <t>GMW2025_14_374</t>
  </si>
  <si>
    <t>Деркач Анастасія Русланівна</t>
  </si>
  <si>
    <t>GMW2025_14_375</t>
  </si>
  <si>
    <t>Грабчак Ірина Василівна</t>
  </si>
  <si>
    <t>Уманський педагогічний університет імені Павла Тичини</t>
  </si>
  <si>
    <t>GMW2025_14_376</t>
  </si>
  <si>
    <t>Ісаєва Діана Сергіївна</t>
  </si>
  <si>
    <t>Центральноукраїнський національний технічний універсмети</t>
  </si>
  <si>
    <t>GMW2025_14_377</t>
  </si>
  <si>
    <t>Коротинська Олена Петрівна</t>
  </si>
  <si>
    <t>Центр позашкільної освіти "Школа Майбутнього"</t>
  </si>
  <si>
    <t>GMW2025_14_378</t>
  </si>
  <si>
    <t>Куріленко Анна Олегівна</t>
  </si>
  <si>
    <t>GMW2025_14_379</t>
  </si>
  <si>
    <t>Шандренко Анастасія Віталіївна</t>
  </si>
  <si>
    <t>GMW2025_14_380</t>
  </si>
  <si>
    <t>Кравченко Олена Іванівна</t>
  </si>
  <si>
    <t>GMW2025_14_381</t>
  </si>
  <si>
    <t>Дмитренко Марʼяна Сергіївна</t>
  </si>
  <si>
    <t>GMW2025_14_382</t>
  </si>
  <si>
    <t>Нікішина Ганна Олександрівна</t>
  </si>
  <si>
    <t>Комунальний заклад Матвіївська ЗОСШ-інтернат І-ІІІ ступенів Запорізької обласної ради</t>
  </si>
  <si>
    <t>GMW2025_14_383</t>
  </si>
  <si>
    <t>Приходько Володимир Всеволодович</t>
  </si>
  <si>
    <t>Стеблівський ліцей – опорний заклад загальної середньої освіти імені І. С. Нечуя – Левицького Стеблівської селищної ради Черкаської області</t>
  </si>
  <si>
    <t>GMW2025_14_384</t>
  </si>
  <si>
    <t>Гвоздєй Наталія Іванівна</t>
  </si>
  <si>
    <t>GMW2025_14_385</t>
  </si>
  <si>
    <t>Тріфан Марія Василівна</t>
  </si>
  <si>
    <t>Відокремлений структурний підрозділ "Конотопський індустріально-педагогічний фаховий коледж Сумського державного університету"</t>
  </si>
  <si>
    <t>GMW2025_14_386</t>
  </si>
  <si>
    <t>Червоний Дмитро Віталійович</t>
  </si>
  <si>
    <t>ІРПІНСЬКИЙ ФАХОВИЙ КОЛЕДЖ ЕКОНОМІКИ ТА ПРАВА</t>
  </si>
  <si>
    <t>GMW2025_14_387</t>
  </si>
  <si>
    <t>Сокур Анастасія Сергіївна</t>
  </si>
  <si>
    <t>GMW2025_14_388</t>
  </si>
  <si>
    <t>Левичкіна Олена Валентинівна</t>
  </si>
  <si>
    <t>Відокремлений структурний підрозділ «Волинський фаховий коледж Національного університету харчових технологій»</t>
  </si>
  <si>
    <t>GMW2025_14_389</t>
  </si>
  <si>
    <t>Легенчук Оксана Анатоліївна</t>
  </si>
  <si>
    <t>Всп кіфк кнуба</t>
  </si>
  <si>
    <t>GMW2025_14_390</t>
  </si>
  <si>
    <t>Кричун Валерія Сергіївна</t>
  </si>
  <si>
    <t>Комунальний заклад дошкільної освіти (ясла-садок) №257 Криворізької міської ради</t>
  </si>
  <si>
    <t>GMW2025_14_391</t>
  </si>
  <si>
    <t>Головко Олена Григорівна</t>
  </si>
  <si>
    <t>Українська школа в евакуації</t>
  </si>
  <si>
    <t>GMW2025_14_392</t>
  </si>
  <si>
    <t>Білень Софія Леонідівна</t>
  </si>
  <si>
    <t>Економічний факультет ЛНУ імені Івана Франка</t>
  </si>
  <si>
    <t>GMW2025_14_393</t>
  </si>
  <si>
    <t>Василишин Марія Володимирівна</t>
  </si>
  <si>
    <t>ВСП Львівський фаховий коледж харчової і переробної промисловості НУХТ</t>
  </si>
  <si>
    <t>GMW2025_14_394</t>
  </si>
  <si>
    <t>Дяк Олександра Степанівна</t>
  </si>
  <si>
    <t>Чернівецький фаховий коледж технологій та дизайну</t>
  </si>
  <si>
    <t>GMW2025_14_395</t>
  </si>
  <si>
    <t>Довгвнюк Анна Ігорівна</t>
  </si>
  <si>
    <t>Чернівецький Фаховий коледж технологій та дизайну</t>
  </si>
  <si>
    <t>GMW2025_14_396</t>
  </si>
  <si>
    <t>Головченко Тетяна Вʼячеславівна</t>
  </si>
  <si>
    <t>Комунальний заклад дошкільної освіти №259 Дніпровської міської ради</t>
  </si>
  <si>
    <t>GMW2025_14_397</t>
  </si>
  <si>
    <t>Омельченко Ірина Геннадіївна</t>
  </si>
  <si>
    <t>Комунальний заклад "Заклад дошкільної освіти (ясла -садок)265 Харківської міської ради "</t>
  </si>
  <si>
    <t>GMW2025_14_398</t>
  </si>
  <si>
    <t>Рябокінь Оксана Олександрівна</t>
  </si>
  <si>
    <t>GMW2025_14_399</t>
  </si>
  <si>
    <t>Куліш Марія Федорівна</t>
  </si>
  <si>
    <t>ДНЗ 2 м. Чернігів</t>
  </si>
  <si>
    <t>GMW2025_14_400</t>
  </si>
  <si>
    <t>Ляшенко Яна Олександрівна</t>
  </si>
  <si>
    <t>GMW2025_14_401</t>
  </si>
  <si>
    <t>Веліченко Дмитро Святославович</t>
  </si>
  <si>
    <t>ОДЕСЬКИЙ ЛІЦЕЙ №28</t>
  </si>
  <si>
    <t>GMW2025_14_402</t>
  </si>
  <si>
    <t>Більдєй Антоніна Володимирівна</t>
  </si>
  <si>
    <t>Херсонський кооперативний економіко правовий коледж</t>
  </si>
  <si>
    <t>GMW2025_14_403</t>
  </si>
  <si>
    <t>ПУЧКОВА Оксана Вікторівна</t>
  </si>
  <si>
    <t>Таврійський державний ашротехнологічний університет імені Дмитра Моторного</t>
  </si>
  <si>
    <t>GMW2025_14_404</t>
  </si>
  <si>
    <t>Арефа Інна Вікторівна</t>
  </si>
  <si>
    <t>ВСП “Технологічний фаховий коледж ДДАЕУ”</t>
  </si>
  <si>
    <t>GMW2025_14_405</t>
  </si>
  <si>
    <t>Яцентюк Світлана Ярославівна</t>
  </si>
  <si>
    <t>ВСП " Стрийський фаховий коледж ЛНУП"</t>
  </si>
  <si>
    <t>GMW2025_14_406</t>
  </si>
  <si>
    <t>Данилюк Інна Петрівна</t>
  </si>
  <si>
    <t>GMW2025_14_407</t>
  </si>
  <si>
    <t>Поспєлов Сергій Володимирович</t>
  </si>
  <si>
    <t>GMW2025_14_408</t>
  </si>
  <si>
    <t>Матіїв Марія Мар'янівна</t>
  </si>
  <si>
    <t>GMW2025_14_409</t>
  </si>
  <si>
    <t>Галій Вероніка Ігорівна</t>
  </si>
  <si>
    <t>GMW2025_14_410</t>
  </si>
  <si>
    <t>Каленик Олександра Василівна</t>
  </si>
  <si>
    <t>Комунальний заклад Сумської обласної ради "Сумський обласний академічний ліцей імені Дмитра Євдокимова"</t>
  </si>
  <si>
    <t>GMW2025_14_411</t>
  </si>
  <si>
    <t>Пугач Анна Сергіївна</t>
  </si>
  <si>
    <t>GMW2025_14_412</t>
  </si>
  <si>
    <t>Іванічик Назарій Олегович</t>
  </si>
  <si>
    <t>Чернівецький торговельно-економічний інститут</t>
  </si>
  <si>
    <t>GMW2025_14_413</t>
  </si>
  <si>
    <t>Груба Галина Олегівна</t>
  </si>
  <si>
    <t>GMW2025_14_414</t>
  </si>
  <si>
    <t>Мельник Петро Гнатович</t>
  </si>
  <si>
    <t>Івано-Франківський Національний Техніснмй університет нафти і газу</t>
  </si>
  <si>
    <t>GMW2025_14_415</t>
  </si>
  <si>
    <t>Трасоруб Єлизавета Артурівна</t>
  </si>
  <si>
    <t>Чернівецький фаховий коледж дизайну та технології</t>
  </si>
  <si>
    <t>GMW2025_14_416</t>
  </si>
  <si>
    <t>Литовченко Сніжана Сергіївна</t>
  </si>
  <si>
    <t>Міжрегіональна академія управління персоналом</t>
  </si>
  <si>
    <t>GMW2025_14_417</t>
  </si>
  <si>
    <t>Клімчук Марія Володимирівна</t>
  </si>
  <si>
    <t>GMW2025_14_418</t>
  </si>
  <si>
    <t>Нижник Софія Тарасівна</t>
  </si>
  <si>
    <t>ІФНТУНГ</t>
  </si>
  <si>
    <t>GMW2025_14_419</t>
  </si>
  <si>
    <t>Шевченко Олександр</t>
  </si>
  <si>
    <t>GMW2025_14_420</t>
  </si>
  <si>
    <t>Шевченко Олександр Дмитрович</t>
  </si>
  <si>
    <t>GMW2025_14_421</t>
  </si>
  <si>
    <t>Чеснік Наталія Миколаївна</t>
  </si>
  <si>
    <t>Вінницький фаховий коледж Національного університету харчових технологій</t>
  </si>
  <si>
    <t>GMW2025_14_422</t>
  </si>
  <si>
    <t>Липовенко Юлія Іванівна</t>
  </si>
  <si>
    <t>Рокитнянський ліцей-МАН Рокитнянської селищної ради Білоцерківського району Київської області</t>
  </si>
  <si>
    <t>GMW2025_14_423</t>
  </si>
  <si>
    <t>Шевченко Оксана Анатоліївна</t>
  </si>
  <si>
    <t>GMW2025_14_424</t>
  </si>
  <si>
    <t>Бабій Андріана Миколаївна</t>
  </si>
  <si>
    <t>Лужанський ЗЗСО І-ІІІ ступенів Великобичківської ТГ Рахівського району</t>
  </si>
  <si>
    <t>GMW2025_14_425</t>
  </si>
  <si>
    <t>Резніченко Анастасія Володимирівна</t>
  </si>
  <si>
    <t>GMW2025_14_426</t>
  </si>
  <si>
    <t>Krymska Anna</t>
  </si>
  <si>
    <t>GMW2025_14_427</t>
  </si>
  <si>
    <t>ФІЛЬКІНА Юлія Євгенівна</t>
  </si>
  <si>
    <t>GMW2025_14_428</t>
  </si>
  <si>
    <t>Кочина Ольга Сергіївна</t>
  </si>
  <si>
    <t>Криворізький ліцей №127</t>
  </si>
  <si>
    <t>GMW2025_14_429</t>
  </si>
  <si>
    <t>Капітонова Анастасія Володимирівна</t>
  </si>
  <si>
    <t>Комунальний заклад дошкільної освіти(ясла-садок) №257 Криворізької міської ради</t>
  </si>
  <si>
    <t>GMW2025_14_430</t>
  </si>
  <si>
    <t>Білошапка Оксана Миколаївна</t>
  </si>
  <si>
    <t>GMW2025_14_431</t>
  </si>
  <si>
    <t>Вороніч Євгенія Володимирівна</t>
  </si>
  <si>
    <t>GMW2025_14_432</t>
  </si>
  <si>
    <t>Гораль Ліліана Тарасівна</t>
  </si>
  <si>
    <t>GMW2025_14_433</t>
  </si>
  <si>
    <t>Сарбаш Юлія Андріївна</t>
  </si>
  <si>
    <t>GMW2025_14_434</t>
  </si>
  <si>
    <t>Бакун Лідія Петрівна</t>
  </si>
  <si>
    <t>Комунальний заклад дошкільної освіти N 259 Дніпровської міської ради</t>
  </si>
  <si>
    <t>GMW2025_14_435</t>
  </si>
  <si>
    <t>Булат Наталія Сергіївна</t>
  </si>
  <si>
    <t>ліцей №1 Подільської міської ради Подільського району Одеської області</t>
  </si>
  <si>
    <t>GMW2025_14_436</t>
  </si>
  <si>
    <t>Пасенчук Тетяна Євгенівна</t>
  </si>
  <si>
    <t>Лозівська філія Харківського автомобільно-дорожнього фахового коледжу</t>
  </si>
  <si>
    <t>GMW2025_14_437</t>
  </si>
  <si>
    <t>Данилків Ірина Анатоліївна</t>
  </si>
  <si>
    <t>GMW2025_14_438</t>
  </si>
  <si>
    <t>Мосін Костянтин Валерійович</t>
  </si>
  <si>
    <t>GMW2025_14_439</t>
  </si>
  <si>
    <t>Леміщенко Ніка Вікторівна</t>
  </si>
  <si>
    <t>GMW2025_14_440</t>
  </si>
  <si>
    <t>Гавриленко Аліна Василівна</t>
  </si>
  <si>
    <t>Херсонський кооперативний-економіко правовий фаховий коледж</t>
  </si>
  <si>
    <t>GMW2025_14_441</t>
  </si>
  <si>
    <t>Іщенко Михайло</t>
  </si>
  <si>
    <t>ТАВРІЙСЬКИЙ ДЕРЖАВНИЙ АГРОТЕХНОЛОГІЧНИЙ УНІВЕРСИТЕТ ІМЕНІ ДМИТРА МОТОРНОГО</t>
  </si>
  <si>
    <t>GMW2025_14_442</t>
  </si>
  <si>
    <t>Муравський Олексій Андрійович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</si>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</sst>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K84rcoAaP64cDztIiHuV" TargetMode="External"/><Relationship Id="rId299" Type="http://schemas.openxmlformats.org/officeDocument/2006/relationships/hyperlink" Target="https://talan.bank.gov.ua/get-user-certificate/K84rc5yY6PzBzcMAECjc" TargetMode="External"/><Relationship Id="rId21" Type="http://schemas.openxmlformats.org/officeDocument/2006/relationships/hyperlink" Target="https://talan.bank.gov.ua/get-user-certificate/K84rcfhB-cVcvu2yMKfK" TargetMode="External"/><Relationship Id="rId63" Type="http://schemas.openxmlformats.org/officeDocument/2006/relationships/hyperlink" Target="https://talan.bank.gov.ua/get-user-certificate/K84rcDFg81XCtjyp6Nsr" TargetMode="External"/><Relationship Id="rId159" Type="http://schemas.openxmlformats.org/officeDocument/2006/relationships/hyperlink" Target="https://talan.bank.gov.ua/get-user-certificate/K84rcXosLgWnDDEaNre9" TargetMode="External"/><Relationship Id="rId324" Type="http://schemas.openxmlformats.org/officeDocument/2006/relationships/hyperlink" Target="https://talan.bank.gov.ua/get-user-certificate/K84rcyV4fytbmf5OA4Ql" TargetMode="External"/><Relationship Id="rId366" Type="http://schemas.openxmlformats.org/officeDocument/2006/relationships/hyperlink" Target="https://talan.bank.gov.ua/get-user-certificate/K84rcc48Lxk924u3IAch" TargetMode="External"/><Relationship Id="rId170" Type="http://schemas.openxmlformats.org/officeDocument/2006/relationships/hyperlink" Target="https://talan.bank.gov.ua/get-user-certificate/K84rcc4tpEuLpAA26el1" TargetMode="External"/><Relationship Id="rId226" Type="http://schemas.openxmlformats.org/officeDocument/2006/relationships/hyperlink" Target="https://talan.bank.gov.ua/get-user-certificate/K84rc8gK5Uk6rpJqtRib" TargetMode="External"/><Relationship Id="rId433" Type="http://schemas.openxmlformats.org/officeDocument/2006/relationships/hyperlink" Target="https://talan.bank.gov.ua/get-user-certificate/K84rcxEF_4pKc_IJc0J9" TargetMode="External"/><Relationship Id="rId268" Type="http://schemas.openxmlformats.org/officeDocument/2006/relationships/hyperlink" Target="https://talan.bank.gov.ua/get-user-certificate/K84rcx7Q0bIoyGp6AUdA" TargetMode="External"/><Relationship Id="rId32" Type="http://schemas.openxmlformats.org/officeDocument/2006/relationships/hyperlink" Target="https://talan.bank.gov.ua/get-user-certificate/K84rcK9t56YYEKpLi_It" TargetMode="External"/><Relationship Id="rId74" Type="http://schemas.openxmlformats.org/officeDocument/2006/relationships/hyperlink" Target="https://talan.bank.gov.ua/get-user-certificate/K84rcmakv8croNwZdNVO" TargetMode="External"/><Relationship Id="rId128" Type="http://schemas.openxmlformats.org/officeDocument/2006/relationships/hyperlink" Target="https://talan.bank.gov.ua/get-user-certificate/K84rcKPPkOqVxpH5hSKM" TargetMode="External"/><Relationship Id="rId335" Type="http://schemas.openxmlformats.org/officeDocument/2006/relationships/hyperlink" Target="https://talan.bank.gov.ua/get-user-certificate/K84rcwH1VEFTP-A4MOdW" TargetMode="External"/><Relationship Id="rId377" Type="http://schemas.openxmlformats.org/officeDocument/2006/relationships/hyperlink" Target="https://talan.bank.gov.ua/get-user-certificate/K84rcyQbwhg_f6sL83cj" TargetMode="External"/><Relationship Id="rId5" Type="http://schemas.openxmlformats.org/officeDocument/2006/relationships/hyperlink" Target="https://talan.bank.gov.ua/get-user-certificate/K84rcl2NVUd0XtQSvINV" TargetMode="External"/><Relationship Id="rId181" Type="http://schemas.openxmlformats.org/officeDocument/2006/relationships/hyperlink" Target="https://talan.bank.gov.ua/get-user-certificate/K84rcO1IWLHQE-VL-MW4" TargetMode="External"/><Relationship Id="rId237" Type="http://schemas.openxmlformats.org/officeDocument/2006/relationships/hyperlink" Target="https://talan.bank.gov.ua/get-user-certificate/K84rcbCu6iMT2akSOA7K" TargetMode="External"/><Relationship Id="rId402" Type="http://schemas.openxmlformats.org/officeDocument/2006/relationships/hyperlink" Target="https://talan.bank.gov.ua/get-user-certificate/K84rcJ82Gt-HKIrgsNdY" TargetMode="External"/><Relationship Id="rId279" Type="http://schemas.openxmlformats.org/officeDocument/2006/relationships/hyperlink" Target="https://talan.bank.gov.ua/get-user-certificate/K84rcmi9zJTQGeK_Xj_7" TargetMode="External"/><Relationship Id="rId43" Type="http://schemas.openxmlformats.org/officeDocument/2006/relationships/hyperlink" Target="https://talan.bank.gov.ua/get-user-certificate/K84rc3fvugSumg2LvDY9" TargetMode="External"/><Relationship Id="rId139" Type="http://schemas.openxmlformats.org/officeDocument/2006/relationships/hyperlink" Target="https://talan.bank.gov.ua/get-user-certificate/K84rccDiCHIV-m-l7ONy" TargetMode="External"/><Relationship Id="rId290" Type="http://schemas.openxmlformats.org/officeDocument/2006/relationships/hyperlink" Target="https://talan.bank.gov.ua/get-user-certificate/K84rc_GfrONy6qJsRbjQ" TargetMode="External"/><Relationship Id="rId304" Type="http://schemas.openxmlformats.org/officeDocument/2006/relationships/hyperlink" Target="https://talan.bank.gov.ua/get-user-certificate/K84rcxPE0talihTZEda6" TargetMode="External"/><Relationship Id="rId346" Type="http://schemas.openxmlformats.org/officeDocument/2006/relationships/hyperlink" Target="https://talan.bank.gov.ua/get-user-certificate/K84rcBBZjTibGj2koIqN" TargetMode="External"/><Relationship Id="rId388" Type="http://schemas.openxmlformats.org/officeDocument/2006/relationships/hyperlink" Target="https://talan.bank.gov.ua/get-user-certificate/K84rc1GzNjVBNIGsmqN_" TargetMode="External"/><Relationship Id="rId85" Type="http://schemas.openxmlformats.org/officeDocument/2006/relationships/hyperlink" Target="https://talan.bank.gov.ua/get-user-certificate/K84rci5p2E_FrMagkKaZ" TargetMode="External"/><Relationship Id="rId150" Type="http://schemas.openxmlformats.org/officeDocument/2006/relationships/hyperlink" Target="https://talan.bank.gov.ua/get-user-certificate/K84rcs1h0s-Ur4g_A5nH" TargetMode="External"/><Relationship Id="rId192" Type="http://schemas.openxmlformats.org/officeDocument/2006/relationships/hyperlink" Target="https://talan.bank.gov.ua/get-user-certificate/K84rcNtBZC883yWCzASY" TargetMode="External"/><Relationship Id="rId206" Type="http://schemas.openxmlformats.org/officeDocument/2006/relationships/hyperlink" Target="https://talan.bank.gov.ua/get-user-certificate/K84rcvrt2GwuFk8DE9-K" TargetMode="External"/><Relationship Id="rId413" Type="http://schemas.openxmlformats.org/officeDocument/2006/relationships/hyperlink" Target="https://talan.bank.gov.ua/get-user-certificate/K84rcxmMaB13vLge9188" TargetMode="External"/><Relationship Id="rId248" Type="http://schemas.openxmlformats.org/officeDocument/2006/relationships/hyperlink" Target="https://talan.bank.gov.ua/get-user-certificate/K84rcQAgDMpjUp6YiTVn" TargetMode="External"/><Relationship Id="rId12" Type="http://schemas.openxmlformats.org/officeDocument/2006/relationships/hyperlink" Target="https://talan.bank.gov.ua/get-user-certificate/K84rc787dnwuu19bUN1F" TargetMode="External"/><Relationship Id="rId108" Type="http://schemas.openxmlformats.org/officeDocument/2006/relationships/hyperlink" Target="https://talan.bank.gov.ua/get-user-certificate/K84rczYTWOV5hT1jXet_" TargetMode="External"/><Relationship Id="rId315" Type="http://schemas.openxmlformats.org/officeDocument/2006/relationships/hyperlink" Target="https://talan.bank.gov.ua/get-user-certificate/K84rcyswVtl7Feag6A6f" TargetMode="External"/><Relationship Id="rId357" Type="http://schemas.openxmlformats.org/officeDocument/2006/relationships/hyperlink" Target="https://talan.bank.gov.ua/get-user-certificate/K84rc0QppImD1I3J6-VE" TargetMode="External"/><Relationship Id="rId54" Type="http://schemas.openxmlformats.org/officeDocument/2006/relationships/hyperlink" Target="https://talan.bank.gov.ua/get-user-certificate/K84rcGXhtJlkB4ogFagv" TargetMode="External"/><Relationship Id="rId96" Type="http://schemas.openxmlformats.org/officeDocument/2006/relationships/hyperlink" Target="https://talan.bank.gov.ua/get-user-certificate/K84rc683zJvfwbSBtFMz" TargetMode="External"/><Relationship Id="rId161" Type="http://schemas.openxmlformats.org/officeDocument/2006/relationships/hyperlink" Target="https://talan.bank.gov.ua/get-user-certificate/K84rcO-p_aPKMFbvHlv-" TargetMode="External"/><Relationship Id="rId217" Type="http://schemas.openxmlformats.org/officeDocument/2006/relationships/hyperlink" Target="https://talan.bank.gov.ua/get-user-certificate/K84rcO08GUZIIfAYfLBE" TargetMode="External"/><Relationship Id="rId399" Type="http://schemas.openxmlformats.org/officeDocument/2006/relationships/hyperlink" Target="https://talan.bank.gov.ua/get-user-certificate/K84rcS7lwUGCwdtTxCTZ" TargetMode="External"/><Relationship Id="rId259" Type="http://schemas.openxmlformats.org/officeDocument/2006/relationships/hyperlink" Target="https://talan.bank.gov.ua/get-user-certificate/K84rcn-BdrAe_wjNMP0W" TargetMode="External"/><Relationship Id="rId424" Type="http://schemas.openxmlformats.org/officeDocument/2006/relationships/hyperlink" Target="https://talan.bank.gov.ua/get-user-certificate/K84rc9XrrpvIFCFaGYGG" TargetMode="External"/><Relationship Id="rId23" Type="http://schemas.openxmlformats.org/officeDocument/2006/relationships/hyperlink" Target="https://talan.bank.gov.ua/get-user-certificate/K84rc6c781WoAFk2Uxvf" TargetMode="External"/><Relationship Id="rId119" Type="http://schemas.openxmlformats.org/officeDocument/2006/relationships/hyperlink" Target="https://talan.bank.gov.ua/get-user-certificate/K84rcKLGvMWFzKQweaqX" TargetMode="External"/><Relationship Id="rId270" Type="http://schemas.openxmlformats.org/officeDocument/2006/relationships/hyperlink" Target="https://talan.bank.gov.ua/get-user-certificate/K84rcVdgzoi9Gg6acPzC" TargetMode="External"/><Relationship Id="rId326" Type="http://schemas.openxmlformats.org/officeDocument/2006/relationships/hyperlink" Target="https://talan.bank.gov.ua/get-user-certificate/K84rcmUxdClAN6hGXvu2" TargetMode="External"/><Relationship Id="rId65" Type="http://schemas.openxmlformats.org/officeDocument/2006/relationships/hyperlink" Target="https://talan.bank.gov.ua/get-user-certificate/K84rcB2n4oBuJl86ZU78" TargetMode="External"/><Relationship Id="rId130" Type="http://schemas.openxmlformats.org/officeDocument/2006/relationships/hyperlink" Target="https://talan.bank.gov.ua/get-user-certificate/K84rcidgs8oMgAZz9dHV" TargetMode="External"/><Relationship Id="rId368" Type="http://schemas.openxmlformats.org/officeDocument/2006/relationships/hyperlink" Target="https://talan.bank.gov.ua/get-user-certificate/K84rcOdsMQKukfywTVQ4" TargetMode="External"/><Relationship Id="rId172" Type="http://schemas.openxmlformats.org/officeDocument/2006/relationships/hyperlink" Target="https://talan.bank.gov.ua/get-user-certificate/K84rcK6ifu_6_KhYjTfP" TargetMode="External"/><Relationship Id="rId228" Type="http://schemas.openxmlformats.org/officeDocument/2006/relationships/hyperlink" Target="https://talan.bank.gov.ua/get-user-certificate/K84rcGZH090KGUHpEZj7" TargetMode="External"/><Relationship Id="rId435" Type="http://schemas.openxmlformats.org/officeDocument/2006/relationships/hyperlink" Target="https://talan.bank.gov.ua/get-user-certificate/K84rcpUPzCzGsnnmVA0a" TargetMode="External"/><Relationship Id="rId281" Type="http://schemas.openxmlformats.org/officeDocument/2006/relationships/hyperlink" Target="https://talan.bank.gov.ua/get-user-certificate/K84rcjzGN4vmcU7ZIjvI" TargetMode="External"/><Relationship Id="rId337" Type="http://schemas.openxmlformats.org/officeDocument/2006/relationships/hyperlink" Target="https://talan.bank.gov.ua/get-user-certificate/K84rcIK8w5ngB4R7QuV0" TargetMode="External"/><Relationship Id="rId34" Type="http://schemas.openxmlformats.org/officeDocument/2006/relationships/hyperlink" Target="https://talan.bank.gov.ua/get-user-certificate/K84rcLFoTNDgwjngN6Nt" TargetMode="External"/><Relationship Id="rId76" Type="http://schemas.openxmlformats.org/officeDocument/2006/relationships/hyperlink" Target="https://talan.bank.gov.ua/get-user-certificate/K84rcQJ19fvk8gM2ykYC" TargetMode="External"/><Relationship Id="rId141" Type="http://schemas.openxmlformats.org/officeDocument/2006/relationships/hyperlink" Target="https://talan.bank.gov.ua/get-user-certificate/K84rcgfglqB-RPvwHku5" TargetMode="External"/><Relationship Id="rId379" Type="http://schemas.openxmlformats.org/officeDocument/2006/relationships/hyperlink" Target="https://talan.bank.gov.ua/get-user-certificate/K84rc1a7m_fOwamstqNN" TargetMode="External"/><Relationship Id="rId7" Type="http://schemas.openxmlformats.org/officeDocument/2006/relationships/hyperlink" Target="https://talan.bank.gov.ua/get-user-certificate/K84rc1eQHqUoykez18-T" TargetMode="External"/><Relationship Id="rId183" Type="http://schemas.openxmlformats.org/officeDocument/2006/relationships/hyperlink" Target="https://talan.bank.gov.ua/get-user-certificate/K84rc9pkJQ5p9j5QAIGw" TargetMode="External"/><Relationship Id="rId239" Type="http://schemas.openxmlformats.org/officeDocument/2006/relationships/hyperlink" Target="https://talan.bank.gov.ua/get-user-certificate/K84rc6zUc3PT-3pNWbDG" TargetMode="External"/><Relationship Id="rId390" Type="http://schemas.openxmlformats.org/officeDocument/2006/relationships/hyperlink" Target="https://talan.bank.gov.ua/get-user-certificate/K84rcfsathuZigwqOSdS" TargetMode="External"/><Relationship Id="rId404" Type="http://schemas.openxmlformats.org/officeDocument/2006/relationships/hyperlink" Target="https://talan.bank.gov.ua/get-user-certificate/K84rcXRqC4YHwEgeKIFs" TargetMode="External"/><Relationship Id="rId250" Type="http://schemas.openxmlformats.org/officeDocument/2006/relationships/hyperlink" Target="https://talan.bank.gov.ua/get-user-certificate/K84rcdFHxD0c-UKgldZZ" TargetMode="External"/><Relationship Id="rId292" Type="http://schemas.openxmlformats.org/officeDocument/2006/relationships/hyperlink" Target="https://talan.bank.gov.ua/get-user-certificate/K84rcbnGiCyRIbKSaHFb" TargetMode="External"/><Relationship Id="rId306" Type="http://schemas.openxmlformats.org/officeDocument/2006/relationships/hyperlink" Target="https://talan.bank.gov.ua/get-user-certificate/K84rclq8RCq6rVHHWGM-" TargetMode="External"/><Relationship Id="rId45" Type="http://schemas.openxmlformats.org/officeDocument/2006/relationships/hyperlink" Target="https://talan.bank.gov.ua/get-user-certificate/K84rcaR9_g_K3lfZ65-y" TargetMode="External"/><Relationship Id="rId87" Type="http://schemas.openxmlformats.org/officeDocument/2006/relationships/hyperlink" Target="https://talan.bank.gov.ua/get-user-certificate/K84rcClilCJ8J8efvcgX" TargetMode="External"/><Relationship Id="rId110" Type="http://schemas.openxmlformats.org/officeDocument/2006/relationships/hyperlink" Target="https://talan.bank.gov.ua/get-user-certificate/K84rcUj9sVGCikC6cExY" TargetMode="External"/><Relationship Id="rId348" Type="http://schemas.openxmlformats.org/officeDocument/2006/relationships/hyperlink" Target="https://talan.bank.gov.ua/get-user-certificate/K84rcgaVfKy9AlE5oQF8" TargetMode="External"/><Relationship Id="rId152" Type="http://schemas.openxmlformats.org/officeDocument/2006/relationships/hyperlink" Target="https://talan.bank.gov.ua/get-user-certificate/K84rcydmyKqYQ4KCF4n4" TargetMode="External"/><Relationship Id="rId194" Type="http://schemas.openxmlformats.org/officeDocument/2006/relationships/hyperlink" Target="https://talan.bank.gov.ua/get-user-certificate/K84rceSdjF4RYSOK3wht" TargetMode="External"/><Relationship Id="rId208" Type="http://schemas.openxmlformats.org/officeDocument/2006/relationships/hyperlink" Target="https://talan.bank.gov.ua/get-user-certificate/K84rc4oy1lXDu9XRXq2e" TargetMode="External"/><Relationship Id="rId415" Type="http://schemas.openxmlformats.org/officeDocument/2006/relationships/hyperlink" Target="https://talan.bank.gov.ua/get-user-certificate/K84rcJ-7LL33baxqr46o" TargetMode="External"/><Relationship Id="rId261" Type="http://schemas.openxmlformats.org/officeDocument/2006/relationships/hyperlink" Target="https://talan.bank.gov.ua/get-user-certificate/K84rcHEf_HJXhDrjOSur" TargetMode="External"/><Relationship Id="rId14" Type="http://schemas.openxmlformats.org/officeDocument/2006/relationships/hyperlink" Target="https://talan.bank.gov.ua/get-user-certificate/K84rcexckHc8BVY0Dqnh" TargetMode="External"/><Relationship Id="rId56" Type="http://schemas.openxmlformats.org/officeDocument/2006/relationships/hyperlink" Target="https://talan.bank.gov.ua/get-user-certificate/K84rcZ793-TE74p4buJ-" TargetMode="External"/><Relationship Id="rId317" Type="http://schemas.openxmlformats.org/officeDocument/2006/relationships/hyperlink" Target="https://talan.bank.gov.ua/get-user-certificate/K84rceKCHhFdenK86HaC" TargetMode="External"/><Relationship Id="rId359" Type="http://schemas.openxmlformats.org/officeDocument/2006/relationships/hyperlink" Target="https://talan.bank.gov.ua/get-user-certificate/K84rcql2h7JHKc6Nwo6-" TargetMode="External"/><Relationship Id="rId98" Type="http://schemas.openxmlformats.org/officeDocument/2006/relationships/hyperlink" Target="https://talan.bank.gov.ua/get-user-certificate/K84rcVTbc7E5JQGZdoJ3" TargetMode="External"/><Relationship Id="rId121" Type="http://schemas.openxmlformats.org/officeDocument/2006/relationships/hyperlink" Target="https://talan.bank.gov.ua/get-user-certificate/K84rcey16fNxr6QgDExr" TargetMode="External"/><Relationship Id="rId163" Type="http://schemas.openxmlformats.org/officeDocument/2006/relationships/hyperlink" Target="https://talan.bank.gov.ua/get-user-certificate/K84rc-6TUOx2QaQWLGv8" TargetMode="External"/><Relationship Id="rId219" Type="http://schemas.openxmlformats.org/officeDocument/2006/relationships/hyperlink" Target="https://talan.bank.gov.ua/get-user-certificate/K84rcZd5ONAGGcl-ntXb" TargetMode="External"/><Relationship Id="rId370" Type="http://schemas.openxmlformats.org/officeDocument/2006/relationships/hyperlink" Target="https://talan.bank.gov.ua/get-user-certificate/K84rcleG2KdbAWGC7WIM" TargetMode="External"/><Relationship Id="rId426" Type="http://schemas.openxmlformats.org/officeDocument/2006/relationships/hyperlink" Target="https://talan.bank.gov.ua/get-user-certificate/K84rcx4SUYeHd0_G7p1Y" TargetMode="External"/><Relationship Id="rId230" Type="http://schemas.openxmlformats.org/officeDocument/2006/relationships/hyperlink" Target="https://talan.bank.gov.ua/get-user-certificate/K84rcz7joQ_jPxOdpj36" TargetMode="External"/><Relationship Id="rId25" Type="http://schemas.openxmlformats.org/officeDocument/2006/relationships/hyperlink" Target="https://talan.bank.gov.ua/get-user-certificate/K84rcSTqQNNY1evm7Rde" TargetMode="External"/><Relationship Id="rId67" Type="http://schemas.openxmlformats.org/officeDocument/2006/relationships/hyperlink" Target="https://talan.bank.gov.ua/get-user-certificate/K84rc6JJcB-Rq68AkzUk" TargetMode="External"/><Relationship Id="rId272" Type="http://schemas.openxmlformats.org/officeDocument/2006/relationships/hyperlink" Target="https://talan.bank.gov.ua/get-user-certificate/K84rcElP4y1HV0X0aq-_" TargetMode="External"/><Relationship Id="rId328" Type="http://schemas.openxmlformats.org/officeDocument/2006/relationships/hyperlink" Target="https://talan.bank.gov.ua/get-user-certificate/K84rcI1RUIqXqOOyUlpB" TargetMode="External"/><Relationship Id="rId132" Type="http://schemas.openxmlformats.org/officeDocument/2006/relationships/hyperlink" Target="https://talan.bank.gov.ua/get-user-certificate/K84rcqk5x9KFhDVrm15N" TargetMode="External"/><Relationship Id="rId174" Type="http://schemas.openxmlformats.org/officeDocument/2006/relationships/hyperlink" Target="https://talan.bank.gov.ua/get-user-certificate/K84rcBjTFkqpfprljkaC" TargetMode="External"/><Relationship Id="rId381" Type="http://schemas.openxmlformats.org/officeDocument/2006/relationships/hyperlink" Target="https://talan.bank.gov.ua/get-user-certificate/K84rcS1FA7p2blYKFPnC" TargetMode="External"/><Relationship Id="rId241" Type="http://schemas.openxmlformats.org/officeDocument/2006/relationships/hyperlink" Target="https://talan.bank.gov.ua/get-user-certificate/K84rcH32ZfNWDNW4Cvxl" TargetMode="External"/><Relationship Id="rId437" Type="http://schemas.openxmlformats.org/officeDocument/2006/relationships/hyperlink" Target="https://talan.bank.gov.ua/get-user-certificate/K84rcFsAWgc7BrfBS7M3" TargetMode="External"/><Relationship Id="rId36" Type="http://schemas.openxmlformats.org/officeDocument/2006/relationships/hyperlink" Target="https://talan.bank.gov.ua/get-user-certificate/K84rcpqU347d5agI0MDO" TargetMode="External"/><Relationship Id="rId283" Type="http://schemas.openxmlformats.org/officeDocument/2006/relationships/hyperlink" Target="https://talan.bank.gov.ua/get-user-certificate/K84rcGfOLXJ__Q0FU2RM" TargetMode="External"/><Relationship Id="rId339" Type="http://schemas.openxmlformats.org/officeDocument/2006/relationships/hyperlink" Target="https://talan.bank.gov.ua/get-user-certificate/K84rcIIPUEXVVdztzPjI" TargetMode="External"/><Relationship Id="rId78" Type="http://schemas.openxmlformats.org/officeDocument/2006/relationships/hyperlink" Target="https://talan.bank.gov.ua/get-user-certificate/K84rcyDIIHRiG2MQ5A5W" TargetMode="External"/><Relationship Id="rId101" Type="http://schemas.openxmlformats.org/officeDocument/2006/relationships/hyperlink" Target="https://talan.bank.gov.ua/get-user-certificate/K84rcSyrWImI5i0_ddKB" TargetMode="External"/><Relationship Id="rId143" Type="http://schemas.openxmlformats.org/officeDocument/2006/relationships/hyperlink" Target="https://talan.bank.gov.ua/get-user-certificate/K84rcWEqVlUaFfSb3JZx" TargetMode="External"/><Relationship Id="rId185" Type="http://schemas.openxmlformats.org/officeDocument/2006/relationships/hyperlink" Target="https://talan.bank.gov.ua/get-user-certificate/K84rc8H3hUL4hyMn1Y7P" TargetMode="External"/><Relationship Id="rId350" Type="http://schemas.openxmlformats.org/officeDocument/2006/relationships/hyperlink" Target="https://talan.bank.gov.ua/get-user-certificate/K84rc2TrVh5v4g82rR3n" TargetMode="External"/><Relationship Id="rId406" Type="http://schemas.openxmlformats.org/officeDocument/2006/relationships/hyperlink" Target="https://talan.bank.gov.ua/get-user-certificate/K84rcLBDaBVcjRZkn-0P" TargetMode="External"/><Relationship Id="rId9" Type="http://schemas.openxmlformats.org/officeDocument/2006/relationships/hyperlink" Target="https://talan.bank.gov.ua/get-user-certificate/K84rc67xFOPhHqWcULP5" TargetMode="External"/><Relationship Id="rId210" Type="http://schemas.openxmlformats.org/officeDocument/2006/relationships/hyperlink" Target="https://talan.bank.gov.ua/get-user-certificate/K84rcQ9vITUnusigLkI4" TargetMode="External"/><Relationship Id="rId392" Type="http://schemas.openxmlformats.org/officeDocument/2006/relationships/hyperlink" Target="https://talan.bank.gov.ua/get-user-certificate/K84rcUkJFgubN_X5LHus" TargetMode="External"/><Relationship Id="rId252" Type="http://schemas.openxmlformats.org/officeDocument/2006/relationships/hyperlink" Target="https://talan.bank.gov.ua/get-user-certificate/K84rc9OxBdeO_YBmzNQj" TargetMode="External"/><Relationship Id="rId294" Type="http://schemas.openxmlformats.org/officeDocument/2006/relationships/hyperlink" Target="https://talan.bank.gov.ua/get-user-certificate/K84rchMHLq-tAJb0DaHm" TargetMode="External"/><Relationship Id="rId308" Type="http://schemas.openxmlformats.org/officeDocument/2006/relationships/hyperlink" Target="https://talan.bank.gov.ua/get-user-certificate/K84rc6jkHKJaE-MjC-65" TargetMode="External"/><Relationship Id="rId47" Type="http://schemas.openxmlformats.org/officeDocument/2006/relationships/hyperlink" Target="https://talan.bank.gov.ua/get-user-certificate/K84rckw7uR-TdRVajAwD" TargetMode="External"/><Relationship Id="rId89" Type="http://schemas.openxmlformats.org/officeDocument/2006/relationships/hyperlink" Target="https://talan.bank.gov.ua/get-user-certificate/K84rcp9hzhYti2ldtCic" TargetMode="External"/><Relationship Id="rId112" Type="http://schemas.openxmlformats.org/officeDocument/2006/relationships/hyperlink" Target="https://talan.bank.gov.ua/get-user-certificate/K84rcwdkNi2ezpxFtXLA" TargetMode="External"/><Relationship Id="rId154" Type="http://schemas.openxmlformats.org/officeDocument/2006/relationships/hyperlink" Target="https://talan.bank.gov.ua/get-user-certificate/K84rc2-yHmba96At8w_T" TargetMode="External"/><Relationship Id="rId361" Type="http://schemas.openxmlformats.org/officeDocument/2006/relationships/hyperlink" Target="https://talan.bank.gov.ua/get-user-certificate/K84rcCB5lSulk1wEYmMY" TargetMode="External"/><Relationship Id="rId196" Type="http://schemas.openxmlformats.org/officeDocument/2006/relationships/hyperlink" Target="https://talan.bank.gov.ua/get-user-certificate/K84rcvs6ibj8_5eJSvtJ" TargetMode="External"/><Relationship Id="rId417" Type="http://schemas.openxmlformats.org/officeDocument/2006/relationships/hyperlink" Target="https://talan.bank.gov.ua/get-user-certificate/K84rcIhARCxCCsfB7Pai" TargetMode="External"/><Relationship Id="rId16" Type="http://schemas.openxmlformats.org/officeDocument/2006/relationships/hyperlink" Target="https://talan.bank.gov.ua/get-user-certificate/K84rcWksC1Evm8cxLJQD" TargetMode="External"/><Relationship Id="rId221" Type="http://schemas.openxmlformats.org/officeDocument/2006/relationships/hyperlink" Target="https://talan.bank.gov.ua/get-user-certificate/K84rcBnUzIYDvoxaM1vU" TargetMode="External"/><Relationship Id="rId263" Type="http://schemas.openxmlformats.org/officeDocument/2006/relationships/hyperlink" Target="https://talan.bank.gov.ua/get-user-certificate/K84rcHZrhahA--1GVTC5" TargetMode="External"/><Relationship Id="rId319" Type="http://schemas.openxmlformats.org/officeDocument/2006/relationships/hyperlink" Target="https://talan.bank.gov.ua/get-user-certificate/K84rcAqhf-thnFrKdSVS" TargetMode="External"/><Relationship Id="rId58" Type="http://schemas.openxmlformats.org/officeDocument/2006/relationships/hyperlink" Target="https://talan.bank.gov.ua/get-user-certificate/K84rc4GulsHAc-5LPAkk" TargetMode="External"/><Relationship Id="rId123" Type="http://schemas.openxmlformats.org/officeDocument/2006/relationships/hyperlink" Target="https://talan.bank.gov.ua/get-user-certificate/K84rclZz3oRyBKC9XMfB" TargetMode="External"/><Relationship Id="rId330" Type="http://schemas.openxmlformats.org/officeDocument/2006/relationships/hyperlink" Target="https://talan.bank.gov.ua/get-user-certificate/K84rc5bXmvt6EGEhcldl" TargetMode="External"/><Relationship Id="rId165" Type="http://schemas.openxmlformats.org/officeDocument/2006/relationships/hyperlink" Target="https://talan.bank.gov.ua/get-user-certificate/K84rcroiBCA8vtyYcG18" TargetMode="External"/><Relationship Id="rId372" Type="http://schemas.openxmlformats.org/officeDocument/2006/relationships/hyperlink" Target="https://talan.bank.gov.ua/get-user-certificate/K84rcpkjhijGO0Hf4kcJ" TargetMode="External"/><Relationship Id="rId428" Type="http://schemas.openxmlformats.org/officeDocument/2006/relationships/hyperlink" Target="https://talan.bank.gov.ua/get-user-certificate/K84rc2_IyT-_Z9fkUHHx" TargetMode="External"/><Relationship Id="rId232" Type="http://schemas.openxmlformats.org/officeDocument/2006/relationships/hyperlink" Target="https://talan.bank.gov.ua/get-user-certificate/K84rc3dIN8WKo4KYJjLJ" TargetMode="External"/><Relationship Id="rId274" Type="http://schemas.openxmlformats.org/officeDocument/2006/relationships/hyperlink" Target="https://talan.bank.gov.ua/get-user-certificate/K84rcCUzTWQhZkel9Pvo" TargetMode="External"/><Relationship Id="rId27" Type="http://schemas.openxmlformats.org/officeDocument/2006/relationships/hyperlink" Target="https://talan.bank.gov.ua/get-user-certificate/K84rcX5RSLmsligFciOX" TargetMode="External"/><Relationship Id="rId69" Type="http://schemas.openxmlformats.org/officeDocument/2006/relationships/hyperlink" Target="https://talan.bank.gov.ua/get-user-certificate/K84rcR32cgqNagUgUsYr" TargetMode="External"/><Relationship Id="rId134" Type="http://schemas.openxmlformats.org/officeDocument/2006/relationships/hyperlink" Target="https://talan.bank.gov.ua/get-user-certificate/K84rcE0hVgtJ0mQxAnqL" TargetMode="External"/><Relationship Id="rId80" Type="http://schemas.openxmlformats.org/officeDocument/2006/relationships/hyperlink" Target="https://talan.bank.gov.ua/get-user-certificate/K84rcnEQt5WvpASKHPeU" TargetMode="External"/><Relationship Id="rId176" Type="http://schemas.openxmlformats.org/officeDocument/2006/relationships/hyperlink" Target="https://talan.bank.gov.ua/get-user-certificate/K84rcR1ZLPBzA10PUQtH" TargetMode="External"/><Relationship Id="rId341" Type="http://schemas.openxmlformats.org/officeDocument/2006/relationships/hyperlink" Target="https://talan.bank.gov.ua/get-user-certificate/K84rcDhz9pzyEBZBAZ1a" TargetMode="External"/><Relationship Id="rId383" Type="http://schemas.openxmlformats.org/officeDocument/2006/relationships/hyperlink" Target="https://talan.bank.gov.ua/get-user-certificate/K84rc46_wgNQ9YkPsitq" TargetMode="External"/><Relationship Id="rId439" Type="http://schemas.openxmlformats.org/officeDocument/2006/relationships/hyperlink" Target="https://talan.bank.gov.ua/get-user-certificate/K84rcVuYVV6x0jL63_FS" TargetMode="External"/><Relationship Id="rId201" Type="http://schemas.openxmlformats.org/officeDocument/2006/relationships/hyperlink" Target="https://talan.bank.gov.ua/get-user-certificate/K84rc4cVtAXERed4BGZh" TargetMode="External"/><Relationship Id="rId243" Type="http://schemas.openxmlformats.org/officeDocument/2006/relationships/hyperlink" Target="https://talan.bank.gov.ua/get-user-certificate/K84rcGJlK1Mr5f1kTX4-" TargetMode="External"/><Relationship Id="rId285" Type="http://schemas.openxmlformats.org/officeDocument/2006/relationships/hyperlink" Target="https://talan.bank.gov.ua/get-user-certificate/K84rcqVb1n8S6dgN1ckQ" TargetMode="External"/><Relationship Id="rId38" Type="http://schemas.openxmlformats.org/officeDocument/2006/relationships/hyperlink" Target="https://talan.bank.gov.ua/get-user-certificate/K84rcIUP6ia-Uxlndb7j" TargetMode="External"/><Relationship Id="rId103" Type="http://schemas.openxmlformats.org/officeDocument/2006/relationships/hyperlink" Target="https://talan.bank.gov.ua/get-user-certificate/K84rcc-O54KEJDLw6H3F" TargetMode="External"/><Relationship Id="rId310" Type="http://schemas.openxmlformats.org/officeDocument/2006/relationships/hyperlink" Target="https://talan.bank.gov.ua/get-user-certificate/K84rcZJ5SNRbGlGcN6tZ" TargetMode="External"/><Relationship Id="rId91" Type="http://schemas.openxmlformats.org/officeDocument/2006/relationships/hyperlink" Target="https://talan.bank.gov.ua/get-user-certificate/K84rc1LYTSJrS-C-57wx" TargetMode="External"/><Relationship Id="rId145" Type="http://schemas.openxmlformats.org/officeDocument/2006/relationships/hyperlink" Target="https://talan.bank.gov.ua/get-user-certificate/K84rchLODll-12ERNISw" TargetMode="External"/><Relationship Id="rId187" Type="http://schemas.openxmlformats.org/officeDocument/2006/relationships/hyperlink" Target="https://talan.bank.gov.ua/get-user-certificate/K84rcxSDdVD_FtQrDO6m" TargetMode="External"/><Relationship Id="rId352" Type="http://schemas.openxmlformats.org/officeDocument/2006/relationships/hyperlink" Target="https://talan.bank.gov.ua/get-user-certificate/K84rcQOdpRLV4cyizDzh" TargetMode="External"/><Relationship Id="rId394" Type="http://schemas.openxmlformats.org/officeDocument/2006/relationships/hyperlink" Target="https://talan.bank.gov.ua/get-user-certificate/K84rc3rgncJMpkKqAsxD" TargetMode="External"/><Relationship Id="rId408" Type="http://schemas.openxmlformats.org/officeDocument/2006/relationships/hyperlink" Target="https://talan.bank.gov.ua/get-user-certificate/K84rcioCt7H-gvZvkHxk" TargetMode="External"/><Relationship Id="rId212" Type="http://schemas.openxmlformats.org/officeDocument/2006/relationships/hyperlink" Target="https://talan.bank.gov.ua/get-user-certificate/K84rcPyzLQllMxTPk5Hl" TargetMode="External"/><Relationship Id="rId254" Type="http://schemas.openxmlformats.org/officeDocument/2006/relationships/hyperlink" Target="https://talan.bank.gov.ua/get-user-certificate/K84rcF6wbA-2hQQY96QL" TargetMode="External"/><Relationship Id="rId49" Type="http://schemas.openxmlformats.org/officeDocument/2006/relationships/hyperlink" Target="https://talan.bank.gov.ua/get-user-certificate/K84rcAfS16Iy677bhj5r" TargetMode="External"/><Relationship Id="rId114" Type="http://schemas.openxmlformats.org/officeDocument/2006/relationships/hyperlink" Target="https://talan.bank.gov.ua/get-user-certificate/K84rcuuGy6WTeJzTwkhW" TargetMode="External"/><Relationship Id="rId296" Type="http://schemas.openxmlformats.org/officeDocument/2006/relationships/hyperlink" Target="https://talan.bank.gov.ua/get-user-certificate/K84rcdlq7tu2e6pYnlbP" TargetMode="External"/><Relationship Id="rId60" Type="http://schemas.openxmlformats.org/officeDocument/2006/relationships/hyperlink" Target="https://talan.bank.gov.ua/get-user-certificate/K84rccm6sNypuvDK3ZeU" TargetMode="External"/><Relationship Id="rId156" Type="http://schemas.openxmlformats.org/officeDocument/2006/relationships/hyperlink" Target="https://talan.bank.gov.ua/get-user-certificate/K84rckBbWYfWttKQjxBl" TargetMode="External"/><Relationship Id="rId198" Type="http://schemas.openxmlformats.org/officeDocument/2006/relationships/hyperlink" Target="https://talan.bank.gov.ua/get-user-certificate/K84rc5Kw6o0s29b60o4T" TargetMode="External"/><Relationship Id="rId321" Type="http://schemas.openxmlformats.org/officeDocument/2006/relationships/hyperlink" Target="https://talan.bank.gov.ua/get-user-certificate/K84rcr7EdmoXMpCtfXBG" TargetMode="External"/><Relationship Id="rId363" Type="http://schemas.openxmlformats.org/officeDocument/2006/relationships/hyperlink" Target="https://talan.bank.gov.ua/get-user-certificate/K84rc8zKatS_v3T9W9Pg" TargetMode="External"/><Relationship Id="rId419" Type="http://schemas.openxmlformats.org/officeDocument/2006/relationships/hyperlink" Target="https://talan.bank.gov.ua/get-user-certificate/K84rcvb45tX3PUexcjSS" TargetMode="External"/><Relationship Id="rId202" Type="http://schemas.openxmlformats.org/officeDocument/2006/relationships/hyperlink" Target="https://talan.bank.gov.ua/get-user-certificate/K84rcz5ZQSc1COBwODtt" TargetMode="External"/><Relationship Id="rId223" Type="http://schemas.openxmlformats.org/officeDocument/2006/relationships/hyperlink" Target="https://talan.bank.gov.ua/get-user-certificate/K84rcU0vIbwJG-T9Bnuu" TargetMode="External"/><Relationship Id="rId244" Type="http://schemas.openxmlformats.org/officeDocument/2006/relationships/hyperlink" Target="https://talan.bank.gov.ua/get-user-certificate/K84rc3HYoo73Rlfn39D2" TargetMode="External"/><Relationship Id="rId430" Type="http://schemas.openxmlformats.org/officeDocument/2006/relationships/hyperlink" Target="https://talan.bank.gov.ua/get-user-certificate/K84rcXNJR_mcLX684bor" TargetMode="External"/><Relationship Id="rId18" Type="http://schemas.openxmlformats.org/officeDocument/2006/relationships/hyperlink" Target="https://talan.bank.gov.ua/get-user-certificate/K84rcVHqQWdXm8UUUSuf" TargetMode="External"/><Relationship Id="rId39" Type="http://schemas.openxmlformats.org/officeDocument/2006/relationships/hyperlink" Target="https://talan.bank.gov.ua/get-user-certificate/K84rc-l9tbJkwXRjlVt-" TargetMode="External"/><Relationship Id="rId265" Type="http://schemas.openxmlformats.org/officeDocument/2006/relationships/hyperlink" Target="https://talan.bank.gov.ua/get-user-certificate/K84rcdu4HYXexWEuU1sU" TargetMode="External"/><Relationship Id="rId286" Type="http://schemas.openxmlformats.org/officeDocument/2006/relationships/hyperlink" Target="https://talan.bank.gov.ua/get-user-certificate/K84rcI0rujsAQ48FLV4P" TargetMode="External"/><Relationship Id="rId50" Type="http://schemas.openxmlformats.org/officeDocument/2006/relationships/hyperlink" Target="https://talan.bank.gov.ua/get-user-certificate/K84rc5aux7wjYm1fQ8Ob" TargetMode="External"/><Relationship Id="rId104" Type="http://schemas.openxmlformats.org/officeDocument/2006/relationships/hyperlink" Target="https://talan.bank.gov.ua/get-user-certificate/K84rcIuFda-2AKc9zBJw" TargetMode="External"/><Relationship Id="rId125" Type="http://schemas.openxmlformats.org/officeDocument/2006/relationships/hyperlink" Target="https://talan.bank.gov.ua/get-user-certificate/K84rcbbWVMsBOTmjOJ72" TargetMode="External"/><Relationship Id="rId146" Type="http://schemas.openxmlformats.org/officeDocument/2006/relationships/hyperlink" Target="https://talan.bank.gov.ua/get-user-certificate/K84rcYSIgT0nM-FlIDZw" TargetMode="External"/><Relationship Id="rId167" Type="http://schemas.openxmlformats.org/officeDocument/2006/relationships/hyperlink" Target="https://talan.bank.gov.ua/get-user-certificate/K84rcZ1fJUM46FlnDNIt" TargetMode="External"/><Relationship Id="rId188" Type="http://schemas.openxmlformats.org/officeDocument/2006/relationships/hyperlink" Target="https://talan.bank.gov.ua/get-user-certificate/K84rcdD1Sb4NGtaMOj5U" TargetMode="External"/><Relationship Id="rId311" Type="http://schemas.openxmlformats.org/officeDocument/2006/relationships/hyperlink" Target="https://talan.bank.gov.ua/get-user-certificate/K84rcSZMKHbdav7ro4RO" TargetMode="External"/><Relationship Id="rId332" Type="http://schemas.openxmlformats.org/officeDocument/2006/relationships/hyperlink" Target="https://talan.bank.gov.ua/get-user-certificate/K84rcjeutciffvNrtqsH" TargetMode="External"/><Relationship Id="rId353" Type="http://schemas.openxmlformats.org/officeDocument/2006/relationships/hyperlink" Target="https://talan.bank.gov.ua/get-user-certificate/K84rcHi6YbyBS330H5mb" TargetMode="External"/><Relationship Id="rId374" Type="http://schemas.openxmlformats.org/officeDocument/2006/relationships/hyperlink" Target="https://talan.bank.gov.ua/get-user-certificate/K84rcafOzZ39ok4TZiRT" TargetMode="External"/><Relationship Id="rId395" Type="http://schemas.openxmlformats.org/officeDocument/2006/relationships/hyperlink" Target="https://talan.bank.gov.ua/get-user-certificate/K84rcz66SOGTaoIXPLZo" TargetMode="External"/><Relationship Id="rId409" Type="http://schemas.openxmlformats.org/officeDocument/2006/relationships/hyperlink" Target="https://talan.bank.gov.ua/get-user-certificate/K84rclukx6tBO7eT3Shd" TargetMode="External"/><Relationship Id="rId71" Type="http://schemas.openxmlformats.org/officeDocument/2006/relationships/hyperlink" Target="https://talan.bank.gov.ua/get-user-certificate/K84rcm5AKGPHla8v6NZd" TargetMode="External"/><Relationship Id="rId92" Type="http://schemas.openxmlformats.org/officeDocument/2006/relationships/hyperlink" Target="https://talan.bank.gov.ua/get-user-certificate/K84rcCgf2d97Cbc_d0y3" TargetMode="External"/><Relationship Id="rId213" Type="http://schemas.openxmlformats.org/officeDocument/2006/relationships/hyperlink" Target="https://talan.bank.gov.ua/get-user-certificate/K84rclc30kIhnxzy8PqN" TargetMode="External"/><Relationship Id="rId234" Type="http://schemas.openxmlformats.org/officeDocument/2006/relationships/hyperlink" Target="https://talan.bank.gov.ua/get-user-certificate/K84rcFvqrp6v9Q3OLdQd" TargetMode="External"/><Relationship Id="rId420" Type="http://schemas.openxmlformats.org/officeDocument/2006/relationships/hyperlink" Target="https://talan.bank.gov.ua/get-user-certificate/K84rcKl-YnGKIQcCi5qP" TargetMode="External"/><Relationship Id="rId2" Type="http://schemas.openxmlformats.org/officeDocument/2006/relationships/hyperlink" Target="https://talan.bank.gov.ua/get-user-certificate/K84rc5M6lGgbRKh15mp1" TargetMode="External"/><Relationship Id="rId29" Type="http://schemas.openxmlformats.org/officeDocument/2006/relationships/hyperlink" Target="https://talan.bank.gov.ua/get-user-certificate/K84rcz26qqgLNsLE1jch" TargetMode="External"/><Relationship Id="rId255" Type="http://schemas.openxmlformats.org/officeDocument/2006/relationships/hyperlink" Target="https://talan.bank.gov.ua/get-user-certificate/K84rcW7XP2kwbjm59Xcn" TargetMode="External"/><Relationship Id="rId276" Type="http://schemas.openxmlformats.org/officeDocument/2006/relationships/hyperlink" Target="https://talan.bank.gov.ua/get-user-certificate/K84rcZa2nCOPmARApwS4" TargetMode="External"/><Relationship Id="rId297" Type="http://schemas.openxmlformats.org/officeDocument/2006/relationships/hyperlink" Target="https://talan.bank.gov.ua/get-user-certificate/K84rcRWOkAPc40BtzD_1" TargetMode="External"/><Relationship Id="rId441" Type="http://schemas.openxmlformats.org/officeDocument/2006/relationships/hyperlink" Target="https://talan.bank.gov.ua/get-user-certificate/K84rcJF8BTjOG9GApHCd" TargetMode="External"/><Relationship Id="rId40" Type="http://schemas.openxmlformats.org/officeDocument/2006/relationships/hyperlink" Target="https://talan.bank.gov.ua/get-user-certificate/K84rczQewftUcFeMre8e" TargetMode="External"/><Relationship Id="rId115" Type="http://schemas.openxmlformats.org/officeDocument/2006/relationships/hyperlink" Target="https://talan.bank.gov.ua/get-user-certificate/K84rcmJKu5G8coobfYpX" TargetMode="External"/><Relationship Id="rId136" Type="http://schemas.openxmlformats.org/officeDocument/2006/relationships/hyperlink" Target="https://talan.bank.gov.ua/get-user-certificate/K84rcJla7MdGBphwLKAm" TargetMode="External"/><Relationship Id="rId157" Type="http://schemas.openxmlformats.org/officeDocument/2006/relationships/hyperlink" Target="https://talan.bank.gov.ua/get-user-certificate/K84rcKW7C9jEgeGjR_GR" TargetMode="External"/><Relationship Id="rId178" Type="http://schemas.openxmlformats.org/officeDocument/2006/relationships/hyperlink" Target="https://talan.bank.gov.ua/get-user-certificate/K84rcRmKYJUnyhr5mL-u" TargetMode="External"/><Relationship Id="rId301" Type="http://schemas.openxmlformats.org/officeDocument/2006/relationships/hyperlink" Target="https://talan.bank.gov.ua/get-user-certificate/K84rcqzoVtR-ragcGbpZ" TargetMode="External"/><Relationship Id="rId322" Type="http://schemas.openxmlformats.org/officeDocument/2006/relationships/hyperlink" Target="https://talan.bank.gov.ua/get-user-certificate/K84rc_-1-fNxO90lQ5Ae" TargetMode="External"/><Relationship Id="rId343" Type="http://schemas.openxmlformats.org/officeDocument/2006/relationships/hyperlink" Target="https://talan.bank.gov.ua/get-user-certificate/K84rcFPrIDsTBshfqlUv" TargetMode="External"/><Relationship Id="rId364" Type="http://schemas.openxmlformats.org/officeDocument/2006/relationships/hyperlink" Target="https://talan.bank.gov.ua/get-user-certificate/K84rctWMxd53M0_nd02i" TargetMode="External"/><Relationship Id="rId61" Type="http://schemas.openxmlformats.org/officeDocument/2006/relationships/hyperlink" Target="https://talan.bank.gov.ua/get-user-certificate/K84rckznCk4gNWOAjJuE" TargetMode="External"/><Relationship Id="rId82" Type="http://schemas.openxmlformats.org/officeDocument/2006/relationships/hyperlink" Target="https://talan.bank.gov.ua/get-user-certificate/K84rcEdaR3ohE2E7QvpE" TargetMode="External"/><Relationship Id="rId199" Type="http://schemas.openxmlformats.org/officeDocument/2006/relationships/hyperlink" Target="https://talan.bank.gov.ua/get-user-certificate/K84rcsEzbjljSYfW4wo1" TargetMode="External"/><Relationship Id="rId203" Type="http://schemas.openxmlformats.org/officeDocument/2006/relationships/hyperlink" Target="https://talan.bank.gov.ua/get-user-certificate/K84rcu4w8LkXmq2OM3Xu" TargetMode="External"/><Relationship Id="rId385" Type="http://schemas.openxmlformats.org/officeDocument/2006/relationships/hyperlink" Target="https://talan.bank.gov.ua/get-user-certificate/K84rckgWOI4Dh9UVKDp3" TargetMode="External"/><Relationship Id="rId19" Type="http://schemas.openxmlformats.org/officeDocument/2006/relationships/hyperlink" Target="https://talan.bank.gov.ua/get-user-certificate/K84rc85eq_U0MHZV0a_l" TargetMode="External"/><Relationship Id="rId224" Type="http://schemas.openxmlformats.org/officeDocument/2006/relationships/hyperlink" Target="https://talan.bank.gov.ua/get-user-certificate/K84rcU7X5rmTvz0Zqw1p" TargetMode="External"/><Relationship Id="rId245" Type="http://schemas.openxmlformats.org/officeDocument/2006/relationships/hyperlink" Target="https://talan.bank.gov.ua/get-user-certificate/K84rcgEL7YSz-exwSF2q" TargetMode="External"/><Relationship Id="rId266" Type="http://schemas.openxmlformats.org/officeDocument/2006/relationships/hyperlink" Target="https://talan.bank.gov.ua/get-user-certificate/K84rcUnFesKDP3gE20RO" TargetMode="External"/><Relationship Id="rId287" Type="http://schemas.openxmlformats.org/officeDocument/2006/relationships/hyperlink" Target="https://talan.bank.gov.ua/get-user-certificate/K84rcawXyXaltX9KfWpR" TargetMode="External"/><Relationship Id="rId410" Type="http://schemas.openxmlformats.org/officeDocument/2006/relationships/hyperlink" Target="https://talan.bank.gov.ua/get-user-certificate/K84rcbt97YwDMblML1HM" TargetMode="External"/><Relationship Id="rId431" Type="http://schemas.openxmlformats.org/officeDocument/2006/relationships/hyperlink" Target="https://talan.bank.gov.ua/get-user-certificate/K84rcq4-ehObnYgT6jtR" TargetMode="External"/><Relationship Id="rId30" Type="http://schemas.openxmlformats.org/officeDocument/2006/relationships/hyperlink" Target="https://talan.bank.gov.ua/get-user-certificate/K84rcO7uR0XCDaJQQROh" TargetMode="External"/><Relationship Id="rId105" Type="http://schemas.openxmlformats.org/officeDocument/2006/relationships/hyperlink" Target="https://talan.bank.gov.ua/get-user-certificate/K84rc3cNqBfWa94ZFWrV" TargetMode="External"/><Relationship Id="rId126" Type="http://schemas.openxmlformats.org/officeDocument/2006/relationships/hyperlink" Target="https://talan.bank.gov.ua/get-user-certificate/K84rcHz7Dm_M3rnePZ00" TargetMode="External"/><Relationship Id="rId147" Type="http://schemas.openxmlformats.org/officeDocument/2006/relationships/hyperlink" Target="https://talan.bank.gov.ua/get-user-certificate/K84rc7I3NKswtfJVr4cq" TargetMode="External"/><Relationship Id="rId168" Type="http://schemas.openxmlformats.org/officeDocument/2006/relationships/hyperlink" Target="https://talan.bank.gov.ua/get-user-certificate/K84rcR9joMTT5p9F5DpT" TargetMode="External"/><Relationship Id="rId312" Type="http://schemas.openxmlformats.org/officeDocument/2006/relationships/hyperlink" Target="https://talan.bank.gov.ua/get-user-certificate/K84rcS9GM6kK4USNZ12B" TargetMode="External"/><Relationship Id="rId333" Type="http://schemas.openxmlformats.org/officeDocument/2006/relationships/hyperlink" Target="https://talan.bank.gov.ua/get-user-certificate/K84rcyYtXv8xGyEXcDLj" TargetMode="External"/><Relationship Id="rId354" Type="http://schemas.openxmlformats.org/officeDocument/2006/relationships/hyperlink" Target="https://talan.bank.gov.ua/get-user-certificate/K84rcP_5RJCWD2dMMriy" TargetMode="External"/><Relationship Id="rId51" Type="http://schemas.openxmlformats.org/officeDocument/2006/relationships/hyperlink" Target="https://talan.bank.gov.ua/get-user-certificate/K84rceIyGmG08X2cni0A" TargetMode="External"/><Relationship Id="rId72" Type="http://schemas.openxmlformats.org/officeDocument/2006/relationships/hyperlink" Target="https://talan.bank.gov.ua/get-user-certificate/K84rcrAyFneLrN6un7Vg" TargetMode="External"/><Relationship Id="rId93" Type="http://schemas.openxmlformats.org/officeDocument/2006/relationships/hyperlink" Target="https://talan.bank.gov.ua/get-user-certificate/K84rcvArMZgeoiJ40GPu" TargetMode="External"/><Relationship Id="rId189" Type="http://schemas.openxmlformats.org/officeDocument/2006/relationships/hyperlink" Target="https://talan.bank.gov.ua/get-user-certificate/K84rcYACjK_8B6LnI3VS" TargetMode="External"/><Relationship Id="rId375" Type="http://schemas.openxmlformats.org/officeDocument/2006/relationships/hyperlink" Target="https://talan.bank.gov.ua/get-user-certificate/K84rcCm49s1VIil6F1s3" TargetMode="External"/><Relationship Id="rId396" Type="http://schemas.openxmlformats.org/officeDocument/2006/relationships/hyperlink" Target="https://talan.bank.gov.ua/get-user-certificate/K84rchXJ2_qH1vPcbidz" TargetMode="External"/><Relationship Id="rId3" Type="http://schemas.openxmlformats.org/officeDocument/2006/relationships/hyperlink" Target="https://talan.bank.gov.ua/get-user-certificate/K84rc6KO0xc64qT0j0lV" TargetMode="External"/><Relationship Id="rId214" Type="http://schemas.openxmlformats.org/officeDocument/2006/relationships/hyperlink" Target="https://talan.bank.gov.ua/get-user-certificate/K84rcy6Pe7kbapq1JH2Q" TargetMode="External"/><Relationship Id="rId235" Type="http://schemas.openxmlformats.org/officeDocument/2006/relationships/hyperlink" Target="https://talan.bank.gov.ua/get-user-certificate/K84rcBSP23YWh3F9bH9f" TargetMode="External"/><Relationship Id="rId256" Type="http://schemas.openxmlformats.org/officeDocument/2006/relationships/hyperlink" Target="https://talan.bank.gov.ua/get-user-certificate/K84rcbQFZAnCZ-4GUKtR" TargetMode="External"/><Relationship Id="rId277" Type="http://schemas.openxmlformats.org/officeDocument/2006/relationships/hyperlink" Target="https://talan.bank.gov.ua/get-user-certificate/K84rcIGJBeUePtdU3kvi" TargetMode="External"/><Relationship Id="rId298" Type="http://schemas.openxmlformats.org/officeDocument/2006/relationships/hyperlink" Target="https://talan.bank.gov.ua/get-user-certificate/K84rcSeFL3AmX_1UHRI6" TargetMode="External"/><Relationship Id="rId400" Type="http://schemas.openxmlformats.org/officeDocument/2006/relationships/hyperlink" Target="https://talan.bank.gov.ua/get-user-certificate/K84rcBVjPtn0BboH862c" TargetMode="External"/><Relationship Id="rId421" Type="http://schemas.openxmlformats.org/officeDocument/2006/relationships/hyperlink" Target="https://talan.bank.gov.ua/get-user-certificate/K84rcaNsH6Hwp0xkEv_t" TargetMode="External"/><Relationship Id="rId442" Type="http://schemas.openxmlformats.org/officeDocument/2006/relationships/hyperlink" Target="https://talan.bank.gov.ua/get-user-certificate/K84rcBQm0TUnZ7NIAlVi" TargetMode="External"/><Relationship Id="rId116" Type="http://schemas.openxmlformats.org/officeDocument/2006/relationships/hyperlink" Target="https://talan.bank.gov.ua/get-user-certificate/K84rc-oWh6Pt0ljI3Pv1" TargetMode="External"/><Relationship Id="rId137" Type="http://schemas.openxmlformats.org/officeDocument/2006/relationships/hyperlink" Target="https://talan.bank.gov.ua/get-user-certificate/K84rc66T0FRqcEB3dZ7r" TargetMode="External"/><Relationship Id="rId158" Type="http://schemas.openxmlformats.org/officeDocument/2006/relationships/hyperlink" Target="https://talan.bank.gov.ua/get-user-certificate/K84rcv_Xssx51Y4yhax0" TargetMode="External"/><Relationship Id="rId302" Type="http://schemas.openxmlformats.org/officeDocument/2006/relationships/hyperlink" Target="https://talan.bank.gov.ua/get-user-certificate/K84rcS6uCWnwGQ1yHd3W" TargetMode="External"/><Relationship Id="rId323" Type="http://schemas.openxmlformats.org/officeDocument/2006/relationships/hyperlink" Target="https://talan.bank.gov.ua/get-user-certificate/K84rcKzgcx5WY3JOoJPI" TargetMode="External"/><Relationship Id="rId344" Type="http://schemas.openxmlformats.org/officeDocument/2006/relationships/hyperlink" Target="https://talan.bank.gov.ua/get-user-certificate/K84rcdtPGWphbjKI0EGD" TargetMode="External"/><Relationship Id="rId20" Type="http://schemas.openxmlformats.org/officeDocument/2006/relationships/hyperlink" Target="https://talan.bank.gov.ua/get-user-certificate/K84rcnQ9QUTeblrOsyG4" TargetMode="External"/><Relationship Id="rId41" Type="http://schemas.openxmlformats.org/officeDocument/2006/relationships/hyperlink" Target="https://talan.bank.gov.ua/get-user-certificate/K84rckARUYCcjh87Kqu5" TargetMode="External"/><Relationship Id="rId62" Type="http://schemas.openxmlformats.org/officeDocument/2006/relationships/hyperlink" Target="https://talan.bank.gov.ua/get-user-certificate/K84rcgLszOt_aswcSbEA" TargetMode="External"/><Relationship Id="rId83" Type="http://schemas.openxmlformats.org/officeDocument/2006/relationships/hyperlink" Target="https://talan.bank.gov.ua/get-user-certificate/K84rcK7mZW92a4AWs726" TargetMode="External"/><Relationship Id="rId179" Type="http://schemas.openxmlformats.org/officeDocument/2006/relationships/hyperlink" Target="https://talan.bank.gov.ua/get-user-certificate/K84rcPED5QDOvIPOOysZ" TargetMode="External"/><Relationship Id="rId365" Type="http://schemas.openxmlformats.org/officeDocument/2006/relationships/hyperlink" Target="https://talan.bank.gov.ua/get-user-certificate/K84rcIUVf1I09m2fTwiz" TargetMode="External"/><Relationship Id="rId386" Type="http://schemas.openxmlformats.org/officeDocument/2006/relationships/hyperlink" Target="https://talan.bank.gov.ua/get-user-certificate/K84rcB-2-cfSjP080_cR" TargetMode="External"/><Relationship Id="rId190" Type="http://schemas.openxmlformats.org/officeDocument/2006/relationships/hyperlink" Target="https://talan.bank.gov.ua/get-user-certificate/K84rcJi-9n1MJCz0QIkZ" TargetMode="External"/><Relationship Id="rId204" Type="http://schemas.openxmlformats.org/officeDocument/2006/relationships/hyperlink" Target="https://talan.bank.gov.ua/get-user-certificate/K84rc4nd4KENmwAFzKMs" TargetMode="External"/><Relationship Id="rId225" Type="http://schemas.openxmlformats.org/officeDocument/2006/relationships/hyperlink" Target="https://talan.bank.gov.ua/get-user-certificate/K84rcTQCelPDsDoM7mfj" TargetMode="External"/><Relationship Id="rId246" Type="http://schemas.openxmlformats.org/officeDocument/2006/relationships/hyperlink" Target="https://talan.bank.gov.ua/get-user-certificate/K84rco8JiKRp3UCB4Hje" TargetMode="External"/><Relationship Id="rId267" Type="http://schemas.openxmlformats.org/officeDocument/2006/relationships/hyperlink" Target="https://talan.bank.gov.ua/get-user-certificate/K84rcBDTAnRBK5EgnZQ0" TargetMode="External"/><Relationship Id="rId288" Type="http://schemas.openxmlformats.org/officeDocument/2006/relationships/hyperlink" Target="https://talan.bank.gov.ua/get-user-certificate/K84rcF4QDNU-_qHi81ue" TargetMode="External"/><Relationship Id="rId411" Type="http://schemas.openxmlformats.org/officeDocument/2006/relationships/hyperlink" Target="https://talan.bank.gov.ua/get-user-certificate/K84rcxfhBUathG2fjqL7" TargetMode="External"/><Relationship Id="rId432" Type="http://schemas.openxmlformats.org/officeDocument/2006/relationships/hyperlink" Target="https://talan.bank.gov.ua/get-user-certificate/K84rcYNKl0j75BpOoESp" TargetMode="External"/><Relationship Id="rId106" Type="http://schemas.openxmlformats.org/officeDocument/2006/relationships/hyperlink" Target="https://talan.bank.gov.ua/get-user-certificate/K84rcZ_15i49bUjvnESi" TargetMode="External"/><Relationship Id="rId127" Type="http://schemas.openxmlformats.org/officeDocument/2006/relationships/hyperlink" Target="https://talan.bank.gov.ua/get-user-certificate/K84rc3vbFIDmWjJLt4PX" TargetMode="External"/><Relationship Id="rId313" Type="http://schemas.openxmlformats.org/officeDocument/2006/relationships/hyperlink" Target="https://talan.bank.gov.ua/get-user-certificate/K84rcg5sh93GUe-XhkDu" TargetMode="External"/><Relationship Id="rId10" Type="http://schemas.openxmlformats.org/officeDocument/2006/relationships/hyperlink" Target="https://talan.bank.gov.ua/get-user-certificate/K84rcjQJMM8QdBeABbCK" TargetMode="External"/><Relationship Id="rId31" Type="http://schemas.openxmlformats.org/officeDocument/2006/relationships/hyperlink" Target="https://talan.bank.gov.ua/get-user-certificate/K84rcyM9S5LmW98gCzuB" TargetMode="External"/><Relationship Id="rId52" Type="http://schemas.openxmlformats.org/officeDocument/2006/relationships/hyperlink" Target="https://talan.bank.gov.ua/get-user-certificate/K84rc6VcY6oKZmL27uqD" TargetMode="External"/><Relationship Id="rId73" Type="http://schemas.openxmlformats.org/officeDocument/2006/relationships/hyperlink" Target="https://talan.bank.gov.ua/get-user-certificate/K84rct0F12JxcS9JqjXW" TargetMode="External"/><Relationship Id="rId94" Type="http://schemas.openxmlformats.org/officeDocument/2006/relationships/hyperlink" Target="https://talan.bank.gov.ua/get-user-certificate/K84rcFAYI8kpcQrfadKl" TargetMode="External"/><Relationship Id="rId148" Type="http://schemas.openxmlformats.org/officeDocument/2006/relationships/hyperlink" Target="https://talan.bank.gov.ua/get-user-certificate/K84rczpOMr0zXeVxXSh9" TargetMode="External"/><Relationship Id="rId169" Type="http://schemas.openxmlformats.org/officeDocument/2006/relationships/hyperlink" Target="https://talan.bank.gov.ua/get-user-certificate/K84rcgH90KjM9_CjhYRa" TargetMode="External"/><Relationship Id="rId334" Type="http://schemas.openxmlformats.org/officeDocument/2006/relationships/hyperlink" Target="https://talan.bank.gov.ua/get-user-certificate/K84rc66X-nDQ4Nr6rfDi" TargetMode="External"/><Relationship Id="rId355" Type="http://schemas.openxmlformats.org/officeDocument/2006/relationships/hyperlink" Target="https://talan.bank.gov.ua/get-user-certificate/K84rcxc0uLe-Gb6Xevu7" TargetMode="External"/><Relationship Id="rId376" Type="http://schemas.openxmlformats.org/officeDocument/2006/relationships/hyperlink" Target="https://talan.bank.gov.ua/get-user-certificate/K84rcOiRselkI4VWTzv2" TargetMode="External"/><Relationship Id="rId397" Type="http://schemas.openxmlformats.org/officeDocument/2006/relationships/hyperlink" Target="https://talan.bank.gov.ua/get-user-certificate/K84rcbW0a76DM7ETuVDr" TargetMode="External"/><Relationship Id="rId4" Type="http://schemas.openxmlformats.org/officeDocument/2006/relationships/hyperlink" Target="https://talan.bank.gov.ua/get-user-certificate/K84rc3rEDcuH322a0ms3" TargetMode="External"/><Relationship Id="rId180" Type="http://schemas.openxmlformats.org/officeDocument/2006/relationships/hyperlink" Target="https://talan.bank.gov.ua/get-user-certificate/K84rcOG02FGL1JcgsT9V" TargetMode="External"/><Relationship Id="rId215" Type="http://schemas.openxmlformats.org/officeDocument/2006/relationships/hyperlink" Target="https://talan.bank.gov.ua/get-user-certificate/K84rcf4J9TSkGPfIyhXA" TargetMode="External"/><Relationship Id="rId236" Type="http://schemas.openxmlformats.org/officeDocument/2006/relationships/hyperlink" Target="https://talan.bank.gov.ua/get-user-certificate/K84rc4fiLhZhyTS90gy4" TargetMode="External"/><Relationship Id="rId257" Type="http://schemas.openxmlformats.org/officeDocument/2006/relationships/hyperlink" Target="https://talan.bank.gov.ua/get-user-certificate/K84rcyhTEr5_n5ZedIUp" TargetMode="External"/><Relationship Id="rId278" Type="http://schemas.openxmlformats.org/officeDocument/2006/relationships/hyperlink" Target="https://talan.bank.gov.ua/get-user-certificate/K84rcm35v31J-e9YNQXQ" TargetMode="External"/><Relationship Id="rId401" Type="http://schemas.openxmlformats.org/officeDocument/2006/relationships/hyperlink" Target="https://talan.bank.gov.ua/get-user-certificate/K84rc1Y7JfTp3drzDglm" TargetMode="External"/><Relationship Id="rId422" Type="http://schemas.openxmlformats.org/officeDocument/2006/relationships/hyperlink" Target="https://talan.bank.gov.ua/get-user-certificate/K84rcdnKXLORlcS3itqN" TargetMode="External"/><Relationship Id="rId443" Type="http://schemas.openxmlformats.org/officeDocument/2006/relationships/printerSettings" Target="../printerSettings/printerSettings1.bin"/><Relationship Id="rId303" Type="http://schemas.openxmlformats.org/officeDocument/2006/relationships/hyperlink" Target="https://talan.bank.gov.ua/get-user-certificate/K84rccbL36bc6MpqPhJ7" TargetMode="External"/><Relationship Id="rId42" Type="http://schemas.openxmlformats.org/officeDocument/2006/relationships/hyperlink" Target="https://talan.bank.gov.ua/get-user-certificate/K84rcD60OdNlcFVVJsEW" TargetMode="External"/><Relationship Id="rId84" Type="http://schemas.openxmlformats.org/officeDocument/2006/relationships/hyperlink" Target="https://talan.bank.gov.ua/get-user-certificate/K84rc37M7SGqwEcSz4Dd" TargetMode="External"/><Relationship Id="rId138" Type="http://schemas.openxmlformats.org/officeDocument/2006/relationships/hyperlink" Target="https://talan.bank.gov.ua/get-user-certificate/K84rc2HXR79_6J9O4SA3" TargetMode="External"/><Relationship Id="rId345" Type="http://schemas.openxmlformats.org/officeDocument/2006/relationships/hyperlink" Target="https://talan.bank.gov.ua/get-user-certificate/K84rc7B2dfRv-evKQRlA" TargetMode="External"/><Relationship Id="rId387" Type="http://schemas.openxmlformats.org/officeDocument/2006/relationships/hyperlink" Target="https://talan.bank.gov.ua/get-user-certificate/K84rc70Lcyoi44FATBlt" TargetMode="External"/><Relationship Id="rId191" Type="http://schemas.openxmlformats.org/officeDocument/2006/relationships/hyperlink" Target="https://talan.bank.gov.ua/get-user-certificate/K84rcpGFIsFh-8qZ0_L_" TargetMode="External"/><Relationship Id="rId205" Type="http://schemas.openxmlformats.org/officeDocument/2006/relationships/hyperlink" Target="https://talan.bank.gov.ua/get-user-certificate/K84rczLE0UyzRnN_T0_Y" TargetMode="External"/><Relationship Id="rId247" Type="http://schemas.openxmlformats.org/officeDocument/2006/relationships/hyperlink" Target="https://talan.bank.gov.ua/get-user-certificate/K84rc1f_TcgTHLS8GoK6" TargetMode="External"/><Relationship Id="rId412" Type="http://schemas.openxmlformats.org/officeDocument/2006/relationships/hyperlink" Target="https://talan.bank.gov.ua/get-user-certificate/K84rcGJH43SupEPVeVIj" TargetMode="External"/><Relationship Id="rId107" Type="http://schemas.openxmlformats.org/officeDocument/2006/relationships/hyperlink" Target="https://talan.bank.gov.ua/get-user-certificate/K84rcSebSKw1vqcblPYf" TargetMode="External"/><Relationship Id="rId289" Type="http://schemas.openxmlformats.org/officeDocument/2006/relationships/hyperlink" Target="https://talan.bank.gov.ua/get-user-certificate/K84rcUil20yNRCTxQMRW" TargetMode="External"/><Relationship Id="rId11" Type="http://schemas.openxmlformats.org/officeDocument/2006/relationships/hyperlink" Target="https://talan.bank.gov.ua/get-user-certificate/K84rceTI1SU9ZMB9Zyh5" TargetMode="External"/><Relationship Id="rId53" Type="http://schemas.openxmlformats.org/officeDocument/2006/relationships/hyperlink" Target="https://talan.bank.gov.ua/get-user-certificate/K84rcfr1ZNMaXEwV12Fu" TargetMode="External"/><Relationship Id="rId149" Type="http://schemas.openxmlformats.org/officeDocument/2006/relationships/hyperlink" Target="https://talan.bank.gov.ua/get-user-certificate/K84rciKj-YIN_osRJnZg" TargetMode="External"/><Relationship Id="rId314" Type="http://schemas.openxmlformats.org/officeDocument/2006/relationships/hyperlink" Target="https://talan.bank.gov.ua/get-user-certificate/K84rcv93w_oIXTeh-575" TargetMode="External"/><Relationship Id="rId356" Type="http://schemas.openxmlformats.org/officeDocument/2006/relationships/hyperlink" Target="https://talan.bank.gov.ua/get-user-certificate/K84rch9w2_KqEoGLz7Bh" TargetMode="External"/><Relationship Id="rId398" Type="http://schemas.openxmlformats.org/officeDocument/2006/relationships/hyperlink" Target="https://talan.bank.gov.ua/get-user-certificate/K84rchAv2GxSO8UyARsH" TargetMode="External"/><Relationship Id="rId95" Type="http://schemas.openxmlformats.org/officeDocument/2006/relationships/hyperlink" Target="https://talan.bank.gov.ua/get-user-certificate/K84rch0ET1ycxi6ILVDK" TargetMode="External"/><Relationship Id="rId160" Type="http://schemas.openxmlformats.org/officeDocument/2006/relationships/hyperlink" Target="https://talan.bank.gov.ua/get-user-certificate/K84rcJUbnBAdw2A-fLnD" TargetMode="External"/><Relationship Id="rId216" Type="http://schemas.openxmlformats.org/officeDocument/2006/relationships/hyperlink" Target="https://talan.bank.gov.ua/get-user-certificate/K84rcJU2KxVNBJjC_636" TargetMode="External"/><Relationship Id="rId423" Type="http://schemas.openxmlformats.org/officeDocument/2006/relationships/hyperlink" Target="https://talan.bank.gov.ua/get-user-certificate/K84rcQZoLrp3Lpsn9Tt0" TargetMode="External"/><Relationship Id="rId258" Type="http://schemas.openxmlformats.org/officeDocument/2006/relationships/hyperlink" Target="https://talan.bank.gov.ua/get-user-certificate/K84rcypkhtKdjqAFHgX2" TargetMode="External"/><Relationship Id="rId22" Type="http://schemas.openxmlformats.org/officeDocument/2006/relationships/hyperlink" Target="https://talan.bank.gov.ua/get-user-certificate/K84rc4rsbdSFC4La0ggl" TargetMode="External"/><Relationship Id="rId64" Type="http://schemas.openxmlformats.org/officeDocument/2006/relationships/hyperlink" Target="https://talan.bank.gov.ua/get-user-certificate/K84rcaC7y3lpNNMkbef4" TargetMode="External"/><Relationship Id="rId118" Type="http://schemas.openxmlformats.org/officeDocument/2006/relationships/hyperlink" Target="https://talan.bank.gov.ua/get-user-certificate/K84rcNkPOQGATkIeXCkr" TargetMode="External"/><Relationship Id="rId325" Type="http://schemas.openxmlformats.org/officeDocument/2006/relationships/hyperlink" Target="https://talan.bank.gov.ua/get-user-certificate/K84rcT95ADt5GhVg1eqi" TargetMode="External"/><Relationship Id="rId367" Type="http://schemas.openxmlformats.org/officeDocument/2006/relationships/hyperlink" Target="https://talan.bank.gov.ua/get-user-certificate/K84rcEnGIE71zL7r7XsR" TargetMode="External"/><Relationship Id="rId171" Type="http://schemas.openxmlformats.org/officeDocument/2006/relationships/hyperlink" Target="https://talan.bank.gov.ua/get-user-certificate/K84rcSpQzsi_WrEkZgA-" TargetMode="External"/><Relationship Id="rId227" Type="http://schemas.openxmlformats.org/officeDocument/2006/relationships/hyperlink" Target="https://talan.bank.gov.ua/get-user-certificate/K84rcve2M_zvNG9bweHc" TargetMode="External"/><Relationship Id="rId269" Type="http://schemas.openxmlformats.org/officeDocument/2006/relationships/hyperlink" Target="https://talan.bank.gov.ua/get-user-certificate/K84rcFhddZYDEdG2hnQS" TargetMode="External"/><Relationship Id="rId434" Type="http://schemas.openxmlformats.org/officeDocument/2006/relationships/hyperlink" Target="https://talan.bank.gov.ua/get-user-certificate/K84rcjUCLEnZL7L_8ySI" TargetMode="External"/><Relationship Id="rId33" Type="http://schemas.openxmlformats.org/officeDocument/2006/relationships/hyperlink" Target="https://talan.bank.gov.ua/get-user-certificate/K84rciAcus5zvNUkuEnh" TargetMode="External"/><Relationship Id="rId129" Type="http://schemas.openxmlformats.org/officeDocument/2006/relationships/hyperlink" Target="https://talan.bank.gov.ua/get-user-certificate/K84rcpamfq2TUevvMzoH" TargetMode="External"/><Relationship Id="rId280" Type="http://schemas.openxmlformats.org/officeDocument/2006/relationships/hyperlink" Target="https://talan.bank.gov.ua/get-user-certificate/K84rcBsmub1w2OohEUxZ" TargetMode="External"/><Relationship Id="rId336" Type="http://schemas.openxmlformats.org/officeDocument/2006/relationships/hyperlink" Target="https://talan.bank.gov.ua/get-user-certificate/K84rcUFFeLteb7N5JVJv" TargetMode="External"/><Relationship Id="rId75" Type="http://schemas.openxmlformats.org/officeDocument/2006/relationships/hyperlink" Target="https://talan.bank.gov.ua/get-user-certificate/K84rclRvRdU7NUjocenc" TargetMode="External"/><Relationship Id="rId140" Type="http://schemas.openxmlformats.org/officeDocument/2006/relationships/hyperlink" Target="https://talan.bank.gov.ua/get-user-certificate/K84rc8EW4h2GqQV9eXBn" TargetMode="External"/><Relationship Id="rId182" Type="http://schemas.openxmlformats.org/officeDocument/2006/relationships/hyperlink" Target="https://talan.bank.gov.ua/get-user-certificate/K84rc54MIep1Z-vNfYuy" TargetMode="External"/><Relationship Id="rId378" Type="http://schemas.openxmlformats.org/officeDocument/2006/relationships/hyperlink" Target="https://talan.bank.gov.ua/get-user-certificate/K84rc6zUOFDgdYd-NZJS" TargetMode="External"/><Relationship Id="rId403" Type="http://schemas.openxmlformats.org/officeDocument/2006/relationships/hyperlink" Target="https://talan.bank.gov.ua/get-user-certificate/K84rct2h2TgGccf37jlT" TargetMode="External"/><Relationship Id="rId6" Type="http://schemas.openxmlformats.org/officeDocument/2006/relationships/hyperlink" Target="https://talan.bank.gov.ua/get-user-certificate/K84rcM1Nb7iBVY987pP1" TargetMode="External"/><Relationship Id="rId238" Type="http://schemas.openxmlformats.org/officeDocument/2006/relationships/hyperlink" Target="https://talan.bank.gov.ua/get-user-certificate/K84rcSKvqBrdn_hRiYhD" TargetMode="External"/><Relationship Id="rId291" Type="http://schemas.openxmlformats.org/officeDocument/2006/relationships/hyperlink" Target="https://talan.bank.gov.ua/get-user-certificate/K84rc90d04RDMC0eSrvO" TargetMode="External"/><Relationship Id="rId305" Type="http://schemas.openxmlformats.org/officeDocument/2006/relationships/hyperlink" Target="https://talan.bank.gov.ua/get-user-certificate/K84rch10sgxOEDoiPUzx" TargetMode="External"/><Relationship Id="rId347" Type="http://schemas.openxmlformats.org/officeDocument/2006/relationships/hyperlink" Target="https://talan.bank.gov.ua/get-user-certificate/K84rcXX-ljy_c83g2aq4" TargetMode="External"/><Relationship Id="rId44" Type="http://schemas.openxmlformats.org/officeDocument/2006/relationships/hyperlink" Target="https://talan.bank.gov.ua/get-user-certificate/K84rcYyed8LuM2cIXPVC" TargetMode="External"/><Relationship Id="rId86" Type="http://schemas.openxmlformats.org/officeDocument/2006/relationships/hyperlink" Target="https://talan.bank.gov.ua/get-user-certificate/K84rc8j1TAiR-B6ZQAcl" TargetMode="External"/><Relationship Id="rId151" Type="http://schemas.openxmlformats.org/officeDocument/2006/relationships/hyperlink" Target="https://talan.bank.gov.ua/get-user-certificate/K84rcmIvhIJTmryoKERf" TargetMode="External"/><Relationship Id="rId389" Type="http://schemas.openxmlformats.org/officeDocument/2006/relationships/hyperlink" Target="https://talan.bank.gov.ua/get-user-certificate/K84rc_WLB0K3di3nDIhz" TargetMode="External"/><Relationship Id="rId193" Type="http://schemas.openxmlformats.org/officeDocument/2006/relationships/hyperlink" Target="https://talan.bank.gov.ua/get-user-certificate/K84rcY_wnt_5Krlx6Hfs" TargetMode="External"/><Relationship Id="rId207" Type="http://schemas.openxmlformats.org/officeDocument/2006/relationships/hyperlink" Target="https://talan.bank.gov.ua/get-user-certificate/K84rcOxzJKumrKl3kmgX" TargetMode="External"/><Relationship Id="rId249" Type="http://schemas.openxmlformats.org/officeDocument/2006/relationships/hyperlink" Target="https://talan.bank.gov.ua/get-user-certificate/K84rck2gx_91GJUr1tEt" TargetMode="External"/><Relationship Id="rId414" Type="http://schemas.openxmlformats.org/officeDocument/2006/relationships/hyperlink" Target="https://talan.bank.gov.ua/get-user-certificate/K84rctuz7eKQLGSteaz-" TargetMode="External"/><Relationship Id="rId13" Type="http://schemas.openxmlformats.org/officeDocument/2006/relationships/hyperlink" Target="https://talan.bank.gov.ua/get-user-certificate/K84rcvyYE5rqjJefciYu" TargetMode="External"/><Relationship Id="rId109" Type="http://schemas.openxmlformats.org/officeDocument/2006/relationships/hyperlink" Target="https://talan.bank.gov.ua/get-user-certificate/K84rcqTgTGk9Uc07abAE" TargetMode="External"/><Relationship Id="rId260" Type="http://schemas.openxmlformats.org/officeDocument/2006/relationships/hyperlink" Target="https://talan.bank.gov.ua/get-user-certificate/K84rcgXbxyFs_YTNMFya" TargetMode="External"/><Relationship Id="rId316" Type="http://schemas.openxmlformats.org/officeDocument/2006/relationships/hyperlink" Target="https://talan.bank.gov.ua/get-user-certificate/K84rcfGKx97KxsTEf8qc" TargetMode="External"/><Relationship Id="rId55" Type="http://schemas.openxmlformats.org/officeDocument/2006/relationships/hyperlink" Target="https://talan.bank.gov.ua/get-user-certificate/K84rcbdHRo-wIsLQrVCm" TargetMode="External"/><Relationship Id="rId97" Type="http://schemas.openxmlformats.org/officeDocument/2006/relationships/hyperlink" Target="https://talan.bank.gov.ua/get-user-certificate/K84rcYZ8BXYICfiiEG-w" TargetMode="External"/><Relationship Id="rId120" Type="http://schemas.openxmlformats.org/officeDocument/2006/relationships/hyperlink" Target="https://talan.bank.gov.ua/get-user-certificate/K84rcxSpwh9IzYsojdoh" TargetMode="External"/><Relationship Id="rId358" Type="http://schemas.openxmlformats.org/officeDocument/2006/relationships/hyperlink" Target="https://talan.bank.gov.ua/get-user-certificate/K84rcol-E98SOcifGnWZ" TargetMode="External"/><Relationship Id="rId162" Type="http://schemas.openxmlformats.org/officeDocument/2006/relationships/hyperlink" Target="https://talan.bank.gov.ua/get-user-certificate/K84rcMBhSZQZSRar_4bR" TargetMode="External"/><Relationship Id="rId218" Type="http://schemas.openxmlformats.org/officeDocument/2006/relationships/hyperlink" Target="https://talan.bank.gov.ua/get-user-certificate/K84rcede8zFlrNN_qNP5" TargetMode="External"/><Relationship Id="rId425" Type="http://schemas.openxmlformats.org/officeDocument/2006/relationships/hyperlink" Target="https://talan.bank.gov.ua/get-user-certificate/K84rcVSzhDaIMqUxr6XV" TargetMode="External"/><Relationship Id="rId271" Type="http://schemas.openxmlformats.org/officeDocument/2006/relationships/hyperlink" Target="https://talan.bank.gov.ua/get-user-certificate/K84rcCWtuVWqVdBnDVYZ" TargetMode="External"/><Relationship Id="rId24" Type="http://schemas.openxmlformats.org/officeDocument/2006/relationships/hyperlink" Target="https://talan.bank.gov.ua/get-user-certificate/K84rcuaRZnk0a0_EK8qs" TargetMode="External"/><Relationship Id="rId66" Type="http://schemas.openxmlformats.org/officeDocument/2006/relationships/hyperlink" Target="https://talan.bank.gov.ua/get-user-certificate/K84rcvp1gx-B13f3wI8o" TargetMode="External"/><Relationship Id="rId131" Type="http://schemas.openxmlformats.org/officeDocument/2006/relationships/hyperlink" Target="https://talan.bank.gov.ua/get-user-certificate/K84rcVAXLdhCeiszVVWT" TargetMode="External"/><Relationship Id="rId327" Type="http://schemas.openxmlformats.org/officeDocument/2006/relationships/hyperlink" Target="https://talan.bank.gov.ua/get-user-certificate/K84rc1yRUOjsh989SAwA" TargetMode="External"/><Relationship Id="rId369" Type="http://schemas.openxmlformats.org/officeDocument/2006/relationships/hyperlink" Target="https://talan.bank.gov.ua/get-user-certificate/K84rcmTW7C_HYtseKoCN" TargetMode="External"/><Relationship Id="rId173" Type="http://schemas.openxmlformats.org/officeDocument/2006/relationships/hyperlink" Target="https://talan.bank.gov.ua/get-user-certificate/K84rcTaQ7KQ7m0PEurxf" TargetMode="External"/><Relationship Id="rId229" Type="http://schemas.openxmlformats.org/officeDocument/2006/relationships/hyperlink" Target="https://talan.bank.gov.ua/get-user-certificate/K84rc3PHejOEG2BN9lSO" TargetMode="External"/><Relationship Id="rId380" Type="http://schemas.openxmlformats.org/officeDocument/2006/relationships/hyperlink" Target="https://talan.bank.gov.ua/get-user-certificate/K84rcdKDrIfagAQW6nFP" TargetMode="External"/><Relationship Id="rId436" Type="http://schemas.openxmlformats.org/officeDocument/2006/relationships/hyperlink" Target="https://talan.bank.gov.ua/get-user-certificate/K84rccLCY3x0kQUaLoEG" TargetMode="External"/><Relationship Id="rId240" Type="http://schemas.openxmlformats.org/officeDocument/2006/relationships/hyperlink" Target="https://talan.bank.gov.ua/get-user-certificate/K84rcL9HJGAdJxrk1Xwl" TargetMode="External"/><Relationship Id="rId35" Type="http://schemas.openxmlformats.org/officeDocument/2006/relationships/hyperlink" Target="https://talan.bank.gov.ua/get-user-certificate/K84rcym-iG4J_-0DtV0J" TargetMode="External"/><Relationship Id="rId77" Type="http://schemas.openxmlformats.org/officeDocument/2006/relationships/hyperlink" Target="https://talan.bank.gov.ua/get-user-certificate/K84rcVyprHt7bH60hawo" TargetMode="External"/><Relationship Id="rId100" Type="http://schemas.openxmlformats.org/officeDocument/2006/relationships/hyperlink" Target="https://talan.bank.gov.ua/get-user-certificate/K84rc4WJmXIuRmf-cUa6" TargetMode="External"/><Relationship Id="rId282" Type="http://schemas.openxmlformats.org/officeDocument/2006/relationships/hyperlink" Target="https://talan.bank.gov.ua/get-user-certificate/K84rc0t2pqNA1d5snx0r" TargetMode="External"/><Relationship Id="rId338" Type="http://schemas.openxmlformats.org/officeDocument/2006/relationships/hyperlink" Target="https://talan.bank.gov.ua/get-user-certificate/K84rcdyU4hI0KWGZ71hU" TargetMode="External"/><Relationship Id="rId8" Type="http://schemas.openxmlformats.org/officeDocument/2006/relationships/hyperlink" Target="https://talan.bank.gov.ua/get-user-certificate/K84rcBnYBxKeGHPExAZC" TargetMode="External"/><Relationship Id="rId142" Type="http://schemas.openxmlformats.org/officeDocument/2006/relationships/hyperlink" Target="https://talan.bank.gov.ua/get-user-certificate/K84rczJYdCwc5k7XZD5K" TargetMode="External"/><Relationship Id="rId184" Type="http://schemas.openxmlformats.org/officeDocument/2006/relationships/hyperlink" Target="https://talan.bank.gov.ua/get-user-certificate/K84rc3ECc2rVjvQUYt64" TargetMode="External"/><Relationship Id="rId391" Type="http://schemas.openxmlformats.org/officeDocument/2006/relationships/hyperlink" Target="https://talan.bank.gov.ua/get-user-certificate/K84rciJGxaBwbVKq-93A" TargetMode="External"/><Relationship Id="rId405" Type="http://schemas.openxmlformats.org/officeDocument/2006/relationships/hyperlink" Target="https://talan.bank.gov.ua/get-user-certificate/K84rcF__AVhMmbAL3vy9" TargetMode="External"/><Relationship Id="rId251" Type="http://schemas.openxmlformats.org/officeDocument/2006/relationships/hyperlink" Target="https://talan.bank.gov.ua/get-user-certificate/K84rcZIAZp4PAjktNN9s" TargetMode="External"/><Relationship Id="rId46" Type="http://schemas.openxmlformats.org/officeDocument/2006/relationships/hyperlink" Target="https://talan.bank.gov.ua/get-user-certificate/K84rc1wzksxDWk2AmiMk" TargetMode="External"/><Relationship Id="rId293" Type="http://schemas.openxmlformats.org/officeDocument/2006/relationships/hyperlink" Target="https://talan.bank.gov.ua/get-user-certificate/K84rcV6I_BNCSujUCBBa" TargetMode="External"/><Relationship Id="rId307" Type="http://schemas.openxmlformats.org/officeDocument/2006/relationships/hyperlink" Target="https://talan.bank.gov.ua/get-user-certificate/K84rcmbL1u-7j5S2Xen8" TargetMode="External"/><Relationship Id="rId349" Type="http://schemas.openxmlformats.org/officeDocument/2006/relationships/hyperlink" Target="https://talan.bank.gov.ua/get-user-certificate/K84rcJfKNAI-2wIk7M-5" TargetMode="External"/><Relationship Id="rId88" Type="http://schemas.openxmlformats.org/officeDocument/2006/relationships/hyperlink" Target="https://talan.bank.gov.ua/get-user-certificate/K84rc7BkFSbRZQC7GxyN" TargetMode="External"/><Relationship Id="rId111" Type="http://schemas.openxmlformats.org/officeDocument/2006/relationships/hyperlink" Target="https://talan.bank.gov.ua/get-user-certificate/K84rcZEFFU4uWIz4iv0s" TargetMode="External"/><Relationship Id="rId153" Type="http://schemas.openxmlformats.org/officeDocument/2006/relationships/hyperlink" Target="https://talan.bank.gov.ua/get-user-certificate/K84rca0NDEEG0Uj79jfb" TargetMode="External"/><Relationship Id="rId195" Type="http://schemas.openxmlformats.org/officeDocument/2006/relationships/hyperlink" Target="https://talan.bank.gov.ua/get-user-certificate/K84rcjN6MATakxfKJ0O-" TargetMode="External"/><Relationship Id="rId209" Type="http://schemas.openxmlformats.org/officeDocument/2006/relationships/hyperlink" Target="https://talan.bank.gov.ua/get-user-certificate/K84rce1sQ_nm9ikWLiY2" TargetMode="External"/><Relationship Id="rId360" Type="http://schemas.openxmlformats.org/officeDocument/2006/relationships/hyperlink" Target="https://talan.bank.gov.ua/get-user-certificate/K84rcE4mpDXtxOSweuLn" TargetMode="External"/><Relationship Id="rId416" Type="http://schemas.openxmlformats.org/officeDocument/2006/relationships/hyperlink" Target="https://talan.bank.gov.ua/get-user-certificate/K84rc-DGcrgIReQAGBWw" TargetMode="External"/><Relationship Id="rId220" Type="http://schemas.openxmlformats.org/officeDocument/2006/relationships/hyperlink" Target="https://talan.bank.gov.ua/get-user-certificate/K84rc4Pq2wlTjQVg1OW4" TargetMode="External"/><Relationship Id="rId15" Type="http://schemas.openxmlformats.org/officeDocument/2006/relationships/hyperlink" Target="https://talan.bank.gov.ua/get-user-certificate/K84rcSkHtCyOL86yQU6O" TargetMode="External"/><Relationship Id="rId57" Type="http://schemas.openxmlformats.org/officeDocument/2006/relationships/hyperlink" Target="https://talan.bank.gov.ua/get-user-certificate/K84rcZXOt2zodmh7f2P7" TargetMode="External"/><Relationship Id="rId262" Type="http://schemas.openxmlformats.org/officeDocument/2006/relationships/hyperlink" Target="https://talan.bank.gov.ua/get-user-certificate/K84rclyAXTEctuTXL8Ko" TargetMode="External"/><Relationship Id="rId318" Type="http://schemas.openxmlformats.org/officeDocument/2006/relationships/hyperlink" Target="https://talan.bank.gov.ua/get-user-certificate/K84rcrysgL5MtOlh6mLj" TargetMode="External"/><Relationship Id="rId99" Type="http://schemas.openxmlformats.org/officeDocument/2006/relationships/hyperlink" Target="https://talan.bank.gov.ua/get-user-certificate/K84rc90riwGu-LsqHDKb" TargetMode="External"/><Relationship Id="rId122" Type="http://schemas.openxmlformats.org/officeDocument/2006/relationships/hyperlink" Target="https://talan.bank.gov.ua/get-user-certificate/K84rcZVdDv4suwdZYB7C" TargetMode="External"/><Relationship Id="rId164" Type="http://schemas.openxmlformats.org/officeDocument/2006/relationships/hyperlink" Target="https://talan.bank.gov.ua/get-user-certificate/K84rcQnROZbd5uYyV8pG" TargetMode="External"/><Relationship Id="rId371" Type="http://schemas.openxmlformats.org/officeDocument/2006/relationships/hyperlink" Target="https://talan.bank.gov.ua/get-user-certificate/K84rchf2IdBV4Kigzrhe" TargetMode="External"/><Relationship Id="rId427" Type="http://schemas.openxmlformats.org/officeDocument/2006/relationships/hyperlink" Target="https://talan.bank.gov.ua/get-user-certificate/K84rcEuwgDUE_XFmP1TE" TargetMode="External"/><Relationship Id="rId26" Type="http://schemas.openxmlformats.org/officeDocument/2006/relationships/hyperlink" Target="https://talan.bank.gov.ua/get-user-certificate/K84rcJSIQOZ2L6hnLM6Q" TargetMode="External"/><Relationship Id="rId231" Type="http://schemas.openxmlformats.org/officeDocument/2006/relationships/hyperlink" Target="https://talan.bank.gov.ua/get-user-certificate/K84rc7ePVMQTmbCP-_ce" TargetMode="External"/><Relationship Id="rId273" Type="http://schemas.openxmlformats.org/officeDocument/2006/relationships/hyperlink" Target="https://talan.bank.gov.ua/get-user-certificate/K84rcNMQWX315DH_DYEv" TargetMode="External"/><Relationship Id="rId329" Type="http://schemas.openxmlformats.org/officeDocument/2006/relationships/hyperlink" Target="https://talan.bank.gov.ua/get-user-certificate/K84rcgrdh_A3bL6ZfPsU" TargetMode="External"/><Relationship Id="rId68" Type="http://schemas.openxmlformats.org/officeDocument/2006/relationships/hyperlink" Target="https://talan.bank.gov.ua/get-user-certificate/K84rcHhT61WL7e-vz2dk" TargetMode="External"/><Relationship Id="rId133" Type="http://schemas.openxmlformats.org/officeDocument/2006/relationships/hyperlink" Target="https://talan.bank.gov.ua/get-user-certificate/K84rc80qqv3LQo5mUbym" TargetMode="External"/><Relationship Id="rId175" Type="http://schemas.openxmlformats.org/officeDocument/2006/relationships/hyperlink" Target="https://talan.bank.gov.ua/get-user-certificate/K84rcrsDiMQzC4ucSgMG" TargetMode="External"/><Relationship Id="rId340" Type="http://schemas.openxmlformats.org/officeDocument/2006/relationships/hyperlink" Target="https://talan.bank.gov.ua/get-user-certificate/K84rcHasn6aEPU3VTujU" TargetMode="External"/><Relationship Id="rId200" Type="http://schemas.openxmlformats.org/officeDocument/2006/relationships/hyperlink" Target="https://talan.bank.gov.ua/get-user-certificate/K84rcyVZFrsXUCcgKwtu" TargetMode="External"/><Relationship Id="rId382" Type="http://schemas.openxmlformats.org/officeDocument/2006/relationships/hyperlink" Target="https://talan.bank.gov.ua/get-user-certificate/K84rcWvJSdypraxzVseo" TargetMode="External"/><Relationship Id="rId438" Type="http://schemas.openxmlformats.org/officeDocument/2006/relationships/hyperlink" Target="https://talan.bank.gov.ua/get-user-certificate/K84rcWQdh2YNWIrgX9W5" TargetMode="External"/><Relationship Id="rId242" Type="http://schemas.openxmlformats.org/officeDocument/2006/relationships/hyperlink" Target="https://talan.bank.gov.ua/get-user-certificate/K84rcDrLRfBj6Y904m1p" TargetMode="External"/><Relationship Id="rId284" Type="http://schemas.openxmlformats.org/officeDocument/2006/relationships/hyperlink" Target="https://talan.bank.gov.ua/get-user-certificate/K84rclSRPmWGWS0fzfVf" TargetMode="External"/><Relationship Id="rId37" Type="http://schemas.openxmlformats.org/officeDocument/2006/relationships/hyperlink" Target="https://talan.bank.gov.ua/get-user-certificate/K84rcj1vjZG04ptr4tj_" TargetMode="External"/><Relationship Id="rId79" Type="http://schemas.openxmlformats.org/officeDocument/2006/relationships/hyperlink" Target="https://talan.bank.gov.ua/get-user-certificate/K84rc9uVAwuh3Gsmy4KV" TargetMode="External"/><Relationship Id="rId102" Type="http://schemas.openxmlformats.org/officeDocument/2006/relationships/hyperlink" Target="https://talan.bank.gov.ua/get-user-certificate/K84rchZbrmlWvY12CuoV" TargetMode="External"/><Relationship Id="rId144" Type="http://schemas.openxmlformats.org/officeDocument/2006/relationships/hyperlink" Target="https://talan.bank.gov.ua/get-user-certificate/K84rc8_vE2MsDihZD-I6" TargetMode="External"/><Relationship Id="rId90" Type="http://schemas.openxmlformats.org/officeDocument/2006/relationships/hyperlink" Target="https://talan.bank.gov.ua/get-user-certificate/K84rc64satiWDD_8IBEO" TargetMode="External"/><Relationship Id="rId186" Type="http://schemas.openxmlformats.org/officeDocument/2006/relationships/hyperlink" Target="https://talan.bank.gov.ua/get-user-certificate/K84rcABOyfyOr4-SOB59" TargetMode="External"/><Relationship Id="rId351" Type="http://schemas.openxmlformats.org/officeDocument/2006/relationships/hyperlink" Target="https://talan.bank.gov.ua/get-user-certificate/K84rcDDsrDltortTCv2f" TargetMode="External"/><Relationship Id="rId393" Type="http://schemas.openxmlformats.org/officeDocument/2006/relationships/hyperlink" Target="https://talan.bank.gov.ua/get-user-certificate/K84rcSAtD4cHLWs9Ttbh" TargetMode="External"/><Relationship Id="rId407" Type="http://schemas.openxmlformats.org/officeDocument/2006/relationships/hyperlink" Target="https://talan.bank.gov.ua/get-user-certificate/K84rcbbFzuaJNr6zRDdX" TargetMode="External"/><Relationship Id="rId211" Type="http://schemas.openxmlformats.org/officeDocument/2006/relationships/hyperlink" Target="https://talan.bank.gov.ua/get-user-certificate/K84rc5svLigVI2qWx9Dk" TargetMode="External"/><Relationship Id="rId253" Type="http://schemas.openxmlformats.org/officeDocument/2006/relationships/hyperlink" Target="https://talan.bank.gov.ua/get-user-certificate/K84rcsiCNAfixFe-CaJH" TargetMode="External"/><Relationship Id="rId295" Type="http://schemas.openxmlformats.org/officeDocument/2006/relationships/hyperlink" Target="https://talan.bank.gov.ua/get-user-certificate/K84rcoZb6MjoYLZSKxJ4" TargetMode="External"/><Relationship Id="rId309" Type="http://schemas.openxmlformats.org/officeDocument/2006/relationships/hyperlink" Target="https://talan.bank.gov.ua/get-user-certificate/K84rc1KSMASXuiyCzGjl" TargetMode="External"/><Relationship Id="rId48" Type="http://schemas.openxmlformats.org/officeDocument/2006/relationships/hyperlink" Target="https://talan.bank.gov.ua/get-user-certificate/K84rc1QRr-fBQLlm7A6h" TargetMode="External"/><Relationship Id="rId113" Type="http://schemas.openxmlformats.org/officeDocument/2006/relationships/hyperlink" Target="https://talan.bank.gov.ua/get-user-certificate/K84rcaSVhYBh9TcCDqAm" TargetMode="External"/><Relationship Id="rId320" Type="http://schemas.openxmlformats.org/officeDocument/2006/relationships/hyperlink" Target="https://talan.bank.gov.ua/get-user-certificate/K84rcg__1luS-fdiKHlY" TargetMode="External"/><Relationship Id="rId155" Type="http://schemas.openxmlformats.org/officeDocument/2006/relationships/hyperlink" Target="https://talan.bank.gov.ua/get-user-certificate/K84rcT3ddhEV075Qr6kX" TargetMode="External"/><Relationship Id="rId197" Type="http://schemas.openxmlformats.org/officeDocument/2006/relationships/hyperlink" Target="https://talan.bank.gov.ua/get-user-certificate/K84rc8HJ14CK523llU0R" TargetMode="External"/><Relationship Id="rId362" Type="http://schemas.openxmlformats.org/officeDocument/2006/relationships/hyperlink" Target="https://talan.bank.gov.ua/get-user-certificate/K84rcYq7Kk_cfgk1H48Q" TargetMode="External"/><Relationship Id="rId418" Type="http://schemas.openxmlformats.org/officeDocument/2006/relationships/hyperlink" Target="https://talan.bank.gov.ua/get-user-certificate/K84rcan1etXoG6kzRcXP" TargetMode="External"/><Relationship Id="rId222" Type="http://schemas.openxmlformats.org/officeDocument/2006/relationships/hyperlink" Target="https://talan.bank.gov.ua/get-user-certificate/K84rcNPtrnY38kVyBGp1" TargetMode="External"/><Relationship Id="rId264" Type="http://schemas.openxmlformats.org/officeDocument/2006/relationships/hyperlink" Target="https://talan.bank.gov.ua/get-user-certificate/K84rcCNeFsq64NqHywAy" TargetMode="External"/><Relationship Id="rId17" Type="http://schemas.openxmlformats.org/officeDocument/2006/relationships/hyperlink" Target="https://talan.bank.gov.ua/get-user-certificate/K84rc_MgyavJmVb74lQy" TargetMode="External"/><Relationship Id="rId59" Type="http://schemas.openxmlformats.org/officeDocument/2006/relationships/hyperlink" Target="https://talan.bank.gov.ua/get-user-certificate/K84rc_nC4Bi7l3T2a4fU" TargetMode="External"/><Relationship Id="rId124" Type="http://schemas.openxmlformats.org/officeDocument/2006/relationships/hyperlink" Target="https://talan.bank.gov.ua/get-user-certificate/K84rc-iylNMwkPn03fP_" TargetMode="External"/><Relationship Id="rId70" Type="http://schemas.openxmlformats.org/officeDocument/2006/relationships/hyperlink" Target="https://talan.bank.gov.ua/get-user-certificate/K84rcEfIKPD266WOARmC" TargetMode="External"/><Relationship Id="rId166" Type="http://schemas.openxmlformats.org/officeDocument/2006/relationships/hyperlink" Target="https://talan.bank.gov.ua/get-user-certificate/K84rcqQb_Pd09K6UgRql" TargetMode="External"/><Relationship Id="rId331" Type="http://schemas.openxmlformats.org/officeDocument/2006/relationships/hyperlink" Target="https://talan.bank.gov.ua/get-user-certificate/K84rc3Y20F5dJDG4P9uD" TargetMode="External"/><Relationship Id="rId373" Type="http://schemas.openxmlformats.org/officeDocument/2006/relationships/hyperlink" Target="https://talan.bank.gov.ua/get-user-certificate/K84rcBPrskw6c5B9W_Ql" TargetMode="External"/><Relationship Id="rId429" Type="http://schemas.openxmlformats.org/officeDocument/2006/relationships/hyperlink" Target="https://talan.bank.gov.ua/get-user-certificate/K84rcNw8J0WAVxfwHBM_" TargetMode="External"/><Relationship Id="rId1" Type="http://schemas.openxmlformats.org/officeDocument/2006/relationships/hyperlink" Target="https://talan.bank.gov.ua/get-user-certificate/K84rcCYibXnLLf_54t44" TargetMode="External"/><Relationship Id="rId233" Type="http://schemas.openxmlformats.org/officeDocument/2006/relationships/hyperlink" Target="https://talan.bank.gov.ua/get-user-certificate/K84rcLQHiCfuR-0W55ne" TargetMode="External"/><Relationship Id="rId440" Type="http://schemas.openxmlformats.org/officeDocument/2006/relationships/hyperlink" Target="https://talan.bank.gov.ua/get-user-certificate/K84rcpSRu4bRcIHp6Var" TargetMode="External"/><Relationship Id="rId28" Type="http://schemas.openxmlformats.org/officeDocument/2006/relationships/hyperlink" Target="https://talan.bank.gov.ua/get-user-certificate/K84rcT1NPlEkiT9MLg9w" TargetMode="External"/><Relationship Id="rId275" Type="http://schemas.openxmlformats.org/officeDocument/2006/relationships/hyperlink" Target="https://talan.bank.gov.ua/get-user-certificate/K84rcuVD5AsdBmlCqZnD" TargetMode="External"/><Relationship Id="rId300" Type="http://schemas.openxmlformats.org/officeDocument/2006/relationships/hyperlink" Target="https://talan.bank.gov.ua/get-user-certificate/K84rcpmEgJtkBp9ZlN_h" TargetMode="External"/><Relationship Id="rId81" Type="http://schemas.openxmlformats.org/officeDocument/2006/relationships/hyperlink" Target="https://talan.bank.gov.ua/get-user-certificate/K84rc5iUjw4QXmYUv8p3" TargetMode="External"/><Relationship Id="rId135" Type="http://schemas.openxmlformats.org/officeDocument/2006/relationships/hyperlink" Target="https://talan.bank.gov.ua/get-user-certificate/K84rcjU6g8Wd8uZHc-FN" TargetMode="External"/><Relationship Id="rId177" Type="http://schemas.openxmlformats.org/officeDocument/2006/relationships/hyperlink" Target="https://talan.bank.gov.ua/get-user-certificate/K84rcAXIfc029fmXbrX2" TargetMode="External"/><Relationship Id="rId342" Type="http://schemas.openxmlformats.org/officeDocument/2006/relationships/hyperlink" Target="https://talan.bank.gov.ua/get-user-certificate/K84rcOYsYn9oaWxUmfD1" TargetMode="External"/><Relationship Id="rId384" Type="http://schemas.openxmlformats.org/officeDocument/2006/relationships/hyperlink" Target="https://talan.bank.gov.ua/get-user-certificate/K84rcIx72kKRswp40Lm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3"/>
  <sheetViews>
    <sheetView tabSelected="1" workbookViewId="0">
      <selection sqref="A1:XFD1"/>
    </sheetView>
  </sheetViews>
  <sheetFormatPr defaultRowHeight="14.4" x14ac:dyDescent="0.3"/>
  <cols>
    <col min="1" max="1" width="19.44140625" customWidth="1"/>
    <col min="2" max="2" width="18.21875" customWidth="1"/>
    <col min="3" max="3" width="33.33203125" customWidth="1"/>
    <col min="4" max="4" width="45.5546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1127</v>
      </c>
      <c r="E1" s="1" t="s">
        <v>3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t="str">
        <f>HYPERLINK("https://talan.bank.gov.ua/get-user-certificate/K84rcCYibXnLLf_54t44","Завантажити сертифікат")</f>
        <v>Завантажити сертифікат</v>
      </c>
    </row>
    <row r="3" spans="1:5" x14ac:dyDescent="0.3">
      <c r="A3" t="s">
        <v>8</v>
      </c>
      <c r="B3" t="s">
        <v>5</v>
      </c>
      <c r="C3" t="s">
        <v>9</v>
      </c>
      <c r="D3" t="s">
        <v>7</v>
      </c>
      <c r="E3" t="str">
        <f>HYPERLINK("https://talan.bank.gov.ua/get-user-certificate/K84rc5M6lGgbRKh15mp1","Завантажити сертифікат")</f>
        <v>Завантажити сертифікат</v>
      </c>
    </row>
    <row r="4" spans="1:5" x14ac:dyDescent="0.3">
      <c r="A4" t="s">
        <v>10</v>
      </c>
      <c r="B4" t="s">
        <v>5</v>
      </c>
      <c r="C4" t="s">
        <v>11</v>
      </c>
      <c r="D4" t="s">
        <v>12</v>
      </c>
      <c r="E4" t="str">
        <f>HYPERLINK("https://talan.bank.gov.ua/get-user-certificate/K84rc6KO0xc64qT0j0lV","Завантажити сертифікат")</f>
        <v>Завантажити сертифікат</v>
      </c>
    </row>
    <row r="5" spans="1:5" x14ac:dyDescent="0.3">
      <c r="A5" t="s">
        <v>13</v>
      </c>
      <c r="B5" t="s">
        <v>5</v>
      </c>
      <c r="C5" t="s">
        <v>14</v>
      </c>
      <c r="D5" t="s">
        <v>15</v>
      </c>
      <c r="E5" t="str">
        <f>HYPERLINK("https://talan.bank.gov.ua/get-user-certificate/K84rc3rEDcuH322a0ms3","Завантажити сертифікат")</f>
        <v>Завантажити сертифікат</v>
      </c>
    </row>
    <row r="6" spans="1:5" x14ac:dyDescent="0.3">
      <c r="A6" t="s">
        <v>16</v>
      </c>
      <c r="B6" t="s">
        <v>5</v>
      </c>
      <c r="C6" t="s">
        <v>17</v>
      </c>
      <c r="D6" t="s">
        <v>18</v>
      </c>
      <c r="E6" t="str">
        <f>HYPERLINK("https://talan.bank.gov.ua/get-user-certificate/K84rcl2NVUd0XtQSvINV","Завантажити сертифікат")</f>
        <v>Завантажити сертифікат</v>
      </c>
    </row>
    <row r="7" spans="1:5" x14ac:dyDescent="0.3">
      <c r="A7" t="s">
        <v>19</v>
      </c>
      <c r="B7" t="s">
        <v>5</v>
      </c>
      <c r="C7" t="s">
        <v>20</v>
      </c>
      <c r="D7" t="s">
        <v>21</v>
      </c>
      <c r="E7" t="str">
        <f>HYPERLINK("https://talan.bank.gov.ua/get-user-certificate/K84rcM1Nb7iBVY987pP1","Завантажити сертифікат")</f>
        <v>Завантажити сертифікат</v>
      </c>
    </row>
    <row r="8" spans="1:5" x14ac:dyDescent="0.3">
      <c r="A8" t="s">
        <v>22</v>
      </c>
      <c r="B8" t="s">
        <v>5</v>
      </c>
      <c r="C8" t="s">
        <v>23</v>
      </c>
      <c r="D8" t="s">
        <v>24</v>
      </c>
      <c r="E8" t="str">
        <f>HYPERLINK("https://talan.bank.gov.ua/get-user-certificate/K84rc1eQHqUoykez18-T","Завантажити сертифікат")</f>
        <v>Завантажити сертифікат</v>
      </c>
    </row>
    <row r="9" spans="1:5" x14ac:dyDescent="0.3">
      <c r="A9" t="s">
        <v>25</v>
      </c>
      <c r="B9" t="s">
        <v>5</v>
      </c>
      <c r="C9" t="s">
        <v>26</v>
      </c>
      <c r="D9" t="s">
        <v>27</v>
      </c>
      <c r="E9" t="str">
        <f>HYPERLINK("https://talan.bank.gov.ua/get-user-certificate/K84rcBnYBxKeGHPExAZC","Завантажити сертифікат")</f>
        <v>Завантажити сертифікат</v>
      </c>
    </row>
    <row r="10" spans="1:5" x14ac:dyDescent="0.3">
      <c r="A10" t="s">
        <v>28</v>
      </c>
      <c r="B10" t="s">
        <v>5</v>
      </c>
      <c r="C10" t="s">
        <v>29</v>
      </c>
      <c r="D10" t="s">
        <v>24</v>
      </c>
      <c r="E10" t="str">
        <f>HYPERLINK("https://talan.bank.gov.ua/get-user-certificate/K84rc67xFOPhHqWcULP5","Завантажити сертифікат")</f>
        <v>Завантажити сертифікат</v>
      </c>
    </row>
    <row r="11" spans="1:5" x14ac:dyDescent="0.3">
      <c r="A11" t="s">
        <v>30</v>
      </c>
      <c r="B11" t="s">
        <v>5</v>
      </c>
      <c r="C11" t="s">
        <v>31</v>
      </c>
      <c r="D11" t="s">
        <v>32</v>
      </c>
      <c r="E11" t="str">
        <f>HYPERLINK("https://talan.bank.gov.ua/get-user-certificate/K84rcjQJMM8QdBeABbCK","Завантажити сертифікат")</f>
        <v>Завантажити сертифікат</v>
      </c>
    </row>
    <row r="12" spans="1:5" x14ac:dyDescent="0.3">
      <c r="A12" t="s">
        <v>33</v>
      </c>
      <c r="B12" t="s">
        <v>5</v>
      </c>
      <c r="C12" t="s">
        <v>34</v>
      </c>
      <c r="D12" t="s">
        <v>32</v>
      </c>
      <c r="E12" t="str">
        <f>HYPERLINK("https://talan.bank.gov.ua/get-user-certificate/K84rceTI1SU9ZMB9Zyh5","Завантажити сертифікат")</f>
        <v>Завантажити сертифікат</v>
      </c>
    </row>
    <row r="13" spans="1:5" x14ac:dyDescent="0.3">
      <c r="A13" t="s">
        <v>35</v>
      </c>
      <c r="B13" t="s">
        <v>5</v>
      </c>
      <c r="C13" t="s">
        <v>36</v>
      </c>
      <c r="D13" t="s">
        <v>37</v>
      </c>
      <c r="E13" t="str">
        <f>HYPERLINK("https://talan.bank.gov.ua/get-user-certificate/K84rc787dnwuu19bUN1F","Завантажити сертифікат")</f>
        <v>Завантажити сертифікат</v>
      </c>
    </row>
    <row r="14" spans="1:5" x14ac:dyDescent="0.3">
      <c r="A14" t="s">
        <v>38</v>
      </c>
      <c r="B14" t="s">
        <v>5</v>
      </c>
      <c r="C14" t="s">
        <v>39</v>
      </c>
      <c r="D14" t="s">
        <v>40</v>
      </c>
      <c r="E14" t="str">
        <f>HYPERLINK("https://talan.bank.gov.ua/get-user-certificate/K84rcvyYE5rqjJefciYu","Завантажити сертифікат")</f>
        <v>Завантажити сертифікат</v>
      </c>
    </row>
    <row r="15" spans="1:5" x14ac:dyDescent="0.3">
      <c r="A15" t="s">
        <v>41</v>
      </c>
      <c r="B15" t="s">
        <v>5</v>
      </c>
      <c r="C15" t="s">
        <v>42</v>
      </c>
      <c r="D15" t="s">
        <v>43</v>
      </c>
      <c r="E15" t="str">
        <f>HYPERLINK("https://talan.bank.gov.ua/get-user-certificate/K84rcexckHc8BVY0Dqnh","Завантажити сертифікат")</f>
        <v>Завантажити сертифікат</v>
      </c>
    </row>
    <row r="16" spans="1:5" x14ac:dyDescent="0.3">
      <c r="A16" t="s">
        <v>44</v>
      </c>
      <c r="B16" t="s">
        <v>5</v>
      </c>
      <c r="C16" t="s">
        <v>45</v>
      </c>
      <c r="D16" t="s">
        <v>46</v>
      </c>
      <c r="E16" t="str">
        <f>HYPERLINK("https://talan.bank.gov.ua/get-user-certificate/K84rcSkHtCyOL86yQU6O","Завантажити сертифікат")</f>
        <v>Завантажити сертифікат</v>
      </c>
    </row>
    <row r="17" spans="1:5" x14ac:dyDescent="0.3">
      <c r="A17" t="s">
        <v>47</v>
      </c>
      <c r="B17" t="s">
        <v>5</v>
      </c>
      <c r="C17" t="s">
        <v>48</v>
      </c>
      <c r="D17" t="s">
        <v>49</v>
      </c>
      <c r="E17" t="str">
        <f>HYPERLINK("https://talan.bank.gov.ua/get-user-certificate/K84rcWksC1Evm8cxLJQD","Завантажити сертифікат")</f>
        <v>Завантажити сертифікат</v>
      </c>
    </row>
    <row r="18" spans="1:5" x14ac:dyDescent="0.3">
      <c r="A18" t="s">
        <v>50</v>
      </c>
      <c r="B18" t="s">
        <v>5</v>
      </c>
      <c r="C18" t="s">
        <v>51</v>
      </c>
      <c r="D18" t="s">
        <v>52</v>
      </c>
      <c r="E18" t="str">
        <f>HYPERLINK("https://talan.bank.gov.ua/get-user-certificate/K84rc_MgyavJmVb74lQy","Завантажити сертифікат")</f>
        <v>Завантажити сертифікат</v>
      </c>
    </row>
    <row r="19" spans="1:5" x14ac:dyDescent="0.3">
      <c r="A19" t="s">
        <v>53</v>
      </c>
      <c r="B19" t="s">
        <v>5</v>
      </c>
      <c r="C19" t="s">
        <v>54</v>
      </c>
      <c r="D19" t="s">
        <v>55</v>
      </c>
      <c r="E19" t="str">
        <f>HYPERLINK("https://talan.bank.gov.ua/get-user-certificate/K84rcVHqQWdXm8UUUSuf","Завантажити сертифікат")</f>
        <v>Завантажити сертифікат</v>
      </c>
    </row>
    <row r="20" spans="1:5" x14ac:dyDescent="0.3">
      <c r="A20" t="s">
        <v>56</v>
      </c>
      <c r="B20" t="s">
        <v>5</v>
      </c>
      <c r="C20" t="s">
        <v>57</v>
      </c>
      <c r="D20" t="s">
        <v>58</v>
      </c>
      <c r="E20" t="str">
        <f>HYPERLINK("https://talan.bank.gov.ua/get-user-certificate/K84rc85eq_U0MHZV0a_l","Завантажити сертифікат")</f>
        <v>Завантажити сертифікат</v>
      </c>
    </row>
    <row r="21" spans="1:5" x14ac:dyDescent="0.3">
      <c r="A21" t="s">
        <v>59</v>
      </c>
      <c r="B21" t="s">
        <v>5</v>
      </c>
      <c r="C21" t="s">
        <v>60</v>
      </c>
      <c r="D21" t="s">
        <v>61</v>
      </c>
      <c r="E21" t="str">
        <f>HYPERLINK("https://talan.bank.gov.ua/get-user-certificate/K84rcnQ9QUTeblrOsyG4","Завантажити сертифікат")</f>
        <v>Завантажити сертифікат</v>
      </c>
    </row>
    <row r="22" spans="1:5" x14ac:dyDescent="0.3">
      <c r="A22" t="s">
        <v>62</v>
      </c>
      <c r="B22" t="s">
        <v>5</v>
      </c>
      <c r="C22" t="s">
        <v>63</v>
      </c>
      <c r="D22" t="s">
        <v>24</v>
      </c>
      <c r="E22" t="str">
        <f>HYPERLINK("https://talan.bank.gov.ua/get-user-certificate/K84rcfhB-cVcvu2yMKfK","Завантажити сертифікат")</f>
        <v>Завантажити сертифікат</v>
      </c>
    </row>
    <row r="23" spans="1:5" x14ac:dyDescent="0.3">
      <c r="A23" t="s">
        <v>64</v>
      </c>
      <c r="B23" t="s">
        <v>5</v>
      </c>
      <c r="C23" t="s">
        <v>65</v>
      </c>
      <c r="D23" t="s">
        <v>66</v>
      </c>
      <c r="E23" t="str">
        <f>HYPERLINK("https://talan.bank.gov.ua/get-user-certificate/K84rc4rsbdSFC4La0ggl","Завантажити сертифікат")</f>
        <v>Завантажити сертифікат</v>
      </c>
    </row>
    <row r="24" spans="1:5" x14ac:dyDescent="0.3">
      <c r="A24" t="s">
        <v>67</v>
      </c>
      <c r="B24" t="s">
        <v>5</v>
      </c>
      <c r="C24" t="s">
        <v>68</v>
      </c>
      <c r="D24" t="s">
        <v>69</v>
      </c>
      <c r="E24" t="str">
        <f>HYPERLINK("https://talan.bank.gov.ua/get-user-certificate/K84rc6c781WoAFk2Uxvf","Завантажити сертифікат")</f>
        <v>Завантажити сертифікат</v>
      </c>
    </row>
    <row r="25" spans="1:5" x14ac:dyDescent="0.3">
      <c r="A25" t="s">
        <v>70</v>
      </c>
      <c r="B25" t="s">
        <v>5</v>
      </c>
      <c r="C25" t="s">
        <v>71</v>
      </c>
      <c r="D25" t="s">
        <v>24</v>
      </c>
      <c r="E25" t="str">
        <f>HYPERLINK("https://talan.bank.gov.ua/get-user-certificate/K84rcuaRZnk0a0_EK8qs","Завантажити сертифікат")</f>
        <v>Завантажити сертифікат</v>
      </c>
    </row>
    <row r="26" spans="1:5" x14ac:dyDescent="0.3">
      <c r="A26" t="s">
        <v>72</v>
      </c>
      <c r="B26" t="s">
        <v>5</v>
      </c>
      <c r="C26" t="s">
        <v>73</v>
      </c>
      <c r="D26" t="s">
        <v>74</v>
      </c>
      <c r="E26" t="str">
        <f>HYPERLINK("https://talan.bank.gov.ua/get-user-certificate/K84rcSTqQNNY1evm7Rde","Завантажити сертифікат")</f>
        <v>Завантажити сертифікат</v>
      </c>
    </row>
    <row r="27" spans="1:5" x14ac:dyDescent="0.3">
      <c r="A27" t="s">
        <v>75</v>
      </c>
      <c r="B27" t="s">
        <v>5</v>
      </c>
      <c r="C27" t="s">
        <v>76</v>
      </c>
      <c r="D27" t="s">
        <v>77</v>
      </c>
      <c r="E27" t="str">
        <f>HYPERLINK("https://talan.bank.gov.ua/get-user-certificate/K84rcJSIQOZ2L6hnLM6Q","Завантажити сертифікат")</f>
        <v>Завантажити сертифікат</v>
      </c>
    </row>
    <row r="28" spans="1:5" x14ac:dyDescent="0.3">
      <c r="A28" t="s">
        <v>78</v>
      </c>
      <c r="B28" t="s">
        <v>5</v>
      </c>
      <c r="C28" t="s">
        <v>79</v>
      </c>
      <c r="D28" t="s">
        <v>80</v>
      </c>
      <c r="E28" t="str">
        <f>HYPERLINK("https://talan.bank.gov.ua/get-user-certificate/K84rcX5RSLmsligFciOX","Завантажити сертифікат")</f>
        <v>Завантажити сертифікат</v>
      </c>
    </row>
    <row r="29" spans="1:5" x14ac:dyDescent="0.3">
      <c r="A29" t="s">
        <v>81</v>
      </c>
      <c r="B29" t="s">
        <v>5</v>
      </c>
      <c r="C29" t="s">
        <v>82</v>
      </c>
      <c r="D29" t="s">
        <v>83</v>
      </c>
      <c r="E29" t="str">
        <f>HYPERLINK("https://talan.bank.gov.ua/get-user-certificate/K84rcT1NPlEkiT9MLg9w","Завантажити сертифікат")</f>
        <v>Завантажити сертифікат</v>
      </c>
    </row>
    <row r="30" spans="1:5" x14ac:dyDescent="0.3">
      <c r="A30" t="s">
        <v>84</v>
      </c>
      <c r="B30" t="s">
        <v>5</v>
      </c>
      <c r="C30" t="s">
        <v>85</v>
      </c>
      <c r="D30" t="s">
        <v>52</v>
      </c>
      <c r="E30" t="str">
        <f>HYPERLINK("https://talan.bank.gov.ua/get-user-certificate/K84rcz26qqgLNsLE1jch","Завантажити сертифікат")</f>
        <v>Завантажити сертифікат</v>
      </c>
    </row>
    <row r="31" spans="1:5" x14ac:dyDescent="0.3">
      <c r="A31" t="s">
        <v>86</v>
      </c>
      <c r="B31" t="s">
        <v>5</v>
      </c>
      <c r="C31" t="s">
        <v>87</v>
      </c>
      <c r="D31" t="s">
        <v>88</v>
      </c>
      <c r="E31" t="str">
        <f>HYPERLINK("https://talan.bank.gov.ua/get-user-certificate/K84rcO7uR0XCDaJQQROh","Завантажити сертифікат")</f>
        <v>Завантажити сертифікат</v>
      </c>
    </row>
    <row r="32" spans="1:5" x14ac:dyDescent="0.3">
      <c r="A32" t="s">
        <v>89</v>
      </c>
      <c r="B32" t="s">
        <v>5</v>
      </c>
      <c r="C32" t="s">
        <v>90</v>
      </c>
      <c r="D32" t="s">
        <v>91</v>
      </c>
      <c r="E32" t="str">
        <f>HYPERLINK("https://talan.bank.gov.ua/get-user-certificate/K84rcyM9S5LmW98gCzuB","Завантажити сертифікат")</f>
        <v>Завантажити сертифікат</v>
      </c>
    </row>
    <row r="33" spans="1:5" x14ac:dyDescent="0.3">
      <c r="A33" t="s">
        <v>92</v>
      </c>
      <c r="B33" t="s">
        <v>5</v>
      </c>
      <c r="C33" t="s">
        <v>93</v>
      </c>
      <c r="D33" t="s">
        <v>91</v>
      </c>
      <c r="E33" t="str">
        <f>HYPERLINK("https://talan.bank.gov.ua/get-user-certificate/K84rcK9t56YYEKpLi_It","Завантажити сертифікат")</f>
        <v>Завантажити сертифікат</v>
      </c>
    </row>
    <row r="34" spans="1:5" x14ac:dyDescent="0.3">
      <c r="A34" t="s">
        <v>94</v>
      </c>
      <c r="B34" t="s">
        <v>5</v>
      </c>
      <c r="C34" t="s">
        <v>95</v>
      </c>
      <c r="D34" t="s">
        <v>91</v>
      </c>
      <c r="E34" t="str">
        <f>HYPERLINK("https://talan.bank.gov.ua/get-user-certificate/K84rciAcus5zvNUkuEnh","Завантажити сертифікат")</f>
        <v>Завантажити сертифікат</v>
      </c>
    </row>
    <row r="35" spans="1:5" x14ac:dyDescent="0.3">
      <c r="A35" t="s">
        <v>96</v>
      </c>
      <c r="B35" t="s">
        <v>5</v>
      </c>
      <c r="C35" t="s">
        <v>97</v>
      </c>
      <c r="D35" t="s">
        <v>98</v>
      </c>
      <c r="E35" t="str">
        <f>HYPERLINK("https://talan.bank.gov.ua/get-user-certificate/K84rcLFoTNDgwjngN6Nt","Завантажити сертифікат")</f>
        <v>Завантажити сертифікат</v>
      </c>
    </row>
    <row r="36" spans="1:5" x14ac:dyDescent="0.3">
      <c r="A36" t="s">
        <v>99</v>
      </c>
      <c r="B36" t="s">
        <v>5</v>
      </c>
      <c r="C36" t="s">
        <v>100</v>
      </c>
      <c r="D36" t="s">
        <v>52</v>
      </c>
      <c r="E36" t="str">
        <f>HYPERLINK("https://talan.bank.gov.ua/get-user-certificate/K84rcym-iG4J_-0DtV0J","Завантажити сертифікат")</f>
        <v>Завантажити сертифікат</v>
      </c>
    </row>
    <row r="37" spans="1:5" x14ac:dyDescent="0.3">
      <c r="A37" t="s">
        <v>101</v>
      </c>
      <c r="B37" t="s">
        <v>5</v>
      </c>
      <c r="C37" t="s">
        <v>102</v>
      </c>
      <c r="D37" t="s">
        <v>103</v>
      </c>
      <c r="E37" t="str">
        <f>HYPERLINK("https://talan.bank.gov.ua/get-user-certificate/K84rcpqU347d5agI0MDO","Завантажити сертифікат")</f>
        <v>Завантажити сертифікат</v>
      </c>
    </row>
    <row r="38" spans="1:5" x14ac:dyDescent="0.3">
      <c r="A38" t="s">
        <v>104</v>
      </c>
      <c r="B38" t="s">
        <v>5</v>
      </c>
      <c r="C38" t="s">
        <v>105</v>
      </c>
      <c r="D38" t="s">
        <v>106</v>
      </c>
      <c r="E38" t="str">
        <f>HYPERLINK("https://talan.bank.gov.ua/get-user-certificate/K84rcj1vjZG04ptr4tj_","Завантажити сертифікат")</f>
        <v>Завантажити сертифікат</v>
      </c>
    </row>
    <row r="39" spans="1:5" x14ac:dyDescent="0.3">
      <c r="A39" t="s">
        <v>107</v>
      </c>
      <c r="B39" t="s">
        <v>5</v>
      </c>
      <c r="C39" t="s">
        <v>108</v>
      </c>
      <c r="D39" t="s">
        <v>46</v>
      </c>
      <c r="E39" t="str">
        <f>HYPERLINK("https://talan.bank.gov.ua/get-user-certificate/K84rcIUP6ia-Uxlndb7j","Завантажити сертифікат")</f>
        <v>Завантажити сертифікат</v>
      </c>
    </row>
    <row r="40" spans="1:5" x14ac:dyDescent="0.3">
      <c r="A40" t="s">
        <v>109</v>
      </c>
      <c r="B40" t="s">
        <v>5</v>
      </c>
      <c r="C40" t="s">
        <v>110</v>
      </c>
      <c r="D40" t="s">
        <v>111</v>
      </c>
      <c r="E40" t="str">
        <f>HYPERLINK("https://talan.bank.gov.ua/get-user-certificate/K84rc-l9tbJkwXRjlVt-","Завантажити сертифікат")</f>
        <v>Завантажити сертифікат</v>
      </c>
    </row>
    <row r="41" spans="1:5" x14ac:dyDescent="0.3">
      <c r="A41" t="s">
        <v>112</v>
      </c>
      <c r="B41" t="s">
        <v>5</v>
      </c>
      <c r="C41" t="s">
        <v>113</v>
      </c>
      <c r="D41" t="s">
        <v>114</v>
      </c>
      <c r="E41" t="str">
        <f>HYPERLINK("https://talan.bank.gov.ua/get-user-certificate/K84rczQewftUcFeMre8e","Завантажити сертифікат")</f>
        <v>Завантажити сертифікат</v>
      </c>
    </row>
    <row r="42" spans="1:5" x14ac:dyDescent="0.3">
      <c r="A42" t="s">
        <v>115</v>
      </c>
      <c r="B42" t="s">
        <v>5</v>
      </c>
      <c r="C42" t="s">
        <v>116</v>
      </c>
      <c r="D42" t="s">
        <v>91</v>
      </c>
      <c r="E42" t="str">
        <f>HYPERLINK("https://talan.bank.gov.ua/get-user-certificate/K84rckARUYCcjh87Kqu5","Завантажити сертифікат")</f>
        <v>Завантажити сертифікат</v>
      </c>
    </row>
    <row r="43" spans="1:5" x14ac:dyDescent="0.3">
      <c r="A43" t="s">
        <v>117</v>
      </c>
      <c r="B43" t="s">
        <v>5</v>
      </c>
      <c r="C43" t="s">
        <v>118</v>
      </c>
      <c r="D43" t="s">
        <v>119</v>
      </c>
      <c r="E43" t="str">
        <f>HYPERLINK("https://talan.bank.gov.ua/get-user-certificate/K84rcD60OdNlcFVVJsEW","Завантажити сертифікат")</f>
        <v>Завантажити сертифікат</v>
      </c>
    </row>
    <row r="44" spans="1:5" x14ac:dyDescent="0.3">
      <c r="A44" t="s">
        <v>120</v>
      </c>
      <c r="B44" t="s">
        <v>5</v>
      </c>
      <c r="C44" t="s">
        <v>121</v>
      </c>
      <c r="D44" t="s">
        <v>122</v>
      </c>
      <c r="E44" t="str">
        <f>HYPERLINK("https://talan.bank.gov.ua/get-user-certificate/K84rc3fvugSumg2LvDY9","Завантажити сертифікат")</f>
        <v>Завантажити сертифікат</v>
      </c>
    </row>
    <row r="45" spans="1:5" x14ac:dyDescent="0.3">
      <c r="A45" t="s">
        <v>123</v>
      </c>
      <c r="B45" t="s">
        <v>5</v>
      </c>
      <c r="C45" t="s">
        <v>124</v>
      </c>
      <c r="D45" t="s">
        <v>125</v>
      </c>
      <c r="E45" t="str">
        <f>HYPERLINK("https://talan.bank.gov.ua/get-user-certificate/K84rcYyed8LuM2cIXPVC","Завантажити сертифікат")</f>
        <v>Завантажити сертифікат</v>
      </c>
    </row>
    <row r="46" spans="1:5" x14ac:dyDescent="0.3">
      <c r="A46" t="s">
        <v>126</v>
      </c>
      <c r="B46" t="s">
        <v>5</v>
      </c>
      <c r="C46" t="s">
        <v>127</v>
      </c>
      <c r="D46" t="s">
        <v>114</v>
      </c>
      <c r="E46" t="str">
        <f>HYPERLINK("https://talan.bank.gov.ua/get-user-certificate/K84rcaR9_g_K3lfZ65-y","Завантажити сертифікат")</f>
        <v>Завантажити сертифікат</v>
      </c>
    </row>
    <row r="47" spans="1:5" x14ac:dyDescent="0.3">
      <c r="A47" t="s">
        <v>128</v>
      </c>
      <c r="B47" t="s">
        <v>5</v>
      </c>
      <c r="C47" t="s">
        <v>129</v>
      </c>
      <c r="D47" t="s">
        <v>130</v>
      </c>
      <c r="E47" t="str">
        <f>HYPERLINK("https://talan.bank.gov.ua/get-user-certificate/K84rc1wzksxDWk2AmiMk","Завантажити сертифікат")</f>
        <v>Завантажити сертифікат</v>
      </c>
    </row>
    <row r="48" spans="1:5" x14ac:dyDescent="0.3">
      <c r="A48" t="s">
        <v>131</v>
      </c>
      <c r="B48" t="s">
        <v>5</v>
      </c>
      <c r="C48" t="s">
        <v>132</v>
      </c>
      <c r="D48" t="s">
        <v>91</v>
      </c>
      <c r="E48" t="str">
        <f>HYPERLINK("https://talan.bank.gov.ua/get-user-certificate/K84rckw7uR-TdRVajAwD","Завантажити сертифікат")</f>
        <v>Завантажити сертифікат</v>
      </c>
    </row>
    <row r="49" spans="1:5" x14ac:dyDescent="0.3">
      <c r="A49" t="s">
        <v>133</v>
      </c>
      <c r="B49" t="s">
        <v>5</v>
      </c>
      <c r="C49" t="s">
        <v>134</v>
      </c>
      <c r="D49" t="s">
        <v>91</v>
      </c>
      <c r="E49" t="str">
        <f>HYPERLINK("https://talan.bank.gov.ua/get-user-certificate/K84rc1QRr-fBQLlm7A6h","Завантажити сертифікат")</f>
        <v>Завантажити сертифікат</v>
      </c>
    </row>
    <row r="50" spans="1:5" x14ac:dyDescent="0.3">
      <c r="A50" t="s">
        <v>135</v>
      </c>
      <c r="B50" t="s">
        <v>5</v>
      </c>
      <c r="C50" t="s">
        <v>136</v>
      </c>
      <c r="D50" t="s">
        <v>24</v>
      </c>
      <c r="E50" t="str">
        <f>HYPERLINK("https://talan.bank.gov.ua/get-user-certificate/K84rcAfS16Iy677bhj5r","Завантажити сертифікат")</f>
        <v>Завантажити сертифікат</v>
      </c>
    </row>
    <row r="51" spans="1:5" x14ac:dyDescent="0.3">
      <c r="A51" t="s">
        <v>137</v>
      </c>
      <c r="B51" t="s">
        <v>5</v>
      </c>
      <c r="C51" t="s">
        <v>138</v>
      </c>
      <c r="D51" t="s">
        <v>139</v>
      </c>
      <c r="E51" t="str">
        <f>HYPERLINK("https://talan.bank.gov.ua/get-user-certificate/K84rc5aux7wjYm1fQ8Ob","Завантажити сертифікат")</f>
        <v>Завантажити сертифікат</v>
      </c>
    </row>
    <row r="52" spans="1:5" x14ac:dyDescent="0.3">
      <c r="A52" t="s">
        <v>140</v>
      </c>
      <c r="B52" t="s">
        <v>5</v>
      </c>
      <c r="C52" t="s">
        <v>141</v>
      </c>
      <c r="D52" t="s">
        <v>142</v>
      </c>
      <c r="E52" t="str">
        <f>HYPERLINK("https://talan.bank.gov.ua/get-user-certificate/K84rceIyGmG08X2cni0A","Завантажити сертифікат")</f>
        <v>Завантажити сертифікат</v>
      </c>
    </row>
    <row r="53" spans="1:5" x14ac:dyDescent="0.3">
      <c r="A53" t="s">
        <v>143</v>
      </c>
      <c r="B53" t="s">
        <v>5</v>
      </c>
      <c r="C53" t="s">
        <v>144</v>
      </c>
      <c r="D53" t="s">
        <v>145</v>
      </c>
      <c r="E53" t="str">
        <f>HYPERLINK("https://talan.bank.gov.ua/get-user-certificate/K84rc6VcY6oKZmL27uqD","Завантажити сертифікат")</f>
        <v>Завантажити сертифікат</v>
      </c>
    </row>
    <row r="54" spans="1:5" x14ac:dyDescent="0.3">
      <c r="A54" t="s">
        <v>146</v>
      </c>
      <c r="B54" t="s">
        <v>5</v>
      </c>
      <c r="C54" t="s">
        <v>147</v>
      </c>
      <c r="D54" t="s">
        <v>148</v>
      </c>
      <c r="E54" t="str">
        <f>HYPERLINK("https://talan.bank.gov.ua/get-user-certificate/K84rcfr1ZNMaXEwV12Fu","Завантажити сертифікат")</f>
        <v>Завантажити сертифікат</v>
      </c>
    </row>
    <row r="55" spans="1:5" x14ac:dyDescent="0.3">
      <c r="A55" t="s">
        <v>149</v>
      </c>
      <c r="B55" t="s">
        <v>5</v>
      </c>
      <c r="C55" t="s">
        <v>150</v>
      </c>
      <c r="D55" t="s">
        <v>151</v>
      </c>
      <c r="E55" t="str">
        <f>HYPERLINK("https://talan.bank.gov.ua/get-user-certificate/K84rcGXhtJlkB4ogFagv","Завантажити сертифікат")</f>
        <v>Завантажити сертифікат</v>
      </c>
    </row>
    <row r="56" spans="1:5" x14ac:dyDescent="0.3">
      <c r="A56" t="s">
        <v>152</v>
      </c>
      <c r="B56" t="s">
        <v>5</v>
      </c>
      <c r="C56" t="s">
        <v>153</v>
      </c>
      <c r="D56" t="s">
        <v>154</v>
      </c>
      <c r="E56" t="str">
        <f>HYPERLINK("https://talan.bank.gov.ua/get-user-certificate/K84rcbdHRo-wIsLQrVCm","Завантажити сертифікат")</f>
        <v>Завантажити сертифікат</v>
      </c>
    </row>
    <row r="57" spans="1:5" x14ac:dyDescent="0.3">
      <c r="A57" t="s">
        <v>155</v>
      </c>
      <c r="B57" t="s">
        <v>5</v>
      </c>
      <c r="C57" t="s">
        <v>156</v>
      </c>
      <c r="D57" t="s">
        <v>157</v>
      </c>
      <c r="E57" t="str">
        <f>HYPERLINK("https://talan.bank.gov.ua/get-user-certificate/K84rcZ793-TE74p4buJ-","Завантажити сертифікат")</f>
        <v>Завантажити сертифікат</v>
      </c>
    </row>
    <row r="58" spans="1:5" x14ac:dyDescent="0.3">
      <c r="A58" t="s">
        <v>158</v>
      </c>
      <c r="B58" t="s">
        <v>5</v>
      </c>
      <c r="C58" t="s">
        <v>159</v>
      </c>
      <c r="D58" t="s">
        <v>24</v>
      </c>
      <c r="E58" t="str">
        <f>HYPERLINK("https://talan.bank.gov.ua/get-user-certificate/K84rcZXOt2zodmh7f2P7","Завантажити сертифікат")</f>
        <v>Завантажити сертифікат</v>
      </c>
    </row>
    <row r="59" spans="1:5" x14ac:dyDescent="0.3">
      <c r="A59" t="s">
        <v>160</v>
      </c>
      <c r="B59" t="s">
        <v>5</v>
      </c>
      <c r="C59" t="s">
        <v>161</v>
      </c>
      <c r="D59" t="s">
        <v>162</v>
      </c>
      <c r="E59" t="str">
        <f>HYPERLINK("https://talan.bank.gov.ua/get-user-certificate/K84rc4GulsHAc-5LPAkk","Завантажити сертифікат")</f>
        <v>Завантажити сертифікат</v>
      </c>
    </row>
    <row r="60" spans="1:5" x14ac:dyDescent="0.3">
      <c r="A60" t="s">
        <v>163</v>
      </c>
      <c r="B60" t="s">
        <v>5</v>
      </c>
      <c r="C60" t="s">
        <v>164</v>
      </c>
      <c r="D60" t="s">
        <v>91</v>
      </c>
      <c r="E60" t="str">
        <f>HYPERLINK("https://talan.bank.gov.ua/get-user-certificate/K84rc_nC4Bi7l3T2a4fU","Завантажити сертифікат")</f>
        <v>Завантажити сертифікат</v>
      </c>
    </row>
    <row r="61" spans="1:5" x14ac:dyDescent="0.3">
      <c r="A61" t="s">
        <v>165</v>
      </c>
      <c r="B61" t="s">
        <v>5</v>
      </c>
      <c r="C61" t="s">
        <v>166</v>
      </c>
      <c r="D61" t="s">
        <v>167</v>
      </c>
      <c r="E61" t="str">
        <f>HYPERLINK("https://talan.bank.gov.ua/get-user-certificate/K84rccm6sNypuvDK3ZeU","Завантажити сертифікат")</f>
        <v>Завантажити сертифікат</v>
      </c>
    </row>
    <row r="62" spans="1:5" x14ac:dyDescent="0.3">
      <c r="A62" t="s">
        <v>168</v>
      </c>
      <c r="B62" t="s">
        <v>5</v>
      </c>
      <c r="C62" t="s">
        <v>169</v>
      </c>
      <c r="D62" t="s">
        <v>114</v>
      </c>
      <c r="E62" t="str">
        <f>HYPERLINK("https://talan.bank.gov.ua/get-user-certificate/K84rckznCk4gNWOAjJuE","Завантажити сертифікат")</f>
        <v>Завантажити сертифікат</v>
      </c>
    </row>
    <row r="63" spans="1:5" x14ac:dyDescent="0.3">
      <c r="A63" t="s">
        <v>170</v>
      </c>
      <c r="B63" t="s">
        <v>5</v>
      </c>
      <c r="C63" t="s">
        <v>171</v>
      </c>
      <c r="D63" t="s">
        <v>52</v>
      </c>
      <c r="E63" t="str">
        <f>HYPERLINK("https://talan.bank.gov.ua/get-user-certificate/K84rcgLszOt_aswcSbEA","Завантажити сертифікат")</f>
        <v>Завантажити сертифікат</v>
      </c>
    </row>
    <row r="64" spans="1:5" x14ac:dyDescent="0.3">
      <c r="A64" t="s">
        <v>172</v>
      </c>
      <c r="B64" t="s">
        <v>5</v>
      </c>
      <c r="C64" t="s">
        <v>173</v>
      </c>
      <c r="D64" t="s">
        <v>91</v>
      </c>
      <c r="E64" t="str">
        <f>HYPERLINK("https://talan.bank.gov.ua/get-user-certificate/K84rcDFg81XCtjyp6Nsr","Завантажити сертифікат")</f>
        <v>Завантажити сертифікат</v>
      </c>
    </row>
    <row r="65" spans="1:5" x14ac:dyDescent="0.3">
      <c r="A65" t="s">
        <v>174</v>
      </c>
      <c r="B65" t="s">
        <v>5</v>
      </c>
      <c r="C65" t="s">
        <v>175</v>
      </c>
      <c r="D65" t="s">
        <v>154</v>
      </c>
      <c r="E65" t="str">
        <f>HYPERLINK("https://talan.bank.gov.ua/get-user-certificate/K84rcaC7y3lpNNMkbef4","Завантажити сертифікат")</f>
        <v>Завантажити сертифікат</v>
      </c>
    </row>
    <row r="66" spans="1:5" x14ac:dyDescent="0.3">
      <c r="A66" t="s">
        <v>176</v>
      </c>
      <c r="B66" t="s">
        <v>5</v>
      </c>
      <c r="C66" t="s">
        <v>177</v>
      </c>
      <c r="D66" t="s">
        <v>178</v>
      </c>
      <c r="E66" t="str">
        <f>HYPERLINK("https://talan.bank.gov.ua/get-user-certificate/K84rcB2n4oBuJl86ZU78","Завантажити сертифікат")</f>
        <v>Завантажити сертифікат</v>
      </c>
    </row>
    <row r="67" spans="1:5" x14ac:dyDescent="0.3">
      <c r="A67" t="s">
        <v>179</v>
      </c>
      <c r="B67" t="s">
        <v>5</v>
      </c>
      <c r="C67" t="s">
        <v>180</v>
      </c>
      <c r="D67" t="s">
        <v>181</v>
      </c>
      <c r="E67" t="str">
        <f>HYPERLINK("https://talan.bank.gov.ua/get-user-certificate/K84rcvp1gx-B13f3wI8o","Завантажити сертифікат")</f>
        <v>Завантажити сертифікат</v>
      </c>
    </row>
    <row r="68" spans="1:5" x14ac:dyDescent="0.3">
      <c r="A68" t="s">
        <v>182</v>
      </c>
      <c r="B68" t="s">
        <v>5</v>
      </c>
      <c r="C68" t="s">
        <v>183</v>
      </c>
      <c r="D68" t="s">
        <v>91</v>
      </c>
      <c r="E68" t="str">
        <f>HYPERLINK("https://talan.bank.gov.ua/get-user-certificate/K84rc6JJcB-Rq68AkzUk","Завантажити сертифікат")</f>
        <v>Завантажити сертифікат</v>
      </c>
    </row>
    <row r="69" spans="1:5" x14ac:dyDescent="0.3">
      <c r="A69" t="s">
        <v>184</v>
      </c>
      <c r="B69" t="s">
        <v>5</v>
      </c>
      <c r="C69" t="s">
        <v>185</v>
      </c>
      <c r="D69" t="s">
        <v>181</v>
      </c>
      <c r="E69" t="str">
        <f>HYPERLINK("https://talan.bank.gov.ua/get-user-certificate/K84rcHhT61WL7e-vz2dk","Завантажити сертифікат")</f>
        <v>Завантажити сертифікат</v>
      </c>
    </row>
    <row r="70" spans="1:5" x14ac:dyDescent="0.3">
      <c r="A70" t="s">
        <v>186</v>
      </c>
      <c r="B70" t="s">
        <v>5</v>
      </c>
      <c r="C70" t="s">
        <v>187</v>
      </c>
      <c r="D70" t="s">
        <v>188</v>
      </c>
      <c r="E70" t="str">
        <f>HYPERLINK("https://talan.bank.gov.ua/get-user-certificate/K84rcR32cgqNagUgUsYr","Завантажити сертифікат")</f>
        <v>Завантажити сертифікат</v>
      </c>
    </row>
    <row r="71" spans="1:5" x14ac:dyDescent="0.3">
      <c r="A71" t="s">
        <v>189</v>
      </c>
      <c r="B71" t="s">
        <v>5</v>
      </c>
      <c r="C71" t="s">
        <v>190</v>
      </c>
      <c r="D71" t="s">
        <v>191</v>
      </c>
      <c r="E71" t="str">
        <f>HYPERLINK("https://talan.bank.gov.ua/get-user-certificate/K84rcEfIKPD266WOARmC","Завантажити сертифікат")</f>
        <v>Завантажити сертифікат</v>
      </c>
    </row>
    <row r="72" spans="1:5" x14ac:dyDescent="0.3">
      <c r="A72" t="s">
        <v>192</v>
      </c>
      <c r="B72" t="s">
        <v>5</v>
      </c>
      <c r="C72" t="s">
        <v>193</v>
      </c>
      <c r="D72" t="s">
        <v>194</v>
      </c>
      <c r="E72" t="str">
        <f>HYPERLINK("https://talan.bank.gov.ua/get-user-certificate/K84rcm5AKGPHla8v6NZd","Завантажити сертифікат")</f>
        <v>Завантажити сертифікат</v>
      </c>
    </row>
    <row r="73" spans="1:5" x14ac:dyDescent="0.3">
      <c r="A73" t="s">
        <v>195</v>
      </c>
      <c r="B73" t="s">
        <v>5</v>
      </c>
      <c r="C73" t="s">
        <v>196</v>
      </c>
      <c r="D73" t="s">
        <v>178</v>
      </c>
      <c r="E73" t="str">
        <f>HYPERLINK("https://talan.bank.gov.ua/get-user-certificate/K84rcrAyFneLrN6un7Vg","Завантажити сертифікат")</f>
        <v>Завантажити сертифікат</v>
      </c>
    </row>
    <row r="74" spans="1:5" x14ac:dyDescent="0.3">
      <c r="A74" t="s">
        <v>197</v>
      </c>
      <c r="B74" t="s">
        <v>5</v>
      </c>
      <c r="C74" t="s">
        <v>198</v>
      </c>
      <c r="D74" t="s">
        <v>181</v>
      </c>
      <c r="E74" t="str">
        <f>HYPERLINK("https://talan.bank.gov.ua/get-user-certificate/K84rct0F12JxcS9JqjXW","Завантажити сертифікат")</f>
        <v>Завантажити сертифікат</v>
      </c>
    </row>
    <row r="75" spans="1:5" x14ac:dyDescent="0.3">
      <c r="A75" t="s">
        <v>199</v>
      </c>
      <c r="B75" t="s">
        <v>5</v>
      </c>
      <c r="C75" t="s">
        <v>200</v>
      </c>
      <c r="D75" t="s">
        <v>201</v>
      </c>
      <c r="E75" t="str">
        <f>HYPERLINK("https://talan.bank.gov.ua/get-user-certificate/K84rcmakv8croNwZdNVO","Завантажити сертифікат")</f>
        <v>Завантажити сертифікат</v>
      </c>
    </row>
    <row r="76" spans="1:5" x14ac:dyDescent="0.3">
      <c r="A76" t="s">
        <v>202</v>
      </c>
      <c r="B76" t="s">
        <v>5</v>
      </c>
      <c r="C76" t="s">
        <v>203</v>
      </c>
      <c r="D76" t="s">
        <v>204</v>
      </c>
      <c r="E76" t="str">
        <f>HYPERLINK("https://talan.bank.gov.ua/get-user-certificate/K84rclRvRdU7NUjocenc","Завантажити сертифікат")</f>
        <v>Завантажити сертифікат</v>
      </c>
    </row>
    <row r="77" spans="1:5" x14ac:dyDescent="0.3">
      <c r="A77" t="s">
        <v>205</v>
      </c>
      <c r="B77" t="s">
        <v>5</v>
      </c>
      <c r="C77" t="s">
        <v>206</v>
      </c>
      <c r="D77" t="s">
        <v>207</v>
      </c>
      <c r="E77" t="str">
        <f>HYPERLINK("https://talan.bank.gov.ua/get-user-certificate/K84rcQJ19fvk8gM2ykYC","Завантажити сертифікат")</f>
        <v>Завантажити сертифікат</v>
      </c>
    </row>
    <row r="78" spans="1:5" x14ac:dyDescent="0.3">
      <c r="A78" t="s">
        <v>208</v>
      </c>
      <c r="B78" t="s">
        <v>5</v>
      </c>
      <c r="C78" t="s">
        <v>209</v>
      </c>
      <c r="D78" t="s">
        <v>210</v>
      </c>
      <c r="E78" t="str">
        <f>HYPERLINK("https://talan.bank.gov.ua/get-user-certificate/K84rcVyprHt7bH60hawo","Завантажити сертифікат")</f>
        <v>Завантажити сертифікат</v>
      </c>
    </row>
    <row r="79" spans="1:5" x14ac:dyDescent="0.3">
      <c r="A79" t="s">
        <v>211</v>
      </c>
      <c r="B79" t="s">
        <v>5</v>
      </c>
      <c r="C79" t="s">
        <v>212</v>
      </c>
      <c r="D79" t="s">
        <v>91</v>
      </c>
      <c r="E79" t="str">
        <f>HYPERLINK("https://talan.bank.gov.ua/get-user-certificate/K84rcyDIIHRiG2MQ5A5W","Завантажити сертифікат")</f>
        <v>Завантажити сертифікат</v>
      </c>
    </row>
    <row r="80" spans="1:5" x14ac:dyDescent="0.3">
      <c r="A80" t="s">
        <v>213</v>
      </c>
      <c r="B80" t="s">
        <v>5</v>
      </c>
      <c r="C80" t="s">
        <v>214</v>
      </c>
      <c r="D80" t="s">
        <v>215</v>
      </c>
      <c r="E80" t="str">
        <f>HYPERLINK("https://talan.bank.gov.ua/get-user-certificate/K84rc9uVAwuh3Gsmy4KV","Завантажити сертифікат")</f>
        <v>Завантажити сертифікат</v>
      </c>
    </row>
    <row r="81" spans="1:5" x14ac:dyDescent="0.3">
      <c r="A81" t="s">
        <v>216</v>
      </c>
      <c r="B81" t="s">
        <v>5</v>
      </c>
      <c r="C81" t="s">
        <v>217</v>
      </c>
      <c r="D81" t="s">
        <v>218</v>
      </c>
      <c r="E81" t="str">
        <f>HYPERLINK("https://talan.bank.gov.ua/get-user-certificate/K84rcnEQt5WvpASKHPeU","Завантажити сертифікат")</f>
        <v>Завантажити сертифікат</v>
      </c>
    </row>
    <row r="82" spans="1:5" x14ac:dyDescent="0.3">
      <c r="A82" t="s">
        <v>219</v>
      </c>
      <c r="B82" t="s">
        <v>5</v>
      </c>
      <c r="C82" t="s">
        <v>220</v>
      </c>
      <c r="D82" t="s">
        <v>91</v>
      </c>
      <c r="E82" t="str">
        <f>HYPERLINK("https://talan.bank.gov.ua/get-user-certificate/K84rc5iUjw4QXmYUv8p3","Завантажити сертифікат")</f>
        <v>Завантажити сертифікат</v>
      </c>
    </row>
    <row r="83" spans="1:5" x14ac:dyDescent="0.3">
      <c r="A83" t="s">
        <v>221</v>
      </c>
      <c r="B83" t="s">
        <v>5</v>
      </c>
      <c r="C83" t="s">
        <v>222</v>
      </c>
      <c r="D83" t="s">
        <v>91</v>
      </c>
      <c r="E83" t="str">
        <f>HYPERLINK("https://talan.bank.gov.ua/get-user-certificate/K84rcEdaR3ohE2E7QvpE","Завантажити сертифікат")</f>
        <v>Завантажити сертифікат</v>
      </c>
    </row>
    <row r="84" spans="1:5" x14ac:dyDescent="0.3">
      <c r="A84" t="s">
        <v>223</v>
      </c>
      <c r="B84" t="s">
        <v>5</v>
      </c>
      <c r="C84" t="s">
        <v>224</v>
      </c>
      <c r="D84" t="s">
        <v>225</v>
      </c>
      <c r="E84" t="str">
        <f>HYPERLINK("https://talan.bank.gov.ua/get-user-certificate/K84rcK7mZW92a4AWs726","Завантажити сертифікат")</f>
        <v>Завантажити сертифікат</v>
      </c>
    </row>
    <row r="85" spans="1:5" x14ac:dyDescent="0.3">
      <c r="A85" t="s">
        <v>226</v>
      </c>
      <c r="B85" t="s">
        <v>5</v>
      </c>
      <c r="C85" t="s">
        <v>227</v>
      </c>
      <c r="D85" t="s">
        <v>154</v>
      </c>
      <c r="E85" t="str">
        <f>HYPERLINK("https://talan.bank.gov.ua/get-user-certificate/K84rc37M7SGqwEcSz4Dd","Завантажити сертифікат")</f>
        <v>Завантажити сертифікат</v>
      </c>
    </row>
    <row r="86" spans="1:5" x14ac:dyDescent="0.3">
      <c r="A86" t="s">
        <v>228</v>
      </c>
      <c r="B86" t="s">
        <v>5</v>
      </c>
      <c r="C86" t="s">
        <v>229</v>
      </c>
      <c r="D86" t="s">
        <v>230</v>
      </c>
      <c r="E86" t="str">
        <f>HYPERLINK("https://talan.bank.gov.ua/get-user-certificate/K84rci5p2E_FrMagkKaZ","Завантажити сертифікат")</f>
        <v>Завантажити сертифікат</v>
      </c>
    </row>
    <row r="87" spans="1:5" x14ac:dyDescent="0.3">
      <c r="A87" t="s">
        <v>231</v>
      </c>
      <c r="B87" t="s">
        <v>5</v>
      </c>
      <c r="C87" t="s">
        <v>232</v>
      </c>
      <c r="D87" t="s">
        <v>91</v>
      </c>
      <c r="E87" t="str">
        <f>HYPERLINK("https://talan.bank.gov.ua/get-user-certificate/K84rc8j1TAiR-B6ZQAcl","Завантажити сертифікат")</f>
        <v>Завантажити сертифікат</v>
      </c>
    </row>
    <row r="88" spans="1:5" x14ac:dyDescent="0.3">
      <c r="A88" t="s">
        <v>233</v>
      </c>
      <c r="B88" t="s">
        <v>5</v>
      </c>
      <c r="C88" t="s">
        <v>234</v>
      </c>
      <c r="D88" t="s">
        <v>181</v>
      </c>
      <c r="E88" t="str">
        <f>HYPERLINK("https://talan.bank.gov.ua/get-user-certificate/K84rcClilCJ8J8efvcgX","Завантажити сертифікат")</f>
        <v>Завантажити сертифікат</v>
      </c>
    </row>
    <row r="89" spans="1:5" x14ac:dyDescent="0.3">
      <c r="A89" t="s">
        <v>235</v>
      </c>
      <c r="B89" t="s">
        <v>5</v>
      </c>
      <c r="C89" t="s">
        <v>236</v>
      </c>
      <c r="D89" t="s">
        <v>237</v>
      </c>
      <c r="E89" t="str">
        <f>HYPERLINK("https://talan.bank.gov.ua/get-user-certificate/K84rc7BkFSbRZQC7GxyN","Завантажити сертифікат")</f>
        <v>Завантажити сертифікат</v>
      </c>
    </row>
    <row r="90" spans="1:5" x14ac:dyDescent="0.3">
      <c r="A90" t="s">
        <v>238</v>
      </c>
      <c r="B90" t="s">
        <v>5</v>
      </c>
      <c r="C90" t="s">
        <v>239</v>
      </c>
      <c r="D90" t="s">
        <v>240</v>
      </c>
      <c r="E90" t="str">
        <f>HYPERLINK("https://talan.bank.gov.ua/get-user-certificate/K84rcp9hzhYti2ldtCic","Завантажити сертифікат")</f>
        <v>Завантажити сертифікат</v>
      </c>
    </row>
    <row r="91" spans="1:5" x14ac:dyDescent="0.3">
      <c r="A91" t="s">
        <v>241</v>
      </c>
      <c r="B91" t="s">
        <v>5</v>
      </c>
      <c r="C91" t="s">
        <v>242</v>
      </c>
      <c r="D91" t="s">
        <v>243</v>
      </c>
      <c r="E91" t="str">
        <f>HYPERLINK("https://talan.bank.gov.ua/get-user-certificate/K84rc64satiWDD_8IBEO","Завантажити сертифікат")</f>
        <v>Завантажити сертифікат</v>
      </c>
    </row>
    <row r="92" spans="1:5" x14ac:dyDescent="0.3">
      <c r="A92" t="s">
        <v>244</v>
      </c>
      <c r="B92" t="s">
        <v>5</v>
      </c>
      <c r="C92" t="s">
        <v>245</v>
      </c>
      <c r="D92" t="s">
        <v>246</v>
      </c>
      <c r="E92" t="str">
        <f>HYPERLINK("https://talan.bank.gov.ua/get-user-certificate/K84rc1LYTSJrS-C-57wx","Завантажити сертифікат")</f>
        <v>Завантажити сертифікат</v>
      </c>
    </row>
    <row r="93" spans="1:5" x14ac:dyDescent="0.3">
      <c r="A93" t="s">
        <v>247</v>
      </c>
      <c r="B93" t="s">
        <v>5</v>
      </c>
      <c r="C93" t="s">
        <v>248</v>
      </c>
      <c r="D93" t="s">
        <v>249</v>
      </c>
      <c r="E93" t="str">
        <f>HYPERLINK("https://talan.bank.gov.ua/get-user-certificate/K84rcCgf2d97Cbc_d0y3","Завантажити сертифікат")</f>
        <v>Завантажити сертифікат</v>
      </c>
    </row>
    <row r="94" spans="1:5" x14ac:dyDescent="0.3">
      <c r="A94" t="s">
        <v>250</v>
      </c>
      <c r="B94" t="s">
        <v>5</v>
      </c>
      <c r="C94" t="s">
        <v>251</v>
      </c>
      <c r="D94" t="s">
        <v>252</v>
      </c>
      <c r="E94" t="str">
        <f>HYPERLINK("https://talan.bank.gov.ua/get-user-certificate/K84rcvArMZgeoiJ40GPu","Завантажити сертифікат")</f>
        <v>Завантажити сертифікат</v>
      </c>
    </row>
    <row r="95" spans="1:5" x14ac:dyDescent="0.3">
      <c r="A95" t="s">
        <v>253</v>
      </c>
      <c r="B95" t="s">
        <v>5</v>
      </c>
      <c r="C95" t="s">
        <v>254</v>
      </c>
      <c r="D95" t="s">
        <v>114</v>
      </c>
      <c r="E95" t="str">
        <f>HYPERLINK("https://talan.bank.gov.ua/get-user-certificate/K84rcFAYI8kpcQrfadKl","Завантажити сертифікат")</f>
        <v>Завантажити сертифікат</v>
      </c>
    </row>
    <row r="96" spans="1:5" x14ac:dyDescent="0.3">
      <c r="A96" t="s">
        <v>255</v>
      </c>
      <c r="B96" t="s">
        <v>5</v>
      </c>
      <c r="C96" t="s">
        <v>256</v>
      </c>
      <c r="D96" t="s">
        <v>257</v>
      </c>
      <c r="E96" t="str">
        <f>HYPERLINK("https://talan.bank.gov.ua/get-user-certificate/K84rch0ET1ycxi6ILVDK","Завантажити сертифікат")</f>
        <v>Завантажити сертифікат</v>
      </c>
    </row>
    <row r="97" spans="1:5" x14ac:dyDescent="0.3">
      <c r="A97" t="s">
        <v>258</v>
      </c>
      <c r="B97" t="s">
        <v>5</v>
      </c>
      <c r="C97" t="s">
        <v>259</v>
      </c>
      <c r="D97" t="s">
        <v>154</v>
      </c>
      <c r="E97" t="str">
        <f>HYPERLINK("https://talan.bank.gov.ua/get-user-certificate/K84rc683zJvfwbSBtFMz","Завантажити сертифікат")</f>
        <v>Завантажити сертифікат</v>
      </c>
    </row>
    <row r="98" spans="1:5" x14ac:dyDescent="0.3">
      <c r="A98" t="s">
        <v>260</v>
      </c>
      <c r="B98" t="s">
        <v>5</v>
      </c>
      <c r="C98" t="s">
        <v>261</v>
      </c>
      <c r="D98" t="s">
        <v>91</v>
      </c>
      <c r="E98" t="str">
        <f>HYPERLINK("https://talan.bank.gov.ua/get-user-certificate/K84rcYZ8BXYICfiiEG-w","Завантажити сертифікат")</f>
        <v>Завантажити сертифікат</v>
      </c>
    </row>
    <row r="99" spans="1:5" x14ac:dyDescent="0.3">
      <c r="A99" t="s">
        <v>262</v>
      </c>
      <c r="B99" t="s">
        <v>5</v>
      </c>
      <c r="C99" t="s">
        <v>263</v>
      </c>
      <c r="D99" t="s">
        <v>24</v>
      </c>
      <c r="E99" t="str">
        <f>HYPERLINK("https://talan.bank.gov.ua/get-user-certificate/K84rcVTbc7E5JQGZdoJ3","Завантажити сертифікат")</f>
        <v>Завантажити сертифікат</v>
      </c>
    </row>
    <row r="100" spans="1:5" x14ac:dyDescent="0.3">
      <c r="A100" t="s">
        <v>264</v>
      </c>
      <c r="B100" t="s">
        <v>5</v>
      </c>
      <c r="C100" t="s">
        <v>265</v>
      </c>
      <c r="D100" t="s">
        <v>266</v>
      </c>
      <c r="E100" t="str">
        <f>HYPERLINK("https://talan.bank.gov.ua/get-user-certificate/K84rc90riwGu-LsqHDKb","Завантажити сертифікат")</f>
        <v>Завантажити сертифікат</v>
      </c>
    </row>
    <row r="101" spans="1:5" x14ac:dyDescent="0.3">
      <c r="A101" t="s">
        <v>267</v>
      </c>
      <c r="B101" t="s">
        <v>5</v>
      </c>
      <c r="C101" t="s">
        <v>268</v>
      </c>
      <c r="D101" t="s">
        <v>269</v>
      </c>
      <c r="E101" t="str">
        <f>HYPERLINK("https://talan.bank.gov.ua/get-user-certificate/K84rc4WJmXIuRmf-cUa6","Завантажити сертифікат")</f>
        <v>Завантажити сертифікат</v>
      </c>
    </row>
    <row r="102" spans="1:5" x14ac:dyDescent="0.3">
      <c r="A102" t="s">
        <v>270</v>
      </c>
      <c r="B102" t="s">
        <v>5</v>
      </c>
      <c r="C102" t="s">
        <v>271</v>
      </c>
      <c r="D102" t="s">
        <v>272</v>
      </c>
      <c r="E102" t="str">
        <f>HYPERLINK("https://talan.bank.gov.ua/get-user-certificate/K84rcSyrWImI5i0_ddKB","Завантажити сертифікат")</f>
        <v>Завантажити сертифікат</v>
      </c>
    </row>
    <row r="103" spans="1:5" x14ac:dyDescent="0.3">
      <c r="A103" t="s">
        <v>273</v>
      </c>
      <c r="B103" t="s">
        <v>5</v>
      </c>
      <c r="C103" t="s">
        <v>274</v>
      </c>
      <c r="D103" t="s">
        <v>91</v>
      </c>
      <c r="E103" t="str">
        <f>HYPERLINK("https://talan.bank.gov.ua/get-user-certificate/K84rchZbrmlWvY12CuoV","Завантажити сертифікат")</f>
        <v>Завантажити сертифікат</v>
      </c>
    </row>
    <row r="104" spans="1:5" x14ac:dyDescent="0.3">
      <c r="A104" t="s">
        <v>275</v>
      </c>
      <c r="B104" t="s">
        <v>5</v>
      </c>
      <c r="C104" t="s">
        <v>276</v>
      </c>
      <c r="D104" t="s">
        <v>91</v>
      </c>
      <c r="E104" t="str">
        <f>HYPERLINK("https://talan.bank.gov.ua/get-user-certificate/K84rcc-O54KEJDLw6H3F","Завантажити сертифікат")</f>
        <v>Завантажити сертифікат</v>
      </c>
    </row>
    <row r="105" spans="1:5" x14ac:dyDescent="0.3">
      <c r="A105" t="s">
        <v>277</v>
      </c>
      <c r="B105" t="s">
        <v>5</v>
      </c>
      <c r="C105" t="s">
        <v>278</v>
      </c>
      <c r="D105" t="s">
        <v>279</v>
      </c>
      <c r="E105" t="str">
        <f>HYPERLINK("https://talan.bank.gov.ua/get-user-certificate/K84rcIuFda-2AKc9zBJw","Завантажити сертифікат")</f>
        <v>Завантажити сертифікат</v>
      </c>
    </row>
    <row r="106" spans="1:5" x14ac:dyDescent="0.3">
      <c r="A106" t="s">
        <v>280</v>
      </c>
      <c r="B106" t="s">
        <v>5</v>
      </c>
      <c r="C106" t="s">
        <v>281</v>
      </c>
      <c r="D106" t="s">
        <v>91</v>
      </c>
      <c r="E106" t="str">
        <f>HYPERLINK("https://talan.bank.gov.ua/get-user-certificate/K84rc3cNqBfWa94ZFWrV","Завантажити сертифікат")</f>
        <v>Завантажити сертифікат</v>
      </c>
    </row>
    <row r="107" spans="1:5" x14ac:dyDescent="0.3">
      <c r="A107" t="s">
        <v>282</v>
      </c>
      <c r="B107" t="s">
        <v>5</v>
      </c>
      <c r="C107" t="s">
        <v>283</v>
      </c>
      <c r="D107" t="s">
        <v>284</v>
      </c>
      <c r="E107" t="str">
        <f>HYPERLINK("https://talan.bank.gov.ua/get-user-certificate/K84rcZ_15i49bUjvnESi","Завантажити сертифікат")</f>
        <v>Завантажити сертифікат</v>
      </c>
    </row>
    <row r="108" spans="1:5" x14ac:dyDescent="0.3">
      <c r="A108" t="s">
        <v>285</v>
      </c>
      <c r="B108" t="s">
        <v>5</v>
      </c>
      <c r="C108" t="s">
        <v>286</v>
      </c>
      <c r="D108" t="s">
        <v>55</v>
      </c>
      <c r="E108" t="str">
        <f>HYPERLINK("https://talan.bank.gov.ua/get-user-certificate/K84rcSebSKw1vqcblPYf","Завантажити сертифікат")</f>
        <v>Завантажити сертифікат</v>
      </c>
    </row>
    <row r="109" spans="1:5" x14ac:dyDescent="0.3">
      <c r="A109" t="s">
        <v>287</v>
      </c>
      <c r="B109" t="s">
        <v>5</v>
      </c>
      <c r="C109" t="s">
        <v>288</v>
      </c>
      <c r="D109" t="s">
        <v>289</v>
      </c>
      <c r="E109" t="str">
        <f>HYPERLINK("https://talan.bank.gov.ua/get-user-certificate/K84rczYTWOV5hT1jXet_","Завантажити сертифікат")</f>
        <v>Завантажити сертифікат</v>
      </c>
    </row>
    <row r="110" spans="1:5" x14ac:dyDescent="0.3">
      <c r="A110" t="s">
        <v>290</v>
      </c>
      <c r="B110" t="s">
        <v>5</v>
      </c>
      <c r="C110" t="s">
        <v>291</v>
      </c>
      <c r="D110" t="s">
        <v>154</v>
      </c>
      <c r="E110" t="str">
        <f>HYPERLINK("https://talan.bank.gov.ua/get-user-certificate/K84rcqTgTGk9Uc07abAE","Завантажити сертифікат")</f>
        <v>Завантажити сертифікат</v>
      </c>
    </row>
    <row r="111" spans="1:5" x14ac:dyDescent="0.3">
      <c r="A111" t="s">
        <v>292</v>
      </c>
      <c r="B111" t="s">
        <v>5</v>
      </c>
      <c r="C111" t="s">
        <v>293</v>
      </c>
      <c r="D111" t="s">
        <v>88</v>
      </c>
      <c r="E111" t="str">
        <f>HYPERLINK("https://talan.bank.gov.ua/get-user-certificate/K84rcUj9sVGCikC6cExY","Завантажити сертифікат")</f>
        <v>Завантажити сертифікат</v>
      </c>
    </row>
    <row r="112" spans="1:5" x14ac:dyDescent="0.3">
      <c r="A112" t="s">
        <v>294</v>
      </c>
      <c r="B112" t="s">
        <v>5</v>
      </c>
      <c r="C112" t="s">
        <v>295</v>
      </c>
      <c r="D112" t="s">
        <v>296</v>
      </c>
      <c r="E112" t="str">
        <f>HYPERLINK("https://talan.bank.gov.ua/get-user-certificate/K84rcZEFFU4uWIz4iv0s","Завантажити сертифікат")</f>
        <v>Завантажити сертифікат</v>
      </c>
    </row>
    <row r="113" spans="1:5" x14ac:dyDescent="0.3">
      <c r="A113" t="s">
        <v>297</v>
      </c>
      <c r="B113" t="s">
        <v>5</v>
      </c>
      <c r="C113" t="s">
        <v>298</v>
      </c>
      <c r="D113" t="s">
        <v>154</v>
      </c>
      <c r="E113" t="str">
        <f>HYPERLINK("https://talan.bank.gov.ua/get-user-certificate/K84rcwdkNi2ezpxFtXLA","Завантажити сертифікат")</f>
        <v>Завантажити сертифікат</v>
      </c>
    </row>
    <row r="114" spans="1:5" x14ac:dyDescent="0.3">
      <c r="A114" t="s">
        <v>299</v>
      </c>
      <c r="B114" t="s">
        <v>5</v>
      </c>
      <c r="C114" t="s">
        <v>300</v>
      </c>
      <c r="D114" t="s">
        <v>66</v>
      </c>
      <c r="E114" t="str">
        <f>HYPERLINK("https://talan.bank.gov.ua/get-user-certificate/K84rcaSVhYBh9TcCDqAm","Завантажити сертифікат")</f>
        <v>Завантажити сертифікат</v>
      </c>
    </row>
    <row r="115" spans="1:5" x14ac:dyDescent="0.3">
      <c r="A115" t="s">
        <v>301</v>
      </c>
      <c r="B115" t="s">
        <v>5</v>
      </c>
      <c r="C115" t="s">
        <v>302</v>
      </c>
      <c r="D115" t="s">
        <v>303</v>
      </c>
      <c r="E115" t="str">
        <f>HYPERLINK("https://talan.bank.gov.ua/get-user-certificate/K84rcuuGy6WTeJzTwkhW","Завантажити сертифікат")</f>
        <v>Завантажити сертифікат</v>
      </c>
    </row>
    <row r="116" spans="1:5" x14ac:dyDescent="0.3">
      <c r="A116" t="s">
        <v>304</v>
      </c>
      <c r="B116" t="s">
        <v>5</v>
      </c>
      <c r="C116" t="s">
        <v>305</v>
      </c>
      <c r="D116" t="s">
        <v>306</v>
      </c>
      <c r="E116" t="str">
        <f>HYPERLINK("https://talan.bank.gov.ua/get-user-certificate/K84rcmJKu5G8coobfYpX","Завантажити сертифікат")</f>
        <v>Завантажити сертифікат</v>
      </c>
    </row>
    <row r="117" spans="1:5" x14ac:dyDescent="0.3">
      <c r="A117" t="s">
        <v>307</v>
      </c>
      <c r="B117" t="s">
        <v>5</v>
      </c>
      <c r="C117" t="s">
        <v>308</v>
      </c>
      <c r="D117" t="s">
        <v>114</v>
      </c>
      <c r="E117" t="str">
        <f>HYPERLINK("https://talan.bank.gov.ua/get-user-certificate/K84rc-oWh6Pt0ljI3Pv1","Завантажити сертифікат")</f>
        <v>Завантажити сертифікат</v>
      </c>
    </row>
    <row r="118" spans="1:5" x14ac:dyDescent="0.3">
      <c r="A118" t="s">
        <v>309</v>
      </c>
      <c r="B118" t="s">
        <v>5</v>
      </c>
      <c r="C118" t="s">
        <v>310</v>
      </c>
      <c r="D118" t="s">
        <v>311</v>
      </c>
      <c r="E118" t="str">
        <f>HYPERLINK("https://talan.bank.gov.ua/get-user-certificate/K84rcoAaP64cDztIiHuV","Завантажити сертифікат")</f>
        <v>Завантажити сертифікат</v>
      </c>
    </row>
    <row r="119" spans="1:5" x14ac:dyDescent="0.3">
      <c r="A119" t="s">
        <v>312</v>
      </c>
      <c r="B119" t="s">
        <v>5</v>
      </c>
      <c r="C119" t="s">
        <v>313</v>
      </c>
      <c r="D119" t="s">
        <v>24</v>
      </c>
      <c r="E119" t="str">
        <f>HYPERLINK("https://talan.bank.gov.ua/get-user-certificate/K84rcNkPOQGATkIeXCkr","Завантажити сертифікат")</f>
        <v>Завантажити сертифікат</v>
      </c>
    </row>
    <row r="120" spans="1:5" x14ac:dyDescent="0.3">
      <c r="A120" t="s">
        <v>314</v>
      </c>
      <c r="B120" t="s">
        <v>5</v>
      </c>
      <c r="C120" t="s">
        <v>315</v>
      </c>
      <c r="D120" t="s">
        <v>316</v>
      </c>
      <c r="E120" t="str">
        <f>HYPERLINK("https://talan.bank.gov.ua/get-user-certificate/K84rcKLGvMWFzKQweaqX","Завантажити сертифікат")</f>
        <v>Завантажити сертифікат</v>
      </c>
    </row>
    <row r="121" spans="1:5" x14ac:dyDescent="0.3">
      <c r="A121" t="s">
        <v>317</v>
      </c>
      <c r="B121" t="s">
        <v>5</v>
      </c>
      <c r="C121" t="s">
        <v>318</v>
      </c>
      <c r="D121" t="s">
        <v>52</v>
      </c>
      <c r="E121" t="str">
        <f>HYPERLINK("https://talan.bank.gov.ua/get-user-certificate/K84rcxSpwh9IzYsojdoh","Завантажити сертифікат")</f>
        <v>Завантажити сертифікат</v>
      </c>
    </row>
    <row r="122" spans="1:5" x14ac:dyDescent="0.3">
      <c r="A122" t="s">
        <v>319</v>
      </c>
      <c r="B122" t="s">
        <v>5</v>
      </c>
      <c r="C122" t="s">
        <v>320</v>
      </c>
      <c r="D122" t="s">
        <v>321</v>
      </c>
      <c r="E122" t="str">
        <f>HYPERLINK("https://talan.bank.gov.ua/get-user-certificate/K84rcey16fNxr6QgDExr","Завантажити сертифікат")</f>
        <v>Завантажити сертифікат</v>
      </c>
    </row>
    <row r="123" spans="1:5" x14ac:dyDescent="0.3">
      <c r="A123" t="s">
        <v>322</v>
      </c>
      <c r="B123" t="s">
        <v>5</v>
      </c>
      <c r="C123" t="s">
        <v>323</v>
      </c>
      <c r="D123" t="s">
        <v>324</v>
      </c>
      <c r="E123" t="str">
        <f>HYPERLINK("https://talan.bank.gov.ua/get-user-certificate/K84rcZVdDv4suwdZYB7C","Завантажити сертифікат")</f>
        <v>Завантажити сертифікат</v>
      </c>
    </row>
    <row r="124" spans="1:5" x14ac:dyDescent="0.3">
      <c r="A124" t="s">
        <v>325</v>
      </c>
      <c r="B124" t="s">
        <v>5</v>
      </c>
      <c r="C124" t="s">
        <v>326</v>
      </c>
      <c r="D124" t="s">
        <v>327</v>
      </c>
      <c r="E124" t="str">
        <f>HYPERLINK("https://talan.bank.gov.ua/get-user-certificate/K84rclZz3oRyBKC9XMfB","Завантажити сертифікат")</f>
        <v>Завантажити сертифікат</v>
      </c>
    </row>
    <row r="125" spans="1:5" x14ac:dyDescent="0.3">
      <c r="A125" t="s">
        <v>328</v>
      </c>
      <c r="B125" t="s">
        <v>5</v>
      </c>
      <c r="C125" t="s">
        <v>329</v>
      </c>
      <c r="D125" t="s">
        <v>330</v>
      </c>
      <c r="E125" t="str">
        <f>HYPERLINK("https://talan.bank.gov.ua/get-user-certificate/K84rc-iylNMwkPn03fP_","Завантажити сертифікат")</f>
        <v>Завантажити сертифікат</v>
      </c>
    </row>
    <row r="126" spans="1:5" x14ac:dyDescent="0.3">
      <c r="A126" t="s">
        <v>331</v>
      </c>
      <c r="B126" t="s">
        <v>5</v>
      </c>
      <c r="C126" t="s">
        <v>332</v>
      </c>
      <c r="D126" t="s">
        <v>333</v>
      </c>
      <c r="E126" t="str">
        <f>HYPERLINK("https://talan.bank.gov.ua/get-user-certificate/K84rcbbWVMsBOTmjOJ72","Завантажити сертифікат")</f>
        <v>Завантажити сертифікат</v>
      </c>
    </row>
    <row r="127" spans="1:5" x14ac:dyDescent="0.3">
      <c r="A127" t="s">
        <v>334</v>
      </c>
      <c r="B127" t="s">
        <v>5</v>
      </c>
      <c r="C127" t="s">
        <v>335</v>
      </c>
      <c r="D127" t="s">
        <v>91</v>
      </c>
      <c r="E127" t="str">
        <f>HYPERLINK("https://talan.bank.gov.ua/get-user-certificate/K84rcHz7Dm_M3rnePZ00","Завантажити сертифікат")</f>
        <v>Завантажити сертифікат</v>
      </c>
    </row>
    <row r="128" spans="1:5" x14ac:dyDescent="0.3">
      <c r="A128" t="s">
        <v>336</v>
      </c>
      <c r="B128" t="s">
        <v>5</v>
      </c>
      <c r="C128" t="s">
        <v>337</v>
      </c>
      <c r="D128" t="s">
        <v>338</v>
      </c>
      <c r="E128" t="str">
        <f>HYPERLINK("https://talan.bank.gov.ua/get-user-certificate/K84rc3vbFIDmWjJLt4PX","Завантажити сертифікат")</f>
        <v>Завантажити сертифікат</v>
      </c>
    </row>
    <row r="129" spans="1:5" x14ac:dyDescent="0.3">
      <c r="A129" t="s">
        <v>339</v>
      </c>
      <c r="B129" t="s">
        <v>5</v>
      </c>
      <c r="C129" t="s">
        <v>340</v>
      </c>
      <c r="D129" t="s">
        <v>341</v>
      </c>
      <c r="E129" t="str">
        <f>HYPERLINK("https://talan.bank.gov.ua/get-user-certificate/K84rcKPPkOqVxpH5hSKM","Завантажити сертифікат")</f>
        <v>Завантажити сертифікат</v>
      </c>
    </row>
    <row r="130" spans="1:5" x14ac:dyDescent="0.3">
      <c r="A130" t="s">
        <v>342</v>
      </c>
      <c r="B130" t="s">
        <v>5</v>
      </c>
      <c r="C130" t="s">
        <v>343</v>
      </c>
      <c r="D130" t="s">
        <v>154</v>
      </c>
      <c r="E130" t="str">
        <f>HYPERLINK("https://talan.bank.gov.ua/get-user-certificate/K84rcpamfq2TUevvMzoH","Завантажити сертифікат")</f>
        <v>Завантажити сертифікат</v>
      </c>
    </row>
    <row r="131" spans="1:5" x14ac:dyDescent="0.3">
      <c r="A131" t="s">
        <v>344</v>
      </c>
      <c r="B131" t="s">
        <v>5</v>
      </c>
      <c r="C131" t="s">
        <v>345</v>
      </c>
      <c r="D131" t="s">
        <v>114</v>
      </c>
      <c r="E131" t="str">
        <f>HYPERLINK("https://talan.bank.gov.ua/get-user-certificate/K84rcidgs8oMgAZz9dHV","Завантажити сертифікат")</f>
        <v>Завантажити сертифікат</v>
      </c>
    </row>
    <row r="132" spans="1:5" x14ac:dyDescent="0.3">
      <c r="A132" t="s">
        <v>346</v>
      </c>
      <c r="B132" t="s">
        <v>5</v>
      </c>
      <c r="C132" t="s">
        <v>347</v>
      </c>
      <c r="D132" t="s">
        <v>225</v>
      </c>
      <c r="E132" t="str">
        <f>HYPERLINK("https://talan.bank.gov.ua/get-user-certificate/K84rcVAXLdhCeiszVVWT","Завантажити сертифікат")</f>
        <v>Завантажити сертифікат</v>
      </c>
    </row>
    <row r="133" spans="1:5" x14ac:dyDescent="0.3">
      <c r="A133" t="s">
        <v>348</v>
      </c>
      <c r="B133" t="s">
        <v>5</v>
      </c>
      <c r="C133" t="s">
        <v>349</v>
      </c>
      <c r="D133" t="s">
        <v>350</v>
      </c>
      <c r="E133" t="str">
        <f>HYPERLINK("https://talan.bank.gov.ua/get-user-certificate/K84rcqk5x9KFhDVrm15N","Завантажити сертифікат")</f>
        <v>Завантажити сертифікат</v>
      </c>
    </row>
    <row r="134" spans="1:5" x14ac:dyDescent="0.3">
      <c r="A134" t="s">
        <v>351</v>
      </c>
      <c r="B134" t="s">
        <v>5</v>
      </c>
      <c r="C134" t="s">
        <v>352</v>
      </c>
      <c r="D134" t="s">
        <v>201</v>
      </c>
      <c r="E134" t="str">
        <f>HYPERLINK("https://talan.bank.gov.ua/get-user-certificate/K84rc80qqv3LQo5mUbym","Завантажити сертифікат")</f>
        <v>Завантажити сертифікат</v>
      </c>
    </row>
    <row r="135" spans="1:5" x14ac:dyDescent="0.3">
      <c r="A135" t="s">
        <v>353</v>
      </c>
      <c r="B135" t="s">
        <v>5</v>
      </c>
      <c r="C135" t="s">
        <v>354</v>
      </c>
      <c r="D135" t="s">
        <v>355</v>
      </c>
      <c r="E135" t="str">
        <f>HYPERLINK("https://talan.bank.gov.ua/get-user-certificate/K84rcE0hVgtJ0mQxAnqL","Завантажити сертифікат")</f>
        <v>Завантажити сертифікат</v>
      </c>
    </row>
    <row r="136" spans="1:5" x14ac:dyDescent="0.3">
      <c r="A136" t="s">
        <v>356</v>
      </c>
      <c r="B136" t="s">
        <v>5</v>
      </c>
      <c r="C136" t="s">
        <v>357</v>
      </c>
      <c r="D136" t="s">
        <v>358</v>
      </c>
      <c r="E136" t="str">
        <f>HYPERLINK("https://talan.bank.gov.ua/get-user-certificate/K84rcjU6g8Wd8uZHc-FN","Завантажити сертифікат")</f>
        <v>Завантажити сертифікат</v>
      </c>
    </row>
    <row r="137" spans="1:5" x14ac:dyDescent="0.3">
      <c r="A137" t="s">
        <v>359</v>
      </c>
      <c r="B137" t="s">
        <v>5</v>
      </c>
      <c r="C137" t="s">
        <v>360</v>
      </c>
      <c r="D137" t="s">
        <v>361</v>
      </c>
      <c r="E137" t="str">
        <f>HYPERLINK("https://talan.bank.gov.ua/get-user-certificate/K84rcJla7MdGBphwLKAm","Завантажити сертифікат")</f>
        <v>Завантажити сертифікат</v>
      </c>
    </row>
    <row r="138" spans="1:5" x14ac:dyDescent="0.3">
      <c r="A138" t="s">
        <v>362</v>
      </c>
      <c r="B138" t="s">
        <v>5</v>
      </c>
      <c r="C138" t="s">
        <v>363</v>
      </c>
      <c r="D138" t="s">
        <v>91</v>
      </c>
      <c r="E138" t="str">
        <f>HYPERLINK("https://talan.bank.gov.ua/get-user-certificate/K84rc66T0FRqcEB3dZ7r","Завантажити сертифікат")</f>
        <v>Завантажити сертифікат</v>
      </c>
    </row>
    <row r="139" spans="1:5" x14ac:dyDescent="0.3">
      <c r="A139" t="s">
        <v>364</v>
      </c>
      <c r="B139" t="s">
        <v>5</v>
      </c>
      <c r="C139" t="s">
        <v>365</v>
      </c>
      <c r="D139" t="s">
        <v>366</v>
      </c>
      <c r="E139" t="str">
        <f>HYPERLINK("https://talan.bank.gov.ua/get-user-certificate/K84rc2HXR79_6J9O4SA3","Завантажити сертифікат")</f>
        <v>Завантажити сертифікат</v>
      </c>
    </row>
    <row r="140" spans="1:5" x14ac:dyDescent="0.3">
      <c r="A140" t="s">
        <v>367</v>
      </c>
      <c r="B140" t="s">
        <v>5</v>
      </c>
      <c r="C140" t="s">
        <v>368</v>
      </c>
      <c r="D140" t="s">
        <v>369</v>
      </c>
      <c r="E140" t="str">
        <f>HYPERLINK("https://talan.bank.gov.ua/get-user-certificate/K84rccDiCHIV-m-l7ONy","Завантажити сертифікат")</f>
        <v>Завантажити сертифікат</v>
      </c>
    </row>
    <row r="141" spans="1:5" x14ac:dyDescent="0.3">
      <c r="A141" t="s">
        <v>370</v>
      </c>
      <c r="B141" t="s">
        <v>5</v>
      </c>
      <c r="C141" t="s">
        <v>371</v>
      </c>
      <c r="D141" t="s">
        <v>257</v>
      </c>
      <c r="E141" t="str">
        <f>HYPERLINK("https://talan.bank.gov.ua/get-user-certificate/K84rc8EW4h2GqQV9eXBn","Завантажити сертифікат")</f>
        <v>Завантажити сертифікат</v>
      </c>
    </row>
    <row r="142" spans="1:5" x14ac:dyDescent="0.3">
      <c r="A142" t="s">
        <v>372</v>
      </c>
      <c r="B142" t="s">
        <v>5</v>
      </c>
      <c r="C142" t="s">
        <v>373</v>
      </c>
      <c r="D142" t="s">
        <v>374</v>
      </c>
      <c r="E142" t="str">
        <f>HYPERLINK("https://talan.bank.gov.ua/get-user-certificate/K84rcgfglqB-RPvwHku5","Завантажити сертифікат")</f>
        <v>Завантажити сертифікат</v>
      </c>
    </row>
    <row r="143" spans="1:5" x14ac:dyDescent="0.3">
      <c r="A143" t="s">
        <v>375</v>
      </c>
      <c r="B143" t="s">
        <v>5</v>
      </c>
      <c r="C143" t="s">
        <v>376</v>
      </c>
      <c r="D143" t="s">
        <v>377</v>
      </c>
      <c r="E143" t="str">
        <f>HYPERLINK("https://talan.bank.gov.ua/get-user-certificate/K84rczJYdCwc5k7XZD5K","Завантажити сертифікат")</f>
        <v>Завантажити сертифікат</v>
      </c>
    </row>
    <row r="144" spans="1:5" x14ac:dyDescent="0.3">
      <c r="A144" t="s">
        <v>378</v>
      </c>
      <c r="B144" t="s">
        <v>5</v>
      </c>
      <c r="C144" t="s">
        <v>379</v>
      </c>
      <c r="D144" t="s">
        <v>380</v>
      </c>
      <c r="E144" t="str">
        <f>HYPERLINK("https://talan.bank.gov.ua/get-user-certificate/K84rcWEqVlUaFfSb3JZx","Завантажити сертифікат")</f>
        <v>Завантажити сертифікат</v>
      </c>
    </row>
    <row r="145" spans="1:5" x14ac:dyDescent="0.3">
      <c r="A145" t="s">
        <v>381</v>
      </c>
      <c r="B145" t="s">
        <v>5</v>
      </c>
      <c r="C145" t="s">
        <v>382</v>
      </c>
      <c r="D145" t="s">
        <v>383</v>
      </c>
      <c r="E145" t="str">
        <f>HYPERLINK("https://talan.bank.gov.ua/get-user-certificate/K84rc8_vE2MsDihZD-I6","Завантажити сертифікат")</f>
        <v>Завантажити сертифікат</v>
      </c>
    </row>
    <row r="146" spans="1:5" x14ac:dyDescent="0.3">
      <c r="A146" t="s">
        <v>384</v>
      </c>
      <c r="B146" t="s">
        <v>5</v>
      </c>
      <c r="C146" t="s">
        <v>385</v>
      </c>
      <c r="D146" t="s">
        <v>98</v>
      </c>
      <c r="E146" t="str">
        <f>HYPERLINK("https://talan.bank.gov.ua/get-user-certificate/K84rchLODll-12ERNISw","Завантажити сертифікат")</f>
        <v>Завантажити сертифікат</v>
      </c>
    </row>
    <row r="147" spans="1:5" x14ac:dyDescent="0.3">
      <c r="A147" t="s">
        <v>386</v>
      </c>
      <c r="B147" t="s">
        <v>5</v>
      </c>
      <c r="C147" t="s">
        <v>387</v>
      </c>
      <c r="D147" t="s">
        <v>24</v>
      </c>
      <c r="E147" t="str">
        <f>HYPERLINK("https://talan.bank.gov.ua/get-user-certificate/K84rcYSIgT0nM-FlIDZw","Завантажити сертифікат")</f>
        <v>Завантажити сертифікат</v>
      </c>
    </row>
    <row r="148" spans="1:5" x14ac:dyDescent="0.3">
      <c r="A148" t="s">
        <v>388</v>
      </c>
      <c r="B148" t="s">
        <v>5</v>
      </c>
      <c r="C148" t="s">
        <v>389</v>
      </c>
      <c r="D148" t="s">
        <v>88</v>
      </c>
      <c r="E148" t="str">
        <f>HYPERLINK("https://talan.bank.gov.ua/get-user-certificate/K84rc7I3NKswtfJVr4cq","Завантажити сертифікат")</f>
        <v>Завантажити сертифікат</v>
      </c>
    </row>
    <row r="149" spans="1:5" x14ac:dyDescent="0.3">
      <c r="A149" t="s">
        <v>390</v>
      </c>
      <c r="B149" t="s">
        <v>5</v>
      </c>
      <c r="C149" t="s">
        <v>391</v>
      </c>
      <c r="D149" t="s">
        <v>392</v>
      </c>
      <c r="E149" t="str">
        <f>HYPERLINK("https://talan.bank.gov.ua/get-user-certificate/K84rczpOMr0zXeVxXSh9","Завантажити сертифікат")</f>
        <v>Завантажити сертифікат</v>
      </c>
    </row>
    <row r="150" spans="1:5" x14ac:dyDescent="0.3">
      <c r="A150" t="s">
        <v>393</v>
      </c>
      <c r="B150" t="s">
        <v>5</v>
      </c>
      <c r="C150" t="s">
        <v>394</v>
      </c>
      <c r="D150" t="s">
        <v>55</v>
      </c>
      <c r="E150" t="str">
        <f>HYPERLINK("https://talan.bank.gov.ua/get-user-certificate/K84rciKj-YIN_osRJnZg","Завантажити сертифікат")</f>
        <v>Завантажити сертифікат</v>
      </c>
    </row>
    <row r="151" spans="1:5" x14ac:dyDescent="0.3">
      <c r="A151" t="s">
        <v>395</v>
      </c>
      <c r="B151" t="s">
        <v>5</v>
      </c>
      <c r="C151" t="s">
        <v>396</v>
      </c>
      <c r="D151" t="s">
        <v>397</v>
      </c>
      <c r="E151" t="str">
        <f>HYPERLINK("https://talan.bank.gov.ua/get-user-certificate/K84rcs1h0s-Ur4g_A5nH","Завантажити сертифікат")</f>
        <v>Завантажити сертифікат</v>
      </c>
    </row>
    <row r="152" spans="1:5" x14ac:dyDescent="0.3">
      <c r="A152" t="s">
        <v>398</v>
      </c>
      <c r="B152" t="s">
        <v>5</v>
      </c>
      <c r="C152" t="s">
        <v>399</v>
      </c>
      <c r="D152" t="s">
        <v>125</v>
      </c>
      <c r="E152" t="str">
        <f>HYPERLINK("https://talan.bank.gov.ua/get-user-certificate/K84rcmIvhIJTmryoKERf","Завантажити сертифікат")</f>
        <v>Завантажити сертифікат</v>
      </c>
    </row>
    <row r="153" spans="1:5" x14ac:dyDescent="0.3">
      <c r="A153" t="s">
        <v>400</v>
      </c>
      <c r="B153" t="s">
        <v>5</v>
      </c>
      <c r="C153" t="s">
        <v>401</v>
      </c>
      <c r="D153" t="s">
        <v>402</v>
      </c>
      <c r="E153" t="str">
        <f>HYPERLINK("https://talan.bank.gov.ua/get-user-certificate/K84rcydmyKqYQ4KCF4n4","Завантажити сертифікат")</f>
        <v>Завантажити сертифікат</v>
      </c>
    </row>
    <row r="154" spans="1:5" x14ac:dyDescent="0.3">
      <c r="A154" t="s">
        <v>403</v>
      </c>
      <c r="B154" t="s">
        <v>5</v>
      </c>
      <c r="C154" t="s">
        <v>404</v>
      </c>
      <c r="D154" t="s">
        <v>405</v>
      </c>
      <c r="E154" t="str">
        <f>HYPERLINK("https://talan.bank.gov.ua/get-user-certificate/K84rca0NDEEG0Uj79jfb","Завантажити сертифікат")</f>
        <v>Завантажити сертифікат</v>
      </c>
    </row>
    <row r="155" spans="1:5" x14ac:dyDescent="0.3">
      <c r="A155" t="s">
        <v>406</v>
      </c>
      <c r="B155" t="s">
        <v>5</v>
      </c>
      <c r="C155" t="s">
        <v>407</v>
      </c>
      <c r="D155" t="s">
        <v>408</v>
      </c>
      <c r="E155" t="str">
        <f>HYPERLINK("https://talan.bank.gov.ua/get-user-certificate/K84rc2-yHmba96At8w_T","Завантажити сертифікат")</f>
        <v>Завантажити сертифікат</v>
      </c>
    </row>
    <row r="156" spans="1:5" x14ac:dyDescent="0.3">
      <c r="A156" t="s">
        <v>409</v>
      </c>
      <c r="B156" t="s">
        <v>5</v>
      </c>
      <c r="C156" t="s">
        <v>410</v>
      </c>
      <c r="D156" t="s">
        <v>21</v>
      </c>
      <c r="E156" t="str">
        <f>HYPERLINK("https://talan.bank.gov.ua/get-user-certificate/K84rcT3ddhEV075Qr6kX","Завантажити сертифікат")</f>
        <v>Завантажити сертифікат</v>
      </c>
    </row>
    <row r="157" spans="1:5" x14ac:dyDescent="0.3">
      <c r="A157" t="s">
        <v>411</v>
      </c>
      <c r="B157" t="s">
        <v>5</v>
      </c>
      <c r="C157" t="s">
        <v>412</v>
      </c>
      <c r="D157" t="s">
        <v>413</v>
      </c>
      <c r="E157" t="str">
        <f>HYPERLINK("https://talan.bank.gov.ua/get-user-certificate/K84rckBbWYfWttKQjxBl","Завантажити сертифікат")</f>
        <v>Завантажити сертифікат</v>
      </c>
    </row>
    <row r="158" spans="1:5" x14ac:dyDescent="0.3">
      <c r="A158" t="s">
        <v>414</v>
      </c>
      <c r="B158" t="s">
        <v>5</v>
      </c>
      <c r="C158" t="s">
        <v>415</v>
      </c>
      <c r="D158" t="s">
        <v>416</v>
      </c>
      <c r="E158" t="str">
        <f>HYPERLINK("https://talan.bank.gov.ua/get-user-certificate/K84rcKW7C9jEgeGjR_GR","Завантажити сертифікат")</f>
        <v>Завантажити сертифікат</v>
      </c>
    </row>
    <row r="159" spans="1:5" x14ac:dyDescent="0.3">
      <c r="A159" t="s">
        <v>417</v>
      </c>
      <c r="B159" t="s">
        <v>5</v>
      </c>
      <c r="C159" t="s">
        <v>418</v>
      </c>
      <c r="D159" t="s">
        <v>181</v>
      </c>
      <c r="E159" t="str">
        <f>HYPERLINK("https://talan.bank.gov.ua/get-user-certificate/K84rcv_Xssx51Y4yhax0","Завантажити сертифікат")</f>
        <v>Завантажити сертифікат</v>
      </c>
    </row>
    <row r="160" spans="1:5" x14ac:dyDescent="0.3">
      <c r="A160" t="s">
        <v>419</v>
      </c>
      <c r="B160" t="s">
        <v>5</v>
      </c>
      <c r="C160" t="s">
        <v>420</v>
      </c>
      <c r="D160" t="s">
        <v>421</v>
      </c>
      <c r="E160" t="str">
        <f>HYPERLINK("https://talan.bank.gov.ua/get-user-certificate/K84rcXosLgWnDDEaNre9","Завантажити сертифікат")</f>
        <v>Завантажити сертифікат</v>
      </c>
    </row>
    <row r="161" spans="1:5" x14ac:dyDescent="0.3">
      <c r="A161" t="s">
        <v>422</v>
      </c>
      <c r="B161" t="s">
        <v>5</v>
      </c>
      <c r="C161" t="s">
        <v>423</v>
      </c>
      <c r="D161" t="s">
        <v>91</v>
      </c>
      <c r="E161" t="str">
        <f>HYPERLINK("https://talan.bank.gov.ua/get-user-certificate/K84rcJUbnBAdw2A-fLnD","Завантажити сертифікат")</f>
        <v>Завантажити сертифікат</v>
      </c>
    </row>
    <row r="162" spans="1:5" x14ac:dyDescent="0.3">
      <c r="A162" t="s">
        <v>424</v>
      </c>
      <c r="B162" t="s">
        <v>5</v>
      </c>
      <c r="C162" t="s">
        <v>425</v>
      </c>
      <c r="D162" t="s">
        <v>426</v>
      </c>
      <c r="E162" t="str">
        <f>HYPERLINK("https://talan.bank.gov.ua/get-user-certificate/K84rcO-p_aPKMFbvHlv-","Завантажити сертифікат")</f>
        <v>Завантажити сертифікат</v>
      </c>
    </row>
    <row r="163" spans="1:5" x14ac:dyDescent="0.3">
      <c r="A163" t="s">
        <v>427</v>
      </c>
      <c r="B163" t="s">
        <v>5</v>
      </c>
      <c r="C163" t="s">
        <v>428</v>
      </c>
      <c r="D163" t="s">
        <v>429</v>
      </c>
      <c r="E163" t="str">
        <f>HYPERLINK("https://talan.bank.gov.ua/get-user-certificate/K84rcMBhSZQZSRar_4bR","Завантажити сертифікат")</f>
        <v>Завантажити сертифікат</v>
      </c>
    </row>
    <row r="164" spans="1:5" x14ac:dyDescent="0.3">
      <c r="A164" t="s">
        <v>430</v>
      </c>
      <c r="B164" t="s">
        <v>5</v>
      </c>
      <c r="C164" t="s">
        <v>431</v>
      </c>
      <c r="D164" t="s">
        <v>225</v>
      </c>
      <c r="E164" t="str">
        <f>HYPERLINK("https://talan.bank.gov.ua/get-user-certificate/K84rc-6TUOx2QaQWLGv8","Завантажити сертифікат")</f>
        <v>Завантажити сертифікат</v>
      </c>
    </row>
    <row r="165" spans="1:5" x14ac:dyDescent="0.3">
      <c r="A165" t="s">
        <v>432</v>
      </c>
      <c r="B165" t="s">
        <v>5</v>
      </c>
      <c r="C165" t="s">
        <v>433</v>
      </c>
      <c r="D165" t="s">
        <v>434</v>
      </c>
      <c r="E165" t="str">
        <f>HYPERLINK("https://talan.bank.gov.ua/get-user-certificate/K84rcQnROZbd5uYyV8pG","Завантажити сертифікат")</f>
        <v>Завантажити сертифікат</v>
      </c>
    </row>
    <row r="166" spans="1:5" x14ac:dyDescent="0.3">
      <c r="A166" t="s">
        <v>435</v>
      </c>
      <c r="B166" t="s">
        <v>5</v>
      </c>
      <c r="C166" t="s">
        <v>436</v>
      </c>
      <c r="D166" t="s">
        <v>88</v>
      </c>
      <c r="E166" t="str">
        <f>HYPERLINK("https://talan.bank.gov.ua/get-user-certificate/K84rcroiBCA8vtyYcG18","Завантажити сертифікат")</f>
        <v>Завантажити сертифікат</v>
      </c>
    </row>
    <row r="167" spans="1:5" x14ac:dyDescent="0.3">
      <c r="A167" t="s">
        <v>437</v>
      </c>
      <c r="B167" t="s">
        <v>5</v>
      </c>
      <c r="C167" t="s">
        <v>438</v>
      </c>
      <c r="D167" t="s">
        <v>439</v>
      </c>
      <c r="E167" t="str">
        <f>HYPERLINK("https://talan.bank.gov.ua/get-user-certificate/K84rcqQb_Pd09K6UgRql","Завантажити сертифікат")</f>
        <v>Завантажити сертифікат</v>
      </c>
    </row>
    <row r="168" spans="1:5" x14ac:dyDescent="0.3">
      <c r="A168" t="s">
        <v>440</v>
      </c>
      <c r="B168" t="s">
        <v>5</v>
      </c>
      <c r="C168" t="s">
        <v>441</v>
      </c>
      <c r="D168" t="s">
        <v>355</v>
      </c>
      <c r="E168" t="str">
        <f>HYPERLINK("https://talan.bank.gov.ua/get-user-certificate/K84rcZ1fJUM46FlnDNIt","Завантажити сертифікат")</f>
        <v>Завантажити сертифікат</v>
      </c>
    </row>
    <row r="169" spans="1:5" x14ac:dyDescent="0.3">
      <c r="A169" t="s">
        <v>442</v>
      </c>
      <c r="B169" t="s">
        <v>5</v>
      </c>
      <c r="C169" t="s">
        <v>443</v>
      </c>
      <c r="D169" t="s">
        <v>444</v>
      </c>
      <c r="E169" t="str">
        <f>HYPERLINK("https://talan.bank.gov.ua/get-user-certificate/K84rcR9joMTT5p9F5DpT","Завантажити сертифікат")</f>
        <v>Завантажити сертифікат</v>
      </c>
    </row>
    <row r="170" spans="1:5" x14ac:dyDescent="0.3">
      <c r="A170" t="s">
        <v>445</v>
      </c>
      <c r="B170" t="s">
        <v>5</v>
      </c>
      <c r="C170" t="s">
        <v>446</v>
      </c>
      <c r="D170" t="s">
        <v>366</v>
      </c>
      <c r="E170" t="str">
        <f>HYPERLINK("https://talan.bank.gov.ua/get-user-certificate/K84rcgH90KjM9_CjhYRa","Завантажити сертифікат")</f>
        <v>Завантажити сертифікат</v>
      </c>
    </row>
    <row r="171" spans="1:5" x14ac:dyDescent="0.3">
      <c r="A171" t="s">
        <v>447</v>
      </c>
      <c r="B171" t="s">
        <v>5</v>
      </c>
      <c r="C171" t="s">
        <v>448</v>
      </c>
      <c r="D171" t="s">
        <v>449</v>
      </c>
      <c r="E171" t="str">
        <f>HYPERLINK("https://talan.bank.gov.ua/get-user-certificate/K84rcc4tpEuLpAA26el1","Завантажити сертифікат")</f>
        <v>Завантажити сертифікат</v>
      </c>
    </row>
    <row r="172" spans="1:5" x14ac:dyDescent="0.3">
      <c r="A172" t="s">
        <v>450</v>
      </c>
      <c r="B172" t="s">
        <v>5</v>
      </c>
      <c r="C172" t="s">
        <v>451</v>
      </c>
      <c r="D172" t="s">
        <v>452</v>
      </c>
      <c r="E172" t="str">
        <f>HYPERLINK("https://talan.bank.gov.ua/get-user-certificate/K84rcSpQzsi_WrEkZgA-","Завантажити сертифікат")</f>
        <v>Завантажити сертифікат</v>
      </c>
    </row>
    <row r="173" spans="1:5" x14ac:dyDescent="0.3">
      <c r="A173" t="s">
        <v>453</v>
      </c>
      <c r="B173" t="s">
        <v>5</v>
      </c>
      <c r="C173" t="s">
        <v>454</v>
      </c>
      <c r="D173" t="s">
        <v>402</v>
      </c>
      <c r="E173" t="str">
        <f>HYPERLINK("https://talan.bank.gov.ua/get-user-certificate/K84rcK6ifu_6_KhYjTfP","Завантажити сертифікат")</f>
        <v>Завантажити сертифікат</v>
      </c>
    </row>
    <row r="174" spans="1:5" x14ac:dyDescent="0.3">
      <c r="A174" t="s">
        <v>455</v>
      </c>
      <c r="B174" t="s">
        <v>5</v>
      </c>
      <c r="C174" t="s">
        <v>456</v>
      </c>
      <c r="D174" t="s">
        <v>88</v>
      </c>
      <c r="E174" t="str">
        <f>HYPERLINK("https://talan.bank.gov.ua/get-user-certificate/K84rcTaQ7KQ7m0PEurxf","Завантажити сертифікат")</f>
        <v>Завантажити сертифікат</v>
      </c>
    </row>
    <row r="175" spans="1:5" x14ac:dyDescent="0.3">
      <c r="A175" t="s">
        <v>457</v>
      </c>
      <c r="B175" t="s">
        <v>5</v>
      </c>
      <c r="C175" t="s">
        <v>458</v>
      </c>
      <c r="D175" t="s">
        <v>449</v>
      </c>
      <c r="E175" t="str">
        <f>HYPERLINK("https://talan.bank.gov.ua/get-user-certificate/K84rcBjTFkqpfprljkaC","Завантажити сертифікат")</f>
        <v>Завантажити сертифікат</v>
      </c>
    </row>
    <row r="176" spans="1:5" x14ac:dyDescent="0.3">
      <c r="A176" t="s">
        <v>459</v>
      </c>
      <c r="B176" t="s">
        <v>5</v>
      </c>
      <c r="C176" t="s">
        <v>460</v>
      </c>
      <c r="D176" t="s">
        <v>225</v>
      </c>
      <c r="E176" t="str">
        <f>HYPERLINK("https://talan.bank.gov.ua/get-user-certificate/K84rcrsDiMQzC4ucSgMG","Завантажити сертифікат")</f>
        <v>Завантажити сертифікат</v>
      </c>
    </row>
    <row r="177" spans="1:5" x14ac:dyDescent="0.3">
      <c r="A177" t="s">
        <v>461</v>
      </c>
      <c r="B177" t="s">
        <v>5</v>
      </c>
      <c r="C177" t="s">
        <v>462</v>
      </c>
      <c r="D177" t="s">
        <v>463</v>
      </c>
      <c r="E177" t="str">
        <f>HYPERLINK("https://talan.bank.gov.ua/get-user-certificate/K84rcR1ZLPBzA10PUQtH","Завантажити сертифікат")</f>
        <v>Завантажити сертифікат</v>
      </c>
    </row>
    <row r="178" spans="1:5" x14ac:dyDescent="0.3">
      <c r="A178" t="s">
        <v>464</v>
      </c>
      <c r="B178" t="s">
        <v>5</v>
      </c>
      <c r="C178" t="s">
        <v>465</v>
      </c>
      <c r="D178" t="s">
        <v>114</v>
      </c>
      <c r="E178" t="str">
        <f>HYPERLINK("https://talan.bank.gov.ua/get-user-certificate/K84rcAXIfc029fmXbrX2","Завантажити сертифікат")</f>
        <v>Завантажити сертифікат</v>
      </c>
    </row>
    <row r="179" spans="1:5" x14ac:dyDescent="0.3">
      <c r="A179" t="s">
        <v>466</v>
      </c>
      <c r="B179" t="s">
        <v>5</v>
      </c>
      <c r="C179" t="s">
        <v>467</v>
      </c>
      <c r="D179" t="s">
        <v>468</v>
      </c>
      <c r="E179" t="str">
        <f>HYPERLINK("https://talan.bank.gov.ua/get-user-certificate/K84rcRmKYJUnyhr5mL-u","Завантажити сертифікат")</f>
        <v>Завантажити сертифікат</v>
      </c>
    </row>
    <row r="180" spans="1:5" x14ac:dyDescent="0.3">
      <c r="A180" t="s">
        <v>469</v>
      </c>
      <c r="B180" t="s">
        <v>5</v>
      </c>
      <c r="C180" t="s">
        <v>470</v>
      </c>
      <c r="D180" t="s">
        <v>366</v>
      </c>
      <c r="E180" t="str">
        <f>HYPERLINK("https://talan.bank.gov.ua/get-user-certificate/K84rcPED5QDOvIPOOysZ","Завантажити сертифікат")</f>
        <v>Завантажити сертифікат</v>
      </c>
    </row>
    <row r="181" spans="1:5" x14ac:dyDescent="0.3">
      <c r="A181" t="s">
        <v>471</v>
      </c>
      <c r="B181" t="s">
        <v>5</v>
      </c>
      <c r="C181" t="s">
        <v>472</v>
      </c>
      <c r="D181" t="s">
        <v>114</v>
      </c>
      <c r="E181" t="str">
        <f>HYPERLINK("https://talan.bank.gov.ua/get-user-certificate/K84rcOG02FGL1JcgsT9V","Завантажити сертифікат")</f>
        <v>Завантажити сертифікат</v>
      </c>
    </row>
    <row r="182" spans="1:5" x14ac:dyDescent="0.3">
      <c r="A182" t="s">
        <v>473</v>
      </c>
      <c r="B182" t="s">
        <v>5</v>
      </c>
      <c r="C182" t="s">
        <v>474</v>
      </c>
      <c r="D182" t="s">
        <v>449</v>
      </c>
      <c r="E182" t="str">
        <f>HYPERLINK("https://talan.bank.gov.ua/get-user-certificate/K84rcO1IWLHQE-VL-MW4","Завантажити сертифікат")</f>
        <v>Завантажити сертифікат</v>
      </c>
    </row>
    <row r="183" spans="1:5" x14ac:dyDescent="0.3">
      <c r="A183" t="s">
        <v>475</v>
      </c>
      <c r="B183" t="s">
        <v>5</v>
      </c>
      <c r="C183" t="s">
        <v>476</v>
      </c>
      <c r="D183" t="s">
        <v>477</v>
      </c>
      <c r="E183" t="str">
        <f>HYPERLINK("https://talan.bank.gov.ua/get-user-certificate/K84rc54MIep1Z-vNfYuy","Завантажити сертифікат")</f>
        <v>Завантажити сертифікат</v>
      </c>
    </row>
    <row r="184" spans="1:5" x14ac:dyDescent="0.3">
      <c r="A184" t="s">
        <v>478</v>
      </c>
      <c r="B184" t="s">
        <v>5</v>
      </c>
      <c r="C184" t="s">
        <v>479</v>
      </c>
      <c r="D184" t="s">
        <v>88</v>
      </c>
      <c r="E184" t="str">
        <f>HYPERLINK("https://talan.bank.gov.ua/get-user-certificate/K84rc9pkJQ5p9j5QAIGw","Завантажити сертифікат")</f>
        <v>Завантажити сертифікат</v>
      </c>
    </row>
    <row r="185" spans="1:5" x14ac:dyDescent="0.3">
      <c r="A185" t="s">
        <v>480</v>
      </c>
      <c r="B185" t="s">
        <v>5</v>
      </c>
      <c r="C185" t="s">
        <v>481</v>
      </c>
      <c r="D185" t="s">
        <v>269</v>
      </c>
      <c r="E185" t="str">
        <f>HYPERLINK("https://talan.bank.gov.ua/get-user-certificate/K84rc3ECc2rVjvQUYt64","Завантажити сертифікат")</f>
        <v>Завантажити сертифікат</v>
      </c>
    </row>
    <row r="186" spans="1:5" x14ac:dyDescent="0.3">
      <c r="A186" t="s">
        <v>482</v>
      </c>
      <c r="B186" t="s">
        <v>5</v>
      </c>
      <c r="C186" t="s">
        <v>483</v>
      </c>
      <c r="D186" t="s">
        <v>484</v>
      </c>
      <c r="E186" t="str">
        <f>HYPERLINK("https://talan.bank.gov.ua/get-user-certificate/K84rc8H3hUL4hyMn1Y7P","Завантажити сертифікат")</f>
        <v>Завантажити сертифікат</v>
      </c>
    </row>
    <row r="187" spans="1:5" x14ac:dyDescent="0.3">
      <c r="A187" t="s">
        <v>485</v>
      </c>
      <c r="B187" t="s">
        <v>5</v>
      </c>
      <c r="C187" t="s">
        <v>486</v>
      </c>
      <c r="D187" t="s">
        <v>91</v>
      </c>
      <c r="E187" t="str">
        <f>HYPERLINK("https://talan.bank.gov.ua/get-user-certificate/K84rcABOyfyOr4-SOB59","Завантажити сертифікат")</f>
        <v>Завантажити сертифікат</v>
      </c>
    </row>
    <row r="188" spans="1:5" x14ac:dyDescent="0.3">
      <c r="A188" t="s">
        <v>487</v>
      </c>
      <c r="B188" t="s">
        <v>5</v>
      </c>
      <c r="C188" t="s">
        <v>488</v>
      </c>
      <c r="D188" t="s">
        <v>489</v>
      </c>
      <c r="E188" t="str">
        <f>HYPERLINK("https://talan.bank.gov.ua/get-user-certificate/K84rcxSDdVD_FtQrDO6m","Завантажити сертифікат")</f>
        <v>Завантажити сертифікат</v>
      </c>
    </row>
    <row r="189" spans="1:5" x14ac:dyDescent="0.3">
      <c r="A189" t="s">
        <v>490</v>
      </c>
      <c r="B189" t="s">
        <v>5</v>
      </c>
      <c r="C189" t="s">
        <v>491</v>
      </c>
      <c r="D189" t="s">
        <v>355</v>
      </c>
      <c r="E189" t="str">
        <f>HYPERLINK("https://talan.bank.gov.ua/get-user-certificate/K84rcdD1Sb4NGtaMOj5U","Завантажити сертифікат")</f>
        <v>Завантажити сертифікат</v>
      </c>
    </row>
    <row r="190" spans="1:5" x14ac:dyDescent="0.3">
      <c r="A190" t="s">
        <v>492</v>
      </c>
      <c r="B190" t="s">
        <v>5</v>
      </c>
      <c r="C190" t="s">
        <v>493</v>
      </c>
      <c r="D190" t="s">
        <v>449</v>
      </c>
      <c r="E190" t="str">
        <f>HYPERLINK("https://talan.bank.gov.ua/get-user-certificate/K84rcYACjK_8B6LnI3VS","Завантажити сертифікат")</f>
        <v>Завантажити сертифікат</v>
      </c>
    </row>
    <row r="191" spans="1:5" x14ac:dyDescent="0.3">
      <c r="A191" t="s">
        <v>494</v>
      </c>
      <c r="B191" t="s">
        <v>5</v>
      </c>
      <c r="C191" t="s">
        <v>495</v>
      </c>
      <c r="D191" t="s">
        <v>52</v>
      </c>
      <c r="E191" t="str">
        <f>HYPERLINK("https://talan.bank.gov.ua/get-user-certificate/K84rcJi-9n1MJCz0QIkZ","Завантажити сертифікат")</f>
        <v>Завантажити сертифікат</v>
      </c>
    </row>
    <row r="192" spans="1:5" x14ac:dyDescent="0.3">
      <c r="A192" t="s">
        <v>496</v>
      </c>
      <c r="B192" t="s">
        <v>5</v>
      </c>
      <c r="C192" t="s">
        <v>497</v>
      </c>
      <c r="D192" t="s">
        <v>377</v>
      </c>
      <c r="E192" t="str">
        <f>HYPERLINK("https://talan.bank.gov.ua/get-user-certificate/K84rcpGFIsFh-8qZ0_L_","Завантажити сертифікат")</f>
        <v>Завантажити сертифікат</v>
      </c>
    </row>
    <row r="193" spans="1:5" x14ac:dyDescent="0.3">
      <c r="A193" t="s">
        <v>498</v>
      </c>
      <c r="B193" t="s">
        <v>5</v>
      </c>
      <c r="C193" t="s">
        <v>499</v>
      </c>
      <c r="D193" t="s">
        <v>500</v>
      </c>
      <c r="E193" t="str">
        <f>HYPERLINK("https://talan.bank.gov.ua/get-user-certificate/K84rcNtBZC883yWCzASY","Завантажити сертифікат")</f>
        <v>Завантажити сертифікат</v>
      </c>
    </row>
    <row r="194" spans="1:5" x14ac:dyDescent="0.3">
      <c r="A194" t="s">
        <v>501</v>
      </c>
      <c r="B194" t="s">
        <v>5</v>
      </c>
      <c r="C194" t="s">
        <v>502</v>
      </c>
      <c r="D194" t="s">
        <v>503</v>
      </c>
      <c r="E194" t="str">
        <f>HYPERLINK("https://talan.bank.gov.ua/get-user-certificate/K84rcY_wnt_5Krlx6Hfs","Завантажити сертифікат")</f>
        <v>Завантажити сертифікат</v>
      </c>
    </row>
    <row r="195" spans="1:5" x14ac:dyDescent="0.3">
      <c r="A195" t="s">
        <v>504</v>
      </c>
      <c r="B195" t="s">
        <v>5</v>
      </c>
      <c r="C195" t="s">
        <v>505</v>
      </c>
      <c r="D195" t="s">
        <v>88</v>
      </c>
      <c r="E195" t="str">
        <f>HYPERLINK("https://talan.bank.gov.ua/get-user-certificate/K84rceSdjF4RYSOK3wht","Завантажити сертифікат")</f>
        <v>Завантажити сертифікат</v>
      </c>
    </row>
    <row r="196" spans="1:5" x14ac:dyDescent="0.3">
      <c r="A196" t="s">
        <v>506</v>
      </c>
      <c r="B196" t="s">
        <v>5</v>
      </c>
      <c r="C196" t="s">
        <v>507</v>
      </c>
      <c r="D196" t="s">
        <v>444</v>
      </c>
      <c r="E196" t="str">
        <f>HYPERLINK("https://talan.bank.gov.ua/get-user-certificate/K84rcjN6MATakxfKJ0O-","Завантажити сертифікат")</f>
        <v>Завантажити сертифікат</v>
      </c>
    </row>
    <row r="197" spans="1:5" x14ac:dyDescent="0.3">
      <c r="A197" t="s">
        <v>508</v>
      </c>
      <c r="B197" t="s">
        <v>5</v>
      </c>
      <c r="C197" t="s">
        <v>509</v>
      </c>
      <c r="D197" t="s">
        <v>510</v>
      </c>
      <c r="E197" t="str">
        <f>HYPERLINK("https://talan.bank.gov.ua/get-user-certificate/K84rcvs6ibj8_5eJSvtJ","Завантажити сертифікат")</f>
        <v>Завантажити сертифікат</v>
      </c>
    </row>
    <row r="198" spans="1:5" x14ac:dyDescent="0.3">
      <c r="A198" t="s">
        <v>511</v>
      </c>
      <c r="B198" t="s">
        <v>5</v>
      </c>
      <c r="C198" t="s">
        <v>512</v>
      </c>
      <c r="D198" t="s">
        <v>513</v>
      </c>
      <c r="E198" t="str">
        <f>HYPERLINK("https://talan.bank.gov.ua/get-user-certificate/K84rc8HJ14CK523llU0R","Завантажити сертифікат")</f>
        <v>Завантажити сертифікат</v>
      </c>
    </row>
    <row r="199" spans="1:5" x14ac:dyDescent="0.3">
      <c r="A199" t="s">
        <v>514</v>
      </c>
      <c r="B199" t="s">
        <v>5</v>
      </c>
      <c r="C199" t="s">
        <v>515</v>
      </c>
      <c r="D199" t="s">
        <v>306</v>
      </c>
      <c r="E199" t="str">
        <f>HYPERLINK("https://talan.bank.gov.ua/get-user-certificate/K84rc5Kw6o0s29b60o4T","Завантажити сертифікат")</f>
        <v>Завантажити сертифікат</v>
      </c>
    </row>
    <row r="200" spans="1:5" x14ac:dyDescent="0.3">
      <c r="A200" t="s">
        <v>516</v>
      </c>
      <c r="B200" t="s">
        <v>5</v>
      </c>
      <c r="C200" t="s">
        <v>517</v>
      </c>
      <c r="D200" t="s">
        <v>91</v>
      </c>
      <c r="E200" t="str">
        <f>HYPERLINK("https://talan.bank.gov.ua/get-user-certificate/K84rcsEzbjljSYfW4wo1","Завантажити сертифікат")</f>
        <v>Завантажити сертифікат</v>
      </c>
    </row>
    <row r="201" spans="1:5" x14ac:dyDescent="0.3">
      <c r="A201" t="s">
        <v>518</v>
      </c>
      <c r="B201" t="s">
        <v>5</v>
      </c>
      <c r="C201" t="s">
        <v>519</v>
      </c>
      <c r="D201" t="s">
        <v>338</v>
      </c>
      <c r="E201" t="str">
        <f>HYPERLINK("https://talan.bank.gov.ua/get-user-certificate/K84rcyVZFrsXUCcgKwtu","Завантажити сертифікат")</f>
        <v>Завантажити сертифікат</v>
      </c>
    </row>
    <row r="202" spans="1:5" x14ac:dyDescent="0.3">
      <c r="A202" t="s">
        <v>520</v>
      </c>
      <c r="B202" t="s">
        <v>5</v>
      </c>
      <c r="C202" t="s">
        <v>521</v>
      </c>
      <c r="D202" t="s">
        <v>88</v>
      </c>
      <c r="E202" t="str">
        <f>HYPERLINK("https://talan.bank.gov.ua/get-user-certificate/K84rc4cVtAXERed4BGZh","Завантажити сертифікат")</f>
        <v>Завантажити сертифікат</v>
      </c>
    </row>
    <row r="203" spans="1:5" x14ac:dyDescent="0.3">
      <c r="A203" t="s">
        <v>522</v>
      </c>
      <c r="B203" t="s">
        <v>5</v>
      </c>
      <c r="C203" t="s">
        <v>523</v>
      </c>
      <c r="D203" t="s">
        <v>91</v>
      </c>
      <c r="E203" t="str">
        <f>HYPERLINK("https://talan.bank.gov.ua/get-user-certificate/K84rcz5ZQSc1COBwODtt","Завантажити сертифікат")</f>
        <v>Завантажити сертифікат</v>
      </c>
    </row>
    <row r="204" spans="1:5" x14ac:dyDescent="0.3">
      <c r="A204" t="s">
        <v>524</v>
      </c>
      <c r="B204" t="s">
        <v>5</v>
      </c>
      <c r="C204" t="s">
        <v>525</v>
      </c>
      <c r="D204" t="s">
        <v>225</v>
      </c>
      <c r="E204" t="str">
        <f>HYPERLINK("https://talan.bank.gov.ua/get-user-certificate/K84rcu4w8LkXmq2OM3Xu","Завантажити сертифікат")</f>
        <v>Завантажити сертифікат</v>
      </c>
    </row>
    <row r="205" spans="1:5" x14ac:dyDescent="0.3">
      <c r="A205" t="s">
        <v>526</v>
      </c>
      <c r="B205" t="s">
        <v>5</v>
      </c>
      <c r="C205" t="s">
        <v>527</v>
      </c>
      <c r="D205" t="s">
        <v>528</v>
      </c>
      <c r="E205" t="str">
        <f>HYPERLINK("https://talan.bank.gov.ua/get-user-certificate/K84rc4nd4KENmwAFzKMs","Завантажити сертифікат")</f>
        <v>Завантажити сертифікат</v>
      </c>
    </row>
    <row r="206" spans="1:5" x14ac:dyDescent="0.3">
      <c r="A206" t="s">
        <v>529</v>
      </c>
      <c r="B206" t="s">
        <v>5</v>
      </c>
      <c r="C206" t="s">
        <v>530</v>
      </c>
      <c r="D206" t="s">
        <v>88</v>
      </c>
      <c r="E206" t="str">
        <f>HYPERLINK("https://talan.bank.gov.ua/get-user-certificate/K84rczLE0UyzRnN_T0_Y","Завантажити сертифікат")</f>
        <v>Завантажити сертифікат</v>
      </c>
    </row>
    <row r="207" spans="1:5" x14ac:dyDescent="0.3">
      <c r="A207" t="s">
        <v>531</v>
      </c>
      <c r="B207" t="s">
        <v>5</v>
      </c>
      <c r="C207" t="s">
        <v>532</v>
      </c>
      <c r="D207" t="s">
        <v>91</v>
      </c>
      <c r="E207" t="str">
        <f>HYPERLINK("https://talan.bank.gov.ua/get-user-certificate/K84rcvrt2GwuFk8DE9-K","Завантажити сертифікат")</f>
        <v>Завантажити сертифікат</v>
      </c>
    </row>
    <row r="208" spans="1:5" x14ac:dyDescent="0.3">
      <c r="A208" t="s">
        <v>533</v>
      </c>
      <c r="B208" t="s">
        <v>5</v>
      </c>
      <c r="C208" t="s">
        <v>534</v>
      </c>
      <c r="D208" t="s">
        <v>535</v>
      </c>
      <c r="E208" t="str">
        <f>HYPERLINK("https://talan.bank.gov.ua/get-user-certificate/K84rcOxzJKumrKl3kmgX","Завантажити сертифікат")</f>
        <v>Завантажити сертифікат</v>
      </c>
    </row>
    <row r="209" spans="1:5" x14ac:dyDescent="0.3">
      <c r="A209" t="s">
        <v>536</v>
      </c>
      <c r="B209" t="s">
        <v>5</v>
      </c>
      <c r="C209" t="s">
        <v>537</v>
      </c>
      <c r="D209" t="s">
        <v>338</v>
      </c>
      <c r="E209" t="str">
        <f>HYPERLINK("https://talan.bank.gov.ua/get-user-certificate/K84rc4oy1lXDu9XRXq2e","Завантажити сертифікат")</f>
        <v>Завантажити сертифікат</v>
      </c>
    </row>
    <row r="210" spans="1:5" x14ac:dyDescent="0.3">
      <c r="A210" t="s">
        <v>538</v>
      </c>
      <c r="B210" t="s">
        <v>5</v>
      </c>
      <c r="C210" t="s">
        <v>539</v>
      </c>
      <c r="D210" t="s">
        <v>540</v>
      </c>
      <c r="E210" t="str">
        <f>HYPERLINK("https://talan.bank.gov.ua/get-user-certificate/K84rce1sQ_nm9ikWLiY2","Завантажити сертифікат")</f>
        <v>Завантажити сертифікат</v>
      </c>
    </row>
    <row r="211" spans="1:5" x14ac:dyDescent="0.3">
      <c r="A211" t="s">
        <v>541</v>
      </c>
      <c r="B211" t="s">
        <v>5</v>
      </c>
      <c r="C211" t="s">
        <v>542</v>
      </c>
      <c r="D211" t="s">
        <v>306</v>
      </c>
      <c r="E211" t="str">
        <f>HYPERLINK("https://talan.bank.gov.ua/get-user-certificate/K84rcQ9vITUnusigLkI4","Завантажити сертифікат")</f>
        <v>Завантажити сертифікат</v>
      </c>
    </row>
    <row r="212" spans="1:5" x14ac:dyDescent="0.3">
      <c r="A212" t="s">
        <v>543</v>
      </c>
      <c r="B212" t="s">
        <v>5</v>
      </c>
      <c r="C212" t="s">
        <v>544</v>
      </c>
      <c r="D212" t="s">
        <v>545</v>
      </c>
      <c r="E212" t="str">
        <f>HYPERLINK("https://talan.bank.gov.ua/get-user-certificate/K84rc5svLigVI2qWx9Dk","Завантажити сертифікат")</f>
        <v>Завантажити сертифікат</v>
      </c>
    </row>
    <row r="213" spans="1:5" x14ac:dyDescent="0.3">
      <c r="A213" t="s">
        <v>546</v>
      </c>
      <c r="B213" t="s">
        <v>5</v>
      </c>
      <c r="C213" t="s">
        <v>547</v>
      </c>
      <c r="D213" t="s">
        <v>338</v>
      </c>
      <c r="E213" t="str">
        <f>HYPERLINK("https://talan.bank.gov.ua/get-user-certificate/K84rcPyzLQllMxTPk5Hl","Завантажити сертифікат")</f>
        <v>Завантажити сертифікат</v>
      </c>
    </row>
    <row r="214" spans="1:5" x14ac:dyDescent="0.3">
      <c r="A214" t="s">
        <v>548</v>
      </c>
      <c r="B214" t="s">
        <v>5</v>
      </c>
      <c r="C214" t="s">
        <v>549</v>
      </c>
      <c r="D214" t="s">
        <v>550</v>
      </c>
      <c r="E214" t="str">
        <f>HYPERLINK("https://talan.bank.gov.ua/get-user-certificate/K84rclc30kIhnxzy8PqN","Завантажити сертифікат")</f>
        <v>Завантажити сертифікат</v>
      </c>
    </row>
    <row r="215" spans="1:5" x14ac:dyDescent="0.3">
      <c r="A215" t="s">
        <v>551</v>
      </c>
      <c r="B215" t="s">
        <v>5</v>
      </c>
      <c r="C215" t="s">
        <v>552</v>
      </c>
      <c r="D215" t="s">
        <v>553</v>
      </c>
      <c r="E215" t="str">
        <f>HYPERLINK("https://talan.bank.gov.ua/get-user-certificate/K84rcy6Pe7kbapq1JH2Q","Завантажити сертифікат")</f>
        <v>Завантажити сертифікат</v>
      </c>
    </row>
    <row r="216" spans="1:5" x14ac:dyDescent="0.3">
      <c r="A216" t="s">
        <v>554</v>
      </c>
      <c r="B216" t="s">
        <v>5</v>
      </c>
      <c r="C216" t="s">
        <v>555</v>
      </c>
      <c r="D216" t="s">
        <v>88</v>
      </c>
      <c r="E216" t="str">
        <f>HYPERLINK("https://talan.bank.gov.ua/get-user-certificate/K84rcf4J9TSkGPfIyhXA","Завантажити сертифікат")</f>
        <v>Завантажити сертифікат</v>
      </c>
    </row>
    <row r="217" spans="1:5" x14ac:dyDescent="0.3">
      <c r="A217" t="s">
        <v>556</v>
      </c>
      <c r="B217" t="s">
        <v>5</v>
      </c>
      <c r="C217" t="s">
        <v>557</v>
      </c>
      <c r="D217" t="s">
        <v>306</v>
      </c>
      <c r="E217" t="str">
        <f>HYPERLINK("https://talan.bank.gov.ua/get-user-certificate/K84rcJU2KxVNBJjC_636","Завантажити сертифікат")</f>
        <v>Завантажити сертифікат</v>
      </c>
    </row>
    <row r="218" spans="1:5" x14ac:dyDescent="0.3">
      <c r="A218" t="s">
        <v>558</v>
      </c>
      <c r="B218" t="s">
        <v>5</v>
      </c>
      <c r="C218" t="s">
        <v>559</v>
      </c>
      <c r="D218" t="s">
        <v>88</v>
      </c>
      <c r="E218" t="str">
        <f>HYPERLINK("https://talan.bank.gov.ua/get-user-certificate/K84rcO08GUZIIfAYfLBE","Завантажити сертифікат")</f>
        <v>Завантажити сертифікат</v>
      </c>
    </row>
    <row r="219" spans="1:5" x14ac:dyDescent="0.3">
      <c r="A219" t="s">
        <v>560</v>
      </c>
      <c r="B219" t="s">
        <v>5</v>
      </c>
      <c r="C219" t="s">
        <v>561</v>
      </c>
      <c r="D219" t="s">
        <v>225</v>
      </c>
      <c r="E219" t="str">
        <f>HYPERLINK("https://talan.bank.gov.ua/get-user-certificate/K84rcede8zFlrNN_qNP5","Завантажити сертифікат")</f>
        <v>Завантажити сертифікат</v>
      </c>
    </row>
    <row r="220" spans="1:5" x14ac:dyDescent="0.3">
      <c r="A220" t="s">
        <v>562</v>
      </c>
      <c r="B220" t="s">
        <v>5</v>
      </c>
      <c r="C220" t="s">
        <v>563</v>
      </c>
      <c r="D220" t="s">
        <v>88</v>
      </c>
      <c r="E220" t="str">
        <f>HYPERLINK("https://talan.bank.gov.ua/get-user-certificate/K84rcZd5ONAGGcl-ntXb","Завантажити сертифікат")</f>
        <v>Завантажити сертифікат</v>
      </c>
    </row>
    <row r="221" spans="1:5" x14ac:dyDescent="0.3">
      <c r="A221" t="s">
        <v>564</v>
      </c>
      <c r="B221" t="s">
        <v>5</v>
      </c>
      <c r="C221" t="s">
        <v>565</v>
      </c>
      <c r="D221" t="s">
        <v>88</v>
      </c>
      <c r="E221" t="str">
        <f>HYPERLINK("https://talan.bank.gov.ua/get-user-certificate/K84rc4Pq2wlTjQVg1OW4","Завантажити сертифікат")</f>
        <v>Завантажити сертифікат</v>
      </c>
    </row>
    <row r="222" spans="1:5" x14ac:dyDescent="0.3">
      <c r="A222" t="s">
        <v>566</v>
      </c>
      <c r="B222" t="s">
        <v>5</v>
      </c>
      <c r="C222" t="s">
        <v>567</v>
      </c>
      <c r="D222" t="s">
        <v>88</v>
      </c>
      <c r="E222" t="str">
        <f>HYPERLINK("https://talan.bank.gov.ua/get-user-certificate/K84rcBnUzIYDvoxaM1vU","Завантажити сертифікат")</f>
        <v>Завантажити сертифікат</v>
      </c>
    </row>
    <row r="223" spans="1:5" x14ac:dyDescent="0.3">
      <c r="A223" t="s">
        <v>568</v>
      </c>
      <c r="B223" t="s">
        <v>5</v>
      </c>
      <c r="C223" t="s">
        <v>569</v>
      </c>
      <c r="D223" t="s">
        <v>570</v>
      </c>
      <c r="E223" t="str">
        <f>HYPERLINK("https://talan.bank.gov.ua/get-user-certificate/K84rcNPtrnY38kVyBGp1","Завантажити сертифікат")</f>
        <v>Завантажити сертифікат</v>
      </c>
    </row>
    <row r="224" spans="1:5" x14ac:dyDescent="0.3">
      <c r="A224" t="s">
        <v>571</v>
      </c>
      <c r="B224" t="s">
        <v>5</v>
      </c>
      <c r="C224" t="s">
        <v>572</v>
      </c>
      <c r="D224" t="s">
        <v>88</v>
      </c>
      <c r="E224" t="str">
        <f>HYPERLINK("https://talan.bank.gov.ua/get-user-certificate/K84rcU0vIbwJG-T9Bnuu","Завантажити сертифікат")</f>
        <v>Завантажити сертифікат</v>
      </c>
    </row>
    <row r="225" spans="1:5" x14ac:dyDescent="0.3">
      <c r="A225" t="s">
        <v>573</v>
      </c>
      <c r="B225" t="s">
        <v>5</v>
      </c>
      <c r="C225" t="s">
        <v>574</v>
      </c>
      <c r="D225" t="s">
        <v>575</v>
      </c>
      <c r="E225" t="str">
        <f>HYPERLINK("https://talan.bank.gov.ua/get-user-certificate/K84rcU7X5rmTvz0Zqw1p","Завантажити сертифікат")</f>
        <v>Завантажити сертифікат</v>
      </c>
    </row>
    <row r="226" spans="1:5" x14ac:dyDescent="0.3">
      <c r="A226" t="s">
        <v>576</v>
      </c>
      <c r="B226" t="s">
        <v>5</v>
      </c>
      <c r="C226" t="s">
        <v>577</v>
      </c>
      <c r="D226" t="s">
        <v>88</v>
      </c>
      <c r="E226" t="str">
        <f>HYPERLINK("https://talan.bank.gov.ua/get-user-certificate/K84rcTQCelPDsDoM7mfj","Завантажити сертифікат")</f>
        <v>Завантажити сертифікат</v>
      </c>
    </row>
    <row r="227" spans="1:5" x14ac:dyDescent="0.3">
      <c r="A227" t="s">
        <v>578</v>
      </c>
      <c r="B227" t="s">
        <v>5</v>
      </c>
      <c r="C227" t="s">
        <v>579</v>
      </c>
      <c r="D227" t="s">
        <v>570</v>
      </c>
      <c r="E227" t="str">
        <f>HYPERLINK("https://talan.bank.gov.ua/get-user-certificate/K84rc8gK5Uk6rpJqtRib","Завантажити сертифікат")</f>
        <v>Завантажити сертифікат</v>
      </c>
    </row>
    <row r="228" spans="1:5" x14ac:dyDescent="0.3">
      <c r="A228" t="s">
        <v>580</v>
      </c>
      <c r="B228" t="s">
        <v>5</v>
      </c>
      <c r="C228" t="s">
        <v>581</v>
      </c>
      <c r="D228" t="s">
        <v>88</v>
      </c>
      <c r="E228" t="str">
        <f>HYPERLINK("https://talan.bank.gov.ua/get-user-certificate/K84rcve2M_zvNG9bweHc","Завантажити сертифікат")</f>
        <v>Завантажити сертифікат</v>
      </c>
    </row>
    <row r="229" spans="1:5" x14ac:dyDescent="0.3">
      <c r="A229" t="s">
        <v>582</v>
      </c>
      <c r="B229" t="s">
        <v>5</v>
      </c>
      <c r="C229" t="s">
        <v>583</v>
      </c>
      <c r="D229" t="s">
        <v>88</v>
      </c>
      <c r="E229" t="str">
        <f>HYPERLINK("https://talan.bank.gov.ua/get-user-certificate/K84rcGZH090KGUHpEZj7","Завантажити сертифікат")</f>
        <v>Завантажити сертифікат</v>
      </c>
    </row>
    <row r="230" spans="1:5" x14ac:dyDescent="0.3">
      <c r="A230" t="s">
        <v>584</v>
      </c>
      <c r="B230" t="s">
        <v>5</v>
      </c>
      <c r="C230" t="s">
        <v>585</v>
      </c>
      <c r="D230" t="s">
        <v>586</v>
      </c>
      <c r="E230" t="str">
        <f>HYPERLINK("https://talan.bank.gov.ua/get-user-certificate/K84rc3PHejOEG2BN9lSO","Завантажити сертифікат")</f>
        <v>Завантажити сертифікат</v>
      </c>
    </row>
    <row r="231" spans="1:5" x14ac:dyDescent="0.3">
      <c r="A231" t="s">
        <v>587</v>
      </c>
      <c r="B231" t="s">
        <v>5</v>
      </c>
      <c r="C231" t="s">
        <v>588</v>
      </c>
      <c r="D231" t="s">
        <v>570</v>
      </c>
      <c r="E231" t="str">
        <f>HYPERLINK("https://talan.bank.gov.ua/get-user-certificate/K84rcz7joQ_jPxOdpj36","Завантажити сертифікат")</f>
        <v>Завантажити сертифікат</v>
      </c>
    </row>
    <row r="232" spans="1:5" x14ac:dyDescent="0.3">
      <c r="A232" t="s">
        <v>589</v>
      </c>
      <c r="B232" t="s">
        <v>5</v>
      </c>
      <c r="C232" t="s">
        <v>590</v>
      </c>
      <c r="D232" t="s">
        <v>591</v>
      </c>
      <c r="E232" t="str">
        <f>HYPERLINK("https://talan.bank.gov.ua/get-user-certificate/K84rc7ePVMQTmbCP-_ce","Завантажити сертифікат")</f>
        <v>Завантажити сертифікат</v>
      </c>
    </row>
    <row r="233" spans="1:5" x14ac:dyDescent="0.3">
      <c r="A233" t="s">
        <v>592</v>
      </c>
      <c r="B233" t="s">
        <v>5</v>
      </c>
      <c r="C233" t="s">
        <v>593</v>
      </c>
      <c r="D233" t="s">
        <v>201</v>
      </c>
      <c r="E233" t="str">
        <f>HYPERLINK("https://talan.bank.gov.ua/get-user-certificate/K84rc3dIN8WKo4KYJjLJ","Завантажити сертифікат")</f>
        <v>Завантажити сертифікат</v>
      </c>
    </row>
    <row r="234" spans="1:5" x14ac:dyDescent="0.3">
      <c r="A234" t="s">
        <v>594</v>
      </c>
      <c r="B234" t="s">
        <v>5</v>
      </c>
      <c r="C234" t="s">
        <v>595</v>
      </c>
      <c r="D234" t="s">
        <v>596</v>
      </c>
      <c r="E234" t="str">
        <f>HYPERLINK("https://talan.bank.gov.ua/get-user-certificate/K84rcLQHiCfuR-0W55ne","Завантажити сертифікат")</f>
        <v>Завантажити сертифікат</v>
      </c>
    </row>
    <row r="235" spans="1:5" x14ac:dyDescent="0.3">
      <c r="A235" t="s">
        <v>597</v>
      </c>
      <c r="B235" t="s">
        <v>5</v>
      </c>
      <c r="C235" t="s">
        <v>598</v>
      </c>
      <c r="D235" t="s">
        <v>599</v>
      </c>
      <c r="E235" t="str">
        <f>HYPERLINK("https://talan.bank.gov.ua/get-user-certificate/K84rcFvqrp6v9Q3OLdQd","Завантажити сертифікат")</f>
        <v>Завантажити сертифікат</v>
      </c>
    </row>
    <row r="236" spans="1:5" x14ac:dyDescent="0.3">
      <c r="A236" t="s">
        <v>600</v>
      </c>
      <c r="B236" t="s">
        <v>5</v>
      </c>
      <c r="C236" t="s">
        <v>601</v>
      </c>
      <c r="D236" t="s">
        <v>602</v>
      </c>
      <c r="E236" t="str">
        <f>HYPERLINK("https://talan.bank.gov.ua/get-user-certificate/K84rcBSP23YWh3F9bH9f","Завантажити сертифікат")</f>
        <v>Завантажити сертифікат</v>
      </c>
    </row>
    <row r="237" spans="1:5" x14ac:dyDescent="0.3">
      <c r="A237" t="s">
        <v>603</v>
      </c>
      <c r="B237" t="s">
        <v>5</v>
      </c>
      <c r="C237" t="s">
        <v>604</v>
      </c>
      <c r="D237" t="s">
        <v>605</v>
      </c>
      <c r="E237" t="str">
        <f>HYPERLINK("https://talan.bank.gov.ua/get-user-certificate/K84rc4fiLhZhyTS90gy4","Завантажити сертифікат")</f>
        <v>Завантажити сертифікат</v>
      </c>
    </row>
    <row r="238" spans="1:5" x14ac:dyDescent="0.3">
      <c r="A238" t="s">
        <v>606</v>
      </c>
      <c r="B238" t="s">
        <v>5</v>
      </c>
      <c r="C238" t="s">
        <v>607</v>
      </c>
      <c r="D238" t="s">
        <v>608</v>
      </c>
      <c r="E238" t="str">
        <f>HYPERLINK("https://talan.bank.gov.ua/get-user-certificate/K84rcbCu6iMT2akSOA7K","Завантажити сертифікат")</f>
        <v>Завантажити сертифікат</v>
      </c>
    </row>
    <row r="239" spans="1:5" x14ac:dyDescent="0.3">
      <c r="A239" t="s">
        <v>609</v>
      </c>
      <c r="B239" t="s">
        <v>5</v>
      </c>
      <c r="C239" t="s">
        <v>610</v>
      </c>
      <c r="D239" t="s">
        <v>392</v>
      </c>
      <c r="E239" t="str">
        <f>HYPERLINK("https://talan.bank.gov.ua/get-user-certificate/K84rcSKvqBrdn_hRiYhD","Завантажити сертифікат")</f>
        <v>Завантажити сертифікат</v>
      </c>
    </row>
    <row r="240" spans="1:5" x14ac:dyDescent="0.3">
      <c r="A240" t="s">
        <v>611</v>
      </c>
      <c r="B240" t="s">
        <v>5</v>
      </c>
      <c r="C240" t="s">
        <v>612</v>
      </c>
      <c r="D240" t="s">
        <v>605</v>
      </c>
      <c r="E240" t="str">
        <f>HYPERLINK("https://talan.bank.gov.ua/get-user-certificate/K84rc6zUc3PT-3pNWbDG","Завантажити сертифікат")</f>
        <v>Завантажити сертифікат</v>
      </c>
    </row>
    <row r="241" spans="1:5" x14ac:dyDescent="0.3">
      <c r="A241" t="s">
        <v>613</v>
      </c>
      <c r="B241" t="s">
        <v>5</v>
      </c>
      <c r="C241" t="s">
        <v>614</v>
      </c>
      <c r="D241" t="s">
        <v>88</v>
      </c>
      <c r="E241" t="str">
        <f>HYPERLINK("https://talan.bank.gov.ua/get-user-certificate/K84rcL9HJGAdJxrk1Xwl","Завантажити сертифікат")</f>
        <v>Завантажити сертифікат</v>
      </c>
    </row>
    <row r="242" spans="1:5" x14ac:dyDescent="0.3">
      <c r="A242" t="s">
        <v>615</v>
      </c>
      <c r="B242" t="s">
        <v>5</v>
      </c>
      <c r="C242" t="s">
        <v>616</v>
      </c>
      <c r="D242" t="s">
        <v>605</v>
      </c>
      <c r="E242" t="str">
        <f>HYPERLINK("https://talan.bank.gov.ua/get-user-certificate/K84rcH32ZfNWDNW4Cvxl","Завантажити сертифікат")</f>
        <v>Завантажити сертифікат</v>
      </c>
    </row>
    <row r="243" spans="1:5" x14ac:dyDescent="0.3">
      <c r="A243" t="s">
        <v>617</v>
      </c>
      <c r="B243" t="s">
        <v>5</v>
      </c>
      <c r="C243" t="s">
        <v>618</v>
      </c>
      <c r="D243" t="s">
        <v>619</v>
      </c>
      <c r="E243" t="str">
        <f>HYPERLINK("https://talan.bank.gov.ua/get-user-certificate/K84rcDrLRfBj6Y904m1p","Завантажити сертифікат")</f>
        <v>Завантажити сертифікат</v>
      </c>
    </row>
    <row r="244" spans="1:5" x14ac:dyDescent="0.3">
      <c r="A244" t="s">
        <v>620</v>
      </c>
      <c r="B244" t="s">
        <v>5</v>
      </c>
      <c r="C244" t="s">
        <v>621</v>
      </c>
      <c r="D244" t="s">
        <v>622</v>
      </c>
      <c r="E244" t="str">
        <f>HYPERLINK("https://talan.bank.gov.ua/get-user-certificate/K84rcGJlK1Mr5f1kTX4-","Завантажити сертифікат")</f>
        <v>Завантажити сертифікат</v>
      </c>
    </row>
    <row r="245" spans="1:5" x14ac:dyDescent="0.3">
      <c r="A245" t="s">
        <v>623</v>
      </c>
      <c r="B245" t="s">
        <v>5</v>
      </c>
      <c r="C245" t="s">
        <v>624</v>
      </c>
      <c r="D245" t="s">
        <v>625</v>
      </c>
      <c r="E245" t="str">
        <f>HYPERLINK("https://talan.bank.gov.ua/get-user-certificate/K84rc3HYoo73Rlfn39D2","Завантажити сертифікат")</f>
        <v>Завантажити сертифікат</v>
      </c>
    </row>
    <row r="246" spans="1:5" x14ac:dyDescent="0.3">
      <c r="A246" t="s">
        <v>626</v>
      </c>
      <c r="B246" t="s">
        <v>5</v>
      </c>
      <c r="C246" t="s">
        <v>627</v>
      </c>
      <c r="D246" t="s">
        <v>392</v>
      </c>
      <c r="E246" t="str">
        <f>HYPERLINK("https://talan.bank.gov.ua/get-user-certificate/K84rcgEL7YSz-exwSF2q","Завантажити сертифікат")</f>
        <v>Завантажити сертифікат</v>
      </c>
    </row>
    <row r="247" spans="1:5" x14ac:dyDescent="0.3">
      <c r="A247" t="s">
        <v>628</v>
      </c>
      <c r="B247" t="s">
        <v>5</v>
      </c>
      <c r="C247" t="s">
        <v>629</v>
      </c>
      <c r="D247" t="s">
        <v>630</v>
      </c>
      <c r="E247" t="str">
        <f>HYPERLINK("https://talan.bank.gov.ua/get-user-certificate/K84rco8JiKRp3UCB4Hje","Завантажити сертифікат")</f>
        <v>Завантажити сертифікат</v>
      </c>
    </row>
    <row r="248" spans="1:5" x14ac:dyDescent="0.3">
      <c r="A248" t="s">
        <v>631</v>
      </c>
      <c r="B248" t="s">
        <v>5</v>
      </c>
      <c r="C248" t="s">
        <v>632</v>
      </c>
      <c r="D248" t="s">
        <v>599</v>
      </c>
      <c r="E248" t="str">
        <f>HYPERLINK("https://talan.bank.gov.ua/get-user-certificate/K84rc1f_TcgTHLS8GoK6","Завантажити сертифікат")</f>
        <v>Завантажити сертифікат</v>
      </c>
    </row>
    <row r="249" spans="1:5" x14ac:dyDescent="0.3">
      <c r="A249" t="s">
        <v>633</v>
      </c>
      <c r="B249" t="s">
        <v>5</v>
      </c>
      <c r="C249" t="s">
        <v>634</v>
      </c>
      <c r="D249" t="s">
        <v>392</v>
      </c>
      <c r="E249" t="str">
        <f>HYPERLINK("https://talan.bank.gov.ua/get-user-certificate/K84rcQAgDMpjUp6YiTVn","Завантажити сертифікат")</f>
        <v>Завантажити сертифікат</v>
      </c>
    </row>
    <row r="250" spans="1:5" x14ac:dyDescent="0.3">
      <c r="A250" t="s">
        <v>635</v>
      </c>
      <c r="B250" t="s">
        <v>5</v>
      </c>
      <c r="C250" t="s">
        <v>636</v>
      </c>
      <c r="D250" t="s">
        <v>637</v>
      </c>
      <c r="E250" t="str">
        <f>HYPERLINK("https://talan.bank.gov.ua/get-user-certificate/K84rck2gx_91GJUr1tEt","Завантажити сертифікат")</f>
        <v>Завантажити сертифікат</v>
      </c>
    </row>
    <row r="251" spans="1:5" x14ac:dyDescent="0.3">
      <c r="A251" t="s">
        <v>638</v>
      </c>
      <c r="B251" t="s">
        <v>5</v>
      </c>
      <c r="C251" t="s">
        <v>639</v>
      </c>
      <c r="D251" t="s">
        <v>637</v>
      </c>
      <c r="E251" t="str">
        <f>HYPERLINK("https://talan.bank.gov.ua/get-user-certificate/K84rcdFHxD0c-UKgldZZ","Завантажити сертифікат")</f>
        <v>Завантажити сертифікат</v>
      </c>
    </row>
    <row r="252" spans="1:5" x14ac:dyDescent="0.3">
      <c r="A252" t="s">
        <v>640</v>
      </c>
      <c r="B252" t="s">
        <v>5</v>
      </c>
      <c r="C252" t="s">
        <v>641</v>
      </c>
      <c r="D252" t="s">
        <v>642</v>
      </c>
      <c r="E252" t="str">
        <f>HYPERLINK("https://talan.bank.gov.ua/get-user-certificate/K84rcZIAZp4PAjktNN9s","Завантажити сертифікат")</f>
        <v>Завантажити сертифікат</v>
      </c>
    </row>
    <row r="253" spans="1:5" x14ac:dyDescent="0.3">
      <c r="A253" t="s">
        <v>643</v>
      </c>
      <c r="B253" t="s">
        <v>5</v>
      </c>
      <c r="C253" t="s">
        <v>644</v>
      </c>
      <c r="D253" t="s">
        <v>645</v>
      </c>
      <c r="E253" t="str">
        <f>HYPERLINK("https://talan.bank.gov.ua/get-user-certificate/K84rc9OxBdeO_YBmzNQj","Завантажити сертифікат")</f>
        <v>Завантажити сертифікат</v>
      </c>
    </row>
    <row r="254" spans="1:5" x14ac:dyDescent="0.3">
      <c r="A254" t="s">
        <v>646</v>
      </c>
      <c r="B254" t="s">
        <v>5</v>
      </c>
      <c r="C254" t="s">
        <v>647</v>
      </c>
      <c r="D254" t="s">
        <v>648</v>
      </c>
      <c r="E254" t="str">
        <f>HYPERLINK("https://talan.bank.gov.ua/get-user-certificate/K84rcsiCNAfixFe-CaJH","Завантажити сертифікат")</f>
        <v>Завантажити сертифікат</v>
      </c>
    </row>
    <row r="255" spans="1:5" x14ac:dyDescent="0.3">
      <c r="A255" t="s">
        <v>649</v>
      </c>
      <c r="B255" t="s">
        <v>5</v>
      </c>
      <c r="C255" t="s">
        <v>650</v>
      </c>
      <c r="D255" t="s">
        <v>648</v>
      </c>
      <c r="E255" t="str">
        <f>HYPERLINK("https://talan.bank.gov.ua/get-user-certificate/K84rcF6wbA-2hQQY96QL","Завантажити сертифікат")</f>
        <v>Завантажити сертифікат</v>
      </c>
    </row>
    <row r="256" spans="1:5" x14ac:dyDescent="0.3">
      <c r="A256" t="s">
        <v>651</v>
      </c>
      <c r="B256" t="s">
        <v>5</v>
      </c>
      <c r="C256" t="s">
        <v>652</v>
      </c>
      <c r="D256" t="s">
        <v>653</v>
      </c>
      <c r="E256" t="str">
        <f>HYPERLINK("https://talan.bank.gov.ua/get-user-certificate/K84rcW7XP2kwbjm59Xcn","Завантажити сертифікат")</f>
        <v>Завантажити сертифікат</v>
      </c>
    </row>
    <row r="257" spans="1:5" x14ac:dyDescent="0.3">
      <c r="A257" t="s">
        <v>654</v>
      </c>
      <c r="B257" t="s">
        <v>5</v>
      </c>
      <c r="C257" t="s">
        <v>655</v>
      </c>
      <c r="D257" t="s">
        <v>656</v>
      </c>
      <c r="E257" t="str">
        <f>HYPERLINK("https://talan.bank.gov.ua/get-user-certificate/K84rcbQFZAnCZ-4GUKtR","Завантажити сертифікат")</f>
        <v>Завантажити сертифікат</v>
      </c>
    </row>
    <row r="258" spans="1:5" x14ac:dyDescent="0.3">
      <c r="A258" t="s">
        <v>657</v>
      </c>
      <c r="B258" t="s">
        <v>5</v>
      </c>
      <c r="C258" t="s">
        <v>658</v>
      </c>
      <c r="D258" t="s">
        <v>659</v>
      </c>
      <c r="E258" t="str">
        <f>HYPERLINK("https://talan.bank.gov.ua/get-user-certificate/K84rcyhTEr5_n5ZedIUp","Завантажити сертифікат")</f>
        <v>Завантажити сертифікат</v>
      </c>
    </row>
    <row r="259" spans="1:5" x14ac:dyDescent="0.3">
      <c r="A259" t="s">
        <v>660</v>
      </c>
      <c r="B259" t="s">
        <v>5</v>
      </c>
      <c r="C259" t="s">
        <v>661</v>
      </c>
      <c r="D259" t="s">
        <v>656</v>
      </c>
      <c r="E259" t="str">
        <f>HYPERLINK("https://talan.bank.gov.ua/get-user-certificate/K84rcypkhtKdjqAFHgX2","Завантажити сертифікат")</f>
        <v>Завантажити сертифікат</v>
      </c>
    </row>
    <row r="260" spans="1:5" x14ac:dyDescent="0.3">
      <c r="A260" t="s">
        <v>662</v>
      </c>
      <c r="B260" t="s">
        <v>5</v>
      </c>
      <c r="C260" t="s">
        <v>663</v>
      </c>
      <c r="D260" t="s">
        <v>656</v>
      </c>
      <c r="E260" t="str">
        <f>HYPERLINK("https://talan.bank.gov.ua/get-user-certificate/K84rcn-BdrAe_wjNMP0W","Завантажити сертифікат")</f>
        <v>Завантажити сертифікат</v>
      </c>
    </row>
    <row r="261" spans="1:5" x14ac:dyDescent="0.3">
      <c r="A261" t="s">
        <v>664</v>
      </c>
      <c r="B261" t="s">
        <v>5</v>
      </c>
      <c r="C261" t="s">
        <v>665</v>
      </c>
      <c r="D261" t="s">
        <v>656</v>
      </c>
      <c r="E261" t="str">
        <f>HYPERLINK("https://talan.bank.gov.ua/get-user-certificate/K84rcgXbxyFs_YTNMFya","Завантажити сертифікат")</f>
        <v>Завантажити сертифікат</v>
      </c>
    </row>
    <row r="262" spans="1:5" x14ac:dyDescent="0.3">
      <c r="A262" t="s">
        <v>666</v>
      </c>
      <c r="B262" t="s">
        <v>5</v>
      </c>
      <c r="C262" t="s">
        <v>667</v>
      </c>
      <c r="D262" t="s">
        <v>545</v>
      </c>
      <c r="E262" t="str">
        <f>HYPERLINK("https://talan.bank.gov.ua/get-user-certificate/K84rcHEf_HJXhDrjOSur","Завантажити сертифікат")</f>
        <v>Завантажити сертифікат</v>
      </c>
    </row>
    <row r="263" spans="1:5" x14ac:dyDescent="0.3">
      <c r="A263" t="s">
        <v>668</v>
      </c>
      <c r="B263" t="s">
        <v>5</v>
      </c>
      <c r="C263" t="s">
        <v>669</v>
      </c>
      <c r="D263" t="s">
        <v>570</v>
      </c>
      <c r="E263" t="str">
        <f>HYPERLINK("https://talan.bank.gov.ua/get-user-certificate/K84rclyAXTEctuTXL8Ko","Завантажити сертифікат")</f>
        <v>Завантажити сертифікат</v>
      </c>
    </row>
    <row r="264" spans="1:5" x14ac:dyDescent="0.3">
      <c r="A264" t="s">
        <v>670</v>
      </c>
      <c r="B264" t="s">
        <v>5</v>
      </c>
      <c r="C264" t="s">
        <v>671</v>
      </c>
      <c r="D264" t="s">
        <v>605</v>
      </c>
      <c r="E264" t="str">
        <f>HYPERLINK("https://talan.bank.gov.ua/get-user-certificate/K84rcHZrhahA--1GVTC5","Завантажити сертифікат")</f>
        <v>Завантажити сертифікат</v>
      </c>
    </row>
    <row r="265" spans="1:5" x14ac:dyDescent="0.3">
      <c r="A265" t="s">
        <v>672</v>
      </c>
      <c r="B265" t="s">
        <v>5</v>
      </c>
      <c r="C265" t="s">
        <v>673</v>
      </c>
      <c r="D265" t="s">
        <v>674</v>
      </c>
      <c r="E265" t="str">
        <f>HYPERLINK("https://talan.bank.gov.ua/get-user-certificate/K84rcCNeFsq64NqHywAy","Завантажити сертифікат")</f>
        <v>Завантажити сертифікат</v>
      </c>
    </row>
    <row r="266" spans="1:5" x14ac:dyDescent="0.3">
      <c r="A266" t="s">
        <v>675</v>
      </c>
      <c r="B266" t="s">
        <v>5</v>
      </c>
      <c r="C266" t="s">
        <v>676</v>
      </c>
      <c r="D266" t="s">
        <v>677</v>
      </c>
      <c r="E266" t="str">
        <f>HYPERLINK("https://talan.bank.gov.ua/get-user-certificate/K84rcdu4HYXexWEuU1sU","Завантажити сертифікат")</f>
        <v>Завантажити сертифікат</v>
      </c>
    </row>
    <row r="267" spans="1:5" x14ac:dyDescent="0.3">
      <c r="A267" t="s">
        <v>678</v>
      </c>
      <c r="B267" t="s">
        <v>5</v>
      </c>
      <c r="C267" t="s">
        <v>679</v>
      </c>
      <c r="D267" t="s">
        <v>680</v>
      </c>
      <c r="E267" t="str">
        <f>HYPERLINK("https://talan.bank.gov.ua/get-user-certificate/K84rcUnFesKDP3gE20RO","Завантажити сертифікат")</f>
        <v>Завантажити сертифікат</v>
      </c>
    </row>
    <row r="268" spans="1:5" x14ac:dyDescent="0.3">
      <c r="A268" t="s">
        <v>681</v>
      </c>
      <c r="B268" t="s">
        <v>5</v>
      </c>
      <c r="C268" t="s">
        <v>682</v>
      </c>
      <c r="D268" t="s">
        <v>683</v>
      </c>
      <c r="E268" t="str">
        <f>HYPERLINK("https://talan.bank.gov.ua/get-user-certificate/K84rcBDTAnRBK5EgnZQ0","Завантажити сертифікат")</f>
        <v>Завантажити сертифікат</v>
      </c>
    </row>
    <row r="269" spans="1:5" x14ac:dyDescent="0.3">
      <c r="A269" t="s">
        <v>684</v>
      </c>
      <c r="B269" t="s">
        <v>5</v>
      </c>
      <c r="C269" t="s">
        <v>685</v>
      </c>
      <c r="D269" t="s">
        <v>686</v>
      </c>
      <c r="E269" t="str">
        <f>HYPERLINK("https://talan.bank.gov.ua/get-user-certificate/K84rcx7Q0bIoyGp6AUdA","Завантажити сертифікат")</f>
        <v>Завантажити сертифікат</v>
      </c>
    </row>
    <row r="270" spans="1:5" x14ac:dyDescent="0.3">
      <c r="A270" t="s">
        <v>687</v>
      </c>
      <c r="B270" t="s">
        <v>5</v>
      </c>
      <c r="C270" t="s">
        <v>688</v>
      </c>
      <c r="D270" t="s">
        <v>61</v>
      </c>
      <c r="E270" t="str">
        <f>HYPERLINK("https://talan.bank.gov.ua/get-user-certificate/K84rcFhddZYDEdG2hnQS","Завантажити сертифікат")</f>
        <v>Завантажити сертифікат</v>
      </c>
    </row>
    <row r="271" spans="1:5" x14ac:dyDescent="0.3">
      <c r="A271" t="s">
        <v>689</v>
      </c>
      <c r="B271" t="s">
        <v>5</v>
      </c>
      <c r="C271" t="s">
        <v>690</v>
      </c>
      <c r="D271" t="s">
        <v>656</v>
      </c>
      <c r="E271" t="str">
        <f>HYPERLINK("https://talan.bank.gov.ua/get-user-certificate/K84rcVdgzoi9Gg6acPzC","Завантажити сертифікат")</f>
        <v>Завантажити сертифікат</v>
      </c>
    </row>
    <row r="272" spans="1:5" x14ac:dyDescent="0.3">
      <c r="A272" t="s">
        <v>691</v>
      </c>
      <c r="B272" t="s">
        <v>5</v>
      </c>
      <c r="C272" t="s">
        <v>692</v>
      </c>
      <c r="D272" t="s">
        <v>366</v>
      </c>
      <c r="E272" t="str">
        <f>HYPERLINK("https://talan.bank.gov.ua/get-user-certificate/K84rcCWtuVWqVdBnDVYZ","Завантажити сертифікат")</f>
        <v>Завантажити сертифікат</v>
      </c>
    </row>
    <row r="273" spans="1:5" x14ac:dyDescent="0.3">
      <c r="A273" t="s">
        <v>693</v>
      </c>
      <c r="B273" t="s">
        <v>5</v>
      </c>
      <c r="C273" t="s">
        <v>694</v>
      </c>
      <c r="D273" t="s">
        <v>695</v>
      </c>
      <c r="E273" t="str">
        <f>HYPERLINK("https://talan.bank.gov.ua/get-user-certificate/K84rcElP4y1HV0X0aq-_","Завантажити сертифікат")</f>
        <v>Завантажити сертифікат</v>
      </c>
    </row>
    <row r="274" spans="1:5" x14ac:dyDescent="0.3">
      <c r="A274" t="s">
        <v>696</v>
      </c>
      <c r="B274" t="s">
        <v>5</v>
      </c>
      <c r="C274" t="s">
        <v>697</v>
      </c>
      <c r="D274" t="s">
        <v>605</v>
      </c>
      <c r="E274" t="str">
        <f>HYPERLINK("https://talan.bank.gov.ua/get-user-certificate/K84rcNMQWX315DH_DYEv","Завантажити сертифікат")</f>
        <v>Завантажити сертифікат</v>
      </c>
    </row>
    <row r="275" spans="1:5" x14ac:dyDescent="0.3">
      <c r="A275" t="s">
        <v>698</v>
      </c>
      <c r="B275" t="s">
        <v>5</v>
      </c>
      <c r="C275" t="s">
        <v>699</v>
      </c>
      <c r="D275" t="s">
        <v>700</v>
      </c>
      <c r="E275" t="str">
        <f>HYPERLINK("https://talan.bank.gov.ua/get-user-certificate/K84rcCUzTWQhZkel9Pvo","Завантажити сертифікат")</f>
        <v>Завантажити сертифікат</v>
      </c>
    </row>
    <row r="276" spans="1:5" x14ac:dyDescent="0.3">
      <c r="A276" t="s">
        <v>701</v>
      </c>
      <c r="B276" t="s">
        <v>5</v>
      </c>
      <c r="C276" t="s">
        <v>702</v>
      </c>
      <c r="D276" t="s">
        <v>656</v>
      </c>
      <c r="E276" t="str">
        <f>HYPERLINK("https://talan.bank.gov.ua/get-user-certificate/K84rcuVD5AsdBmlCqZnD","Завантажити сертифікат")</f>
        <v>Завантажити сертифікат</v>
      </c>
    </row>
    <row r="277" spans="1:5" x14ac:dyDescent="0.3">
      <c r="A277" t="s">
        <v>703</v>
      </c>
      <c r="B277" t="s">
        <v>5</v>
      </c>
      <c r="C277" t="s">
        <v>704</v>
      </c>
      <c r="D277" t="s">
        <v>444</v>
      </c>
      <c r="E277" t="str">
        <f>HYPERLINK("https://talan.bank.gov.ua/get-user-certificate/K84rcZa2nCOPmARApwS4","Завантажити сертифікат")</f>
        <v>Завантажити сертифікат</v>
      </c>
    </row>
    <row r="278" spans="1:5" x14ac:dyDescent="0.3">
      <c r="A278" t="s">
        <v>705</v>
      </c>
      <c r="B278" t="s">
        <v>5</v>
      </c>
      <c r="C278" t="s">
        <v>706</v>
      </c>
      <c r="D278" t="s">
        <v>656</v>
      </c>
      <c r="E278" t="str">
        <f>HYPERLINK("https://talan.bank.gov.ua/get-user-certificate/K84rcIGJBeUePtdU3kvi","Завантажити сертифікат")</f>
        <v>Завантажити сертифікат</v>
      </c>
    </row>
    <row r="279" spans="1:5" x14ac:dyDescent="0.3">
      <c r="A279" t="s">
        <v>707</v>
      </c>
      <c r="B279" t="s">
        <v>5</v>
      </c>
      <c r="C279" t="s">
        <v>708</v>
      </c>
      <c r="D279" t="s">
        <v>709</v>
      </c>
      <c r="E279" t="str">
        <f>HYPERLINK("https://talan.bank.gov.ua/get-user-certificate/K84rcm35v31J-e9YNQXQ","Завантажити сертифікат")</f>
        <v>Завантажити сертифікат</v>
      </c>
    </row>
    <row r="280" spans="1:5" x14ac:dyDescent="0.3">
      <c r="A280" t="s">
        <v>710</v>
      </c>
      <c r="B280" t="s">
        <v>5</v>
      </c>
      <c r="C280" t="s">
        <v>711</v>
      </c>
      <c r="D280" t="s">
        <v>712</v>
      </c>
      <c r="E280" t="str">
        <f>HYPERLINK("https://talan.bank.gov.ua/get-user-certificate/K84rcmi9zJTQGeK_Xj_7","Завантажити сертифікат")</f>
        <v>Завантажити сертифікат</v>
      </c>
    </row>
    <row r="281" spans="1:5" x14ac:dyDescent="0.3">
      <c r="A281" t="s">
        <v>713</v>
      </c>
      <c r="B281" t="s">
        <v>5</v>
      </c>
      <c r="C281" t="s">
        <v>714</v>
      </c>
      <c r="D281" t="s">
        <v>350</v>
      </c>
      <c r="E281" t="str">
        <f>HYPERLINK("https://talan.bank.gov.ua/get-user-certificate/K84rcBsmub1w2OohEUxZ","Завантажити сертифікат")</f>
        <v>Завантажити сертифікат</v>
      </c>
    </row>
    <row r="282" spans="1:5" x14ac:dyDescent="0.3">
      <c r="A282" t="s">
        <v>715</v>
      </c>
      <c r="B282" t="s">
        <v>5</v>
      </c>
      <c r="C282" t="s">
        <v>716</v>
      </c>
      <c r="D282" t="s">
        <v>717</v>
      </c>
      <c r="E282" t="str">
        <f>HYPERLINK("https://talan.bank.gov.ua/get-user-certificate/K84rcjzGN4vmcU7ZIjvI","Завантажити сертифікат")</f>
        <v>Завантажити сертифікат</v>
      </c>
    </row>
    <row r="283" spans="1:5" x14ac:dyDescent="0.3">
      <c r="A283" t="s">
        <v>718</v>
      </c>
      <c r="B283" t="s">
        <v>5</v>
      </c>
      <c r="C283" t="s">
        <v>719</v>
      </c>
      <c r="D283" t="s">
        <v>720</v>
      </c>
      <c r="E283" t="str">
        <f>HYPERLINK("https://talan.bank.gov.ua/get-user-certificate/K84rc0t2pqNA1d5snx0r","Завантажити сертифікат")</f>
        <v>Завантажити сертифікат</v>
      </c>
    </row>
    <row r="284" spans="1:5" x14ac:dyDescent="0.3">
      <c r="A284" t="s">
        <v>721</v>
      </c>
      <c r="B284" t="s">
        <v>5</v>
      </c>
      <c r="C284" t="s">
        <v>722</v>
      </c>
      <c r="D284" t="s">
        <v>723</v>
      </c>
      <c r="E284" t="str">
        <f>HYPERLINK("https://talan.bank.gov.ua/get-user-certificate/K84rcGfOLXJ__Q0FU2RM","Завантажити сертифікат")</f>
        <v>Завантажити сертифікат</v>
      </c>
    </row>
    <row r="285" spans="1:5" x14ac:dyDescent="0.3">
      <c r="A285" t="s">
        <v>724</v>
      </c>
      <c r="B285" t="s">
        <v>5</v>
      </c>
      <c r="C285" t="s">
        <v>725</v>
      </c>
      <c r="D285" t="s">
        <v>726</v>
      </c>
      <c r="E285" t="str">
        <f>HYPERLINK("https://talan.bank.gov.ua/get-user-certificate/K84rclSRPmWGWS0fzfVf","Завантажити сертифікат")</f>
        <v>Завантажити сертифікат</v>
      </c>
    </row>
    <row r="286" spans="1:5" x14ac:dyDescent="0.3">
      <c r="A286" t="s">
        <v>727</v>
      </c>
      <c r="B286" t="s">
        <v>5</v>
      </c>
      <c r="C286" t="s">
        <v>728</v>
      </c>
      <c r="D286" t="s">
        <v>218</v>
      </c>
      <c r="E286" t="str">
        <f>HYPERLINK("https://talan.bank.gov.ua/get-user-certificate/K84rcqVb1n8S6dgN1ckQ","Завантажити сертифікат")</f>
        <v>Завантажити сертифікат</v>
      </c>
    </row>
    <row r="287" spans="1:5" x14ac:dyDescent="0.3">
      <c r="A287" t="s">
        <v>729</v>
      </c>
      <c r="B287" t="s">
        <v>5</v>
      </c>
      <c r="C287" t="s">
        <v>730</v>
      </c>
      <c r="D287" t="s">
        <v>218</v>
      </c>
      <c r="E287" t="str">
        <f>HYPERLINK("https://talan.bank.gov.ua/get-user-certificate/K84rcI0rujsAQ48FLV4P","Завантажити сертифікат")</f>
        <v>Завантажити сертифікат</v>
      </c>
    </row>
    <row r="288" spans="1:5" x14ac:dyDescent="0.3">
      <c r="A288" t="s">
        <v>731</v>
      </c>
      <c r="B288" t="s">
        <v>5</v>
      </c>
      <c r="C288" t="s">
        <v>732</v>
      </c>
      <c r="D288" t="s">
        <v>656</v>
      </c>
      <c r="E288" t="str">
        <f>HYPERLINK("https://talan.bank.gov.ua/get-user-certificate/K84rcawXyXaltX9KfWpR","Завантажити сертифікат")</f>
        <v>Завантажити сертифікат</v>
      </c>
    </row>
    <row r="289" spans="1:5" x14ac:dyDescent="0.3">
      <c r="A289" t="s">
        <v>733</v>
      </c>
      <c r="B289" t="s">
        <v>5</v>
      </c>
      <c r="C289" t="s">
        <v>734</v>
      </c>
      <c r="D289" t="s">
        <v>656</v>
      </c>
      <c r="E289" t="str">
        <f>HYPERLINK("https://talan.bank.gov.ua/get-user-certificate/K84rcF4QDNU-_qHi81ue","Завантажити сертифікат")</f>
        <v>Завантажити сертифікат</v>
      </c>
    </row>
    <row r="290" spans="1:5" x14ac:dyDescent="0.3">
      <c r="A290" t="s">
        <v>735</v>
      </c>
      <c r="B290" t="s">
        <v>5</v>
      </c>
      <c r="C290" t="s">
        <v>736</v>
      </c>
      <c r="D290" t="s">
        <v>737</v>
      </c>
      <c r="E290" t="str">
        <f>HYPERLINK("https://talan.bank.gov.ua/get-user-certificate/K84rcUil20yNRCTxQMRW","Завантажити сертифікат")</f>
        <v>Завантажити сертифікат</v>
      </c>
    </row>
    <row r="291" spans="1:5" x14ac:dyDescent="0.3">
      <c r="A291" t="s">
        <v>738</v>
      </c>
      <c r="B291" t="s">
        <v>5</v>
      </c>
      <c r="C291" t="s">
        <v>739</v>
      </c>
      <c r="D291" t="s">
        <v>740</v>
      </c>
      <c r="E291" t="str">
        <f>HYPERLINK("https://talan.bank.gov.ua/get-user-certificate/K84rc_GfrONy6qJsRbjQ","Завантажити сертифікат")</f>
        <v>Завантажити сертифікат</v>
      </c>
    </row>
    <row r="292" spans="1:5" x14ac:dyDescent="0.3">
      <c r="A292" t="s">
        <v>741</v>
      </c>
      <c r="B292" t="s">
        <v>5</v>
      </c>
      <c r="C292" t="s">
        <v>742</v>
      </c>
      <c r="D292" t="s">
        <v>743</v>
      </c>
      <c r="E292" t="str">
        <f>HYPERLINK("https://talan.bank.gov.ua/get-user-certificate/K84rc90d04RDMC0eSrvO","Завантажити сертифікат")</f>
        <v>Завантажити сертифікат</v>
      </c>
    </row>
    <row r="293" spans="1:5" x14ac:dyDescent="0.3">
      <c r="A293" t="s">
        <v>744</v>
      </c>
      <c r="B293" t="s">
        <v>5</v>
      </c>
      <c r="C293" t="s">
        <v>745</v>
      </c>
      <c r="D293" t="s">
        <v>746</v>
      </c>
      <c r="E293" t="str">
        <f>HYPERLINK("https://talan.bank.gov.ua/get-user-certificate/K84rcbnGiCyRIbKSaHFb","Завантажити сертифікат")</f>
        <v>Завантажити сертифікат</v>
      </c>
    </row>
    <row r="294" spans="1:5" x14ac:dyDescent="0.3">
      <c r="A294" t="s">
        <v>747</v>
      </c>
      <c r="B294" t="s">
        <v>5</v>
      </c>
      <c r="C294" t="s">
        <v>748</v>
      </c>
      <c r="D294" t="s">
        <v>749</v>
      </c>
      <c r="E294" t="str">
        <f>HYPERLINK("https://talan.bank.gov.ua/get-user-certificate/K84rcV6I_BNCSujUCBBa","Завантажити сертифікат")</f>
        <v>Завантажити сертифікат</v>
      </c>
    </row>
    <row r="295" spans="1:5" x14ac:dyDescent="0.3">
      <c r="A295" t="s">
        <v>750</v>
      </c>
      <c r="B295" t="s">
        <v>5</v>
      </c>
      <c r="C295" t="s">
        <v>751</v>
      </c>
      <c r="D295" t="s">
        <v>743</v>
      </c>
      <c r="E295" t="str">
        <f>HYPERLINK("https://talan.bank.gov.ua/get-user-certificate/K84rchMHLq-tAJb0DaHm","Завантажити сертифікат")</f>
        <v>Завантажити сертифікат</v>
      </c>
    </row>
    <row r="296" spans="1:5" x14ac:dyDescent="0.3">
      <c r="A296" t="s">
        <v>752</v>
      </c>
      <c r="B296" t="s">
        <v>5</v>
      </c>
      <c r="C296" t="s">
        <v>753</v>
      </c>
      <c r="D296" t="s">
        <v>15</v>
      </c>
      <c r="E296" t="str">
        <f>HYPERLINK("https://talan.bank.gov.ua/get-user-certificate/K84rcoZb6MjoYLZSKxJ4","Завантажити сертифікат")</f>
        <v>Завантажити сертифікат</v>
      </c>
    </row>
    <row r="297" spans="1:5" x14ac:dyDescent="0.3">
      <c r="A297" t="s">
        <v>754</v>
      </c>
      <c r="B297" t="s">
        <v>5</v>
      </c>
      <c r="C297" t="s">
        <v>755</v>
      </c>
      <c r="D297" t="s">
        <v>756</v>
      </c>
      <c r="E297" t="str">
        <f>HYPERLINK("https://talan.bank.gov.ua/get-user-certificate/K84rcdlq7tu2e6pYnlbP","Завантажити сертифікат")</f>
        <v>Завантажити сертифікат</v>
      </c>
    </row>
    <row r="298" spans="1:5" x14ac:dyDescent="0.3">
      <c r="A298" t="s">
        <v>757</v>
      </c>
      <c r="B298" t="s">
        <v>5</v>
      </c>
      <c r="C298" t="s">
        <v>758</v>
      </c>
      <c r="D298" t="s">
        <v>656</v>
      </c>
      <c r="E298" t="str">
        <f>HYPERLINK("https://talan.bank.gov.ua/get-user-certificate/K84rcRWOkAPc40BtzD_1","Завантажити сертифікат")</f>
        <v>Завантажити сертифікат</v>
      </c>
    </row>
    <row r="299" spans="1:5" x14ac:dyDescent="0.3">
      <c r="A299" t="s">
        <v>759</v>
      </c>
      <c r="B299" t="s">
        <v>5</v>
      </c>
      <c r="C299" t="s">
        <v>760</v>
      </c>
      <c r="D299" t="s">
        <v>761</v>
      </c>
      <c r="E299" t="str">
        <f>HYPERLINK("https://talan.bank.gov.ua/get-user-certificate/K84rcSeFL3AmX_1UHRI6","Завантажити сертифікат")</f>
        <v>Завантажити сертифікат</v>
      </c>
    </row>
    <row r="300" spans="1:5" x14ac:dyDescent="0.3">
      <c r="A300" t="s">
        <v>762</v>
      </c>
      <c r="B300" t="s">
        <v>5</v>
      </c>
      <c r="C300" t="s">
        <v>763</v>
      </c>
      <c r="D300" t="s">
        <v>761</v>
      </c>
      <c r="E300" t="str">
        <f>HYPERLINK("https://talan.bank.gov.ua/get-user-certificate/K84rc5yY6PzBzcMAECjc","Завантажити сертифікат")</f>
        <v>Завантажити сертифікат</v>
      </c>
    </row>
    <row r="301" spans="1:5" x14ac:dyDescent="0.3">
      <c r="A301" t="s">
        <v>764</v>
      </c>
      <c r="B301" t="s">
        <v>5</v>
      </c>
      <c r="C301" t="s">
        <v>765</v>
      </c>
      <c r="D301" t="s">
        <v>766</v>
      </c>
      <c r="E301" t="str">
        <f>HYPERLINK("https://talan.bank.gov.ua/get-user-certificate/K84rcpmEgJtkBp9ZlN_h","Завантажити сертифікат")</f>
        <v>Завантажити сертифікат</v>
      </c>
    </row>
    <row r="302" spans="1:5" x14ac:dyDescent="0.3">
      <c r="A302" t="s">
        <v>767</v>
      </c>
      <c r="B302" t="s">
        <v>5</v>
      </c>
      <c r="C302" t="s">
        <v>768</v>
      </c>
      <c r="D302" t="s">
        <v>769</v>
      </c>
      <c r="E302" t="str">
        <f>HYPERLINK("https://talan.bank.gov.ua/get-user-certificate/K84rcqzoVtR-ragcGbpZ","Завантажити сертифікат")</f>
        <v>Завантажити сертифікат</v>
      </c>
    </row>
    <row r="303" spans="1:5" x14ac:dyDescent="0.3">
      <c r="A303" t="s">
        <v>770</v>
      </c>
      <c r="B303" t="s">
        <v>5</v>
      </c>
      <c r="C303" t="s">
        <v>771</v>
      </c>
      <c r="D303" t="s">
        <v>772</v>
      </c>
      <c r="E303" t="str">
        <f>HYPERLINK("https://talan.bank.gov.ua/get-user-certificate/K84rcS6uCWnwGQ1yHd3W","Завантажити сертифікат")</f>
        <v>Завантажити сертифікат</v>
      </c>
    </row>
    <row r="304" spans="1:5" x14ac:dyDescent="0.3">
      <c r="A304" t="s">
        <v>773</v>
      </c>
      <c r="B304" t="s">
        <v>5</v>
      </c>
      <c r="C304" t="s">
        <v>774</v>
      </c>
      <c r="D304" t="s">
        <v>338</v>
      </c>
      <c r="E304" t="str">
        <f>HYPERLINK("https://talan.bank.gov.ua/get-user-certificate/K84rccbL36bc6MpqPhJ7","Завантажити сертифікат")</f>
        <v>Завантажити сертифікат</v>
      </c>
    </row>
    <row r="305" spans="1:5" x14ac:dyDescent="0.3">
      <c r="A305" t="s">
        <v>775</v>
      </c>
      <c r="B305" t="s">
        <v>5</v>
      </c>
      <c r="C305" t="s">
        <v>776</v>
      </c>
      <c r="D305" t="s">
        <v>338</v>
      </c>
      <c r="E305" t="str">
        <f>HYPERLINK("https://talan.bank.gov.ua/get-user-certificate/K84rcxPE0talihTZEda6","Завантажити сертифікат")</f>
        <v>Завантажити сертифікат</v>
      </c>
    </row>
    <row r="306" spans="1:5" x14ac:dyDescent="0.3">
      <c r="A306" t="s">
        <v>777</v>
      </c>
      <c r="B306" t="s">
        <v>5</v>
      </c>
      <c r="C306" t="s">
        <v>778</v>
      </c>
      <c r="D306" t="s">
        <v>779</v>
      </c>
      <c r="E306" t="str">
        <f>HYPERLINK("https://talan.bank.gov.ua/get-user-certificate/K84rch10sgxOEDoiPUzx","Завантажити сертифікат")</f>
        <v>Завантажити сертифікат</v>
      </c>
    </row>
    <row r="307" spans="1:5" x14ac:dyDescent="0.3">
      <c r="A307" t="s">
        <v>780</v>
      </c>
      <c r="B307" t="s">
        <v>5</v>
      </c>
      <c r="C307" t="s">
        <v>781</v>
      </c>
      <c r="D307" t="s">
        <v>761</v>
      </c>
      <c r="E307" t="str">
        <f>HYPERLINK("https://talan.bank.gov.ua/get-user-certificate/K84rclq8RCq6rVHHWGM-","Завантажити сертифікат")</f>
        <v>Завантажити сертифікат</v>
      </c>
    </row>
    <row r="308" spans="1:5" x14ac:dyDescent="0.3">
      <c r="A308" t="s">
        <v>782</v>
      </c>
      <c r="B308" t="s">
        <v>5</v>
      </c>
      <c r="C308" t="s">
        <v>783</v>
      </c>
      <c r="D308" t="s">
        <v>784</v>
      </c>
      <c r="E308" t="str">
        <f>HYPERLINK("https://talan.bank.gov.ua/get-user-certificate/K84rcmbL1u-7j5S2Xen8","Завантажити сертифікат")</f>
        <v>Завантажити сертифікат</v>
      </c>
    </row>
    <row r="309" spans="1:5" x14ac:dyDescent="0.3">
      <c r="A309" t="s">
        <v>785</v>
      </c>
      <c r="B309" t="s">
        <v>5</v>
      </c>
      <c r="C309" t="s">
        <v>786</v>
      </c>
      <c r="D309" t="s">
        <v>787</v>
      </c>
      <c r="E309" t="str">
        <f>HYPERLINK("https://talan.bank.gov.ua/get-user-certificate/K84rc6jkHKJaE-MjC-65","Завантажити сертифікат")</f>
        <v>Завантажити сертифікат</v>
      </c>
    </row>
    <row r="310" spans="1:5" x14ac:dyDescent="0.3">
      <c r="A310" t="s">
        <v>788</v>
      </c>
      <c r="B310" t="s">
        <v>5</v>
      </c>
      <c r="C310" t="s">
        <v>789</v>
      </c>
      <c r="D310" t="s">
        <v>790</v>
      </c>
      <c r="E310" t="str">
        <f>HYPERLINK("https://talan.bank.gov.ua/get-user-certificate/K84rc1KSMASXuiyCzGjl","Завантажити сертифікат")</f>
        <v>Завантажити сертифікат</v>
      </c>
    </row>
    <row r="311" spans="1:5" x14ac:dyDescent="0.3">
      <c r="A311" t="s">
        <v>791</v>
      </c>
      <c r="B311" t="s">
        <v>5</v>
      </c>
      <c r="C311" t="s">
        <v>792</v>
      </c>
      <c r="D311" t="s">
        <v>66</v>
      </c>
      <c r="E311" t="str">
        <f>HYPERLINK("https://talan.bank.gov.ua/get-user-certificate/K84rcZJ5SNRbGlGcN6tZ","Завантажити сертифікат")</f>
        <v>Завантажити сертифікат</v>
      </c>
    </row>
    <row r="312" spans="1:5" x14ac:dyDescent="0.3">
      <c r="A312" t="s">
        <v>793</v>
      </c>
      <c r="B312" t="s">
        <v>5</v>
      </c>
      <c r="C312" t="s">
        <v>794</v>
      </c>
      <c r="D312" t="s">
        <v>795</v>
      </c>
      <c r="E312" t="str">
        <f>HYPERLINK("https://talan.bank.gov.ua/get-user-certificate/K84rcSZMKHbdav7ro4RO","Завантажити сертифікат")</f>
        <v>Завантажити сертифікат</v>
      </c>
    </row>
    <row r="313" spans="1:5" x14ac:dyDescent="0.3">
      <c r="A313" t="s">
        <v>796</v>
      </c>
      <c r="B313" t="s">
        <v>5</v>
      </c>
      <c r="C313" t="s">
        <v>797</v>
      </c>
      <c r="D313" t="s">
        <v>798</v>
      </c>
      <c r="E313" t="str">
        <f>HYPERLINK("https://talan.bank.gov.ua/get-user-certificate/K84rcS9GM6kK4USNZ12B","Завантажити сертифікат")</f>
        <v>Завантажити сертифікат</v>
      </c>
    </row>
    <row r="314" spans="1:5" x14ac:dyDescent="0.3">
      <c r="A314" t="s">
        <v>799</v>
      </c>
      <c r="B314" t="s">
        <v>5</v>
      </c>
      <c r="C314" t="s">
        <v>800</v>
      </c>
      <c r="D314" t="s">
        <v>201</v>
      </c>
      <c r="E314" t="str">
        <f>HYPERLINK("https://talan.bank.gov.ua/get-user-certificate/K84rcg5sh93GUe-XhkDu","Завантажити сертифікат")</f>
        <v>Завантажити сертифікат</v>
      </c>
    </row>
    <row r="315" spans="1:5" x14ac:dyDescent="0.3">
      <c r="A315" t="s">
        <v>801</v>
      </c>
      <c r="B315" t="s">
        <v>5</v>
      </c>
      <c r="C315" t="s">
        <v>802</v>
      </c>
      <c r="D315" t="s">
        <v>15</v>
      </c>
      <c r="E315" t="str">
        <f>HYPERLINK("https://talan.bank.gov.ua/get-user-certificate/K84rcv93w_oIXTeh-575","Завантажити сертифікат")</f>
        <v>Завантажити сертифікат</v>
      </c>
    </row>
    <row r="316" spans="1:5" x14ac:dyDescent="0.3">
      <c r="A316" t="s">
        <v>803</v>
      </c>
      <c r="B316" t="s">
        <v>5</v>
      </c>
      <c r="C316" t="s">
        <v>804</v>
      </c>
      <c r="D316" t="s">
        <v>805</v>
      </c>
      <c r="E316" t="str">
        <f>HYPERLINK("https://talan.bank.gov.ua/get-user-certificate/K84rcyswVtl7Feag6A6f","Завантажити сертифікат")</f>
        <v>Завантажити сертифікат</v>
      </c>
    </row>
    <row r="317" spans="1:5" x14ac:dyDescent="0.3">
      <c r="A317" t="s">
        <v>806</v>
      </c>
      <c r="B317" t="s">
        <v>5</v>
      </c>
      <c r="C317" t="s">
        <v>807</v>
      </c>
      <c r="D317" t="s">
        <v>808</v>
      </c>
      <c r="E317" t="str">
        <f>HYPERLINK("https://talan.bank.gov.ua/get-user-certificate/K84rcfGKx97KxsTEf8qc","Завантажити сертифікат")</f>
        <v>Завантажити сертифікат</v>
      </c>
    </row>
    <row r="318" spans="1:5" x14ac:dyDescent="0.3">
      <c r="A318" t="s">
        <v>809</v>
      </c>
      <c r="B318" t="s">
        <v>5</v>
      </c>
      <c r="C318" t="s">
        <v>810</v>
      </c>
      <c r="D318" t="s">
        <v>811</v>
      </c>
      <c r="E318" t="str">
        <f>HYPERLINK("https://talan.bank.gov.ua/get-user-certificate/K84rceKCHhFdenK86HaC","Завантажити сертифікат")</f>
        <v>Завантажити сертифікат</v>
      </c>
    </row>
    <row r="319" spans="1:5" x14ac:dyDescent="0.3">
      <c r="A319" t="s">
        <v>812</v>
      </c>
      <c r="B319" t="s">
        <v>5</v>
      </c>
      <c r="C319" t="s">
        <v>813</v>
      </c>
      <c r="D319" t="s">
        <v>814</v>
      </c>
      <c r="E319" t="str">
        <f>HYPERLINK("https://talan.bank.gov.ua/get-user-certificate/K84rcrysgL5MtOlh6mLj","Завантажити сертифікат")</f>
        <v>Завантажити сертифікат</v>
      </c>
    </row>
    <row r="320" spans="1:5" x14ac:dyDescent="0.3">
      <c r="A320" t="s">
        <v>815</v>
      </c>
      <c r="B320" t="s">
        <v>5</v>
      </c>
      <c r="C320" t="s">
        <v>816</v>
      </c>
      <c r="D320" t="s">
        <v>817</v>
      </c>
      <c r="E320" t="str">
        <f>HYPERLINK("https://talan.bank.gov.ua/get-user-certificate/K84rcAqhf-thnFrKdSVS","Завантажити сертифікат")</f>
        <v>Завантажити сертифікат</v>
      </c>
    </row>
    <row r="321" spans="1:5" x14ac:dyDescent="0.3">
      <c r="A321" t="s">
        <v>818</v>
      </c>
      <c r="B321" t="s">
        <v>5</v>
      </c>
      <c r="C321" t="s">
        <v>819</v>
      </c>
      <c r="D321" t="s">
        <v>820</v>
      </c>
      <c r="E321" t="str">
        <f>HYPERLINK("https://talan.bank.gov.ua/get-user-certificate/K84rcg__1luS-fdiKHlY","Завантажити сертифікат")</f>
        <v>Завантажити сертифікат</v>
      </c>
    </row>
    <row r="322" spans="1:5" x14ac:dyDescent="0.3">
      <c r="A322" t="s">
        <v>821</v>
      </c>
      <c r="B322" t="s">
        <v>5</v>
      </c>
      <c r="C322" t="s">
        <v>822</v>
      </c>
      <c r="D322" t="s">
        <v>823</v>
      </c>
      <c r="E322" t="str">
        <f>HYPERLINK("https://talan.bank.gov.ua/get-user-certificate/K84rcr7EdmoXMpCtfXBG","Завантажити сертифікат")</f>
        <v>Завантажити сертифікат</v>
      </c>
    </row>
    <row r="323" spans="1:5" x14ac:dyDescent="0.3">
      <c r="A323" t="s">
        <v>824</v>
      </c>
      <c r="B323" t="s">
        <v>5</v>
      </c>
      <c r="C323" t="s">
        <v>825</v>
      </c>
      <c r="D323" t="s">
        <v>826</v>
      </c>
      <c r="E323" t="str">
        <f>HYPERLINK("https://talan.bank.gov.ua/get-user-certificate/K84rc_-1-fNxO90lQ5Ae","Завантажити сертифікат")</f>
        <v>Завантажити сертифікат</v>
      </c>
    </row>
    <row r="324" spans="1:5" x14ac:dyDescent="0.3">
      <c r="A324" t="s">
        <v>827</v>
      </c>
      <c r="B324" t="s">
        <v>5</v>
      </c>
      <c r="C324" t="s">
        <v>828</v>
      </c>
      <c r="D324" t="s">
        <v>820</v>
      </c>
      <c r="E324" t="str">
        <f>HYPERLINK("https://talan.bank.gov.ua/get-user-certificate/K84rcKzgcx5WY3JOoJPI","Завантажити сертифікат")</f>
        <v>Завантажити сертифікат</v>
      </c>
    </row>
    <row r="325" spans="1:5" x14ac:dyDescent="0.3">
      <c r="A325" t="s">
        <v>829</v>
      </c>
      <c r="B325" t="s">
        <v>5</v>
      </c>
      <c r="C325" t="s">
        <v>830</v>
      </c>
      <c r="D325" t="s">
        <v>545</v>
      </c>
      <c r="E325" t="str">
        <f>HYPERLINK("https://talan.bank.gov.ua/get-user-certificate/K84rcyV4fytbmf5OA4Ql","Завантажити сертифікат")</f>
        <v>Завантажити сертифікат</v>
      </c>
    </row>
    <row r="326" spans="1:5" x14ac:dyDescent="0.3">
      <c r="A326" t="s">
        <v>831</v>
      </c>
      <c r="B326" t="s">
        <v>5</v>
      </c>
      <c r="C326" t="s">
        <v>832</v>
      </c>
      <c r="D326" t="s">
        <v>444</v>
      </c>
      <c r="E326" t="str">
        <f>HYPERLINK("https://talan.bank.gov.ua/get-user-certificate/K84rcT95ADt5GhVg1eqi","Завантажити сертифікат")</f>
        <v>Завантажити сертифікат</v>
      </c>
    </row>
    <row r="327" spans="1:5" x14ac:dyDescent="0.3">
      <c r="A327" t="s">
        <v>833</v>
      </c>
      <c r="B327" t="s">
        <v>5</v>
      </c>
      <c r="C327" t="s">
        <v>834</v>
      </c>
      <c r="D327" t="s">
        <v>444</v>
      </c>
      <c r="E327" t="str">
        <f>HYPERLINK("https://talan.bank.gov.ua/get-user-certificate/K84rcmUxdClAN6hGXvu2","Завантажити сертифікат")</f>
        <v>Завантажити сертифікат</v>
      </c>
    </row>
    <row r="328" spans="1:5" x14ac:dyDescent="0.3">
      <c r="A328" t="s">
        <v>835</v>
      </c>
      <c r="B328" t="s">
        <v>5</v>
      </c>
      <c r="C328" t="s">
        <v>836</v>
      </c>
      <c r="D328" t="s">
        <v>837</v>
      </c>
      <c r="E328" t="str">
        <f>HYPERLINK("https://talan.bank.gov.ua/get-user-certificate/K84rc1yRUOjsh989SAwA","Завантажити сертифікат")</f>
        <v>Завантажити сертифікат</v>
      </c>
    </row>
    <row r="329" spans="1:5" x14ac:dyDescent="0.3">
      <c r="A329" t="s">
        <v>838</v>
      </c>
      <c r="B329" t="s">
        <v>5</v>
      </c>
      <c r="C329" t="s">
        <v>839</v>
      </c>
      <c r="D329" t="s">
        <v>444</v>
      </c>
      <c r="E329" t="str">
        <f>HYPERLINK("https://talan.bank.gov.ua/get-user-certificate/K84rcI1RUIqXqOOyUlpB","Завантажити сертифікат")</f>
        <v>Завантажити сертифікат</v>
      </c>
    </row>
    <row r="330" spans="1:5" x14ac:dyDescent="0.3">
      <c r="A330" t="s">
        <v>840</v>
      </c>
      <c r="B330" t="s">
        <v>5</v>
      </c>
      <c r="C330" t="s">
        <v>841</v>
      </c>
      <c r="D330" t="s">
        <v>842</v>
      </c>
      <c r="E330" t="str">
        <f>HYPERLINK("https://talan.bank.gov.ua/get-user-certificate/K84rcgrdh_A3bL6ZfPsU","Завантажити сертифікат")</f>
        <v>Завантажити сертифікат</v>
      </c>
    </row>
    <row r="331" spans="1:5" x14ac:dyDescent="0.3">
      <c r="A331" t="s">
        <v>843</v>
      </c>
      <c r="B331" t="s">
        <v>5</v>
      </c>
      <c r="C331" t="s">
        <v>844</v>
      </c>
      <c r="D331" t="s">
        <v>656</v>
      </c>
      <c r="E331" t="str">
        <f>HYPERLINK("https://talan.bank.gov.ua/get-user-certificate/K84rc5bXmvt6EGEhcldl","Завантажити сертифікат")</f>
        <v>Завантажити сертифікат</v>
      </c>
    </row>
    <row r="332" spans="1:5" x14ac:dyDescent="0.3">
      <c r="A332" t="s">
        <v>845</v>
      </c>
      <c r="B332" t="s">
        <v>5</v>
      </c>
      <c r="C332" t="s">
        <v>846</v>
      </c>
      <c r="D332" t="s">
        <v>847</v>
      </c>
      <c r="E332" t="str">
        <f>HYPERLINK("https://talan.bank.gov.ua/get-user-certificate/K84rc3Y20F5dJDG4P9uD","Завантажити сертифікат")</f>
        <v>Завантажити сертифікат</v>
      </c>
    </row>
    <row r="333" spans="1:5" x14ac:dyDescent="0.3">
      <c r="A333" t="s">
        <v>848</v>
      </c>
      <c r="B333" t="s">
        <v>5</v>
      </c>
      <c r="C333" t="s">
        <v>849</v>
      </c>
      <c r="D333" t="s">
        <v>850</v>
      </c>
      <c r="E333" t="str">
        <f>HYPERLINK("https://talan.bank.gov.ua/get-user-certificate/K84rcjeutciffvNrtqsH","Завантажити сертифікат")</f>
        <v>Завантажити сертифікат</v>
      </c>
    </row>
    <row r="334" spans="1:5" x14ac:dyDescent="0.3">
      <c r="A334" t="s">
        <v>851</v>
      </c>
      <c r="B334" t="s">
        <v>5</v>
      </c>
      <c r="C334" t="s">
        <v>852</v>
      </c>
      <c r="D334" t="s">
        <v>853</v>
      </c>
      <c r="E334" t="str">
        <f>HYPERLINK("https://talan.bank.gov.ua/get-user-certificate/K84rcyYtXv8xGyEXcDLj","Завантажити сертифікат")</f>
        <v>Завантажити сертифікат</v>
      </c>
    </row>
    <row r="335" spans="1:5" x14ac:dyDescent="0.3">
      <c r="A335" t="s">
        <v>854</v>
      </c>
      <c r="B335" t="s">
        <v>5</v>
      </c>
      <c r="C335" t="s">
        <v>855</v>
      </c>
      <c r="D335" t="s">
        <v>856</v>
      </c>
      <c r="E335" t="str">
        <f>HYPERLINK("https://talan.bank.gov.ua/get-user-certificate/K84rc66X-nDQ4Nr6rfDi","Завантажити сертифікат")</f>
        <v>Завантажити сертифікат</v>
      </c>
    </row>
    <row r="336" spans="1:5" x14ac:dyDescent="0.3">
      <c r="A336" t="s">
        <v>857</v>
      </c>
      <c r="B336" t="s">
        <v>5</v>
      </c>
      <c r="C336" t="s">
        <v>858</v>
      </c>
      <c r="D336" t="s">
        <v>859</v>
      </c>
      <c r="E336" t="str">
        <f>HYPERLINK("https://talan.bank.gov.ua/get-user-certificate/K84rcwH1VEFTP-A4MOdW","Завантажити сертифікат")</f>
        <v>Завантажити сертифікат</v>
      </c>
    </row>
    <row r="337" spans="1:5" x14ac:dyDescent="0.3">
      <c r="A337" t="s">
        <v>860</v>
      </c>
      <c r="B337" t="s">
        <v>5</v>
      </c>
      <c r="C337" t="s">
        <v>861</v>
      </c>
      <c r="D337" t="s">
        <v>444</v>
      </c>
      <c r="E337" t="str">
        <f>HYPERLINK("https://talan.bank.gov.ua/get-user-certificate/K84rcUFFeLteb7N5JVJv","Завантажити сертифікат")</f>
        <v>Завантажити сертифікат</v>
      </c>
    </row>
    <row r="338" spans="1:5" x14ac:dyDescent="0.3">
      <c r="A338" t="s">
        <v>862</v>
      </c>
      <c r="B338" t="s">
        <v>5</v>
      </c>
      <c r="C338" t="s">
        <v>863</v>
      </c>
      <c r="D338" t="s">
        <v>444</v>
      </c>
      <c r="E338" t="str">
        <f>HYPERLINK("https://talan.bank.gov.ua/get-user-certificate/K84rcIK8w5ngB4R7QuV0","Завантажити сертифікат")</f>
        <v>Завантажити сертифікат</v>
      </c>
    </row>
    <row r="339" spans="1:5" x14ac:dyDescent="0.3">
      <c r="A339" t="s">
        <v>864</v>
      </c>
      <c r="B339" t="s">
        <v>5</v>
      </c>
      <c r="C339" t="s">
        <v>865</v>
      </c>
      <c r="D339" t="s">
        <v>444</v>
      </c>
      <c r="E339" t="str">
        <f>HYPERLINK("https://talan.bank.gov.ua/get-user-certificate/K84rcdyU4hI0KWGZ71hU","Завантажити сертифікат")</f>
        <v>Завантажити сертифікат</v>
      </c>
    </row>
    <row r="340" spans="1:5" x14ac:dyDescent="0.3">
      <c r="A340" t="s">
        <v>866</v>
      </c>
      <c r="B340" t="s">
        <v>5</v>
      </c>
      <c r="C340" t="s">
        <v>867</v>
      </c>
      <c r="D340" t="s">
        <v>306</v>
      </c>
      <c r="E340" t="str">
        <f>HYPERLINK("https://talan.bank.gov.ua/get-user-certificate/K84rcIIPUEXVVdztzPjI","Завантажити сертифікат")</f>
        <v>Завантажити сертифікат</v>
      </c>
    </row>
    <row r="341" spans="1:5" x14ac:dyDescent="0.3">
      <c r="A341" t="s">
        <v>868</v>
      </c>
      <c r="B341" t="s">
        <v>5</v>
      </c>
      <c r="C341" t="s">
        <v>869</v>
      </c>
      <c r="D341" t="s">
        <v>870</v>
      </c>
      <c r="E341" t="str">
        <f>HYPERLINK("https://talan.bank.gov.ua/get-user-certificate/K84rcHasn6aEPU3VTujU","Завантажити сертифікат")</f>
        <v>Завантажити сертифікат</v>
      </c>
    </row>
    <row r="342" spans="1:5" x14ac:dyDescent="0.3">
      <c r="A342" t="s">
        <v>871</v>
      </c>
      <c r="B342" t="s">
        <v>5</v>
      </c>
      <c r="C342" t="s">
        <v>872</v>
      </c>
      <c r="D342" t="s">
        <v>444</v>
      </c>
      <c r="E342" t="str">
        <f>HYPERLINK("https://talan.bank.gov.ua/get-user-certificate/K84rcDhz9pzyEBZBAZ1a","Завантажити сертифікат")</f>
        <v>Завантажити сертифікат</v>
      </c>
    </row>
    <row r="343" spans="1:5" x14ac:dyDescent="0.3">
      <c r="A343" t="s">
        <v>873</v>
      </c>
      <c r="B343" t="s">
        <v>5</v>
      </c>
      <c r="C343" t="s">
        <v>874</v>
      </c>
      <c r="D343" t="s">
        <v>444</v>
      </c>
      <c r="E343" t="str">
        <f>HYPERLINK("https://talan.bank.gov.ua/get-user-certificate/K84rcOYsYn9oaWxUmfD1","Завантажити сертифікат")</f>
        <v>Завантажити сертифікат</v>
      </c>
    </row>
    <row r="344" spans="1:5" x14ac:dyDescent="0.3">
      <c r="A344" t="s">
        <v>875</v>
      </c>
      <c r="B344" t="s">
        <v>5</v>
      </c>
      <c r="C344" t="s">
        <v>876</v>
      </c>
      <c r="D344" t="s">
        <v>18</v>
      </c>
      <c r="E344" t="str">
        <f>HYPERLINK("https://talan.bank.gov.ua/get-user-certificate/K84rcFPrIDsTBshfqlUv","Завантажити сертифікат")</f>
        <v>Завантажити сертифікат</v>
      </c>
    </row>
    <row r="345" spans="1:5" x14ac:dyDescent="0.3">
      <c r="A345" t="s">
        <v>877</v>
      </c>
      <c r="B345" t="s">
        <v>5</v>
      </c>
      <c r="C345" t="s">
        <v>878</v>
      </c>
      <c r="D345" t="s">
        <v>879</v>
      </c>
      <c r="E345" t="str">
        <f>HYPERLINK("https://talan.bank.gov.ua/get-user-certificate/K84rcdtPGWphbjKI0EGD","Завантажити сертифікат")</f>
        <v>Завантажити сертифікат</v>
      </c>
    </row>
    <row r="346" spans="1:5" x14ac:dyDescent="0.3">
      <c r="A346" t="s">
        <v>880</v>
      </c>
      <c r="B346" t="s">
        <v>5</v>
      </c>
      <c r="C346" t="s">
        <v>881</v>
      </c>
      <c r="D346" t="s">
        <v>850</v>
      </c>
      <c r="E346" t="str">
        <f>HYPERLINK("https://talan.bank.gov.ua/get-user-certificate/K84rc7B2dfRv-evKQRlA","Завантажити сертифікат")</f>
        <v>Завантажити сертифікат</v>
      </c>
    </row>
    <row r="347" spans="1:5" x14ac:dyDescent="0.3">
      <c r="A347" t="s">
        <v>882</v>
      </c>
      <c r="B347" t="s">
        <v>5</v>
      </c>
      <c r="C347" t="s">
        <v>883</v>
      </c>
      <c r="D347" t="s">
        <v>444</v>
      </c>
      <c r="E347" t="str">
        <f>HYPERLINK("https://talan.bank.gov.ua/get-user-certificate/K84rcBBZjTibGj2koIqN","Завантажити сертифікат")</f>
        <v>Завантажити сертифікат</v>
      </c>
    </row>
    <row r="348" spans="1:5" x14ac:dyDescent="0.3">
      <c r="A348" t="s">
        <v>884</v>
      </c>
      <c r="B348" t="s">
        <v>5</v>
      </c>
      <c r="C348" t="s">
        <v>885</v>
      </c>
      <c r="D348" t="s">
        <v>859</v>
      </c>
      <c r="E348" t="str">
        <f>HYPERLINK("https://talan.bank.gov.ua/get-user-certificate/K84rcXX-ljy_c83g2aq4","Завантажити сертифікат")</f>
        <v>Завантажити сертифікат</v>
      </c>
    </row>
    <row r="349" spans="1:5" x14ac:dyDescent="0.3">
      <c r="A349" t="s">
        <v>886</v>
      </c>
      <c r="B349" t="s">
        <v>5</v>
      </c>
      <c r="C349" t="s">
        <v>887</v>
      </c>
      <c r="D349" t="s">
        <v>444</v>
      </c>
      <c r="E349" t="str">
        <f>HYPERLINK("https://talan.bank.gov.ua/get-user-certificate/K84rcgaVfKy9AlE5oQF8","Завантажити сертифікат")</f>
        <v>Завантажити сертифікат</v>
      </c>
    </row>
    <row r="350" spans="1:5" x14ac:dyDescent="0.3">
      <c r="A350" t="s">
        <v>888</v>
      </c>
      <c r="B350" t="s">
        <v>5</v>
      </c>
      <c r="C350" t="s">
        <v>889</v>
      </c>
      <c r="D350" t="s">
        <v>890</v>
      </c>
      <c r="E350" t="str">
        <f>HYPERLINK("https://talan.bank.gov.ua/get-user-certificate/K84rcJfKNAI-2wIk7M-5","Завантажити сертифікат")</f>
        <v>Завантажити сертифікат</v>
      </c>
    </row>
    <row r="351" spans="1:5" x14ac:dyDescent="0.3">
      <c r="A351" t="s">
        <v>891</v>
      </c>
      <c r="B351" t="s">
        <v>5</v>
      </c>
      <c r="C351" t="s">
        <v>892</v>
      </c>
      <c r="D351" t="s">
        <v>444</v>
      </c>
      <c r="E351" t="str">
        <f>HYPERLINK("https://talan.bank.gov.ua/get-user-certificate/K84rc2TrVh5v4g82rR3n","Завантажити сертифікат")</f>
        <v>Завантажити сертифікат</v>
      </c>
    </row>
    <row r="352" spans="1:5" x14ac:dyDescent="0.3">
      <c r="A352" t="s">
        <v>893</v>
      </c>
      <c r="B352" t="s">
        <v>5</v>
      </c>
      <c r="C352" t="s">
        <v>894</v>
      </c>
      <c r="D352" t="s">
        <v>895</v>
      </c>
      <c r="E352" t="str">
        <f>HYPERLINK("https://talan.bank.gov.ua/get-user-certificate/K84rcDDsrDltortTCv2f","Завантажити сертифікат")</f>
        <v>Завантажити сертифікат</v>
      </c>
    </row>
    <row r="353" spans="1:5" x14ac:dyDescent="0.3">
      <c r="A353" t="s">
        <v>896</v>
      </c>
      <c r="B353" t="s">
        <v>5</v>
      </c>
      <c r="C353" t="s">
        <v>897</v>
      </c>
      <c r="D353" t="s">
        <v>49</v>
      </c>
      <c r="E353" t="str">
        <f>HYPERLINK("https://talan.bank.gov.ua/get-user-certificate/K84rcQOdpRLV4cyizDzh","Завантажити сертифікат")</f>
        <v>Завантажити сертифікат</v>
      </c>
    </row>
    <row r="354" spans="1:5" x14ac:dyDescent="0.3">
      <c r="A354" t="s">
        <v>898</v>
      </c>
      <c r="B354" t="s">
        <v>5</v>
      </c>
      <c r="C354" t="s">
        <v>899</v>
      </c>
      <c r="D354" t="s">
        <v>444</v>
      </c>
      <c r="E354" t="str">
        <f>HYPERLINK("https://talan.bank.gov.ua/get-user-certificate/K84rcHi6YbyBS330H5mb","Завантажити сертифікат")</f>
        <v>Завантажити сертифікат</v>
      </c>
    </row>
    <row r="355" spans="1:5" x14ac:dyDescent="0.3">
      <c r="A355" t="s">
        <v>900</v>
      </c>
      <c r="B355" t="s">
        <v>5</v>
      </c>
      <c r="C355" t="s">
        <v>901</v>
      </c>
      <c r="D355" t="s">
        <v>243</v>
      </c>
      <c r="E355" t="str">
        <f>HYPERLINK("https://talan.bank.gov.ua/get-user-certificate/K84rcP_5RJCWD2dMMriy","Завантажити сертифікат")</f>
        <v>Завантажити сертифікат</v>
      </c>
    </row>
    <row r="356" spans="1:5" x14ac:dyDescent="0.3">
      <c r="A356" t="s">
        <v>902</v>
      </c>
      <c r="B356" t="s">
        <v>5</v>
      </c>
      <c r="C356" t="s">
        <v>903</v>
      </c>
      <c r="D356" t="s">
        <v>444</v>
      </c>
      <c r="E356" t="str">
        <f>HYPERLINK("https://talan.bank.gov.ua/get-user-certificate/K84rcxc0uLe-Gb6Xevu7","Завантажити сертифікат")</f>
        <v>Завантажити сертифікат</v>
      </c>
    </row>
    <row r="357" spans="1:5" x14ac:dyDescent="0.3">
      <c r="A357" t="s">
        <v>904</v>
      </c>
      <c r="B357" t="s">
        <v>5</v>
      </c>
      <c r="C357" t="s">
        <v>905</v>
      </c>
      <c r="D357" t="s">
        <v>444</v>
      </c>
      <c r="E357" t="str">
        <f>HYPERLINK("https://talan.bank.gov.ua/get-user-certificate/K84rch9w2_KqEoGLz7Bh","Завантажити сертифікат")</f>
        <v>Завантажити сертифікат</v>
      </c>
    </row>
    <row r="358" spans="1:5" x14ac:dyDescent="0.3">
      <c r="A358" t="s">
        <v>906</v>
      </c>
      <c r="B358" t="s">
        <v>5</v>
      </c>
      <c r="C358" t="s">
        <v>907</v>
      </c>
      <c r="D358" t="s">
        <v>908</v>
      </c>
      <c r="E358" t="str">
        <f>HYPERLINK("https://talan.bank.gov.ua/get-user-certificate/K84rc0QppImD1I3J6-VE","Завантажити сертифікат")</f>
        <v>Завантажити сертифікат</v>
      </c>
    </row>
    <row r="359" spans="1:5" x14ac:dyDescent="0.3">
      <c r="A359" t="s">
        <v>909</v>
      </c>
      <c r="B359" t="s">
        <v>5</v>
      </c>
      <c r="C359" t="s">
        <v>910</v>
      </c>
      <c r="D359" t="s">
        <v>911</v>
      </c>
      <c r="E359" t="str">
        <f>HYPERLINK("https://talan.bank.gov.ua/get-user-certificate/K84rcol-E98SOcifGnWZ","Завантажити сертифікат")</f>
        <v>Завантажити сертифікат</v>
      </c>
    </row>
    <row r="360" spans="1:5" x14ac:dyDescent="0.3">
      <c r="A360" t="s">
        <v>912</v>
      </c>
      <c r="B360" t="s">
        <v>5</v>
      </c>
      <c r="C360" t="s">
        <v>913</v>
      </c>
      <c r="D360" t="s">
        <v>847</v>
      </c>
      <c r="E360" t="str">
        <f>HYPERLINK("https://talan.bank.gov.ua/get-user-certificate/K84rcql2h7JHKc6Nwo6-","Завантажити сертифікат")</f>
        <v>Завантажити сертифікат</v>
      </c>
    </row>
    <row r="361" spans="1:5" x14ac:dyDescent="0.3">
      <c r="A361" t="s">
        <v>914</v>
      </c>
      <c r="B361" t="s">
        <v>5</v>
      </c>
      <c r="C361" t="s">
        <v>915</v>
      </c>
      <c r="D361" t="s">
        <v>916</v>
      </c>
      <c r="E361" t="str">
        <f>HYPERLINK("https://talan.bank.gov.ua/get-user-certificate/K84rcE4mpDXtxOSweuLn","Завантажити сертифікат")</f>
        <v>Завантажити сертифікат</v>
      </c>
    </row>
    <row r="362" spans="1:5" x14ac:dyDescent="0.3">
      <c r="A362" t="s">
        <v>917</v>
      </c>
      <c r="B362" t="s">
        <v>5</v>
      </c>
      <c r="C362" t="s">
        <v>918</v>
      </c>
      <c r="D362" t="s">
        <v>444</v>
      </c>
      <c r="E362" t="str">
        <f>HYPERLINK("https://talan.bank.gov.ua/get-user-certificate/K84rcCB5lSulk1wEYmMY","Завантажити сертифікат")</f>
        <v>Завантажити сертифікат</v>
      </c>
    </row>
    <row r="363" spans="1:5" x14ac:dyDescent="0.3">
      <c r="A363" t="s">
        <v>919</v>
      </c>
      <c r="B363" t="s">
        <v>5</v>
      </c>
      <c r="C363" t="s">
        <v>920</v>
      </c>
      <c r="D363" t="s">
        <v>895</v>
      </c>
      <c r="E363" t="str">
        <f>HYPERLINK("https://talan.bank.gov.ua/get-user-certificate/K84rcYq7Kk_cfgk1H48Q","Завантажити сертифікат")</f>
        <v>Завантажити сертифікат</v>
      </c>
    </row>
    <row r="364" spans="1:5" x14ac:dyDescent="0.3">
      <c r="A364" t="s">
        <v>921</v>
      </c>
      <c r="B364" t="s">
        <v>5</v>
      </c>
      <c r="C364" t="s">
        <v>922</v>
      </c>
      <c r="D364" t="s">
        <v>683</v>
      </c>
      <c r="E364" t="str">
        <f>HYPERLINK("https://talan.bank.gov.ua/get-user-certificate/K84rc8zKatS_v3T9W9Pg","Завантажити сертифікат")</f>
        <v>Завантажити сертифікат</v>
      </c>
    </row>
    <row r="365" spans="1:5" x14ac:dyDescent="0.3">
      <c r="A365" t="s">
        <v>923</v>
      </c>
      <c r="B365" t="s">
        <v>5</v>
      </c>
      <c r="C365" t="s">
        <v>924</v>
      </c>
      <c r="D365" t="s">
        <v>805</v>
      </c>
      <c r="E365" t="str">
        <f>HYPERLINK("https://talan.bank.gov.ua/get-user-certificate/K84rctWMxd53M0_nd02i","Завантажити сертифікат")</f>
        <v>Завантажити сертифікат</v>
      </c>
    </row>
    <row r="366" spans="1:5" x14ac:dyDescent="0.3">
      <c r="A366" t="s">
        <v>925</v>
      </c>
      <c r="B366" t="s">
        <v>5</v>
      </c>
      <c r="C366" t="s">
        <v>926</v>
      </c>
      <c r="D366" t="s">
        <v>927</v>
      </c>
      <c r="E366" t="str">
        <f>HYPERLINK("https://talan.bank.gov.ua/get-user-certificate/K84rcIUVf1I09m2fTwiz","Завантажити сертифікат")</f>
        <v>Завантажити сертифікат</v>
      </c>
    </row>
    <row r="367" spans="1:5" x14ac:dyDescent="0.3">
      <c r="A367" t="s">
        <v>928</v>
      </c>
      <c r="B367" t="s">
        <v>5</v>
      </c>
      <c r="C367" t="s">
        <v>929</v>
      </c>
      <c r="D367" t="s">
        <v>930</v>
      </c>
      <c r="E367" t="str">
        <f>HYPERLINK("https://talan.bank.gov.ua/get-user-certificate/K84rcc48Lxk924u3IAch","Завантажити сертифікат")</f>
        <v>Завантажити сертифікат</v>
      </c>
    </row>
    <row r="368" spans="1:5" x14ac:dyDescent="0.3">
      <c r="A368" t="s">
        <v>931</v>
      </c>
      <c r="B368" t="s">
        <v>5</v>
      </c>
      <c r="C368" t="s">
        <v>932</v>
      </c>
      <c r="D368" t="s">
        <v>933</v>
      </c>
      <c r="E368" t="str">
        <f>HYPERLINK("https://talan.bank.gov.ua/get-user-certificate/K84rcEnGIE71zL7r7XsR","Завантажити сертифікат")</f>
        <v>Завантажити сертифікат</v>
      </c>
    </row>
    <row r="369" spans="1:5" x14ac:dyDescent="0.3">
      <c r="A369" t="s">
        <v>934</v>
      </c>
      <c r="B369" t="s">
        <v>5</v>
      </c>
      <c r="C369" t="s">
        <v>935</v>
      </c>
      <c r="D369" t="s">
        <v>936</v>
      </c>
      <c r="E369" t="str">
        <f>HYPERLINK("https://talan.bank.gov.ua/get-user-certificate/K84rcOdsMQKukfywTVQ4","Завантажити сертифікат")</f>
        <v>Завантажити сертифікат</v>
      </c>
    </row>
    <row r="370" spans="1:5" x14ac:dyDescent="0.3">
      <c r="A370" t="s">
        <v>937</v>
      </c>
      <c r="B370" t="s">
        <v>5</v>
      </c>
      <c r="C370" t="s">
        <v>938</v>
      </c>
      <c r="D370" t="s">
        <v>939</v>
      </c>
      <c r="E370" t="str">
        <f>HYPERLINK("https://talan.bank.gov.ua/get-user-certificate/K84rcmTW7C_HYtseKoCN","Завантажити сертифікат")</f>
        <v>Завантажити сертифікат</v>
      </c>
    </row>
    <row r="371" spans="1:5" x14ac:dyDescent="0.3">
      <c r="A371" t="s">
        <v>940</v>
      </c>
      <c r="B371" t="s">
        <v>5</v>
      </c>
      <c r="C371" t="s">
        <v>941</v>
      </c>
      <c r="D371" t="s">
        <v>942</v>
      </c>
      <c r="E371" t="str">
        <f>HYPERLINK("https://talan.bank.gov.ua/get-user-certificate/K84rcleG2KdbAWGC7WIM","Завантажити сертифікат")</f>
        <v>Завантажити сертифікат</v>
      </c>
    </row>
    <row r="372" spans="1:5" x14ac:dyDescent="0.3">
      <c r="A372" t="s">
        <v>943</v>
      </c>
      <c r="B372" t="s">
        <v>5</v>
      </c>
      <c r="C372" t="s">
        <v>944</v>
      </c>
      <c r="D372" t="s">
        <v>766</v>
      </c>
      <c r="E372" t="str">
        <f>HYPERLINK("https://talan.bank.gov.ua/get-user-certificate/K84rchf2IdBV4Kigzrhe","Завантажити сертифікат")</f>
        <v>Завантажити сертифікат</v>
      </c>
    </row>
    <row r="373" spans="1:5" x14ac:dyDescent="0.3">
      <c r="A373" t="s">
        <v>945</v>
      </c>
      <c r="B373" t="s">
        <v>5</v>
      </c>
      <c r="C373" t="s">
        <v>946</v>
      </c>
      <c r="D373" t="s">
        <v>947</v>
      </c>
      <c r="E373" t="str">
        <f>HYPERLINK("https://talan.bank.gov.ua/get-user-certificate/K84rcpkjhijGO0Hf4kcJ","Завантажити сертифікат")</f>
        <v>Завантажити сертифікат</v>
      </c>
    </row>
    <row r="374" spans="1:5" x14ac:dyDescent="0.3">
      <c r="A374" t="s">
        <v>948</v>
      </c>
      <c r="B374" t="s">
        <v>5</v>
      </c>
      <c r="C374" t="s">
        <v>949</v>
      </c>
      <c r="D374" t="s">
        <v>243</v>
      </c>
      <c r="E374" t="str">
        <f>HYPERLINK("https://talan.bank.gov.ua/get-user-certificate/K84rcBPrskw6c5B9W_Ql","Завантажити сертифікат")</f>
        <v>Завантажити сертифікат</v>
      </c>
    </row>
    <row r="375" spans="1:5" x14ac:dyDescent="0.3">
      <c r="A375" t="s">
        <v>950</v>
      </c>
      <c r="B375" t="s">
        <v>5</v>
      </c>
      <c r="C375" t="s">
        <v>951</v>
      </c>
      <c r="D375" t="s">
        <v>55</v>
      </c>
      <c r="E375" t="str">
        <f>HYPERLINK("https://talan.bank.gov.ua/get-user-certificate/K84rcafOzZ39ok4TZiRT","Завантажити сертифікат")</f>
        <v>Завантажити сертифікат</v>
      </c>
    </row>
    <row r="376" spans="1:5" x14ac:dyDescent="0.3">
      <c r="A376" t="s">
        <v>952</v>
      </c>
      <c r="B376" t="s">
        <v>5</v>
      </c>
      <c r="C376" t="s">
        <v>953</v>
      </c>
      <c r="D376" t="s">
        <v>954</v>
      </c>
      <c r="E376" t="str">
        <f>HYPERLINK("https://talan.bank.gov.ua/get-user-certificate/K84rcCm49s1VIil6F1s3","Завантажити сертифікат")</f>
        <v>Завантажити сертифікат</v>
      </c>
    </row>
    <row r="377" spans="1:5" x14ac:dyDescent="0.3">
      <c r="A377" t="s">
        <v>955</v>
      </c>
      <c r="B377" t="s">
        <v>5</v>
      </c>
      <c r="C377" t="s">
        <v>956</v>
      </c>
      <c r="D377" t="s">
        <v>957</v>
      </c>
      <c r="E377" t="str">
        <f>HYPERLINK("https://talan.bank.gov.ua/get-user-certificate/K84rcOiRselkI4VWTzv2","Завантажити сертифікат")</f>
        <v>Завантажити сертифікат</v>
      </c>
    </row>
    <row r="378" spans="1:5" x14ac:dyDescent="0.3">
      <c r="A378" t="s">
        <v>958</v>
      </c>
      <c r="B378" t="s">
        <v>5</v>
      </c>
      <c r="C378" t="s">
        <v>959</v>
      </c>
      <c r="D378" t="s">
        <v>960</v>
      </c>
      <c r="E378" t="str">
        <f>HYPERLINK("https://talan.bank.gov.ua/get-user-certificate/K84rcyQbwhg_f6sL83cj","Завантажити сертифікат")</f>
        <v>Завантажити сертифікат</v>
      </c>
    </row>
    <row r="379" spans="1:5" x14ac:dyDescent="0.3">
      <c r="A379" t="s">
        <v>961</v>
      </c>
      <c r="B379" t="s">
        <v>5</v>
      </c>
      <c r="C379" t="s">
        <v>962</v>
      </c>
      <c r="D379" t="s">
        <v>444</v>
      </c>
      <c r="E379" t="str">
        <f>HYPERLINK("https://talan.bank.gov.ua/get-user-certificate/K84rc6zUOFDgdYd-NZJS","Завантажити сертифікат")</f>
        <v>Завантажити сертифікат</v>
      </c>
    </row>
    <row r="380" spans="1:5" x14ac:dyDescent="0.3">
      <c r="A380" t="s">
        <v>963</v>
      </c>
      <c r="B380" t="s">
        <v>5</v>
      </c>
      <c r="C380" t="s">
        <v>964</v>
      </c>
      <c r="D380" t="s">
        <v>489</v>
      </c>
      <c r="E380" t="str">
        <f>HYPERLINK("https://talan.bank.gov.ua/get-user-certificate/K84rc1a7m_fOwamstqNN","Завантажити сертифікат")</f>
        <v>Завантажити сертифікат</v>
      </c>
    </row>
    <row r="381" spans="1:5" x14ac:dyDescent="0.3">
      <c r="A381" t="s">
        <v>965</v>
      </c>
      <c r="B381" t="s">
        <v>5</v>
      </c>
      <c r="C381" t="s">
        <v>966</v>
      </c>
      <c r="D381" t="s">
        <v>24</v>
      </c>
      <c r="E381" t="str">
        <f>HYPERLINK("https://talan.bank.gov.ua/get-user-certificate/K84rcdKDrIfagAQW6nFP","Завантажити сертифікат")</f>
        <v>Завантажити сертифікат</v>
      </c>
    </row>
    <row r="382" spans="1:5" x14ac:dyDescent="0.3">
      <c r="A382" t="s">
        <v>967</v>
      </c>
      <c r="B382" t="s">
        <v>5</v>
      </c>
      <c r="C382" t="s">
        <v>968</v>
      </c>
      <c r="D382" t="s">
        <v>444</v>
      </c>
      <c r="E382" t="str">
        <f>HYPERLINK("https://talan.bank.gov.ua/get-user-certificate/K84rcS1FA7p2blYKFPnC","Завантажити сертифікат")</f>
        <v>Завантажити сертифікат</v>
      </c>
    </row>
    <row r="383" spans="1:5" x14ac:dyDescent="0.3">
      <c r="A383" t="s">
        <v>969</v>
      </c>
      <c r="B383" t="s">
        <v>5</v>
      </c>
      <c r="C383" t="s">
        <v>970</v>
      </c>
      <c r="D383" t="s">
        <v>971</v>
      </c>
      <c r="E383" t="str">
        <f>HYPERLINK("https://talan.bank.gov.ua/get-user-certificate/K84rcWvJSdypraxzVseo","Завантажити сертифікат")</f>
        <v>Завантажити сертифікат</v>
      </c>
    </row>
    <row r="384" spans="1:5" x14ac:dyDescent="0.3">
      <c r="A384" t="s">
        <v>972</v>
      </c>
      <c r="B384" t="s">
        <v>5</v>
      </c>
      <c r="C384" t="s">
        <v>973</v>
      </c>
      <c r="D384" t="s">
        <v>974</v>
      </c>
      <c r="E384" t="str">
        <f>HYPERLINK("https://talan.bank.gov.ua/get-user-certificate/K84rc46_wgNQ9YkPsitq","Завантажити сертифікат")</f>
        <v>Завантажити сертифікат</v>
      </c>
    </row>
    <row r="385" spans="1:5" x14ac:dyDescent="0.3">
      <c r="A385" t="s">
        <v>975</v>
      </c>
      <c r="B385" t="s">
        <v>5</v>
      </c>
      <c r="C385" t="s">
        <v>976</v>
      </c>
      <c r="D385" t="s">
        <v>243</v>
      </c>
      <c r="E385" t="str">
        <f>HYPERLINK("https://talan.bank.gov.ua/get-user-certificate/K84rcIx72kKRswp40Lmd","Завантажити сертифікат")</f>
        <v>Завантажити сертифікат</v>
      </c>
    </row>
    <row r="386" spans="1:5" x14ac:dyDescent="0.3">
      <c r="A386" t="s">
        <v>977</v>
      </c>
      <c r="B386" t="s">
        <v>5</v>
      </c>
      <c r="C386" t="s">
        <v>978</v>
      </c>
      <c r="D386" t="s">
        <v>979</v>
      </c>
      <c r="E386" t="str">
        <f>HYPERLINK("https://talan.bank.gov.ua/get-user-certificate/K84rckgWOI4Dh9UVKDp3","Завантажити сертифікат")</f>
        <v>Завантажити сертифікат</v>
      </c>
    </row>
    <row r="387" spans="1:5" x14ac:dyDescent="0.3">
      <c r="A387" t="s">
        <v>980</v>
      </c>
      <c r="B387" t="s">
        <v>5</v>
      </c>
      <c r="C387" t="s">
        <v>981</v>
      </c>
      <c r="D387" t="s">
        <v>982</v>
      </c>
      <c r="E387" t="str">
        <f>HYPERLINK("https://talan.bank.gov.ua/get-user-certificate/K84rcB-2-cfSjP080_cR","Завантажити сертифікат")</f>
        <v>Завантажити сертифікат</v>
      </c>
    </row>
    <row r="388" spans="1:5" x14ac:dyDescent="0.3">
      <c r="A388" t="s">
        <v>983</v>
      </c>
      <c r="B388" t="s">
        <v>5</v>
      </c>
      <c r="C388" t="s">
        <v>984</v>
      </c>
      <c r="D388" t="s">
        <v>55</v>
      </c>
      <c r="E388" t="str">
        <f>HYPERLINK("https://talan.bank.gov.ua/get-user-certificate/K84rc70Lcyoi44FATBlt","Завантажити сертифікат")</f>
        <v>Завантажити сертифікат</v>
      </c>
    </row>
    <row r="389" spans="1:5" x14ac:dyDescent="0.3">
      <c r="A389" t="s">
        <v>985</v>
      </c>
      <c r="B389" t="s">
        <v>5</v>
      </c>
      <c r="C389" t="s">
        <v>986</v>
      </c>
      <c r="D389" t="s">
        <v>987</v>
      </c>
      <c r="E389" t="str">
        <f>HYPERLINK("https://talan.bank.gov.ua/get-user-certificate/K84rc1GzNjVBNIGsmqN_","Завантажити сертифікат")</f>
        <v>Завантажити сертифікат</v>
      </c>
    </row>
    <row r="390" spans="1:5" x14ac:dyDescent="0.3">
      <c r="A390" t="s">
        <v>988</v>
      </c>
      <c r="B390" t="s">
        <v>5</v>
      </c>
      <c r="C390" t="s">
        <v>989</v>
      </c>
      <c r="D390" t="s">
        <v>990</v>
      </c>
      <c r="E390" t="str">
        <f>HYPERLINK("https://talan.bank.gov.ua/get-user-certificate/K84rc_WLB0K3di3nDIhz","Завантажити сертифікат")</f>
        <v>Завантажити сертифікат</v>
      </c>
    </row>
    <row r="391" spans="1:5" x14ac:dyDescent="0.3">
      <c r="A391" t="s">
        <v>991</v>
      </c>
      <c r="B391" t="s">
        <v>5</v>
      </c>
      <c r="C391" t="s">
        <v>992</v>
      </c>
      <c r="D391" t="s">
        <v>993</v>
      </c>
      <c r="E391" t="str">
        <f>HYPERLINK("https://talan.bank.gov.ua/get-user-certificate/K84rcfsathuZigwqOSdS","Завантажити сертифікат")</f>
        <v>Завантажити сертифікат</v>
      </c>
    </row>
    <row r="392" spans="1:5" x14ac:dyDescent="0.3">
      <c r="A392" t="s">
        <v>994</v>
      </c>
      <c r="B392" t="s">
        <v>5</v>
      </c>
      <c r="C392" t="s">
        <v>995</v>
      </c>
      <c r="D392" t="s">
        <v>996</v>
      </c>
      <c r="E392" t="str">
        <f>HYPERLINK("https://talan.bank.gov.ua/get-user-certificate/K84rciJGxaBwbVKq-93A","Завантажити сертифікат")</f>
        <v>Завантажити сертифікат</v>
      </c>
    </row>
    <row r="393" spans="1:5" x14ac:dyDescent="0.3">
      <c r="A393" t="s">
        <v>997</v>
      </c>
      <c r="B393" t="s">
        <v>5</v>
      </c>
      <c r="C393" t="s">
        <v>998</v>
      </c>
      <c r="D393" t="s">
        <v>999</v>
      </c>
      <c r="E393" t="str">
        <f>HYPERLINK("https://talan.bank.gov.ua/get-user-certificate/K84rcUkJFgubN_X5LHus","Завантажити сертифікат")</f>
        <v>Завантажити сертифікат</v>
      </c>
    </row>
    <row r="394" spans="1:5" x14ac:dyDescent="0.3">
      <c r="A394" t="s">
        <v>1000</v>
      </c>
      <c r="B394" t="s">
        <v>5</v>
      </c>
      <c r="C394" t="s">
        <v>1001</v>
      </c>
      <c r="D394" t="s">
        <v>1002</v>
      </c>
      <c r="E394" t="str">
        <f>HYPERLINK("https://talan.bank.gov.ua/get-user-certificate/K84rcSAtD4cHLWs9Ttbh","Завантажити сертифікат")</f>
        <v>Завантажити сертифікат</v>
      </c>
    </row>
    <row r="395" spans="1:5" x14ac:dyDescent="0.3">
      <c r="A395" t="s">
        <v>1003</v>
      </c>
      <c r="B395" t="s">
        <v>5</v>
      </c>
      <c r="C395" t="s">
        <v>1004</v>
      </c>
      <c r="D395" t="s">
        <v>1005</v>
      </c>
      <c r="E395" t="str">
        <f>HYPERLINK("https://talan.bank.gov.ua/get-user-certificate/K84rc3rgncJMpkKqAsxD","Завантажити сертифікат")</f>
        <v>Завантажити сертифікат</v>
      </c>
    </row>
    <row r="396" spans="1:5" x14ac:dyDescent="0.3">
      <c r="A396" t="s">
        <v>1006</v>
      </c>
      <c r="B396" t="s">
        <v>5</v>
      </c>
      <c r="C396" t="s">
        <v>1007</v>
      </c>
      <c r="D396" t="s">
        <v>1008</v>
      </c>
      <c r="E396" t="str">
        <f>HYPERLINK("https://talan.bank.gov.ua/get-user-certificate/K84rcz66SOGTaoIXPLZo","Завантажити сертифікат")</f>
        <v>Завантажити сертифікат</v>
      </c>
    </row>
    <row r="397" spans="1:5" x14ac:dyDescent="0.3">
      <c r="A397" t="s">
        <v>1009</v>
      </c>
      <c r="B397" t="s">
        <v>5</v>
      </c>
      <c r="C397" t="s">
        <v>1010</v>
      </c>
      <c r="D397" t="s">
        <v>1011</v>
      </c>
      <c r="E397" t="str">
        <f>HYPERLINK("https://talan.bank.gov.ua/get-user-certificate/K84rchXJ2_qH1vPcbidz","Завантажити сертифікат")</f>
        <v>Завантажити сертифікат</v>
      </c>
    </row>
    <row r="398" spans="1:5" x14ac:dyDescent="0.3">
      <c r="A398" t="s">
        <v>1012</v>
      </c>
      <c r="B398" t="s">
        <v>5</v>
      </c>
      <c r="C398" t="s">
        <v>1013</v>
      </c>
      <c r="D398" t="s">
        <v>1014</v>
      </c>
      <c r="E398" t="str">
        <f>HYPERLINK("https://talan.bank.gov.ua/get-user-certificate/K84rcbW0a76DM7ETuVDr","Завантажити сертифікат")</f>
        <v>Завантажити сертифікат</v>
      </c>
    </row>
    <row r="399" spans="1:5" x14ac:dyDescent="0.3">
      <c r="A399" t="s">
        <v>1015</v>
      </c>
      <c r="B399" t="s">
        <v>5</v>
      </c>
      <c r="C399" t="s">
        <v>1016</v>
      </c>
      <c r="D399" t="s">
        <v>452</v>
      </c>
      <c r="E399" t="str">
        <f>HYPERLINK("https://talan.bank.gov.ua/get-user-certificate/K84rchAv2GxSO8UyARsH","Завантажити сертифікат")</f>
        <v>Завантажити сертифікат</v>
      </c>
    </row>
    <row r="400" spans="1:5" x14ac:dyDescent="0.3">
      <c r="A400" t="s">
        <v>1017</v>
      </c>
      <c r="B400" t="s">
        <v>5</v>
      </c>
      <c r="C400" t="s">
        <v>1018</v>
      </c>
      <c r="D400" t="s">
        <v>1019</v>
      </c>
      <c r="E400" t="str">
        <f>HYPERLINK("https://talan.bank.gov.ua/get-user-certificate/K84rcS7lwUGCwdtTxCTZ","Завантажити сертифікат")</f>
        <v>Завантажити сертифікат</v>
      </c>
    </row>
    <row r="401" spans="1:5" x14ac:dyDescent="0.3">
      <c r="A401" t="s">
        <v>1020</v>
      </c>
      <c r="B401" t="s">
        <v>5</v>
      </c>
      <c r="C401" t="s">
        <v>1021</v>
      </c>
      <c r="D401" t="s">
        <v>392</v>
      </c>
      <c r="E401" t="str">
        <f>HYPERLINK("https://talan.bank.gov.ua/get-user-certificate/K84rcBVjPtn0BboH862c","Завантажити сертифікат")</f>
        <v>Завантажити сертифікат</v>
      </c>
    </row>
    <row r="402" spans="1:5" x14ac:dyDescent="0.3">
      <c r="A402" t="s">
        <v>1022</v>
      </c>
      <c r="B402" t="s">
        <v>5</v>
      </c>
      <c r="C402" t="s">
        <v>1023</v>
      </c>
      <c r="D402" t="s">
        <v>1024</v>
      </c>
      <c r="E402" t="str">
        <f>HYPERLINK("https://talan.bank.gov.ua/get-user-certificate/K84rc1Y7JfTp3drzDglm","Завантажити сертифікат")</f>
        <v>Завантажити сертифікат</v>
      </c>
    </row>
    <row r="403" spans="1:5" x14ac:dyDescent="0.3">
      <c r="A403" t="s">
        <v>1025</v>
      </c>
      <c r="B403" t="s">
        <v>5</v>
      </c>
      <c r="C403" t="s">
        <v>1026</v>
      </c>
      <c r="D403" t="s">
        <v>1027</v>
      </c>
      <c r="E403" t="str">
        <f>HYPERLINK("https://talan.bank.gov.ua/get-user-certificate/K84rcJ82Gt-HKIrgsNdY","Завантажити сертифікат")</f>
        <v>Завантажити сертифікат</v>
      </c>
    </row>
    <row r="404" spans="1:5" x14ac:dyDescent="0.3">
      <c r="A404" t="s">
        <v>1028</v>
      </c>
      <c r="B404" t="s">
        <v>5</v>
      </c>
      <c r="C404" t="s">
        <v>1029</v>
      </c>
      <c r="D404" t="s">
        <v>1030</v>
      </c>
      <c r="E404" t="str">
        <f>HYPERLINK("https://talan.bank.gov.ua/get-user-certificate/K84rct2h2TgGccf37jlT","Завантажити сертифікат")</f>
        <v>Завантажити сертифікат</v>
      </c>
    </row>
    <row r="405" spans="1:5" x14ac:dyDescent="0.3">
      <c r="A405" t="s">
        <v>1031</v>
      </c>
      <c r="B405" t="s">
        <v>5</v>
      </c>
      <c r="C405" t="s">
        <v>1032</v>
      </c>
      <c r="D405" t="s">
        <v>1033</v>
      </c>
      <c r="E405" t="str">
        <f>HYPERLINK("https://talan.bank.gov.ua/get-user-certificate/K84rcXRqC4YHwEgeKIFs","Завантажити сертифікат")</f>
        <v>Завантажити сертифікат</v>
      </c>
    </row>
    <row r="406" spans="1:5" x14ac:dyDescent="0.3">
      <c r="A406" t="s">
        <v>1034</v>
      </c>
      <c r="B406" t="s">
        <v>5</v>
      </c>
      <c r="C406" t="s">
        <v>1035</v>
      </c>
      <c r="D406" t="s">
        <v>1036</v>
      </c>
      <c r="E406" t="str">
        <f>HYPERLINK("https://talan.bank.gov.ua/get-user-certificate/K84rcF__AVhMmbAL3vy9","Завантажити сертифікат")</f>
        <v>Завантажити сертифікат</v>
      </c>
    </row>
    <row r="407" spans="1:5" x14ac:dyDescent="0.3">
      <c r="A407" t="s">
        <v>1037</v>
      </c>
      <c r="B407" t="s">
        <v>5</v>
      </c>
      <c r="C407" t="s">
        <v>1038</v>
      </c>
      <c r="D407" t="s">
        <v>805</v>
      </c>
      <c r="E407" t="str">
        <f>HYPERLINK("https://talan.bank.gov.ua/get-user-certificate/K84rcLBDaBVcjRZkn-0P","Завантажити сертифікат")</f>
        <v>Завантажити сертифікат</v>
      </c>
    </row>
    <row r="408" spans="1:5" x14ac:dyDescent="0.3">
      <c r="A408" t="s">
        <v>1039</v>
      </c>
      <c r="B408" t="s">
        <v>5</v>
      </c>
      <c r="C408" t="s">
        <v>1040</v>
      </c>
      <c r="D408" t="s">
        <v>895</v>
      </c>
      <c r="E408" t="str">
        <f>HYPERLINK("https://talan.bank.gov.ua/get-user-certificate/K84rcbbFzuaJNr6zRDdX","Завантажити сертифікат")</f>
        <v>Завантажити сертифікат</v>
      </c>
    </row>
    <row r="409" spans="1:5" x14ac:dyDescent="0.3">
      <c r="A409" t="s">
        <v>1041</v>
      </c>
      <c r="B409" t="s">
        <v>5</v>
      </c>
      <c r="C409" t="s">
        <v>1042</v>
      </c>
      <c r="D409" t="s">
        <v>61</v>
      </c>
      <c r="E409" t="str">
        <f>HYPERLINK("https://talan.bank.gov.ua/get-user-certificate/K84rcioCt7H-gvZvkHxk","Завантажити сертифікат")</f>
        <v>Завантажити сертифікат</v>
      </c>
    </row>
    <row r="410" spans="1:5" x14ac:dyDescent="0.3">
      <c r="A410" t="s">
        <v>1043</v>
      </c>
      <c r="B410" t="s">
        <v>5</v>
      </c>
      <c r="C410" t="s">
        <v>1044</v>
      </c>
      <c r="D410" t="s">
        <v>61</v>
      </c>
      <c r="E410" t="str">
        <f>HYPERLINK("https://talan.bank.gov.ua/get-user-certificate/K84rclukx6tBO7eT3Shd","Завантажити сертифікат")</f>
        <v>Завантажити сертифікат</v>
      </c>
    </row>
    <row r="411" spans="1:5" x14ac:dyDescent="0.3">
      <c r="A411" t="s">
        <v>1045</v>
      </c>
      <c r="B411" t="s">
        <v>5</v>
      </c>
      <c r="C411" t="s">
        <v>1046</v>
      </c>
      <c r="D411" t="s">
        <v>1047</v>
      </c>
      <c r="E411" t="str">
        <f>HYPERLINK("https://talan.bank.gov.ua/get-user-certificate/K84rcbt97YwDMblML1HM","Завантажити сертифікат")</f>
        <v>Завантажити сертифікат</v>
      </c>
    </row>
    <row r="412" spans="1:5" x14ac:dyDescent="0.3">
      <c r="A412" t="s">
        <v>1048</v>
      </c>
      <c r="B412" t="s">
        <v>5</v>
      </c>
      <c r="C412" t="s">
        <v>1049</v>
      </c>
      <c r="D412" t="s">
        <v>1047</v>
      </c>
      <c r="E412" t="str">
        <f>HYPERLINK("https://talan.bank.gov.ua/get-user-certificate/K84rcxfhBUathG2fjqL7","Завантажити сертифікат")</f>
        <v>Завантажити сертифікат</v>
      </c>
    </row>
    <row r="413" spans="1:5" x14ac:dyDescent="0.3">
      <c r="A413" t="s">
        <v>1050</v>
      </c>
      <c r="B413" t="s">
        <v>5</v>
      </c>
      <c r="C413" t="s">
        <v>1051</v>
      </c>
      <c r="D413" t="s">
        <v>1052</v>
      </c>
      <c r="E413" t="str">
        <f>HYPERLINK("https://talan.bank.gov.ua/get-user-certificate/K84rcGJH43SupEPVeVIj","Завантажити сертифікат")</f>
        <v>Завантажити сертифікат</v>
      </c>
    </row>
    <row r="414" spans="1:5" x14ac:dyDescent="0.3">
      <c r="A414" t="s">
        <v>1053</v>
      </c>
      <c r="B414" t="s">
        <v>5</v>
      </c>
      <c r="C414" t="s">
        <v>1054</v>
      </c>
      <c r="D414" t="s">
        <v>1005</v>
      </c>
      <c r="E414" t="str">
        <f>HYPERLINK("https://talan.bank.gov.ua/get-user-certificate/K84rcxmMaB13vLge9188","Завантажити сертифікат")</f>
        <v>Завантажити сертифікат</v>
      </c>
    </row>
    <row r="415" spans="1:5" x14ac:dyDescent="0.3">
      <c r="A415" t="s">
        <v>1055</v>
      </c>
      <c r="B415" t="s">
        <v>5</v>
      </c>
      <c r="C415" t="s">
        <v>1056</v>
      </c>
      <c r="D415" t="s">
        <v>1057</v>
      </c>
      <c r="E415" t="str">
        <f>HYPERLINK("https://talan.bank.gov.ua/get-user-certificate/K84rctuz7eKQLGSteaz-","Завантажити сертифікат")</f>
        <v>Завантажити сертифікат</v>
      </c>
    </row>
    <row r="416" spans="1:5" x14ac:dyDescent="0.3">
      <c r="A416" t="s">
        <v>1058</v>
      </c>
      <c r="B416" t="s">
        <v>5</v>
      </c>
      <c r="C416" t="s">
        <v>1059</v>
      </c>
      <c r="D416" t="s">
        <v>1060</v>
      </c>
      <c r="E416" t="str">
        <f>HYPERLINK("https://talan.bank.gov.ua/get-user-certificate/K84rcJ-7LL33baxqr46o","Завантажити сертифікат")</f>
        <v>Завантажити сертифікат</v>
      </c>
    </row>
    <row r="417" spans="1:5" x14ac:dyDescent="0.3">
      <c r="A417" t="s">
        <v>1061</v>
      </c>
      <c r="B417" t="s">
        <v>5</v>
      </c>
      <c r="C417" t="s">
        <v>1062</v>
      </c>
      <c r="D417" t="s">
        <v>1063</v>
      </c>
      <c r="E417" t="str">
        <f>HYPERLINK("https://talan.bank.gov.ua/get-user-certificate/K84rc-DGcrgIReQAGBWw","Завантажити сертифікат")</f>
        <v>Завантажити сертифікат</v>
      </c>
    </row>
    <row r="418" spans="1:5" x14ac:dyDescent="0.3">
      <c r="A418" t="s">
        <v>1064</v>
      </c>
      <c r="B418" t="s">
        <v>5</v>
      </c>
      <c r="C418" t="s">
        <v>1065</v>
      </c>
      <c r="D418" t="s">
        <v>1065</v>
      </c>
      <c r="E418" t="str">
        <f>HYPERLINK("https://talan.bank.gov.ua/get-user-certificate/K84rcIhARCxCCsfB7Pai","Завантажити сертифікат")</f>
        <v>Завантажити сертифікат</v>
      </c>
    </row>
    <row r="419" spans="1:5" x14ac:dyDescent="0.3">
      <c r="A419" t="s">
        <v>1066</v>
      </c>
      <c r="B419" t="s">
        <v>5</v>
      </c>
      <c r="C419" t="s">
        <v>1067</v>
      </c>
      <c r="D419" t="s">
        <v>1068</v>
      </c>
      <c r="E419" t="str">
        <f>HYPERLINK("https://talan.bank.gov.ua/get-user-certificate/K84rcan1etXoG6kzRcXP","Завантажити сертифікат")</f>
        <v>Завантажити сертифікат</v>
      </c>
    </row>
    <row r="420" spans="1:5" x14ac:dyDescent="0.3">
      <c r="A420" t="s">
        <v>1069</v>
      </c>
      <c r="B420" t="s">
        <v>5</v>
      </c>
      <c r="C420" t="s">
        <v>1070</v>
      </c>
      <c r="D420" t="s">
        <v>656</v>
      </c>
      <c r="E420" t="str">
        <f>HYPERLINK("https://talan.bank.gov.ua/get-user-certificate/K84rcvb45tX3PUexcjSS","Завантажити сертифікат")</f>
        <v>Завантажити сертифікат</v>
      </c>
    </row>
    <row r="421" spans="1:5" x14ac:dyDescent="0.3">
      <c r="A421" t="s">
        <v>1071</v>
      </c>
      <c r="B421" t="s">
        <v>5</v>
      </c>
      <c r="C421" t="s">
        <v>1072</v>
      </c>
      <c r="D421" t="s">
        <v>656</v>
      </c>
      <c r="E421" t="str">
        <f>HYPERLINK("https://talan.bank.gov.ua/get-user-certificate/K84rcKl-YnGKIQcCi5qP","Завантажити сертифікат")</f>
        <v>Завантажити сертифікат</v>
      </c>
    </row>
    <row r="422" spans="1:5" x14ac:dyDescent="0.3">
      <c r="A422" t="s">
        <v>1073</v>
      </c>
      <c r="B422" t="s">
        <v>5</v>
      </c>
      <c r="C422" t="s">
        <v>1074</v>
      </c>
      <c r="D422" t="s">
        <v>1075</v>
      </c>
      <c r="E422" t="str">
        <f>HYPERLINK("https://talan.bank.gov.ua/get-user-certificate/K84rcaNsH6Hwp0xkEv_t","Завантажити сертифікат")</f>
        <v>Завантажити сертифікат</v>
      </c>
    </row>
    <row r="423" spans="1:5" x14ac:dyDescent="0.3">
      <c r="A423" t="s">
        <v>1076</v>
      </c>
      <c r="B423" t="s">
        <v>5</v>
      </c>
      <c r="C423" t="s">
        <v>1077</v>
      </c>
      <c r="D423" t="s">
        <v>1078</v>
      </c>
      <c r="E423" t="str">
        <f>HYPERLINK("https://talan.bank.gov.ua/get-user-certificate/K84rcdnKXLORlcS3itqN","Завантажити сертифікат")</f>
        <v>Завантажити сертифікат</v>
      </c>
    </row>
    <row r="424" spans="1:5" x14ac:dyDescent="0.3">
      <c r="A424" t="s">
        <v>1079</v>
      </c>
      <c r="B424" t="s">
        <v>5</v>
      </c>
      <c r="C424" t="s">
        <v>1080</v>
      </c>
      <c r="D424" t="s">
        <v>408</v>
      </c>
      <c r="E424" t="str">
        <f>HYPERLINK("https://talan.bank.gov.ua/get-user-certificate/K84rcQZoLrp3Lpsn9Tt0","Завантажити сертифікат")</f>
        <v>Завантажити сертифікат</v>
      </c>
    </row>
    <row r="425" spans="1:5" x14ac:dyDescent="0.3">
      <c r="A425" t="s">
        <v>1081</v>
      </c>
      <c r="B425" t="s">
        <v>5</v>
      </c>
      <c r="C425" t="s">
        <v>1082</v>
      </c>
      <c r="D425" t="s">
        <v>1083</v>
      </c>
      <c r="E425" t="str">
        <f>HYPERLINK("https://talan.bank.gov.ua/get-user-certificate/K84rc9XrrpvIFCFaGYGG","Завантажити сертифікат")</f>
        <v>Завантажити сертифікат</v>
      </c>
    </row>
    <row r="426" spans="1:5" x14ac:dyDescent="0.3">
      <c r="A426" t="s">
        <v>1084</v>
      </c>
      <c r="B426" t="s">
        <v>5</v>
      </c>
      <c r="C426" t="s">
        <v>1085</v>
      </c>
      <c r="D426" t="s">
        <v>98</v>
      </c>
      <c r="E426" t="str">
        <f>HYPERLINK("https://talan.bank.gov.ua/get-user-certificate/K84rcVSzhDaIMqUxr6XV","Завантажити сертифікат")</f>
        <v>Завантажити сертифікат</v>
      </c>
    </row>
    <row r="427" spans="1:5" x14ac:dyDescent="0.3">
      <c r="A427" t="s">
        <v>1086</v>
      </c>
      <c r="B427" t="s">
        <v>5</v>
      </c>
      <c r="C427" t="s">
        <v>1087</v>
      </c>
      <c r="D427" t="s">
        <v>895</v>
      </c>
      <c r="E427" t="str">
        <f>HYPERLINK("https://talan.bank.gov.ua/get-user-certificate/K84rcx4SUYeHd0_G7p1Y","Завантажити сертифікат")</f>
        <v>Завантажити сертифікат</v>
      </c>
    </row>
    <row r="428" spans="1:5" x14ac:dyDescent="0.3">
      <c r="A428" t="s">
        <v>1088</v>
      </c>
      <c r="B428" t="s">
        <v>5</v>
      </c>
      <c r="C428" t="s">
        <v>1089</v>
      </c>
      <c r="D428" t="s">
        <v>890</v>
      </c>
      <c r="E428" t="str">
        <f>HYPERLINK("https://talan.bank.gov.ua/get-user-certificate/K84rcEuwgDUE_XFmP1TE","Завантажити сертифікат")</f>
        <v>Завантажити сертифікат</v>
      </c>
    </row>
    <row r="429" spans="1:5" x14ac:dyDescent="0.3">
      <c r="A429" t="s">
        <v>1090</v>
      </c>
      <c r="B429" t="s">
        <v>5</v>
      </c>
      <c r="C429" t="s">
        <v>1091</v>
      </c>
      <c r="D429" t="s">
        <v>1092</v>
      </c>
      <c r="E429" t="str">
        <f>HYPERLINK("https://talan.bank.gov.ua/get-user-certificate/K84rc2_IyT-_Z9fkUHHx","Завантажити сертифікат")</f>
        <v>Завантажити сертифікат</v>
      </c>
    </row>
    <row r="430" spans="1:5" x14ac:dyDescent="0.3">
      <c r="A430" t="s">
        <v>1093</v>
      </c>
      <c r="B430" t="s">
        <v>5</v>
      </c>
      <c r="C430" t="s">
        <v>1094</v>
      </c>
      <c r="D430" t="s">
        <v>1095</v>
      </c>
      <c r="E430" t="str">
        <f>HYPERLINK("https://talan.bank.gov.ua/get-user-certificate/K84rcNw8J0WAVxfwHBM_","Завантажити сертифікат")</f>
        <v>Завантажити сертифікат</v>
      </c>
    </row>
    <row r="431" spans="1:5" x14ac:dyDescent="0.3">
      <c r="A431" t="s">
        <v>1096</v>
      </c>
      <c r="B431" t="s">
        <v>5</v>
      </c>
      <c r="C431" t="s">
        <v>1097</v>
      </c>
      <c r="D431" t="s">
        <v>939</v>
      </c>
      <c r="E431" t="str">
        <f>HYPERLINK("https://talan.bank.gov.ua/get-user-certificate/K84rcXNJR_mcLX684bor","Завантажити сертифікат")</f>
        <v>Завантажити сертифікат</v>
      </c>
    </row>
    <row r="432" spans="1:5" x14ac:dyDescent="0.3">
      <c r="A432" t="s">
        <v>1098</v>
      </c>
      <c r="B432" t="s">
        <v>5</v>
      </c>
      <c r="C432" t="s">
        <v>1099</v>
      </c>
      <c r="D432" t="s">
        <v>1063</v>
      </c>
      <c r="E432" t="str">
        <f>HYPERLINK("https://talan.bank.gov.ua/get-user-certificate/K84rcq4-ehObnYgT6jtR","Завантажити сертифікат")</f>
        <v>Завантажити сертифікат</v>
      </c>
    </row>
    <row r="433" spans="1:5" x14ac:dyDescent="0.3">
      <c r="A433" t="s">
        <v>1100</v>
      </c>
      <c r="B433" t="s">
        <v>5</v>
      </c>
      <c r="C433" t="s">
        <v>1101</v>
      </c>
      <c r="D433" t="s">
        <v>656</v>
      </c>
      <c r="E433" t="str">
        <f>HYPERLINK("https://talan.bank.gov.ua/get-user-certificate/K84rcYNKl0j75BpOoESp","Завантажити сертифікат")</f>
        <v>Завантажити сертифікат</v>
      </c>
    </row>
    <row r="434" spans="1:5" x14ac:dyDescent="0.3">
      <c r="A434" t="s">
        <v>1102</v>
      </c>
      <c r="B434" t="s">
        <v>5</v>
      </c>
      <c r="C434" t="s">
        <v>1103</v>
      </c>
      <c r="D434" t="s">
        <v>444</v>
      </c>
      <c r="E434" t="str">
        <f>HYPERLINK("https://talan.bank.gov.ua/get-user-certificate/K84rcxEF_4pKc_IJc0J9","Завантажити сертифікат")</f>
        <v>Завантажити сертифікат</v>
      </c>
    </row>
    <row r="435" spans="1:5" x14ac:dyDescent="0.3">
      <c r="A435" t="s">
        <v>1104</v>
      </c>
      <c r="B435" t="s">
        <v>5</v>
      </c>
      <c r="C435" t="s">
        <v>1105</v>
      </c>
      <c r="D435" t="s">
        <v>1106</v>
      </c>
      <c r="E435" t="str">
        <f>HYPERLINK("https://talan.bank.gov.ua/get-user-certificate/K84rcjUCLEnZL7L_8ySI","Завантажити сертифікат")</f>
        <v>Завантажити сертифікат</v>
      </c>
    </row>
    <row r="436" spans="1:5" x14ac:dyDescent="0.3">
      <c r="A436" t="s">
        <v>1107</v>
      </c>
      <c r="B436" t="s">
        <v>5</v>
      </c>
      <c r="C436" t="s">
        <v>1108</v>
      </c>
      <c r="D436" t="s">
        <v>1109</v>
      </c>
      <c r="E436" t="str">
        <f>HYPERLINK("https://talan.bank.gov.ua/get-user-certificate/K84rcpUPzCzGsnnmVA0a","Завантажити сертифікат")</f>
        <v>Завантажити сертифікат</v>
      </c>
    </row>
    <row r="437" spans="1:5" x14ac:dyDescent="0.3">
      <c r="A437" t="s">
        <v>1110</v>
      </c>
      <c r="B437" t="s">
        <v>5</v>
      </c>
      <c r="C437" t="s">
        <v>1111</v>
      </c>
      <c r="D437" t="s">
        <v>1112</v>
      </c>
      <c r="E437" t="str">
        <f>HYPERLINK("https://talan.bank.gov.ua/get-user-certificate/K84rccLCY3x0kQUaLoEG","Завантажити сертифікат")</f>
        <v>Завантажити сертифікат</v>
      </c>
    </row>
    <row r="438" spans="1:5" x14ac:dyDescent="0.3">
      <c r="A438" t="s">
        <v>1113</v>
      </c>
      <c r="B438" t="s">
        <v>5</v>
      </c>
      <c r="C438" t="s">
        <v>1114</v>
      </c>
      <c r="D438" t="s">
        <v>444</v>
      </c>
      <c r="E438" t="str">
        <f>HYPERLINK("https://talan.bank.gov.ua/get-user-certificate/K84rcFsAWgc7BrfBS7M3","Завантажити сертифікат")</f>
        <v>Завантажити сертифікат</v>
      </c>
    </row>
    <row r="439" spans="1:5" x14ac:dyDescent="0.3">
      <c r="A439" t="s">
        <v>1115</v>
      </c>
      <c r="B439" t="s">
        <v>5</v>
      </c>
      <c r="C439" t="s">
        <v>1116</v>
      </c>
      <c r="D439" t="s">
        <v>599</v>
      </c>
      <c r="E439" t="str">
        <f>HYPERLINK("https://talan.bank.gov.ua/get-user-certificate/K84rcWQdh2YNWIrgX9W5","Завантажити сертифікат")</f>
        <v>Завантажити сертифікат</v>
      </c>
    </row>
    <row r="440" spans="1:5" x14ac:dyDescent="0.3">
      <c r="A440" t="s">
        <v>1117</v>
      </c>
      <c r="B440" t="s">
        <v>5</v>
      </c>
      <c r="C440" t="s">
        <v>1118</v>
      </c>
      <c r="D440" t="s">
        <v>91</v>
      </c>
      <c r="E440" t="str">
        <f>HYPERLINK("https://talan.bank.gov.ua/get-user-certificate/K84rcVuYVV6x0jL63_FS","Завантажити сертифікат")</f>
        <v>Завантажити сертифікат</v>
      </c>
    </row>
    <row r="441" spans="1:5" x14ac:dyDescent="0.3">
      <c r="A441" t="s">
        <v>1119</v>
      </c>
      <c r="B441" t="s">
        <v>5</v>
      </c>
      <c r="C441" t="s">
        <v>1120</v>
      </c>
      <c r="D441" t="s">
        <v>1121</v>
      </c>
      <c r="E441" t="str">
        <f>HYPERLINK("https://talan.bank.gov.ua/get-user-certificate/K84rcpSRu4bRcIHp6Var","Завантажити сертифікат")</f>
        <v>Завантажити сертифікат</v>
      </c>
    </row>
    <row r="442" spans="1:5" x14ac:dyDescent="0.3">
      <c r="A442" t="s">
        <v>1122</v>
      </c>
      <c r="B442" t="s">
        <v>5</v>
      </c>
      <c r="C442" t="s">
        <v>1123</v>
      </c>
      <c r="D442" t="s">
        <v>1124</v>
      </c>
      <c r="E442" t="str">
        <f>HYPERLINK("https://talan.bank.gov.ua/get-user-certificate/K84rcJF8BTjOG9GApHCd","Завантажити сертифікат")</f>
        <v>Завантажити сертифікат</v>
      </c>
    </row>
    <row r="443" spans="1:5" x14ac:dyDescent="0.3">
      <c r="A443" t="s">
        <v>1125</v>
      </c>
      <c r="B443" t="s">
        <v>5</v>
      </c>
      <c r="C443" t="s">
        <v>1126</v>
      </c>
      <c r="D443" t="s">
        <v>847</v>
      </c>
      <c r="E443" t="str">
        <f>HYPERLINK("https://talan.bank.gov.ua/get-user-certificate/K84rcBQm0TUnZ7NIAlVi","Завантажити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  <hyperlink ref="E292" r:id="rId291" tooltip="Завантажити сертифікат" display="Завантажити сертифікат"/>
    <hyperlink ref="E293" r:id="rId292" tooltip="Завантажити сертифікат" display="Завантажити сертифікат"/>
    <hyperlink ref="E294" r:id="rId293" tooltip="Завантажити сертифікат" display="Завантажити сертифікат"/>
    <hyperlink ref="E295" r:id="rId294" tooltip="Завантажити сертифікат" display="Завантажити сертифікат"/>
    <hyperlink ref="E296" r:id="rId295" tooltip="Завантажити сертифікат" display="Завантажити сертифікат"/>
    <hyperlink ref="E297" r:id="rId296" tooltip="Завантажити сертифікат" display="Завантажити сертифікат"/>
    <hyperlink ref="E298" r:id="rId297" tooltip="Завантажити сертифікат" display="Завантажити сертифікат"/>
    <hyperlink ref="E299" r:id="rId298" tooltip="Завантажити сертифікат" display="Завантажити сертифікат"/>
    <hyperlink ref="E300" r:id="rId299" tooltip="Завантажити сертифікат" display="Завантажити сертифікат"/>
    <hyperlink ref="E301" r:id="rId300" tooltip="Завантажити сертифікат" display="Завантажити сертифікат"/>
    <hyperlink ref="E302" r:id="rId301" tooltip="Завантажити сертифікат" display="Завантажити сертифікат"/>
    <hyperlink ref="E303" r:id="rId302" tooltip="Завантажити сертифікат" display="Завантажити сертифікат"/>
    <hyperlink ref="E304" r:id="rId303" tooltip="Завантажити сертифікат" display="Завантажити сертифікат"/>
    <hyperlink ref="E305" r:id="rId304" tooltip="Завантажити сертифікат" display="Завантажити сертифікат"/>
    <hyperlink ref="E306" r:id="rId305" tooltip="Завантажити сертифікат" display="Завантажити сертифікат"/>
    <hyperlink ref="E307" r:id="rId306" tooltip="Завантажити сертифікат" display="Завантажити сертифікат"/>
    <hyperlink ref="E308" r:id="rId307" tooltip="Завантажити сертифікат" display="Завантажити сертифікат"/>
    <hyperlink ref="E309" r:id="rId308" tooltip="Завантажити сертифікат" display="Завантажити сертифікат"/>
    <hyperlink ref="E310" r:id="rId309" tooltip="Завантажити сертифікат" display="Завантажити сертифікат"/>
    <hyperlink ref="E311" r:id="rId310" tooltip="Завантажити сертифікат" display="Завантажити сертифікат"/>
    <hyperlink ref="E312" r:id="rId311" tooltip="Завантажити сертифікат" display="Завантажити сертифікат"/>
    <hyperlink ref="E313" r:id="rId312" tooltip="Завантажити сертифікат" display="Завантажити сертифікат"/>
    <hyperlink ref="E314" r:id="rId313" tooltip="Завантажити сертифікат" display="Завантажити сертифікат"/>
    <hyperlink ref="E315" r:id="rId314" tooltip="Завантажити сертифікат" display="Завантажити сертифікат"/>
    <hyperlink ref="E316" r:id="rId315" tooltip="Завантажити сертифікат" display="Завантажити сертифікат"/>
    <hyperlink ref="E317" r:id="rId316" tooltip="Завантажити сертифікат" display="Завантажити сертифікат"/>
    <hyperlink ref="E318" r:id="rId317" tooltip="Завантажити сертифікат" display="Завантажити сертифікат"/>
    <hyperlink ref="E319" r:id="rId318" tooltip="Завантажити сертифікат" display="Завантажити сертифікат"/>
    <hyperlink ref="E320" r:id="rId319" tooltip="Завантажити сертифікат" display="Завантажити сертифікат"/>
    <hyperlink ref="E321" r:id="rId320" tooltip="Завантажити сертифікат" display="Завантажити сертифікат"/>
    <hyperlink ref="E322" r:id="rId321" tooltip="Завантажити сертифікат" display="Завантажити сертифікат"/>
    <hyperlink ref="E323" r:id="rId322" tooltip="Завантажити сертифікат" display="Завантажити сертифікат"/>
    <hyperlink ref="E324" r:id="rId323" tooltip="Завантажити сертифікат" display="Завантажити сертифікат"/>
    <hyperlink ref="E325" r:id="rId324" tooltip="Завантажити сертифікат" display="Завантажити сертифікат"/>
    <hyperlink ref="E326" r:id="rId325" tooltip="Завантажити сертифікат" display="Завантажити сертифікат"/>
    <hyperlink ref="E327" r:id="rId326" tooltip="Завантажити сертифікат" display="Завантажити сертифікат"/>
    <hyperlink ref="E328" r:id="rId327" tooltip="Завантажити сертифікат" display="Завантажити сертифікат"/>
    <hyperlink ref="E329" r:id="rId328" tooltip="Завантажити сертифікат" display="Завантажити сертифікат"/>
    <hyperlink ref="E330" r:id="rId329" tooltip="Завантажити сертифікат" display="Завантажити сертифікат"/>
    <hyperlink ref="E331" r:id="rId330" tooltip="Завантажити сертифікат" display="Завантажити сертифікат"/>
    <hyperlink ref="E332" r:id="rId331" tooltip="Завантажити сертифікат" display="Завантажити сертифікат"/>
    <hyperlink ref="E333" r:id="rId332" tooltip="Завантажити сертифікат" display="Завантажити сертифікат"/>
    <hyperlink ref="E334" r:id="rId333" tooltip="Завантажити сертифікат" display="Завантажити сертифікат"/>
    <hyperlink ref="E335" r:id="rId334" tooltip="Завантажити сертифікат" display="Завантажити сертифікат"/>
    <hyperlink ref="E336" r:id="rId335" tooltip="Завантажити сертифікат" display="Завантажити сертифікат"/>
    <hyperlink ref="E337" r:id="rId336" tooltip="Завантажити сертифікат" display="Завантажити сертифікат"/>
    <hyperlink ref="E338" r:id="rId337" tooltip="Завантажити сертифікат" display="Завантажити сертифікат"/>
    <hyperlink ref="E339" r:id="rId338" tooltip="Завантажити сертифікат" display="Завантажити сертифікат"/>
    <hyperlink ref="E340" r:id="rId339" tooltip="Завантажити сертифікат" display="Завантажити сертифікат"/>
    <hyperlink ref="E341" r:id="rId340" tooltip="Завантажити сертифікат" display="Завантажити сертифікат"/>
    <hyperlink ref="E342" r:id="rId341" tooltip="Завантажити сертифікат" display="Завантажити сертифікат"/>
    <hyperlink ref="E343" r:id="rId342" tooltip="Завантажити сертифікат" display="Завантажити сертифікат"/>
    <hyperlink ref="E344" r:id="rId343" tooltip="Завантажити сертифікат" display="Завантажити сертифікат"/>
    <hyperlink ref="E345" r:id="rId344" tooltip="Завантажити сертифікат" display="Завантажити сертифікат"/>
    <hyperlink ref="E346" r:id="rId345" tooltip="Завантажити сертифікат" display="Завантажити сертифікат"/>
    <hyperlink ref="E347" r:id="rId346" tooltip="Завантажити сертифікат" display="Завантажити сертифікат"/>
    <hyperlink ref="E348" r:id="rId347" tooltip="Завантажити сертифікат" display="Завантажити сертифікат"/>
    <hyperlink ref="E349" r:id="rId348" tooltip="Завантажити сертифікат" display="Завантажити сертифікат"/>
    <hyperlink ref="E350" r:id="rId349" tooltip="Завантажити сертифікат" display="Завантажити сертифікат"/>
    <hyperlink ref="E351" r:id="rId350" tooltip="Завантажити сертифікат" display="Завантажити сертифікат"/>
    <hyperlink ref="E352" r:id="rId351" tooltip="Завантажити сертифікат" display="Завантажити сертифікат"/>
    <hyperlink ref="E353" r:id="rId352" tooltip="Завантажити сертифікат" display="Завантажити сертифікат"/>
    <hyperlink ref="E354" r:id="rId353" tooltip="Завантажити сертифікат" display="Завантажити сертифікат"/>
    <hyperlink ref="E355" r:id="rId354" tooltip="Завантажити сертифікат" display="Завантажити сертифікат"/>
    <hyperlink ref="E356" r:id="rId355" tooltip="Завантажити сертифікат" display="Завантажити сертифікат"/>
    <hyperlink ref="E357" r:id="rId356" tooltip="Завантажити сертифікат" display="Завантажити сертифікат"/>
    <hyperlink ref="E358" r:id="rId357" tooltip="Завантажити сертифікат" display="Завантажити сертифікат"/>
    <hyperlink ref="E359" r:id="rId358" tooltip="Завантажити сертифікат" display="Завантажити сертифікат"/>
    <hyperlink ref="E360" r:id="rId359" tooltip="Завантажити сертифікат" display="Завантажити сертифікат"/>
    <hyperlink ref="E361" r:id="rId360" tooltip="Завантажити сертифікат" display="Завантажити сертифікат"/>
    <hyperlink ref="E362" r:id="rId361" tooltip="Завантажити сертифікат" display="Завантажити сертифікат"/>
    <hyperlink ref="E363" r:id="rId362" tooltip="Завантажити сертифікат" display="Завантажити сертифікат"/>
    <hyperlink ref="E364" r:id="rId363" tooltip="Завантажити сертифікат" display="Завантажити сертифікат"/>
    <hyperlink ref="E365" r:id="rId364" tooltip="Завантажити сертифікат" display="Завантажити сертифікат"/>
    <hyperlink ref="E366" r:id="rId365" tooltip="Завантажити сертифікат" display="Завантажити сертифікат"/>
    <hyperlink ref="E367" r:id="rId366" tooltip="Завантажити сертифікат" display="Завантажити сертифікат"/>
    <hyperlink ref="E368" r:id="rId367" tooltip="Завантажити сертифікат" display="Завантажити сертифікат"/>
    <hyperlink ref="E369" r:id="rId368" tooltip="Завантажити сертифікат" display="Завантажити сертифікат"/>
    <hyperlink ref="E370" r:id="rId369" tooltip="Завантажити сертифікат" display="Завантажити сертифікат"/>
    <hyperlink ref="E371" r:id="rId370" tooltip="Завантажити сертифікат" display="Завантажити сертифікат"/>
    <hyperlink ref="E372" r:id="rId371" tooltip="Завантажити сертифікат" display="Завантажити сертифікат"/>
    <hyperlink ref="E373" r:id="rId372" tooltip="Завантажити сертифікат" display="Завантажити сертифікат"/>
    <hyperlink ref="E374" r:id="rId373" tooltip="Завантажити сертифікат" display="Завантажити сертифікат"/>
    <hyperlink ref="E375" r:id="rId374" tooltip="Завантажити сертифікат" display="Завантажити сертифікат"/>
    <hyperlink ref="E376" r:id="rId375" tooltip="Завантажити сертифікат" display="Завантажити сертифікат"/>
    <hyperlink ref="E377" r:id="rId376" tooltip="Завантажити сертифікат" display="Завантажити сертифікат"/>
    <hyperlink ref="E378" r:id="rId377" tooltip="Завантажити сертифікат" display="Завантажити сертифікат"/>
    <hyperlink ref="E379" r:id="rId378" tooltip="Завантажити сертифікат" display="Завантажити сертифікат"/>
    <hyperlink ref="E380" r:id="rId379" tooltip="Завантажити сертифікат" display="Завантажити сертифікат"/>
    <hyperlink ref="E381" r:id="rId380" tooltip="Завантажити сертифікат" display="Завантажити сертифікат"/>
    <hyperlink ref="E382" r:id="rId381" tooltip="Завантажити сертифікат" display="Завантажити сертифікат"/>
    <hyperlink ref="E383" r:id="rId382" tooltip="Завантажити сертифікат" display="Завантажити сертифікат"/>
    <hyperlink ref="E384" r:id="rId383" tooltip="Завантажити сертифікат" display="Завантажити сертифікат"/>
    <hyperlink ref="E385" r:id="rId384" tooltip="Завантажити сертифікат" display="Завантажити сертифікат"/>
    <hyperlink ref="E386" r:id="rId385" tooltip="Завантажити сертифікат" display="Завантажити сертифікат"/>
    <hyperlink ref="E387" r:id="rId386" tooltip="Завантажити сертифікат" display="Завантажити сертифікат"/>
    <hyperlink ref="E388" r:id="rId387" tooltip="Завантажити сертифікат" display="Завантажити сертифікат"/>
    <hyperlink ref="E389" r:id="rId388" tooltip="Завантажити сертифікат" display="Завантажити сертифікат"/>
    <hyperlink ref="E390" r:id="rId389" tooltip="Завантажити сертифікат" display="Завантажити сертифікат"/>
    <hyperlink ref="E391" r:id="rId390" tooltip="Завантажити сертифікат" display="Завантажити сертифікат"/>
    <hyperlink ref="E392" r:id="rId391" tooltip="Завантажити сертифікат" display="Завантажити сертифікат"/>
    <hyperlink ref="E393" r:id="rId392" tooltip="Завантажити сертифікат" display="Завантажити сертифікат"/>
    <hyperlink ref="E394" r:id="rId393" tooltip="Завантажити сертифікат" display="Завантажити сертифікат"/>
    <hyperlink ref="E395" r:id="rId394" tooltip="Завантажити сертифікат" display="Завантажити сертифікат"/>
    <hyperlink ref="E396" r:id="rId395" tooltip="Завантажити сертифікат" display="Завантажити сертифікат"/>
    <hyperlink ref="E397" r:id="rId396" tooltip="Завантажити сертифікат" display="Завантажити сертифікат"/>
    <hyperlink ref="E398" r:id="rId397" tooltip="Завантажити сертифікат" display="Завантажити сертифікат"/>
    <hyperlink ref="E399" r:id="rId398" tooltip="Завантажити сертифікат" display="Завантажити сертифікат"/>
    <hyperlink ref="E400" r:id="rId399" tooltip="Завантажити сертифікат" display="Завантажити сертифікат"/>
    <hyperlink ref="E401" r:id="rId400" tooltip="Завантажити сертифікат" display="Завантажити сертифікат"/>
    <hyperlink ref="E402" r:id="rId401" tooltip="Завантажити сертифікат" display="Завантажити сертифікат"/>
    <hyperlink ref="E403" r:id="rId402" tooltip="Завантажити сертифікат" display="Завантажити сертифікат"/>
    <hyperlink ref="E404" r:id="rId403" tooltip="Завантажити сертифікат" display="Завантажити сертифікат"/>
    <hyperlink ref="E405" r:id="rId404" tooltip="Завантажити сертифікат" display="Завантажити сертифікат"/>
    <hyperlink ref="E406" r:id="rId405" tooltip="Завантажити сертифікат" display="Завантажити сертифікат"/>
    <hyperlink ref="E407" r:id="rId406" tooltip="Завантажити сертифікат" display="Завантажити сертифікат"/>
    <hyperlink ref="E408" r:id="rId407" tooltip="Завантажити сертифікат" display="Завантажити сертифікат"/>
    <hyperlink ref="E409" r:id="rId408" tooltip="Завантажити сертифікат" display="Завантажити сертифікат"/>
    <hyperlink ref="E410" r:id="rId409" tooltip="Завантажити сертифікат" display="Завантажити сертифікат"/>
    <hyperlink ref="E411" r:id="rId410" tooltip="Завантажити сертифікат" display="Завантажити сертифікат"/>
    <hyperlink ref="E412" r:id="rId411" tooltip="Завантажити сертифікат" display="Завантажити сертифікат"/>
    <hyperlink ref="E413" r:id="rId412" tooltip="Завантажити сертифікат" display="Завантажити сертифікат"/>
    <hyperlink ref="E414" r:id="rId413" tooltip="Завантажити сертифікат" display="Завантажити сертифікат"/>
    <hyperlink ref="E415" r:id="rId414" tooltip="Завантажити сертифікат" display="Завантажити сертифікат"/>
    <hyperlink ref="E416" r:id="rId415" tooltip="Завантажити сертифікат" display="Завантажити сертифікат"/>
    <hyperlink ref="E417" r:id="rId416" tooltip="Завантажити сертифікат" display="Завантажити сертифікат"/>
    <hyperlink ref="E418" r:id="rId417" tooltip="Завантажити сертифікат" display="Завантажити сертифікат"/>
    <hyperlink ref="E419" r:id="rId418" tooltip="Завантажити сертифікат" display="Завантажити сертифікат"/>
    <hyperlink ref="E420" r:id="rId419" tooltip="Завантажити сертифікат" display="Завантажити сертифікат"/>
    <hyperlink ref="E421" r:id="rId420" tooltip="Завантажити сертифікат" display="Завантажити сертифікат"/>
    <hyperlink ref="E422" r:id="rId421" tooltip="Завантажити сертифікат" display="Завантажити сертифікат"/>
    <hyperlink ref="E423" r:id="rId422" tooltip="Завантажити сертифікат" display="Завантажити сертифікат"/>
    <hyperlink ref="E424" r:id="rId423" tooltip="Завантажити сертифікат" display="Завантажити сертифікат"/>
    <hyperlink ref="E425" r:id="rId424" tooltip="Завантажити сертифікат" display="Завантажити сертифікат"/>
    <hyperlink ref="E426" r:id="rId425" tooltip="Завантажити сертифікат" display="Завантажити сертифікат"/>
    <hyperlink ref="E427" r:id="rId426" tooltip="Завантажити сертифікат" display="Завантажити сертифікат"/>
    <hyperlink ref="E428" r:id="rId427" tooltip="Завантажити сертифікат" display="Завантажити сертифікат"/>
    <hyperlink ref="E429" r:id="rId428" tooltip="Завантажити сертифікат" display="Завантажити сертифікат"/>
    <hyperlink ref="E430" r:id="rId429" tooltip="Завантажити сертифікат" display="Завантажити сертифікат"/>
    <hyperlink ref="E431" r:id="rId430" tooltip="Завантажити сертифікат" display="Завантажити сертифікат"/>
    <hyperlink ref="E432" r:id="rId431" tooltip="Завантажити сертифікат" display="Завантажити сертифікат"/>
    <hyperlink ref="E433" r:id="rId432" tooltip="Завантажити сертифікат" display="Завантажити сертифікат"/>
    <hyperlink ref="E434" r:id="rId433" tooltip="Завантажити сертифікат" display="Завантажити сертифікат"/>
    <hyperlink ref="E435" r:id="rId434" tooltip="Завантажити сертифікат" display="Завантажити сертифікат"/>
    <hyperlink ref="E436" r:id="rId435" tooltip="Завантажити сертифікат" display="Завантажити сертифікат"/>
    <hyperlink ref="E437" r:id="rId436" tooltip="Завантажити сертифікат" display="Завантажити сертифікат"/>
    <hyperlink ref="E438" r:id="rId437" tooltip="Завантажити сертифікат" display="Завантажити сертифікат"/>
    <hyperlink ref="E439" r:id="rId438" tooltip="Завантажити сертифікат" display="Завантажити сертифікат"/>
    <hyperlink ref="E440" r:id="rId439" tooltip="Завантажити сертифікат" display="Завантажити сертифікат"/>
    <hyperlink ref="E441" r:id="rId440" tooltip="Завантажити сертифікат" display="Завантажити сертифікат"/>
    <hyperlink ref="E442" r:id="rId441" tooltip="Завантажити сертифікат" display="Завантажити сертифікат"/>
    <hyperlink ref="E443" r:id="rId442" tooltip="Завантажити сертифікат" display="Завантажити сертифікат"/>
  </hyperlinks>
  <pageMargins left="0.7" right="0.7" top="0.75" bottom="0.75" header="0.3" footer="0.3"/>
  <pageSetup orientation="portrait" r:id="rId44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2025-04-10T14:47:59Z</dcterms:created>
  <dcterms:modified xsi:type="dcterms:W3CDTF">2025-04-11T07:33:24Z</dcterms:modified>
  <cp:category/>
</cp:coreProperties>
</file>