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03369\Desktop\Сертифікати вебінари GMW2025\9_28.03Кібербезпека як професія майбутнього\"/>
    </mc:Choice>
  </mc:AlternateContent>
  <bookViews>
    <workbookView xWindow="0" yWindow="0" windowWidth="23040" windowHeight="8784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E413" i="1" l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<sst xmlns="http://schemas.openxmlformats.org/spreadsheetml/2006/main" count="1653" uniqueCount="1059">
  <si>
    <t>номер</t>
  </si>
  <si>
    <t>дата</t>
  </si>
  <si>
    <t>ПІБ</t>
  </si>
  <si>
    <t>Посилання на сертифікат</t>
  </si>
  <si>
    <t>GMW2025_9_001</t>
  </si>
  <si>
    <t>10 квітня 2025 р.</t>
  </si>
  <si>
    <t>Сукомел Дмитро Андрійович</t>
  </si>
  <si>
    <t>ВСП "ФЕК КНЕУ імені Вадима Гетьмана"</t>
  </si>
  <si>
    <t>GMW2025_9_002</t>
  </si>
  <si>
    <t>Булдакова Олександра Леонідівна</t>
  </si>
  <si>
    <t>Центральноукраїнський національний технічний університет</t>
  </si>
  <si>
    <t>GMW2025_9_003</t>
  </si>
  <si>
    <t>Синицина Анастасія Олексіївна</t>
  </si>
  <si>
    <t>Лозівська філія Харківського автомобільно-дорожнього фахового коледжу</t>
  </si>
  <si>
    <t>GMW2025_9_004</t>
  </si>
  <si>
    <t>Барта Владислав Олексійович</t>
  </si>
  <si>
    <t>Мукачівський Кооперативний Фаховий Коледж Бізнесу</t>
  </si>
  <si>
    <t>GMW2025_9_005</t>
  </si>
  <si>
    <t>Сулейко Вікторія Максимівна</t>
  </si>
  <si>
    <t>Міжрегіональна академія управління персоналом</t>
  </si>
  <si>
    <t>GMW2025_9_006</t>
  </si>
  <si>
    <t>Бровар Марія Степанівна</t>
  </si>
  <si>
    <t>Львівський національний університет імені Івана Франка</t>
  </si>
  <si>
    <t>GMW2025_9_007</t>
  </si>
  <si>
    <t>Безносюк Мар‘яна Борисівна</t>
  </si>
  <si>
    <t>Національна академія внутрішніх справ</t>
  </si>
  <si>
    <t>GMW2025_9_008</t>
  </si>
  <si>
    <t>Ситник Дарина Владиславівна</t>
  </si>
  <si>
    <t>GMW2025_9_009</t>
  </si>
  <si>
    <t>Глюзіцька Валентина Миколаївна</t>
  </si>
  <si>
    <t>ВСП Хорольський агропромисловий фаховий коледж ПДАУколедж</t>
  </si>
  <si>
    <t>GMW2025_9_010</t>
  </si>
  <si>
    <t>Бородай Ірина Олександрівна</t>
  </si>
  <si>
    <t>Криворізький національний університет</t>
  </si>
  <si>
    <t>GMW2025_9_011</t>
  </si>
  <si>
    <t>Бакурова Ірина Сергіївна</t>
  </si>
  <si>
    <t>GMW2025_9_012</t>
  </si>
  <si>
    <t>Назарова Поліна Максимівна</t>
  </si>
  <si>
    <t>GMW2025_9_013</t>
  </si>
  <si>
    <t>Греля Ірина Анатоліівна</t>
  </si>
  <si>
    <t>Державний університет інфроструктури та технологій</t>
  </si>
  <si>
    <t>GMW2025_9_014</t>
  </si>
  <si>
    <t>Щербина Поліна Сергіївна</t>
  </si>
  <si>
    <t>GMW2025_9_015</t>
  </si>
  <si>
    <t>Пузій Ангеліна Олександрівна</t>
  </si>
  <si>
    <t>Optima School</t>
  </si>
  <si>
    <t>GMW2025_9_016</t>
  </si>
  <si>
    <t>ЖАРІКОВА АННА</t>
  </si>
  <si>
    <t>НАЦІОНАЛЬНИЙ УНІВЕРСИТЕТ БІОРЕСУРСІВ І ПРИРОДОКОРИТСУВАННЯ УКРАЇНИ</t>
  </si>
  <si>
    <t>GMW2025_9_017</t>
  </si>
  <si>
    <t>Птишник Наталія Вікторівна</t>
  </si>
  <si>
    <t>GMW2025_9_018</t>
  </si>
  <si>
    <t>Дмитрук Анастасія Віталіївна</t>
  </si>
  <si>
    <t>Національна академія внутрішніх справ України</t>
  </si>
  <si>
    <t>GMW2025_9_019</t>
  </si>
  <si>
    <t>ІРИНА ГЛАДУШ</t>
  </si>
  <si>
    <t>Комунальний заклад дошкільної освіти комбінованого типу №220 Криворізької міської ради</t>
  </si>
  <si>
    <t>GMW2025_9_020</t>
  </si>
  <si>
    <t>Демків Галина Ігорівна, Демків Оксана Ярославівна, Демків Ігор Юрійович</t>
  </si>
  <si>
    <t>Ліцей №46 ім. В. Чорновола</t>
  </si>
  <si>
    <t>GMW2025_9_021</t>
  </si>
  <si>
    <t>Кочерган Богдан Олександрович</t>
  </si>
  <si>
    <t>Чернівецький торговельно-економічний інститут Державного торговельно-економічного університету</t>
  </si>
  <si>
    <t>GMW2025_9_022</t>
  </si>
  <si>
    <t>Кузнєцова Катерина Сергіївна</t>
  </si>
  <si>
    <t>Комунальний заклад дошкільної освіти (ясла-садок) комбінованого типу № 220 Криворізької міської ради</t>
  </si>
  <si>
    <t>GMW2025_9_023</t>
  </si>
  <si>
    <t>Савело Марʼяна Сергіївна</t>
  </si>
  <si>
    <t>GMW2025_9_024</t>
  </si>
  <si>
    <t>Бутова Людмила Володимирівна</t>
  </si>
  <si>
    <t>Новокаховський приладобудівний фаховий коледж</t>
  </si>
  <si>
    <t>GMW2025_9_025</t>
  </si>
  <si>
    <t>Коршак Олександра Сергіївна</t>
  </si>
  <si>
    <t>GMW2025_9_026</t>
  </si>
  <si>
    <t>Гірік Олег</t>
  </si>
  <si>
    <t>GMW2025_9_027</t>
  </si>
  <si>
    <t>Костюк Павло Костянтинович</t>
  </si>
  <si>
    <t>Новокаховський приладобудівний фаховий колоедж</t>
  </si>
  <si>
    <t>GMW2025_9_028</t>
  </si>
  <si>
    <t>Сурхаєва Марина Олександрівна</t>
  </si>
  <si>
    <t>GMW2025_9_029</t>
  </si>
  <si>
    <t>Natalia Spolitak</t>
  </si>
  <si>
    <t>Міжнародний класичний університет ім. Пилипа Орлика</t>
  </si>
  <si>
    <t>GMW2025_9_030</t>
  </si>
  <si>
    <t>Подплєтній Валерій Володимирович</t>
  </si>
  <si>
    <t>GMW2025_9_031</t>
  </si>
  <si>
    <t>Кириченко Олег Анатолійович</t>
  </si>
  <si>
    <t>GMW2025_9_032</t>
  </si>
  <si>
    <t>Сінькевич Вікторія Василівна</t>
  </si>
  <si>
    <t>GMW2025_9_033</t>
  </si>
  <si>
    <t>Білий Олег Петрович</t>
  </si>
  <si>
    <t>GMW2025_9_034</t>
  </si>
  <si>
    <t>Величковський Олександр Володимирович</t>
  </si>
  <si>
    <t>GMW2025_9_035</t>
  </si>
  <si>
    <t>Іванов Олег Миколайович</t>
  </si>
  <si>
    <t>GMW2025_9_036</t>
  </si>
  <si>
    <t>Кирпичов Олександр Михайлович</t>
  </si>
  <si>
    <t>GMW2025_9_037</t>
  </si>
  <si>
    <t>Ведмідська Наталія Миколаївна</t>
  </si>
  <si>
    <t>GMW2025_9_038</t>
  </si>
  <si>
    <t>Кондратюк Олександр Микитович</t>
  </si>
  <si>
    <t>GMW2025_9_039</t>
  </si>
  <si>
    <t>Коровкін Олександр Андріійович</t>
  </si>
  <si>
    <t>GMW2025_9_040</t>
  </si>
  <si>
    <t>Войтюк Єлизавета Романівна</t>
  </si>
  <si>
    <t>GMW2025_9_041</t>
  </si>
  <si>
    <t>Сасова Юлія Володимирівна</t>
  </si>
  <si>
    <t>GMW2025_9_042</t>
  </si>
  <si>
    <t>ДЗЮБУК Віта Петріва</t>
  </si>
  <si>
    <t>Поліський ліцей Березнівської міської ради Рівненського району Рівненської області</t>
  </si>
  <si>
    <t>GMW2025_9_043</t>
  </si>
  <si>
    <t>Голіней Юлія Олександрівна</t>
  </si>
  <si>
    <t>Державний навчальний заклад "Центр професійно-технічної освіти 1 м.Вінниці"</t>
  </si>
  <si>
    <t>GMW2025_9_044</t>
  </si>
  <si>
    <t>Душенківська Вікторія Василівна</t>
  </si>
  <si>
    <t>Уманський Державний Педагогічний Університет Університет імені Павла Тичини</t>
  </si>
  <si>
    <t>GMW2025_9_045</t>
  </si>
  <si>
    <t>Костюк Павло</t>
  </si>
  <si>
    <t>GMW2025_9_046</t>
  </si>
  <si>
    <t>Сполітак Наталія Сергіївна</t>
  </si>
  <si>
    <t>GMW2025_9_047</t>
  </si>
  <si>
    <t>Кричун Валерія Сергіївна</t>
  </si>
  <si>
    <t>Комунальний заклад дошкільної освіти (ясла-садок) №257 Криворізької міської ради</t>
  </si>
  <si>
    <t>GMW2025_9_048</t>
  </si>
  <si>
    <t>Кісельова Ірина Іванівна</t>
  </si>
  <si>
    <t>Харківський фаховий коледж технологій та дизайну</t>
  </si>
  <si>
    <t>GMW2025_9_049</t>
  </si>
  <si>
    <t>Онищенко Валентин Володимирович</t>
  </si>
  <si>
    <t>МКУ імені Пилипа Орлика</t>
  </si>
  <si>
    <t>GMW2025_9_050</t>
  </si>
  <si>
    <t>Боднар Тетяна Ярославівна</t>
  </si>
  <si>
    <t>ДПТНЗ «Тернопільське вище професійне училище сфери послуг та туризму»</t>
  </si>
  <si>
    <t>GMW2025_9_051</t>
  </si>
  <si>
    <t>Юрченко Наталя Василівна</t>
  </si>
  <si>
    <t>Комунальний заклад «Вінницький лілей 20»</t>
  </si>
  <si>
    <t>GMW2025_9_052</t>
  </si>
  <si>
    <t>ПАЩЕНКО ОКСАНА ВАСИЛІВНА</t>
  </si>
  <si>
    <t>НАЦІОНАЛЬНИЙ УНІВЕРСИТЕТ БІОРЕСУРСІВ І ПРИРОДОКОРИСТУВАННЯ УКРАЇНИ</t>
  </si>
  <si>
    <t>GMW2025_9_053</t>
  </si>
  <si>
    <t>Теляга Галина Андріївна</t>
  </si>
  <si>
    <t>ДПТНЗ Тернопільське вище професійне училище сфери посдуг та туризму</t>
  </si>
  <si>
    <t>GMW2025_9_054</t>
  </si>
  <si>
    <t>Сукомел Дмитро</t>
  </si>
  <si>
    <t>В назву організації вписуєте ВСП "ФЕК КНЕУ імені Вадима Гетьмана"</t>
  </si>
  <si>
    <t>GMW2025_9_055</t>
  </si>
  <si>
    <t>Пиріг Елнур Маілович</t>
  </si>
  <si>
    <t>Криворізький Національний Університет</t>
  </si>
  <si>
    <t>GMW2025_9_056</t>
  </si>
  <si>
    <t>Горбенко Ольга Борисівна</t>
  </si>
  <si>
    <t>Харківський фаховий коледж спорту</t>
  </si>
  <si>
    <t>GMW2025_9_057</t>
  </si>
  <si>
    <t>Дехтяренко Вероніка Дмитрівна</t>
  </si>
  <si>
    <t>Фаховий коледж інженерії, управління та землевпорядкування Державного некомерційного підприємства "Державний університет "Київський авіаційний інститут"</t>
  </si>
  <si>
    <t>GMW2025_9_058</t>
  </si>
  <si>
    <t>Бєлугіна Тетяна Ігорівна</t>
  </si>
  <si>
    <t>Херсонський державний університет</t>
  </si>
  <si>
    <t>GMW2025_9_059</t>
  </si>
  <si>
    <t>Ярмощук Вікторія Олегівна</t>
  </si>
  <si>
    <t>Київський фаховий коледж туризму та готельного господарства</t>
  </si>
  <si>
    <t>GMW2025_9_060</t>
  </si>
  <si>
    <t>Костенко Вадим Станіславович</t>
  </si>
  <si>
    <t>Таращанський технічний та економіко-правовий фаховий коледж</t>
  </si>
  <si>
    <t>GMW2025_9_061</t>
  </si>
  <si>
    <t>Чигрикова Тетяна Володимирівна</t>
  </si>
  <si>
    <t>АТ «А-БАНК»</t>
  </si>
  <si>
    <t>GMW2025_9_062</t>
  </si>
  <si>
    <t>Гуцул Інна Анатоліївна</t>
  </si>
  <si>
    <t>Хмельницький університет управління та права імені Леоніда Юзькова</t>
  </si>
  <si>
    <t>GMW2025_9_063</t>
  </si>
  <si>
    <t>Святенко Сергій Володимирович</t>
  </si>
  <si>
    <t>GMW2025_9_064</t>
  </si>
  <si>
    <t>Кокоша Вікторія Миколаївна</t>
  </si>
  <si>
    <t>ВСП "Технолого-економічний фаховий коледж Білоцерківського НАУ"</t>
  </si>
  <si>
    <t>GMW2025_9_065</t>
  </si>
  <si>
    <t>Василишин Марія Володимирівна</t>
  </si>
  <si>
    <t>ВСП Львівський фаховий коледж харчової і переробної промисловості НУХТ</t>
  </si>
  <si>
    <t>GMW2025_9_066</t>
  </si>
  <si>
    <t>Осіпчук Інна Олександрівна</t>
  </si>
  <si>
    <t>Фаховий коледж інженерії управління та землевпорядкуванн Державного некомерційного підприємства"Державний університет"Київський авіаційний інститут"</t>
  </si>
  <si>
    <t>GMW2025_9_067</t>
  </si>
  <si>
    <t>Тарасюк Ірина Володимирівна</t>
  </si>
  <si>
    <t>ВСП Технологічний фаховий коледж Національного лісотехнічного університету України</t>
  </si>
  <si>
    <t>GMW2025_9_068</t>
  </si>
  <si>
    <t>Козачок Андрій Михайлович</t>
  </si>
  <si>
    <t>Івано-Франківський національний технічний університет нафти і газу</t>
  </si>
  <si>
    <t>GMW2025_9_069</t>
  </si>
  <si>
    <t>Оксанич Вікторія</t>
  </si>
  <si>
    <t>GMW2025_9_070</t>
  </si>
  <si>
    <t>Криворот Олег Григорович</t>
  </si>
  <si>
    <t>Національний університет біоресурсів і природокористування України</t>
  </si>
  <si>
    <t>GMW2025_9_071</t>
  </si>
  <si>
    <t>Скрипник Микола Євгенович</t>
  </si>
  <si>
    <t>Чернівецький торговельно-економічний інститут ДТЕУ</t>
  </si>
  <si>
    <t>GMW2025_9_072</t>
  </si>
  <si>
    <t>Колпак Олександр Вячеславович</t>
  </si>
  <si>
    <t>Львівський торговельно-економічний університет</t>
  </si>
  <si>
    <t>GMW2025_9_073</t>
  </si>
  <si>
    <t>Носуліч Давид Валентинович</t>
  </si>
  <si>
    <t>Луцький національний технічний університет</t>
  </si>
  <si>
    <t>GMW2025_9_074</t>
  </si>
  <si>
    <t>Оксанич Вікторія 43-с</t>
  </si>
  <si>
    <t>GMW2025_9_075</t>
  </si>
  <si>
    <t>Деркач Анастасія Русланівна</t>
  </si>
  <si>
    <t>GMW2025_9_076</t>
  </si>
  <si>
    <t>Коротинська Олена Петрівна</t>
  </si>
  <si>
    <t>Центр позашкільної освіти "Школа Майбутнього"</t>
  </si>
  <si>
    <t>GMW2025_9_077</t>
  </si>
  <si>
    <t>Кравченко Олена Іванівна</t>
  </si>
  <si>
    <t>Національний університет "Чернігівська політехніка"</t>
  </si>
  <si>
    <t>GMW2025_9_078</t>
  </si>
  <si>
    <t>Нікішина Ганна Олександрівна</t>
  </si>
  <si>
    <t>Комунальний заклад Матвіївська ЗОСШ-інтернат І-ІІІ ступенів Запорізької обласної ради</t>
  </si>
  <si>
    <t>GMW2025_9_079</t>
  </si>
  <si>
    <t>Тріфан Марія Василівна</t>
  </si>
  <si>
    <t>Відокремлений структурний підрозділ "Конотопський індустріально-педагогічний фаховий коледж Сумського державного університету"</t>
  </si>
  <si>
    <t>GMW2025_9_080</t>
  </si>
  <si>
    <t>Гуриненко Олександра Єгорівна</t>
  </si>
  <si>
    <t>Національний університет «Чернігівська Політехніка»</t>
  </si>
  <si>
    <t>GMW2025_9_081</t>
  </si>
  <si>
    <t>Левичкіна Олена Валентинівна</t>
  </si>
  <si>
    <t>Відокремлений структурний підрозділ «Волинський фаховий коледж Національного університету харчових технологій»</t>
  </si>
  <si>
    <t>GMW2025_9_082</t>
  </si>
  <si>
    <t>Головко Олена Григорівна</t>
  </si>
  <si>
    <t>Українська школа в евакуації</t>
  </si>
  <si>
    <t>GMW2025_9_083</t>
  </si>
  <si>
    <t>Поніч Артем Едуардович</t>
  </si>
  <si>
    <t>Чернівецький фаховий коледж технологій та дизайну</t>
  </si>
  <si>
    <t>GMW2025_9_084</t>
  </si>
  <si>
    <t>Никончук Ганна Володимирівна</t>
  </si>
  <si>
    <t>Комунальний заклад дошкільної (ясла-садок) комбінованого типу 220 Криворізької міської ради</t>
  </si>
  <si>
    <t>GMW2025_9_085</t>
  </si>
  <si>
    <t>Масоівець Емілія Юріївна</t>
  </si>
  <si>
    <t>Чернівецький фаховий коледж технологій і дизайну</t>
  </si>
  <si>
    <t>GMW2025_9_086</t>
  </si>
  <si>
    <t>Омельченко Ірина Геннадіївна</t>
  </si>
  <si>
    <t>Комунальний заклад "Заклад дошкільної освіти (ясла -садок)265 Харківської міської ради "</t>
  </si>
  <si>
    <t>GMW2025_9_087</t>
  </si>
  <si>
    <t>Долинюк Галина Василівна</t>
  </si>
  <si>
    <t>ВСП "Маслівський аграрний фаховий коледж БНАУ"</t>
  </si>
  <si>
    <t>GMW2025_9_088</t>
  </si>
  <si>
    <t>Тірпак Анна Юріївна</t>
  </si>
  <si>
    <t>Черкаський державний технологічний університет</t>
  </si>
  <si>
    <t>GMW2025_9_089</t>
  </si>
  <si>
    <t>Новіченко Віра Ігорівна</t>
  </si>
  <si>
    <t>ДПТНЗ "Криворізький центр професійної освіти робітничих кадрів торгівлі та ресторанного сервісу"</t>
  </si>
  <si>
    <t>GMW2025_9_090</t>
  </si>
  <si>
    <t>Галій Віталій Миколайович</t>
  </si>
  <si>
    <t>Київський політехнічний інститут імені Ігоря Сікорського</t>
  </si>
  <si>
    <t>GMW2025_9_091</t>
  </si>
  <si>
    <t>Іванічик Назарій Олегович</t>
  </si>
  <si>
    <t>Чернівецький торговельно-економічний інститут</t>
  </si>
  <si>
    <t>GMW2025_9_092</t>
  </si>
  <si>
    <t>Груба Галина Олегівна</t>
  </si>
  <si>
    <t>GMW2025_9_093</t>
  </si>
  <si>
    <t>Мельник Петро Гнатович</t>
  </si>
  <si>
    <t>Івано-Франківський Національний Техніснмй університет нафти і газу</t>
  </si>
  <si>
    <t>GMW2025_9_094</t>
  </si>
  <si>
    <t>Трасоруб Єлизавета Артурівна</t>
  </si>
  <si>
    <t>Чернівецький фаховий коледж дизайну та технології</t>
  </si>
  <si>
    <t>GMW2025_9_095</t>
  </si>
  <si>
    <t>Литовченко Сніжана Сергіївна</t>
  </si>
  <si>
    <t>GMW2025_9_096</t>
  </si>
  <si>
    <t>Клімчук Марія Володимирівна</t>
  </si>
  <si>
    <t>Луцький Національний технічний університет</t>
  </si>
  <si>
    <t>GMW2025_9_097</t>
  </si>
  <si>
    <t>Котенко Каріна Анатоліївна</t>
  </si>
  <si>
    <t>ПрАТ « Міжрегіональна академія управління персоналом»</t>
  </si>
  <si>
    <t>GMW2025_9_098</t>
  </si>
  <si>
    <t>Клязника Тетяна Олександрівна</t>
  </si>
  <si>
    <t>Прилуцький технічний фаховий коледж</t>
  </si>
  <si>
    <t>GMW2025_9_099</t>
  </si>
  <si>
    <t>Жигун Вікторія Григорівна</t>
  </si>
  <si>
    <t>GMW2025_9_100</t>
  </si>
  <si>
    <t>Меліховець Ганна Алімівна</t>
  </si>
  <si>
    <t>Відокремлений структурний підрозділ "Вінницький фаховий коледж Національного університету харчових технологій"</t>
  </si>
  <si>
    <t>GMW2025_9_101</t>
  </si>
  <si>
    <t>Нижник Софія Тарасівна</t>
  </si>
  <si>
    <t>ІФНТУНГ</t>
  </si>
  <si>
    <t>GMW2025_9_102</t>
  </si>
  <si>
    <t>Міхєєва Любов Миколаївна</t>
  </si>
  <si>
    <t>Комунальний заклад "Харківський науковий ліцей "Обдарованість"" Харківської обласної ради</t>
  </si>
  <si>
    <t>GMW2025_9_103</t>
  </si>
  <si>
    <t>Бузько Софія Анатоліївна</t>
  </si>
  <si>
    <t>Комунальний заклад «Черкаський академічний ліцей «ПЕРСПЕКТИВА» Черкаської обласної ради»</t>
  </si>
  <si>
    <t>GMW2025_9_104</t>
  </si>
  <si>
    <t>Покровка Валерія Едуардівна</t>
  </si>
  <si>
    <t>Таврійський державний агротехнологічний університет</t>
  </si>
  <si>
    <t>GMW2025_9_105</t>
  </si>
  <si>
    <t>Чеснік Наталія Миколаївна</t>
  </si>
  <si>
    <t>Вінницький фаховий коледж Національного університету харчових технологій</t>
  </si>
  <si>
    <t>GMW2025_9_106</t>
  </si>
  <si>
    <t>Бартошик Діана</t>
  </si>
  <si>
    <t>Луцький кооперативний фаховий коледж Львівського торговельно-економічного університету</t>
  </si>
  <si>
    <t>GMW2025_9_107</t>
  </si>
  <si>
    <t>Шубіна Світлана Валентинівна</t>
  </si>
  <si>
    <t>Навчально-науковий інститут "Каразінський банківський інститут" ХНУ ім. В.Н. Каразіна</t>
  </si>
  <si>
    <t>GMW2025_9_108</t>
  </si>
  <si>
    <t>Ларія ПИШУК</t>
  </si>
  <si>
    <t>Луцький кооперативний фаховий коледж ЛТЕУ</t>
  </si>
  <si>
    <t>GMW2025_9_109</t>
  </si>
  <si>
    <t>Коваленко Вікторія Григорівна</t>
  </si>
  <si>
    <t>Бердянська гімназія № 7 "Меотида" Бердянської міської ради Запорізької області</t>
  </si>
  <si>
    <t>GMW2025_9_110</t>
  </si>
  <si>
    <t>Малько Валерія Олександрівна</t>
  </si>
  <si>
    <t>GMW2025_9_111</t>
  </si>
  <si>
    <t>Тарасюк Владислав Валерійович</t>
  </si>
  <si>
    <t>GMW2025_9_112</t>
  </si>
  <si>
    <t>Шепель Інеса Вадимівна</t>
  </si>
  <si>
    <t>Херсонський державний аграрно-економічний університет</t>
  </si>
  <si>
    <t>GMW2025_9_113</t>
  </si>
  <si>
    <t>Маринич Діана Володимирівна</t>
  </si>
  <si>
    <t>Чорноморський національний університет імені Петра Могили</t>
  </si>
  <si>
    <t>GMW2025_9_114</t>
  </si>
  <si>
    <t>Явдощак Валентина Любомирівна</t>
  </si>
  <si>
    <t>GMW2025_9_115</t>
  </si>
  <si>
    <t>Лавріненко Дарина Тарасівна</t>
  </si>
  <si>
    <t>Прилуцький Технічні фаховий коледж</t>
  </si>
  <si>
    <t>GMW2025_9_116</t>
  </si>
  <si>
    <t>Лазарів Олександр</t>
  </si>
  <si>
    <t>Красноградський аграрно технічний фаховий коледж</t>
  </si>
  <si>
    <t>GMW2025_9_117</t>
  </si>
  <si>
    <t>Чуй Ірина Романівна</t>
  </si>
  <si>
    <t>GMW2025_9_118</t>
  </si>
  <si>
    <t>Папка Ірина Сергіївна</t>
  </si>
  <si>
    <t>GMW2025_9_119</t>
  </si>
  <si>
    <t>Артеменко Віталій ф291</t>
  </si>
  <si>
    <t>Херсонський кооперативний економіко-правовий фаховий коледж</t>
  </si>
  <si>
    <t>GMW2025_9_120</t>
  </si>
  <si>
    <t>Лизанець Оксана Михайлівна</t>
  </si>
  <si>
    <t>Турʼя Бистрянська гімназія</t>
  </si>
  <si>
    <t>GMW2025_9_121</t>
  </si>
  <si>
    <t>Власюк Світлана Анатоліївна</t>
  </si>
  <si>
    <t>Уманський національний університет садівництва</t>
  </si>
  <si>
    <t>GMW2025_9_122</t>
  </si>
  <si>
    <t>Рилєєв Сергій Володимирович</t>
  </si>
  <si>
    <t>GMW2025_9_123</t>
  </si>
  <si>
    <t>Дерев'янко Віталія Віталіївна</t>
  </si>
  <si>
    <t>GMW2025_9_124</t>
  </si>
  <si>
    <t>Келюхова Юлія Вікторівна</t>
  </si>
  <si>
    <t>Східноукраїнський національний університет імені Володимира Даля</t>
  </si>
  <si>
    <t>GMW2025_9_125</t>
  </si>
  <si>
    <t>Геута Анастасія Сергіївна</t>
  </si>
  <si>
    <t>Сумський державний університет</t>
  </si>
  <si>
    <t>GMW2025_9_126</t>
  </si>
  <si>
    <t>Куліш Марія Федорівна</t>
  </si>
  <si>
    <t>Дошкільний навчальний заклад 2</t>
  </si>
  <si>
    <t>GMW2025_9_127</t>
  </si>
  <si>
    <t>Нагорнова Ірина Анатоліївна</t>
  </si>
  <si>
    <t>Криворізький ліцей 119 Криворізької міської ради</t>
  </si>
  <si>
    <t>GMW2025_9_128</t>
  </si>
  <si>
    <t>Павленко Оксана Павлівна</t>
  </si>
  <si>
    <t>кафедри фінансів, банківської справи та страхування, Дніпровський державний аграрно-економічний університет</t>
  </si>
  <si>
    <t>GMW2025_9_129</t>
  </si>
  <si>
    <t>Кир’ян Аліна Сергіївна</t>
  </si>
  <si>
    <t>GMW2025_9_130</t>
  </si>
  <si>
    <t>Сочка Катерина Андріївна</t>
  </si>
  <si>
    <t>Закарпатський угорський інститут ім. Ференца Ракоці ІІ</t>
  </si>
  <si>
    <t>GMW2025_9_131</t>
  </si>
  <si>
    <t>Мінакова Єлизавета Андріівна</t>
  </si>
  <si>
    <t>GMW2025_9_132</t>
  </si>
  <si>
    <t>Децьо Надія Анатоліївна</t>
  </si>
  <si>
    <t>GMW2025_9_133</t>
  </si>
  <si>
    <t>Перелигіна Поліна Олегівна</t>
  </si>
  <si>
    <t>Білоцерківський академічний ліцей "Вектор"-гімназія №18</t>
  </si>
  <si>
    <t>GMW2025_9_134</t>
  </si>
  <si>
    <t>Острога Наталія Василівна</t>
  </si>
  <si>
    <t>Чернеччинська гімназія Краснопільської селищної ради</t>
  </si>
  <si>
    <t>GMW2025_9_135</t>
  </si>
  <si>
    <t>Марченко Валентина Василівна</t>
  </si>
  <si>
    <t>Ямпільський ліцей №2 Ямпільської селищної ради Сумської області</t>
  </si>
  <si>
    <t>GMW2025_9_136</t>
  </si>
  <si>
    <t>Сечевиця Поліна Сергіївна</t>
  </si>
  <si>
    <t>Фаховий коледж економіки і технологій Національного університету «Чернігівська політехніка»</t>
  </si>
  <si>
    <t>GMW2025_9_137</t>
  </si>
  <si>
    <t>Шешеня Альона Олександрівна</t>
  </si>
  <si>
    <t>GMW2025_9_138</t>
  </si>
  <si>
    <t>Чернишева Вікторія Логвинівна</t>
  </si>
  <si>
    <t>Снігурівський ліцей Снігурівської міської ради Баштанського району Миколаївської області</t>
  </si>
  <si>
    <t>GMW2025_9_139</t>
  </si>
  <si>
    <t>Ніконова Інна Володимирівна</t>
  </si>
  <si>
    <t>GMW2025_9_140</t>
  </si>
  <si>
    <t>Філоненко Валерія Віталіївна</t>
  </si>
  <si>
    <t>Білоцерківський академічний ліцей "Вектор"- гімназія №18</t>
  </si>
  <si>
    <t>GMW2025_9_141</t>
  </si>
  <si>
    <t>Павліщева Євгенія Анатоліївна</t>
  </si>
  <si>
    <t>Комунальний заклад "Харківський ліцей 87 Харківської міської ради"</t>
  </si>
  <si>
    <t>GMW2025_9_142</t>
  </si>
  <si>
    <t>Кривогуз Яна Миколаївна</t>
  </si>
  <si>
    <t>Студентка Сумського Державного Університету</t>
  </si>
  <si>
    <t>GMW2025_9_143</t>
  </si>
  <si>
    <t>Гончаренко Аліна Іллівна</t>
  </si>
  <si>
    <t>Криворізький ліцей №127</t>
  </si>
  <si>
    <t>GMW2025_9_144</t>
  </si>
  <si>
    <t>Вініченко Уляна Володимирівна</t>
  </si>
  <si>
    <t>GMW2025_9_145</t>
  </si>
  <si>
    <t>Мотильова Катерина Максимівна</t>
  </si>
  <si>
    <t>Ямпільський ліцей №2</t>
  </si>
  <si>
    <t>GMW2025_9_146</t>
  </si>
  <si>
    <t>Охрімчук Анастасія Максимівна</t>
  </si>
  <si>
    <t>Міжрегіональна академія управління персоналом Навчально-науковий інститут управління економіки та бізнесу</t>
  </si>
  <si>
    <t>GMW2025_9_147</t>
  </si>
  <si>
    <t>Мошенська Наталія Валеріївна</t>
  </si>
  <si>
    <t>GMW2025_9_148</t>
  </si>
  <si>
    <t>Чернишева Валерія Євгенівна</t>
  </si>
  <si>
    <t>GMW2025_9_149</t>
  </si>
  <si>
    <t>Шейка Наталія Леонідівна</t>
  </si>
  <si>
    <t>Комунальний заклад "Заклад дошкільної освіти (ясла-садок) №265 Харківської міської ради"</t>
  </si>
  <si>
    <t>GMW2025_9_150</t>
  </si>
  <si>
    <t>Гавриленко Любов Іванівна</t>
  </si>
  <si>
    <t>Криворізький ліцей 95 Криворізької міської ради</t>
  </si>
  <si>
    <t>GMW2025_9_151</t>
  </si>
  <si>
    <t>Резніченко Анастасія Володимирівна</t>
  </si>
  <si>
    <t>GMW2025_9_152</t>
  </si>
  <si>
    <t>Соловйова Алла Володимирівна</t>
  </si>
  <si>
    <t>Чорноморський морський фаховий коледж Одеського національного морського університету</t>
  </si>
  <si>
    <t>GMW2025_9_153</t>
  </si>
  <si>
    <t>Паращенко Олександра Костянтинівна</t>
  </si>
  <si>
    <t>Національний юридичний університет імені Ярослава Мудрого</t>
  </si>
  <si>
    <t>GMW2025_9_154</t>
  </si>
  <si>
    <t>Захарова Анна Євгеніївна</t>
  </si>
  <si>
    <t>GMW2025_9_155</t>
  </si>
  <si>
    <t>Попова Крістіна Едуардівна</t>
  </si>
  <si>
    <t>GMW2025_9_156</t>
  </si>
  <si>
    <t>Гусєва Тетяна Миколаївна</t>
  </si>
  <si>
    <t>GMW2025_9_157</t>
  </si>
  <si>
    <t>Кримська Анна Олександрівна</t>
  </si>
  <si>
    <t>ЧТЕІ ДТЕУ</t>
  </si>
  <si>
    <t>GMW2025_9_158</t>
  </si>
  <si>
    <t>Гаркуша Тамара Григорівна</t>
  </si>
  <si>
    <t>Сумський національний аграрний університет</t>
  </si>
  <si>
    <t>GMW2025_9_159</t>
  </si>
  <si>
    <t>Літау Альона Алєксівна</t>
  </si>
  <si>
    <t>Комунальний заклад освіти "Васильківське професійно-технічне училище" Дніпропетровської обласної ради"</t>
  </si>
  <si>
    <t>GMW2025_9_160</t>
  </si>
  <si>
    <t>Дейчук Надія</t>
  </si>
  <si>
    <t>БАЛ Вектор №18</t>
  </si>
  <si>
    <t>GMW2025_9_161</t>
  </si>
  <si>
    <t>Гончаренко Світлана Олександрівна</t>
  </si>
  <si>
    <t>Зеленобалківська гімназія з початковою школою</t>
  </si>
  <si>
    <t>GMW2025_9_162</t>
  </si>
  <si>
    <t>Шкиря Владислава Юріївна</t>
  </si>
  <si>
    <t>сумський державний університет</t>
  </si>
  <si>
    <t>GMW2025_9_163</t>
  </si>
  <si>
    <t>Поварчук Віра Михайлівна</t>
  </si>
  <si>
    <t>Луцький центр професійно-технічної освіти</t>
  </si>
  <si>
    <t>GMW2025_9_164</t>
  </si>
  <si>
    <t>Федан Анастасія Олександрівна</t>
  </si>
  <si>
    <t>Студент Сумського державного університету</t>
  </si>
  <si>
    <t>GMW2025_9_165</t>
  </si>
  <si>
    <t>Колодчак Олег Іванович</t>
  </si>
  <si>
    <t>Львівський торгово-економічний університет</t>
  </si>
  <si>
    <t>GMW2025_9_166</t>
  </si>
  <si>
    <t>Голуб Наталія Володимирівна</t>
  </si>
  <si>
    <t>GMW2025_9_167</t>
  </si>
  <si>
    <t>Юдіна Карина Миколаївна</t>
  </si>
  <si>
    <t>Білоцерківський академічний ліцей "Вектор"№18</t>
  </si>
  <si>
    <t>GMW2025_9_168</t>
  </si>
  <si>
    <t>Шклярова Поліна Олександрівна</t>
  </si>
  <si>
    <t>Імпульс кий ліцей номер 2</t>
  </si>
  <si>
    <t>GMW2025_9_169</t>
  </si>
  <si>
    <t>Остапенко Анатолій Анатолійович</t>
  </si>
  <si>
    <t>GMW2025_9_170</t>
  </si>
  <si>
    <t>Танцюра Аліса Сергіївна</t>
  </si>
  <si>
    <t>Черкаський національний університет імені Богдана Хмельницького</t>
  </si>
  <si>
    <t>GMW2025_9_171</t>
  </si>
  <si>
    <t>Гладка Світлана Вікторівна</t>
  </si>
  <si>
    <t>GMW2025_9_172</t>
  </si>
  <si>
    <t>Симоненко Наталія Володимирівна</t>
  </si>
  <si>
    <t>GMW2025_9_173</t>
  </si>
  <si>
    <t>Рачкован Оксана Анатоліївна</t>
  </si>
  <si>
    <t>GMW2025_9_174</t>
  </si>
  <si>
    <t>Рудь Олена Володимирівна</t>
  </si>
  <si>
    <t>GMW2025_9_175</t>
  </si>
  <si>
    <t>Марченко Сергій Миколайович</t>
  </si>
  <si>
    <t>Фоздвиженська філія Ямпільсього ліцею№2 Ямпільської селищної ради Сумської області</t>
  </si>
  <si>
    <t>GMW2025_9_176</t>
  </si>
  <si>
    <t>Семида Каріна Віталіївна</t>
  </si>
  <si>
    <t>Білоцерківський академічний ліцей «Вектор» номер 18</t>
  </si>
  <si>
    <t>GMW2025_9_177</t>
  </si>
  <si>
    <t>Гончаренко Ростислав Андрійович</t>
  </si>
  <si>
    <t>СумДУ</t>
  </si>
  <si>
    <t>GMW2025_9_178</t>
  </si>
  <si>
    <t>Третьякова Тетяна Віталіївна</t>
  </si>
  <si>
    <t>GMW2025_9_179</t>
  </si>
  <si>
    <t>Аппазова Світлана Володимирівна</t>
  </si>
  <si>
    <t>GMW2025_9_180</t>
  </si>
  <si>
    <t>Неумоіна Анна Олександрівна</t>
  </si>
  <si>
    <t>Комунальний заклад "Матвіївська загальноосвітня санаторна школа-інтернат І-ІІІступенів" Запорізької обласної ради</t>
  </si>
  <si>
    <t>GMW2025_9_181</t>
  </si>
  <si>
    <t>Коцман Адріан</t>
  </si>
  <si>
    <t>GMW2025_9_182</t>
  </si>
  <si>
    <t>Шевченко Оксана Анатоліївна</t>
  </si>
  <si>
    <t>ДПТНЗ "Конотопське ВПУ"</t>
  </si>
  <si>
    <t>GMW2025_9_183</t>
  </si>
  <si>
    <t>Власенко Любов Леонідівна</t>
  </si>
  <si>
    <t>GMW2025_9_184</t>
  </si>
  <si>
    <t>Рудь Оксана Василівна</t>
  </si>
  <si>
    <t>Комунальний заклад "Черкаський академічний ліцей "Перспектива" Черкаської обласної ради"</t>
  </si>
  <si>
    <t>GMW2025_9_185</t>
  </si>
  <si>
    <t>Рижова Дарія Вікторівна</t>
  </si>
  <si>
    <t>GMW2025_9_186</t>
  </si>
  <si>
    <t>Ращупкіна Аліна Вячеславівна</t>
  </si>
  <si>
    <t>Відокремлений структурний підрозділ "Сумський фаховий коледж Сумського національного аграрного університету"</t>
  </si>
  <si>
    <t>GMW2025_9_187</t>
  </si>
  <si>
    <t>Шаптала Лариса Іванівна</t>
  </si>
  <si>
    <t>Комунальний заклад дошкільної освіти №257 Криворізької міської ради</t>
  </si>
  <si>
    <t>GMW2025_9_188</t>
  </si>
  <si>
    <t>Миколаєнко Віталій Миколайович</t>
  </si>
  <si>
    <t>GMW2025_9_189</t>
  </si>
  <si>
    <t>Бабій Андріана Миколаївна</t>
  </si>
  <si>
    <t>Лужанський ЗЗСО І-ІІІ ступенів Великобичківської ТГ Рахівського району</t>
  </si>
  <si>
    <t>GMW2025_9_190</t>
  </si>
  <si>
    <t>Бойчунь Андрій Вадимович</t>
  </si>
  <si>
    <t>Ямпільський ліцей N2</t>
  </si>
  <si>
    <t>GMW2025_9_191</t>
  </si>
  <si>
    <t>Откидач Ніколь Дмитрівна</t>
  </si>
  <si>
    <t>Білоцерківський академічний ліцей "Вектор" №18</t>
  </si>
  <si>
    <t>GMW2025_9_192</t>
  </si>
  <si>
    <t>Балюк Даяна Степанівна</t>
  </si>
  <si>
    <t>Приватний заклад вищої освіти «Міжнародний класичний університет імені Пилипа Орлика», Україна, м. Миколаїв</t>
  </si>
  <si>
    <t>GMW2025_9_193</t>
  </si>
  <si>
    <t>Арнаут Ірина Олескіївна</t>
  </si>
  <si>
    <t>Вище професійне училище №7 м. Кременчука Полтавської області</t>
  </si>
  <si>
    <t>GMW2025_9_194</t>
  </si>
  <si>
    <t>Водоп'янов Роман Вікторович</t>
  </si>
  <si>
    <t>Комунальний заклад "Запорізька спеціалізована школа-інтернат ІІ-ІІІ ступенів "Козацький ліцей" Запорізької обласної ради</t>
  </si>
  <si>
    <t>GMW2025_9_195</t>
  </si>
  <si>
    <t>Бояринова Діана Олексіївна</t>
  </si>
  <si>
    <t>GMW2025_9_196</t>
  </si>
  <si>
    <t>Андрієвська Наталія Геннадіївна</t>
  </si>
  <si>
    <t>GMW2025_9_197</t>
  </si>
  <si>
    <t>Бонка Тетяна Олексіївна</t>
  </si>
  <si>
    <t>Комунальний заклад дошкільної освіти (ясла-садок) комбінованого типу №306 Криворізької міської ради</t>
  </si>
  <si>
    <t>GMW2025_9_198</t>
  </si>
  <si>
    <t>Тарасенко Лілія Олександрівна</t>
  </si>
  <si>
    <t>Бахмутська ЗОШ І - ІІІ ступенів № 18 ім. Дмитра Чернявського</t>
  </si>
  <si>
    <t>GMW2025_9_199</t>
  </si>
  <si>
    <t>Рожко Зоя Павлівна</t>
  </si>
  <si>
    <t>ВСП “Вінницький фаховий коледж НУХТ “</t>
  </si>
  <si>
    <t>GMW2025_9_200</t>
  </si>
  <si>
    <t>Богданова Марія Євгенівна</t>
  </si>
  <si>
    <t>GMW2025_9_201</t>
  </si>
  <si>
    <t>Задерака Наталія Миколаївна</t>
  </si>
  <si>
    <t>Державний університет "Київський авіаційний інститут"</t>
  </si>
  <si>
    <t>GMW2025_9_202</t>
  </si>
  <si>
    <t>Верещака Неля Вікторівна</t>
  </si>
  <si>
    <t>GMW2025_9_203</t>
  </si>
  <si>
    <t>Кожушко Ірина Олександрівна</t>
  </si>
  <si>
    <t>GMW2025_9_204</t>
  </si>
  <si>
    <t>Беденко Світлана Миколаївна</t>
  </si>
  <si>
    <t>GMW2025_9_205</t>
  </si>
  <si>
    <t>Сініцина Валентина Степанівна</t>
  </si>
  <si>
    <t>Комунальний заклад "Матвіївська загальноосвітня санаторна школа-інтернат І-ІІІступенів "Запорізької обласної ради</t>
  </si>
  <si>
    <t>GMW2025_9_206</t>
  </si>
  <si>
    <t>Мова Валентина Володимирівна</t>
  </si>
  <si>
    <t>GMW2025_9_207</t>
  </si>
  <si>
    <t>Матіїв Марія Мар'янівна</t>
  </si>
  <si>
    <t>Івано-франківський національний технічний університет нафти і газу</t>
  </si>
  <si>
    <t>GMW2025_9_208</t>
  </si>
  <si>
    <t>Попович Наталія Володимирівна</t>
  </si>
  <si>
    <t>Ужгородський мистецький ліцей "Перспектива" Ужгородської міської ради Закарпатської області</t>
  </si>
  <si>
    <t>GMW2025_9_209</t>
  </si>
  <si>
    <t>Базилюк Антоніна Василівна</t>
  </si>
  <si>
    <t>Національний транспортний університет</t>
  </si>
  <si>
    <t>GMW2025_9_210</t>
  </si>
  <si>
    <t>Дуброва Ірина Володимирівна</t>
  </si>
  <si>
    <t>Науково-методичний центр професійно-технічної освіти у Харківській області</t>
  </si>
  <si>
    <t>GMW2025_9_211</t>
  </si>
  <si>
    <t>Салій Альона Віталіївна</t>
  </si>
  <si>
    <t>Ліцей № 12 Павлоградської міської ради</t>
  </si>
  <si>
    <t>GMW2025_9_212</t>
  </si>
  <si>
    <t>Струс Людмила Анатоліївна</t>
  </si>
  <si>
    <t>Відокремлений структурний підрозділ «Вінницький фаховий коледж Національного університету харчових технологій»</t>
  </si>
  <si>
    <t>GMW2025_9_213</t>
  </si>
  <si>
    <t>Ревенко Ірина Володимирівна</t>
  </si>
  <si>
    <t>Комунальний заклад дошкільної освіти (ясла-садок) комбінованого типу #75 Криворізької міської ради</t>
  </si>
  <si>
    <t>GMW2025_9_214</t>
  </si>
  <si>
    <t>Кой Дар'я Володимирівна</t>
  </si>
  <si>
    <t>GMW2025_9_215</t>
  </si>
  <si>
    <t>Вовк Анатолій Андрійович</t>
  </si>
  <si>
    <t>Херсонський кооперативний економіко правовий фаховий коледж</t>
  </si>
  <si>
    <t>GMW2025_9_216</t>
  </si>
  <si>
    <t>Гутянка Іван Олександрович</t>
  </si>
  <si>
    <t>Навчально-науковий інститут бізнесу, економіки та менеджменту Сумського державного університету</t>
  </si>
  <si>
    <t>GMW2025_9_217</t>
  </si>
  <si>
    <t>Шурпа Світлана Ярославівна</t>
  </si>
  <si>
    <t>Прикарпатський національний університет імені Василя Стефаника</t>
  </si>
  <si>
    <t>GMW2025_9_218</t>
  </si>
  <si>
    <t>Кравченко Вікторія Петрівна</t>
  </si>
  <si>
    <t>GMW2025_9_219</t>
  </si>
  <si>
    <t>Митяєва Алла Олександрівна</t>
  </si>
  <si>
    <t>Комунальний заклад "Заклад дошкільної освіти (ясла-садок)№265 Харківської міської ради</t>
  </si>
  <si>
    <t>GMW2025_9_220</t>
  </si>
  <si>
    <t>Сахно Людмила</t>
  </si>
  <si>
    <t>Таврійський державний агротехнологічний університет імені Дмитра Моторного</t>
  </si>
  <si>
    <t>GMW2025_9_221</t>
  </si>
  <si>
    <t>Косенко Вікторія Сергіївна</t>
  </si>
  <si>
    <t>GMW2025_9_222</t>
  </si>
  <si>
    <t>Шаповал Катерина</t>
  </si>
  <si>
    <t>Міжрегіональне вище професійне училище з поліграфії та інформаційних технологій</t>
  </si>
  <si>
    <t>GMW2025_9_223</t>
  </si>
  <si>
    <t>Деревянченко Анастасія Володимирівна</t>
  </si>
  <si>
    <t>GMW2025_9_224</t>
  </si>
  <si>
    <t>Земелько Софія Ігорівна</t>
  </si>
  <si>
    <t>Дніпровський державний аграрно-економічний університет</t>
  </si>
  <si>
    <t>GMW2025_9_225</t>
  </si>
  <si>
    <t>Пучек Ясміна Романівна</t>
  </si>
  <si>
    <t>GMW2025_9_226</t>
  </si>
  <si>
    <t>Шільвінська Ольга Леонардівна</t>
  </si>
  <si>
    <t>Черкаський державний фаховий бізнес-коледж</t>
  </si>
  <si>
    <t>GMW2025_9_227</t>
  </si>
  <si>
    <t>Марченко Юлія Сергіївна</t>
  </si>
  <si>
    <t>GMW2025_9_228</t>
  </si>
  <si>
    <t>Корнієнко Валерія Романівна</t>
  </si>
  <si>
    <t>GMW2025_9_229</t>
  </si>
  <si>
    <t>Мельник Катерина Іванівна</t>
  </si>
  <si>
    <t>GMW2025_9_230</t>
  </si>
  <si>
    <t>Ляшиченко Лариса Іванівна</t>
  </si>
  <si>
    <t>Борзнянський аграрний фаховий коледж</t>
  </si>
  <si>
    <t>GMW2025_9_231</t>
  </si>
  <si>
    <t>Рябуха Наталія Павлівна</t>
  </si>
  <si>
    <t>Степненська філія Ямпільського ліцею №2 Ямпільської районної ради Сумської області</t>
  </si>
  <si>
    <t>GMW2025_9_232</t>
  </si>
  <si>
    <t>Дрінь Ірина Ігорівна</t>
  </si>
  <si>
    <t>GMW2025_9_233</t>
  </si>
  <si>
    <t>Сергійко Вікторія Олександрівна</t>
  </si>
  <si>
    <t>Ямпільський ліцей№2</t>
  </si>
  <si>
    <t>GMW2025_9_234</t>
  </si>
  <si>
    <t>Грек Дар'я Олександрівна</t>
  </si>
  <si>
    <t>Ямпільський Ліцей №2</t>
  </si>
  <si>
    <t>GMW2025_9_235</t>
  </si>
  <si>
    <t>Корнієнко Антоніна Петрівна</t>
  </si>
  <si>
    <t>GMW2025_9_236</t>
  </si>
  <si>
    <t>Духовна Олена Іванівна</t>
  </si>
  <si>
    <t>Запорізький авіаційний фаховий коледж ім.О.Г.Івченка</t>
  </si>
  <si>
    <t>GMW2025_9_237</t>
  </si>
  <si>
    <t>Павленко Юрий Олександрович</t>
  </si>
  <si>
    <t>Херсонський кооперативний економіко правовий коледж</t>
  </si>
  <si>
    <t>GMW2025_9_238</t>
  </si>
  <si>
    <t>Горбач Анастасія Володимирівна</t>
  </si>
  <si>
    <t>GMW2025_9_239</t>
  </si>
  <si>
    <t>Росташ Вероніка Олексанівна</t>
  </si>
  <si>
    <t>GMW2025_9_240</t>
  </si>
  <si>
    <t>Коваль Світлана Вікторівна</t>
  </si>
  <si>
    <t>GMW2025_9_241</t>
  </si>
  <si>
    <t>Качур Валерія Вікторівна</t>
  </si>
  <si>
    <t>GMW2025_9_242</t>
  </si>
  <si>
    <t>Веліченко Дмитро Святославович</t>
  </si>
  <si>
    <t>ОДЕСЬКИЙ ЛІЦЕЙ №28</t>
  </si>
  <si>
    <t>GMW2025_9_243</t>
  </si>
  <si>
    <t>Фаізова Дар'я Сергіївна</t>
  </si>
  <si>
    <t>GMW2025_9_244</t>
  </si>
  <si>
    <t>Бучковська Яна Едуардівна</t>
  </si>
  <si>
    <t>Комунальний заклад освіти ясла комбінованого типу (ясла -садок)№75 Криворізької міської ради</t>
  </si>
  <si>
    <t>GMW2025_9_245</t>
  </si>
  <si>
    <t>Хмеловська Аня</t>
  </si>
  <si>
    <t>GMW2025_9_246</t>
  </si>
  <si>
    <t>Сауляк Софія Павлівна</t>
  </si>
  <si>
    <t>GMW2025_9_247</t>
  </si>
  <si>
    <t>Тибель Іван Васильович</t>
  </si>
  <si>
    <t>GMW2025_9_248</t>
  </si>
  <si>
    <t>Шиманюк Антон Петрович</t>
  </si>
  <si>
    <t>Судилківський ліцей Судилківської сільської ради Шепетівського р-н</t>
  </si>
  <si>
    <t>GMW2025_9_249</t>
  </si>
  <si>
    <t>Дуброва Марина Максимівна</t>
  </si>
  <si>
    <t>GMW2025_9_250</t>
  </si>
  <si>
    <t>Бербер Вікторія Олександрівна</t>
  </si>
  <si>
    <t>Національний Університет "Чернігівська Політехніка"</t>
  </si>
  <si>
    <t>GMW2025_9_251</t>
  </si>
  <si>
    <t>Krymska Anna</t>
  </si>
  <si>
    <t>GMW2025_9_252</t>
  </si>
  <si>
    <t>Перчук Оксана Володимирівна</t>
  </si>
  <si>
    <t>Університет Григорія Сковороди в Переяславі</t>
  </si>
  <si>
    <t>GMW2025_9_253</t>
  </si>
  <si>
    <t>Вітер Поліна Віталіївна</t>
  </si>
  <si>
    <t>GMW2025_9_254</t>
  </si>
  <si>
    <t>ФІЛЬКІНА Юлія Євгенівна</t>
  </si>
  <si>
    <t>Івано-Франківський фаховий коледж технологій та бізнесу</t>
  </si>
  <si>
    <t>GMW2025_9_255</t>
  </si>
  <si>
    <t>Дем'янишина Олеся</t>
  </si>
  <si>
    <t>Уманський державний педагогічний університет імені Павла Тичини</t>
  </si>
  <si>
    <t>GMW2025_9_256</t>
  </si>
  <si>
    <t>Єськова Анжела Миколаївна</t>
  </si>
  <si>
    <t>ВІДОКРЕМЛЕНИЙ СТРУКТУРНИЙ ПІДРОЗДІЛ «КОСТЯНТИНІВСЬКИЙ ІНДУСТРІАЛЬНИЙ ФАХОВИЙ КОЛЕДЖ ДЕРЖАВНОГО ВИЩОГО НАВЧАЛЬНОГО ЗАКЛАДУ «ДОНЕЦЬКИЙ НАЦІОНАЛЬНИЙ ТЕХНІЧНИЙ УНІВЕРСИТЕТ»</t>
  </si>
  <si>
    <t>GMW2025_9_257</t>
  </si>
  <si>
    <t>Слижук Маріанна Віталіївна</t>
  </si>
  <si>
    <t>GMW2025_9_258</t>
  </si>
  <si>
    <t>Овсій Світлана Олександрівна</t>
  </si>
  <si>
    <t>GMW2025_9_259</t>
  </si>
  <si>
    <t>Токарєв Дмитро Вікторович</t>
  </si>
  <si>
    <t>ВСП «Путивльский фаховий коледж СНАУ»</t>
  </si>
  <si>
    <t>GMW2025_9_260</t>
  </si>
  <si>
    <t>Бадулін Володимир Олександрович</t>
  </si>
  <si>
    <t>GMW2025_9_261</t>
  </si>
  <si>
    <t>Висоцька Катерина Сергіївна</t>
  </si>
  <si>
    <t>GMW2025_9_262</t>
  </si>
  <si>
    <t>Басовська Антоніна Іванівна</t>
  </si>
  <si>
    <t>Чернівецький політехнічний фаховий коледж</t>
  </si>
  <si>
    <t>GMW2025_9_263</t>
  </si>
  <si>
    <t>Кочина Ольга Сергіївна</t>
  </si>
  <si>
    <t>GMW2025_9_264</t>
  </si>
  <si>
    <t>Головач Надія Кирилівна</t>
  </si>
  <si>
    <t>Ямпільський ліцей №2 Ямпільської селищної ради</t>
  </si>
  <si>
    <t>GMW2025_9_265</t>
  </si>
  <si>
    <t>Аппазов Артур Едуардович</t>
  </si>
  <si>
    <t>ліцей №45 Львівської міської ради</t>
  </si>
  <si>
    <t>GMW2025_9_266</t>
  </si>
  <si>
    <t>Капітонова Анастасія Володимирівна</t>
  </si>
  <si>
    <t>Комунальний заклад дошкільної освіти(ясла-садок) №257 Криворізької міської ради</t>
  </si>
  <si>
    <t>GMW2025_9_267</t>
  </si>
  <si>
    <t>Набок Світлана Олександрівна</t>
  </si>
  <si>
    <t>Дошкільний навчальний заклад (ясла-садок) №495 Шевченківського району м. Києва</t>
  </si>
  <si>
    <t>GMW2025_9_268</t>
  </si>
  <si>
    <t>Захаркін Олексій Олександрович</t>
  </si>
  <si>
    <t>GMW2025_9_269</t>
  </si>
  <si>
    <t>Номенат Ілона Русланівна</t>
  </si>
  <si>
    <t>GMW2025_9_270</t>
  </si>
  <si>
    <t>Палажченко Андрій Сергійович</t>
  </si>
  <si>
    <t>Сумський державний університет Навчально-науковий інститут бізнесу, економіки та менеджменту</t>
  </si>
  <si>
    <t>GMW2025_9_271</t>
  </si>
  <si>
    <t>Король Світлана Василівна</t>
  </si>
  <si>
    <t>GMW2025_9_272</t>
  </si>
  <si>
    <t>Зимовець Анастасія Іванівна</t>
  </si>
  <si>
    <t>GMW2025_9_273</t>
  </si>
  <si>
    <t>Сергієнко Дар'я Володимирівна</t>
  </si>
  <si>
    <t>GMW2025_9_274</t>
  </si>
  <si>
    <t>Соловйов Марко Дмитрович</t>
  </si>
  <si>
    <t>Центр освіти "ОПТІМА"</t>
  </si>
  <si>
    <t>GMW2025_9_275</t>
  </si>
  <si>
    <t>Голуб Дмитро Сергійович</t>
  </si>
  <si>
    <t>Херсонський кооперативно економіко-правовий фаховий коледж</t>
  </si>
  <si>
    <t>GMW2025_9_276</t>
  </si>
  <si>
    <t>Білошапка Оксана Миколаївна</t>
  </si>
  <si>
    <t>GMW2025_9_277</t>
  </si>
  <si>
    <t>Коханова Олена Федорівна</t>
  </si>
  <si>
    <t>Харківський автомобільно-дорожній фаховий коледж</t>
  </si>
  <si>
    <t>GMW2025_9_278</t>
  </si>
  <si>
    <t>Рябуха Дана Сергіївна</t>
  </si>
  <si>
    <t>GMW2025_9_279</t>
  </si>
  <si>
    <t>Маринич Тетяна Василівна</t>
  </si>
  <si>
    <t>GMW2025_9_280</t>
  </si>
  <si>
    <t>Люклян Софія Олегівна</t>
  </si>
  <si>
    <t>GMW2025_9_281</t>
  </si>
  <si>
    <t>Слишинська Юлія Володимирівна</t>
  </si>
  <si>
    <t>Комунальний заклад дошкільної освіти ( ясла-садок) 75 Криворізької міської ради</t>
  </si>
  <si>
    <t>GMW2025_9_282</t>
  </si>
  <si>
    <t>Яворська Катерина Анатоліївна</t>
  </si>
  <si>
    <t>Дніпровський ліцей №54 ДМР</t>
  </si>
  <si>
    <t>GMW2025_9_283</t>
  </si>
  <si>
    <t>Гребенюк Надія Василівна</t>
  </si>
  <si>
    <t>ЗВО "Університет Короля Данила"</t>
  </si>
  <si>
    <t>GMW2025_9_284</t>
  </si>
  <si>
    <t>Яловець Іван</t>
  </si>
  <si>
    <t>ВСП "Сумський фаховий коледж СНАУ</t>
  </si>
  <si>
    <t>GMW2025_9_285</t>
  </si>
  <si>
    <t>Аніщенко Ірина Володимирівна</t>
  </si>
  <si>
    <t>Державний навчальний заклад "Міжрегіональне вище професійне училище з поліграфії та інформаційних технологій"</t>
  </si>
  <si>
    <t>GMW2025_9_286</t>
  </si>
  <si>
    <t>Вахновська Анна Олегівна</t>
  </si>
  <si>
    <t>GMW2025_9_287</t>
  </si>
  <si>
    <t>Краснощок Назар Володимирович</t>
  </si>
  <si>
    <t>Ямпільский ліцей номер 2</t>
  </si>
  <si>
    <t>GMW2025_9_288</t>
  </si>
  <si>
    <t>Жукевич Христина</t>
  </si>
  <si>
    <t>GMW2025_9_289</t>
  </si>
  <si>
    <t>Холявко Наталія Іванівна</t>
  </si>
  <si>
    <t>GMW2025_9_290</t>
  </si>
  <si>
    <t>Шафорост Тетяна Миколаївна</t>
  </si>
  <si>
    <t>ДПТНЗ "Вінницьке МВПУ"</t>
  </si>
  <si>
    <t>GMW2025_9_291</t>
  </si>
  <si>
    <t>Крупинська Віра Володимирівна</t>
  </si>
  <si>
    <t>Таврійський Державний Агротехнічний університет імені Дмитра Моторного</t>
  </si>
  <si>
    <t>GMW2025_9_292</t>
  </si>
  <si>
    <t>Безсмертна Алла Володимирівна</t>
  </si>
  <si>
    <t>GMW2025_9_293</t>
  </si>
  <si>
    <t>Олена Іванівна Радчук</t>
  </si>
  <si>
    <t>Відокремлений структурний підрозділ Сумський фаховий коледж СНАУ</t>
  </si>
  <si>
    <t>GMW2025_9_294</t>
  </si>
  <si>
    <t>Степанова Дарія Сергіївна</t>
  </si>
  <si>
    <t>GMW2025_9_295</t>
  </si>
  <si>
    <t>Кучер Святослав Миколайович</t>
  </si>
  <si>
    <t>GMW2025_9_296</t>
  </si>
  <si>
    <t>Мінкович Вікторія Тарасівна</t>
  </si>
  <si>
    <t>ДВНЗ "Ужгородський національний університет"</t>
  </si>
  <si>
    <t>GMW2025_9_297</t>
  </si>
  <si>
    <t>Мєдвєдєва Ольга Олександрівна</t>
  </si>
  <si>
    <t>Комунальний заклад дошкільної освіти 259 Дніпровської міської ради</t>
  </si>
  <si>
    <t>GMW2025_9_298</t>
  </si>
  <si>
    <t>Кобзєва Марія Миколаївна</t>
  </si>
  <si>
    <t>Заклад дошкільної освіти (ясла-садок) № 291 "Витязь" Запорізької міської ради</t>
  </si>
  <si>
    <t>GMW2025_9_299</t>
  </si>
  <si>
    <t>Ткаченко Наталія Володимирівна</t>
  </si>
  <si>
    <t>Комунальний заклад «Заклад дошкільної освіти (ясла-садок) № 265 Харківської міської ради»</t>
  </si>
  <si>
    <t>GMW2025_9_300</t>
  </si>
  <si>
    <t>Піддубцева Наталія Миколаївна</t>
  </si>
  <si>
    <t>КЗДО (црд) №259 ДМР</t>
  </si>
  <si>
    <t>GMW2025_9_301</t>
  </si>
  <si>
    <t>Лазарів Олександр Васильович</t>
  </si>
  <si>
    <t>GMW2025_9_302</t>
  </si>
  <si>
    <t>Головченко Тетяна Вʼячеславівна</t>
  </si>
  <si>
    <t>Комунальний заклад дошкільної освіти № 259 Дніпровської міської ради</t>
  </si>
  <si>
    <t>GMW2025_9_303</t>
  </si>
  <si>
    <t>Голубєва Любов Олександрівна</t>
  </si>
  <si>
    <t>GMW2025_9_304</t>
  </si>
  <si>
    <t>Фесенко Анна Костянтинівна</t>
  </si>
  <si>
    <t>GMW2025_9_305</t>
  </si>
  <si>
    <t>Галій Вероніка Ігорівна</t>
  </si>
  <si>
    <t>Івано-франківський національний університет нафти і газу</t>
  </si>
  <si>
    <t>GMW2025_9_306</t>
  </si>
  <si>
    <t>Никонюк Софія Віталіївна</t>
  </si>
  <si>
    <t>Львівський торговельного економічний університет</t>
  </si>
  <si>
    <t>GMW2025_9_307</t>
  </si>
  <si>
    <t>Ходаба Леся Валеріївна</t>
  </si>
  <si>
    <t>GMW2025_9_308</t>
  </si>
  <si>
    <t>Дружинін Олександр Олександрович</t>
  </si>
  <si>
    <t>GMW2025_9_309</t>
  </si>
  <si>
    <t>Каменьков Олексій Сергійович</t>
  </si>
  <si>
    <t>GMW2025_9_310</t>
  </si>
  <si>
    <t>Коба Олег Дмитрович</t>
  </si>
  <si>
    <t>GMW2025_9_311</t>
  </si>
  <si>
    <t>Коробко Данило Олександрович</t>
  </si>
  <si>
    <t>GMW2025_9_312</t>
  </si>
  <si>
    <t>Коротиш Аріана Анатоліївна</t>
  </si>
  <si>
    <t>GMW2025_9_313</t>
  </si>
  <si>
    <t>Кузьмов Кирило Євгенович</t>
  </si>
  <si>
    <t>GMW2025_9_314</t>
  </si>
  <si>
    <t>Горобець Анна Олексіївна</t>
  </si>
  <si>
    <t>GMW2025_9_315</t>
  </si>
  <si>
    <t>Лебедєва Тетяна Віталіївна</t>
  </si>
  <si>
    <t>GMW2025_9_316</t>
  </si>
  <si>
    <t>Левчин Єгор Юрійович</t>
  </si>
  <si>
    <t>GMW2025_9_317</t>
  </si>
  <si>
    <t>Лукаш Марія Костянтинівна</t>
  </si>
  <si>
    <t>GMW2025_9_318</t>
  </si>
  <si>
    <t>Мажарова Ангеліна Олегівна</t>
  </si>
  <si>
    <t>GMW2025_9_319</t>
  </si>
  <si>
    <t>Петроченко Віталій Андрійович</t>
  </si>
  <si>
    <t>GMW2025_9_320</t>
  </si>
  <si>
    <t>Подрєзова Крістіна Олексіївна</t>
  </si>
  <si>
    <t>GMW2025_9_321</t>
  </si>
  <si>
    <t>Слишик Анастасія Ігорівна</t>
  </si>
  <si>
    <t>GMW2025_9_322</t>
  </si>
  <si>
    <t>Стецюк Кирило Дмитрович</t>
  </si>
  <si>
    <t>GMW2025_9_323</t>
  </si>
  <si>
    <t>Пеняк Юлія Сергіївна</t>
  </si>
  <si>
    <t>Харківський національний університет імені В.Н.Каразіна</t>
  </si>
  <si>
    <t>GMW2025_9_324</t>
  </si>
  <si>
    <t>Векліч Юлія Володимирівна</t>
  </si>
  <si>
    <t>GMW2025_9_325</t>
  </si>
  <si>
    <t>Мусієнко Олена Вікторівна</t>
  </si>
  <si>
    <t>GMW2025_9_326</t>
  </si>
  <si>
    <t>Заворотна Вікторія Сергіївна</t>
  </si>
  <si>
    <t>GMW2025_9_327</t>
  </si>
  <si>
    <t>Мартинець Валентина Іванівна</t>
  </si>
  <si>
    <t>GMW2025_9_328</t>
  </si>
  <si>
    <t>Сеник Єлізавета Олександрівна</t>
  </si>
  <si>
    <t>Сумський Державний Університет</t>
  </si>
  <si>
    <t>GMW2025_9_329</t>
  </si>
  <si>
    <t>Голованова Наталія Ростиславівна</t>
  </si>
  <si>
    <t>Комунальний заклад дошкільної освіти№259 Дніпровської міської ради</t>
  </si>
  <si>
    <t>GMW2025_9_330</t>
  </si>
  <si>
    <t>Сибірцев Володимир Васильович</t>
  </si>
  <si>
    <t>GMW2025_9_331</t>
  </si>
  <si>
    <t>Гололобова Інна Івановна</t>
  </si>
  <si>
    <t>КЗДО (црд) N259ДМР</t>
  </si>
  <si>
    <t>GMW2025_9_332</t>
  </si>
  <si>
    <t>Ірлик Олена Володимирівна</t>
  </si>
  <si>
    <t>КЗДО КТ №75 КМР</t>
  </si>
  <si>
    <t>GMW2025_9_333</t>
  </si>
  <si>
    <t>Маленко Олена Анатоліївна</t>
  </si>
  <si>
    <t>GMW2025_9_334</t>
  </si>
  <si>
    <t>Рябокінь Оксана Олександрівна</t>
  </si>
  <si>
    <t>GMW2025_9_335</t>
  </si>
  <si>
    <t>Крихівська Наталія Олегівна</t>
  </si>
  <si>
    <t>GMW2025_9_336</t>
  </si>
  <si>
    <t>Хребтієвський Богдан Олександрович</t>
  </si>
  <si>
    <t>GMW2025_9_337</t>
  </si>
  <si>
    <t>Свідрак Олена Іванівна</t>
  </si>
  <si>
    <t>Львівський торгівельно-економічний університет</t>
  </si>
  <si>
    <t>GMW2025_9_338</t>
  </si>
  <si>
    <t>Фадєєва Ірина Георгіївна</t>
  </si>
  <si>
    <t>GMW2025_9_339</t>
  </si>
  <si>
    <t>Карась Вероніка Андріївна</t>
  </si>
  <si>
    <t>GMW2025_9_340</t>
  </si>
  <si>
    <t>Кравців Марта Ігорівна</t>
  </si>
  <si>
    <t>GMW2025_9_341</t>
  </si>
  <si>
    <t>Данилків Ірина Анатоліївна</t>
  </si>
  <si>
    <t>GMW2025_9_342</t>
  </si>
  <si>
    <t>Вороніч Євгенія Володимирівна</t>
  </si>
  <si>
    <t>GMW2025_9_343</t>
  </si>
  <si>
    <t>Маначинська Юлія Анатоліївна</t>
  </si>
  <si>
    <t>GMW2025_9_344</t>
  </si>
  <si>
    <t>Розпутня Анастасія Олександрівна</t>
  </si>
  <si>
    <t>GMW2025_9_345</t>
  </si>
  <si>
    <t>Ярощук Віталіна Олександрівна</t>
  </si>
  <si>
    <t>GMW2025_9_346</t>
  </si>
  <si>
    <t>Похилько Вікторія Іванівна</t>
  </si>
  <si>
    <t>ВСП Хорольський АФК ПДАУ</t>
  </si>
  <si>
    <t>GMW2025_9_347</t>
  </si>
  <si>
    <t>Кришталь Галина Олександрівна</t>
  </si>
  <si>
    <t>Міжрегіональна Академія управління персоналом</t>
  </si>
  <si>
    <t>GMW2025_9_348</t>
  </si>
  <si>
    <t>Долішня Тетяна Іванівна</t>
  </si>
  <si>
    <t>GMW2025_9_349</t>
  </si>
  <si>
    <t>Пешко Юлія Володимирівна</t>
  </si>
  <si>
    <t>GMW2025_9_350</t>
  </si>
  <si>
    <t>Осадчук Наталія Володимирівна</t>
  </si>
  <si>
    <t>Уманський державнийпедагогічний університет імені Павла Тичини</t>
  </si>
  <si>
    <t>GMW2025_9_351</t>
  </si>
  <si>
    <t>Мороченко Анна Олегівна</t>
  </si>
  <si>
    <t>GMW2025_9_352</t>
  </si>
  <si>
    <t>Гончарук Анастасія Олександрівна</t>
  </si>
  <si>
    <t>GMW2025_9_353</t>
  </si>
  <si>
    <t>Мацола Юлія Дмитрівна</t>
  </si>
  <si>
    <t>GMW2025_9_354</t>
  </si>
  <si>
    <t>Шевага Василь Михайлович</t>
  </si>
  <si>
    <t>GMW2025_9_355</t>
  </si>
  <si>
    <t>Сарбаш Юлія Андріївна</t>
  </si>
  <si>
    <t>GMW2025_9_356</t>
  </si>
  <si>
    <t>Россоха Яна Олександрівна</t>
  </si>
  <si>
    <t>Лиманський ліцей № 1 Лиманської міської ради Донецької області</t>
  </si>
  <si>
    <t>GMW2025_9_357</t>
  </si>
  <si>
    <t>Когуч Анастасія Андріївна</t>
  </si>
  <si>
    <t>GMW2025_9_358</t>
  </si>
  <si>
    <t>Мажак Ольга</t>
  </si>
  <si>
    <t>GMW2025_9_359</t>
  </si>
  <si>
    <t>Вікторія МАЛЬЧУК</t>
  </si>
  <si>
    <t>GMW2025_9_360</t>
  </si>
  <si>
    <t>Артем Дацик Сергійович</t>
  </si>
  <si>
    <t>Криворізький ліцей номер 127</t>
  </si>
  <si>
    <t>GMW2025_9_361</t>
  </si>
  <si>
    <t>Здихальська Діана Павлівна</t>
  </si>
  <si>
    <t>GMW2025_9_362</t>
  </si>
  <si>
    <t>Гринко Олена Леонідівна</t>
  </si>
  <si>
    <t>Комунальний заклад "Голованівський професійний ліцей Кіровоградської обласної ради"</t>
  </si>
  <si>
    <t>GMW2025_9_363</t>
  </si>
  <si>
    <t>Герасименко Анастасія Олексіївна</t>
  </si>
  <si>
    <t>GMW2025_9_364</t>
  </si>
  <si>
    <t>Шимко Соломія Іванівна</t>
  </si>
  <si>
    <t>GMW2025_9_365</t>
  </si>
  <si>
    <t>Таран Вероніка Олександрівна</t>
  </si>
  <si>
    <t>ліцей 315</t>
  </si>
  <si>
    <t>GMW2025_9_366</t>
  </si>
  <si>
    <t>Якименко Тетяна Юріївна</t>
  </si>
  <si>
    <t>Комунальний заклад освіти "Васильківське професійно-технічне училище " Дніпропетровської обласної ради</t>
  </si>
  <si>
    <t>GMW2025_9_367</t>
  </si>
  <si>
    <t>Крячок Вікторія Володимирівка</t>
  </si>
  <si>
    <t>GMW2025_9_368</t>
  </si>
  <si>
    <t>Дробот Ксенія Михайлівна</t>
  </si>
  <si>
    <t>GMW2025_9_369</t>
  </si>
  <si>
    <t>Мірошник Олексій Юрійович</t>
  </si>
  <si>
    <t>Харківський національний університет імені В.Н. Каразіна</t>
  </si>
  <si>
    <t>GMW2025_9_370</t>
  </si>
  <si>
    <t>Козова Іванна Степанівна</t>
  </si>
  <si>
    <t>Львівський торговельного-економічний університет</t>
  </si>
  <si>
    <t>GMW2025_9_371</t>
  </si>
  <si>
    <t>Вареньє Дарина</t>
  </si>
  <si>
    <t>ЧНУ імені Богдана Хмельницького</t>
  </si>
  <si>
    <t>GMW2025_9_372</t>
  </si>
  <si>
    <t>Сиганенко Валерія Русланівна</t>
  </si>
  <si>
    <t>GMW2025_9_373</t>
  </si>
  <si>
    <t>Хлян Ольга Ярославівна</t>
  </si>
  <si>
    <t>GMW2025_9_374</t>
  </si>
  <si>
    <t>Ралик Оксана Іванівна</t>
  </si>
  <si>
    <t>Заставнівський ліцей</t>
  </si>
  <si>
    <t>GMW2025_9_375</t>
  </si>
  <si>
    <t>Луковець Наталія Василівна</t>
  </si>
  <si>
    <t>Комунальний заклад дошкільної освіти (центр розвитку дитини) № 259 Дніпровської міської ради</t>
  </si>
  <si>
    <t>GMW2025_9_376</t>
  </si>
  <si>
    <t>Гищук Роман Миколайович</t>
  </si>
  <si>
    <t>GMW2025_9_377</t>
  </si>
  <si>
    <t>Швець Марина Володимирівна</t>
  </si>
  <si>
    <t>НУ " Чернігівська політехніка"</t>
  </si>
  <si>
    <t>GMW2025_9_378</t>
  </si>
  <si>
    <t>Дзерин Христина Миколаївна</t>
  </si>
  <si>
    <t>Львівський торговельний-економічний університет</t>
  </si>
  <si>
    <t>GMW2025_9_379</t>
  </si>
  <si>
    <t>Булат Наталія Сергіївна</t>
  </si>
  <si>
    <t>ліцей №1 Подільської міської ради Подільського району Одеської області</t>
  </si>
  <si>
    <t>GMW2025_9_380</t>
  </si>
  <si>
    <t>Ісаєва Ангеліна Олександрівна</t>
  </si>
  <si>
    <t>ВСП "Одеський технічний фаховий коледж ОНТУ"</t>
  </si>
  <si>
    <t>GMW2025_9_381</t>
  </si>
  <si>
    <t>Балицький Богдан Михайлович</t>
  </si>
  <si>
    <t>GMW2025_9_382</t>
  </si>
  <si>
    <t>Смага Юлія Ігорівна</t>
  </si>
  <si>
    <t>GMW2025_9_383</t>
  </si>
  <si>
    <t>Курман Діана Ігорівна</t>
  </si>
  <si>
    <t>GMW2025_9_384</t>
  </si>
  <si>
    <t>Смочко Валерія Юріївна</t>
  </si>
  <si>
    <t>Відокремлений структурний підрозділ "Ужгородський торговельно-економічний фаховий коледж Державного торговельно-економічного університету"</t>
  </si>
  <si>
    <t>GMW2025_9_385</t>
  </si>
  <si>
    <t>Терен Тетяна Василівна</t>
  </si>
  <si>
    <t>Середня загальноосвітня школа №90 м.Львова</t>
  </si>
  <si>
    <t>GMW2025_9_386</t>
  </si>
  <si>
    <t>Гришай Олег Вікторович</t>
  </si>
  <si>
    <t>GMW2025_9_387</t>
  </si>
  <si>
    <t>Гришай Ольга Михайлівна</t>
  </si>
  <si>
    <t>GMW2025_9_388</t>
  </si>
  <si>
    <t>Манаєнков Павло Олексійович</t>
  </si>
  <si>
    <t>GMW2025_9_389</t>
  </si>
  <si>
    <t>Зюзько Тетяна Григорівна</t>
  </si>
  <si>
    <t>GMW2025_9_390</t>
  </si>
  <si>
    <t>Симонов Сергій Михайлович</t>
  </si>
  <si>
    <t>GMW2025_9_391</t>
  </si>
  <si>
    <t>Мозговий Артем Сергійович</t>
  </si>
  <si>
    <t>GMW2025_9_392</t>
  </si>
  <si>
    <t>Лукін Олександр Віталійович</t>
  </si>
  <si>
    <t>GMW2025_9_393</t>
  </si>
  <si>
    <t>Невдаха Володимир Юрійович</t>
  </si>
  <si>
    <t>GMW2025_9_394</t>
  </si>
  <si>
    <t>Сокур Анастасія Сергіївна</t>
  </si>
  <si>
    <t>GMW2025_9_395</t>
  </si>
  <si>
    <t>Іщенко Яна Сергіївна</t>
  </si>
  <si>
    <t>GMW2025_9_396</t>
  </si>
  <si>
    <t>Лозинська Галина Романівна</t>
  </si>
  <si>
    <t>Жовківський ЗЗСО І-ІІІ ст. N 3</t>
  </si>
  <si>
    <t>GMW2025_9_397</t>
  </si>
  <si>
    <t>Пасенчук Тетяна Євгенівна</t>
  </si>
  <si>
    <t>GMW2025_9_398</t>
  </si>
  <si>
    <t>Матвєєва Вероніка Миколаївна</t>
  </si>
  <si>
    <t>GMW2025_9_399</t>
  </si>
  <si>
    <t>Гвоздецька Софія Михайлівна</t>
  </si>
  <si>
    <t>GMW2025_9_400</t>
  </si>
  <si>
    <t>Савчук Анна Русланівна</t>
  </si>
  <si>
    <t>GMW2025_9_401</t>
  </si>
  <si>
    <t>Давидюк Вікторія Олександрівна</t>
  </si>
  <si>
    <t>GMW2025_9_402</t>
  </si>
  <si>
    <t>Юр'як Роман Іванович</t>
  </si>
  <si>
    <t>Коломийський ліцей №9 Коломийської міської ради</t>
  </si>
  <si>
    <t>GMW2025_9_403</t>
  </si>
  <si>
    <t>Кузнєцов Олексій Олегович</t>
  </si>
  <si>
    <t>Ліцей №86 "Консул" Печерського району м.Києва</t>
  </si>
  <si>
    <t>GMW2025_9_404</t>
  </si>
  <si>
    <t>Ганжа Наталія Леонідівна</t>
  </si>
  <si>
    <t>Київський професійний коледж будівництва і комунального господарства</t>
  </si>
  <si>
    <t>GMW2025_9_405</t>
  </si>
  <si>
    <t>Манілова Тетяна Володимирівна</t>
  </si>
  <si>
    <t>Вище професійне училище №7 м.Кременчука</t>
  </si>
  <si>
    <t>GMW2025_9_406</t>
  </si>
  <si>
    <t>Глушонок Віолета Степанівна</t>
  </si>
  <si>
    <t>Мукачівський кооперативний фаховий коледж бізнесу</t>
  </si>
  <si>
    <t>GMW2025_9_407</t>
  </si>
  <si>
    <t>Матковська Діана</t>
  </si>
  <si>
    <t>GMW2025_9_408</t>
  </si>
  <si>
    <t>Мосін Костянтин Валерійович</t>
  </si>
  <si>
    <t>коледж Приватного закладу вищої освіти «Міжнародний класичний університет імені Пилипа Орлика», Україна, м. Миколаїв,</t>
  </si>
  <si>
    <t>GMW2025_9_409</t>
  </si>
  <si>
    <t>Гавриленко Аліна Василівна</t>
  </si>
  <si>
    <t>Херсонський кооперативний-економіко правовий фаховий коледж</t>
  </si>
  <si>
    <t>GMW2025_9_410</t>
  </si>
  <si>
    <t>Музичук Валентина Валеріївна</t>
  </si>
  <si>
    <t>Житомирський базовий фармацевтичний фаховий коледж</t>
  </si>
  <si>
    <t>GMW2025_9_411</t>
  </si>
  <si>
    <t>Іщенко Михайло</t>
  </si>
  <si>
    <t>ТАВРІЙСЬКИЙ ДЕРЖАВНИЙ АГРОТЕХНОЛОГІЧНИЙ УНІВЕРСИТЕТ ІМЕНІ ДМИТРА МОТОРНОГО</t>
  </si>
  <si>
    <t>GMW2025_9_412</t>
  </si>
  <si>
    <t>Муравський Олексій Андрійович</t>
  </si>
  <si>
    <t>заклад освіти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</si>
</sst>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alan.bank.gov.ua/get-user-certificate/A8yBfuwdtRsa5kMRvG6o" TargetMode="External"/><Relationship Id="rId299" Type="http://schemas.openxmlformats.org/officeDocument/2006/relationships/hyperlink" Target="https://talan.bank.gov.ua/get-user-certificate/A8yBfQpJbTfy2BQhKp9_" TargetMode="External"/><Relationship Id="rId21" Type="http://schemas.openxmlformats.org/officeDocument/2006/relationships/hyperlink" Target="https://talan.bank.gov.ua/get-user-certificate/A8yBfLpugbNRbdHeCcAe" TargetMode="External"/><Relationship Id="rId63" Type="http://schemas.openxmlformats.org/officeDocument/2006/relationships/hyperlink" Target="https://talan.bank.gov.ua/get-user-certificate/A8yBfbSli3dL-3s8Uk_j" TargetMode="External"/><Relationship Id="rId159" Type="http://schemas.openxmlformats.org/officeDocument/2006/relationships/hyperlink" Target="https://talan.bank.gov.ua/get-user-certificate/A8yBfBJd9XvjO5EwdvBg" TargetMode="External"/><Relationship Id="rId324" Type="http://schemas.openxmlformats.org/officeDocument/2006/relationships/hyperlink" Target="https://talan.bank.gov.ua/get-user-certificate/A8yBfTVjFjIV8ESiOEZr" TargetMode="External"/><Relationship Id="rId366" Type="http://schemas.openxmlformats.org/officeDocument/2006/relationships/hyperlink" Target="https://talan.bank.gov.ua/get-user-certificate/A8yBf9RzX1iqwp2tiLc0" TargetMode="External"/><Relationship Id="rId170" Type="http://schemas.openxmlformats.org/officeDocument/2006/relationships/hyperlink" Target="https://talan.bank.gov.ua/get-user-certificate/A8yBfd0mVsOcO0LBdMuO" TargetMode="External"/><Relationship Id="rId226" Type="http://schemas.openxmlformats.org/officeDocument/2006/relationships/hyperlink" Target="https://talan.bank.gov.ua/get-user-certificate/A8yBfiGX1yE8O24_OO1w" TargetMode="External"/><Relationship Id="rId268" Type="http://schemas.openxmlformats.org/officeDocument/2006/relationships/hyperlink" Target="https://talan.bank.gov.ua/get-user-certificate/A8yBf6We7N-OvQAM0LxB" TargetMode="External"/><Relationship Id="rId32" Type="http://schemas.openxmlformats.org/officeDocument/2006/relationships/hyperlink" Target="https://talan.bank.gov.ua/get-user-certificate/A8yBfL7cAMvpwsnKApSY" TargetMode="External"/><Relationship Id="rId74" Type="http://schemas.openxmlformats.org/officeDocument/2006/relationships/hyperlink" Target="https://talan.bank.gov.ua/get-user-certificate/A8yBfeVFjr8i5fPEm94p" TargetMode="External"/><Relationship Id="rId128" Type="http://schemas.openxmlformats.org/officeDocument/2006/relationships/hyperlink" Target="https://talan.bank.gov.ua/get-user-certificate/A8yBfjN1gTc0_Lt41o6S" TargetMode="External"/><Relationship Id="rId335" Type="http://schemas.openxmlformats.org/officeDocument/2006/relationships/hyperlink" Target="https://talan.bank.gov.ua/get-user-certificate/A8yBf1CiVAiKv5PLht53" TargetMode="External"/><Relationship Id="rId377" Type="http://schemas.openxmlformats.org/officeDocument/2006/relationships/hyperlink" Target="https://talan.bank.gov.ua/get-user-certificate/A8yBfdnDyxLonkE5ndqO" TargetMode="External"/><Relationship Id="rId5" Type="http://schemas.openxmlformats.org/officeDocument/2006/relationships/hyperlink" Target="https://talan.bank.gov.ua/get-user-certificate/A8yBfSotmOA80HqiVAZZ" TargetMode="External"/><Relationship Id="rId181" Type="http://schemas.openxmlformats.org/officeDocument/2006/relationships/hyperlink" Target="https://talan.bank.gov.ua/get-user-certificate/A8yBfxfRZ5cQvMAc1oeL" TargetMode="External"/><Relationship Id="rId237" Type="http://schemas.openxmlformats.org/officeDocument/2006/relationships/hyperlink" Target="https://talan.bank.gov.ua/get-user-certificate/A8yBfiH4AEXWY8FOjbRx" TargetMode="External"/><Relationship Id="rId402" Type="http://schemas.openxmlformats.org/officeDocument/2006/relationships/hyperlink" Target="https://talan.bank.gov.ua/get-user-certificate/A8yBfTCJxHCK3IspCCTE" TargetMode="External"/><Relationship Id="rId279" Type="http://schemas.openxmlformats.org/officeDocument/2006/relationships/hyperlink" Target="https://talan.bank.gov.ua/get-user-certificate/A8yBfag_coBDHi25v-5w" TargetMode="External"/><Relationship Id="rId43" Type="http://schemas.openxmlformats.org/officeDocument/2006/relationships/hyperlink" Target="https://talan.bank.gov.ua/get-user-certificate/A8yBfV8mO2KxRuWyPx3L" TargetMode="External"/><Relationship Id="rId139" Type="http://schemas.openxmlformats.org/officeDocument/2006/relationships/hyperlink" Target="https://talan.bank.gov.ua/get-user-certificate/A8yBf4iuiPKngL1CyNPC" TargetMode="External"/><Relationship Id="rId290" Type="http://schemas.openxmlformats.org/officeDocument/2006/relationships/hyperlink" Target="https://talan.bank.gov.ua/get-user-certificate/A8yBfAxz1kYa-_osljYd" TargetMode="External"/><Relationship Id="rId304" Type="http://schemas.openxmlformats.org/officeDocument/2006/relationships/hyperlink" Target="https://talan.bank.gov.ua/get-user-certificate/A8yBfzt622RokUyLWbTS" TargetMode="External"/><Relationship Id="rId346" Type="http://schemas.openxmlformats.org/officeDocument/2006/relationships/hyperlink" Target="https://talan.bank.gov.ua/get-user-certificate/A8yBfvrTFRkGhjJS1Pm4" TargetMode="External"/><Relationship Id="rId388" Type="http://schemas.openxmlformats.org/officeDocument/2006/relationships/hyperlink" Target="https://talan.bank.gov.ua/get-user-certificate/A8yBfyu-L2_5OB7FJbDE" TargetMode="External"/><Relationship Id="rId85" Type="http://schemas.openxmlformats.org/officeDocument/2006/relationships/hyperlink" Target="https://talan.bank.gov.ua/get-user-certificate/A8yBfZOBlra4QyDPyaTr" TargetMode="External"/><Relationship Id="rId150" Type="http://schemas.openxmlformats.org/officeDocument/2006/relationships/hyperlink" Target="https://talan.bank.gov.ua/get-user-certificate/A8yBfERrn3btkcm8idOU" TargetMode="External"/><Relationship Id="rId192" Type="http://schemas.openxmlformats.org/officeDocument/2006/relationships/hyperlink" Target="https://talan.bank.gov.ua/get-user-certificate/A8yBfIB_2KVDJDJzYyrX" TargetMode="External"/><Relationship Id="rId206" Type="http://schemas.openxmlformats.org/officeDocument/2006/relationships/hyperlink" Target="https://talan.bank.gov.ua/get-user-certificate/A8yBfhNG_myYnAhgRhUd" TargetMode="External"/><Relationship Id="rId248" Type="http://schemas.openxmlformats.org/officeDocument/2006/relationships/hyperlink" Target="https://talan.bank.gov.ua/get-user-certificate/A8yBfn0o5P-kqzz8jh7B" TargetMode="External"/><Relationship Id="rId12" Type="http://schemas.openxmlformats.org/officeDocument/2006/relationships/hyperlink" Target="https://talan.bank.gov.ua/get-user-certificate/A8yBfnUEDBiopei_wwHr" TargetMode="External"/><Relationship Id="rId108" Type="http://schemas.openxmlformats.org/officeDocument/2006/relationships/hyperlink" Target="https://talan.bank.gov.ua/get-user-certificate/A8yBfchTR4z0RhxnFytQ" TargetMode="External"/><Relationship Id="rId315" Type="http://schemas.openxmlformats.org/officeDocument/2006/relationships/hyperlink" Target="https://talan.bank.gov.ua/get-user-certificate/A8yBfsYa02JDZAy86GVu" TargetMode="External"/><Relationship Id="rId357" Type="http://schemas.openxmlformats.org/officeDocument/2006/relationships/hyperlink" Target="https://talan.bank.gov.ua/get-user-certificate/A8yBfQH9TIKCy4EgplNu" TargetMode="External"/><Relationship Id="rId54" Type="http://schemas.openxmlformats.org/officeDocument/2006/relationships/hyperlink" Target="https://talan.bank.gov.ua/get-user-certificate/A8yBfG3RLHhdeg0Bvln2" TargetMode="External"/><Relationship Id="rId96" Type="http://schemas.openxmlformats.org/officeDocument/2006/relationships/hyperlink" Target="https://talan.bank.gov.ua/get-user-certificate/A8yBfK_SegjdQAWJ03Gx" TargetMode="External"/><Relationship Id="rId161" Type="http://schemas.openxmlformats.org/officeDocument/2006/relationships/hyperlink" Target="https://talan.bank.gov.ua/get-user-certificate/A8yBfNt0LM72Pr1X0rG_" TargetMode="External"/><Relationship Id="rId217" Type="http://schemas.openxmlformats.org/officeDocument/2006/relationships/hyperlink" Target="https://talan.bank.gov.ua/get-user-certificate/A8yBfmLG69pHLBh0yp0m" TargetMode="External"/><Relationship Id="rId399" Type="http://schemas.openxmlformats.org/officeDocument/2006/relationships/hyperlink" Target="https://talan.bank.gov.ua/get-user-certificate/A8yBfjcM44Zq6_DuJy2N" TargetMode="External"/><Relationship Id="rId259" Type="http://schemas.openxmlformats.org/officeDocument/2006/relationships/hyperlink" Target="https://talan.bank.gov.ua/get-user-certificate/A8yBfe6dcL7Pqja0ncbD" TargetMode="External"/><Relationship Id="rId23" Type="http://schemas.openxmlformats.org/officeDocument/2006/relationships/hyperlink" Target="https://talan.bank.gov.ua/get-user-certificate/A8yBfHJi1FNYxLjUI4A2" TargetMode="External"/><Relationship Id="rId119" Type="http://schemas.openxmlformats.org/officeDocument/2006/relationships/hyperlink" Target="https://talan.bank.gov.ua/get-user-certificate/A8yBf2zrA7Y8kIoLDZna" TargetMode="External"/><Relationship Id="rId270" Type="http://schemas.openxmlformats.org/officeDocument/2006/relationships/hyperlink" Target="https://talan.bank.gov.ua/get-user-certificate/A8yBfnmNibYxAbhWKGZi" TargetMode="External"/><Relationship Id="rId326" Type="http://schemas.openxmlformats.org/officeDocument/2006/relationships/hyperlink" Target="https://talan.bank.gov.ua/get-user-certificate/A8yBfuT9slgWtCuvpOnk" TargetMode="External"/><Relationship Id="rId65" Type="http://schemas.openxmlformats.org/officeDocument/2006/relationships/hyperlink" Target="https://talan.bank.gov.ua/get-user-certificate/A8yBfMX9sai7_WfdNd5Z" TargetMode="External"/><Relationship Id="rId130" Type="http://schemas.openxmlformats.org/officeDocument/2006/relationships/hyperlink" Target="https://talan.bank.gov.ua/get-user-certificate/A8yBf78K-bqTZ8JoXo81" TargetMode="External"/><Relationship Id="rId368" Type="http://schemas.openxmlformats.org/officeDocument/2006/relationships/hyperlink" Target="https://talan.bank.gov.ua/get-user-certificate/A8yBfnK_4uex0zHiHkGt" TargetMode="External"/><Relationship Id="rId172" Type="http://schemas.openxmlformats.org/officeDocument/2006/relationships/hyperlink" Target="https://talan.bank.gov.ua/get-user-certificate/A8yBfiF8DIkhGzNzT3ck" TargetMode="External"/><Relationship Id="rId228" Type="http://schemas.openxmlformats.org/officeDocument/2006/relationships/hyperlink" Target="https://talan.bank.gov.ua/get-user-certificate/A8yBfLsgeXRXfGKaZu_l" TargetMode="External"/><Relationship Id="rId281" Type="http://schemas.openxmlformats.org/officeDocument/2006/relationships/hyperlink" Target="https://talan.bank.gov.ua/get-user-certificate/A8yBfPSwStuLDgKpBaba" TargetMode="External"/><Relationship Id="rId337" Type="http://schemas.openxmlformats.org/officeDocument/2006/relationships/hyperlink" Target="https://talan.bank.gov.ua/get-user-certificate/A8yBfDlAcl4PDVy07zSM" TargetMode="External"/><Relationship Id="rId34" Type="http://schemas.openxmlformats.org/officeDocument/2006/relationships/hyperlink" Target="https://talan.bank.gov.ua/get-user-certificate/A8yBfL3qIvMNs0NjTX4H" TargetMode="External"/><Relationship Id="rId76" Type="http://schemas.openxmlformats.org/officeDocument/2006/relationships/hyperlink" Target="https://talan.bank.gov.ua/get-user-certificate/A8yBfngjwuDsX1EwSrWr" TargetMode="External"/><Relationship Id="rId141" Type="http://schemas.openxmlformats.org/officeDocument/2006/relationships/hyperlink" Target="https://talan.bank.gov.ua/get-user-certificate/A8yBfZxkOIXj65Oaq2rv" TargetMode="External"/><Relationship Id="rId379" Type="http://schemas.openxmlformats.org/officeDocument/2006/relationships/hyperlink" Target="https://talan.bank.gov.ua/get-user-certificate/A8yBfApYBhKqj3eBJBOg" TargetMode="External"/><Relationship Id="rId7" Type="http://schemas.openxmlformats.org/officeDocument/2006/relationships/hyperlink" Target="https://talan.bank.gov.ua/get-user-certificate/A8yBfFIKRMjwm-XSMu7F" TargetMode="External"/><Relationship Id="rId183" Type="http://schemas.openxmlformats.org/officeDocument/2006/relationships/hyperlink" Target="https://talan.bank.gov.ua/get-user-certificate/A8yBfo4IxEIUfVASSwcC" TargetMode="External"/><Relationship Id="rId239" Type="http://schemas.openxmlformats.org/officeDocument/2006/relationships/hyperlink" Target="https://talan.bank.gov.ua/get-user-certificate/A8yBf12zwU0LnbCqzp7o" TargetMode="External"/><Relationship Id="rId390" Type="http://schemas.openxmlformats.org/officeDocument/2006/relationships/hyperlink" Target="https://talan.bank.gov.ua/get-user-certificate/A8yBftwJt7jP8JbqUUUb" TargetMode="External"/><Relationship Id="rId404" Type="http://schemas.openxmlformats.org/officeDocument/2006/relationships/hyperlink" Target="https://talan.bank.gov.ua/get-user-certificate/A8yBfnRCog7FdOBtOMfE" TargetMode="External"/><Relationship Id="rId250" Type="http://schemas.openxmlformats.org/officeDocument/2006/relationships/hyperlink" Target="https://talan.bank.gov.ua/get-user-certificate/A8yBfiAShgpvB8R62HsM" TargetMode="External"/><Relationship Id="rId292" Type="http://schemas.openxmlformats.org/officeDocument/2006/relationships/hyperlink" Target="https://talan.bank.gov.ua/get-user-certificate/A8yBfeSVLnfkQcfq-rEI" TargetMode="External"/><Relationship Id="rId306" Type="http://schemas.openxmlformats.org/officeDocument/2006/relationships/hyperlink" Target="https://talan.bank.gov.ua/get-user-certificate/A8yBfcM5mgdREyhYPRU3" TargetMode="External"/><Relationship Id="rId45" Type="http://schemas.openxmlformats.org/officeDocument/2006/relationships/hyperlink" Target="https://talan.bank.gov.ua/get-user-certificate/A8yBfmoyXYMAvX9_m1zC" TargetMode="External"/><Relationship Id="rId87" Type="http://schemas.openxmlformats.org/officeDocument/2006/relationships/hyperlink" Target="https://talan.bank.gov.ua/get-user-certificate/A8yBfpAA22PNriBAUKTV" TargetMode="External"/><Relationship Id="rId110" Type="http://schemas.openxmlformats.org/officeDocument/2006/relationships/hyperlink" Target="https://talan.bank.gov.ua/get-user-certificate/A8yBfySt3zTXDaYHeGP5" TargetMode="External"/><Relationship Id="rId348" Type="http://schemas.openxmlformats.org/officeDocument/2006/relationships/hyperlink" Target="https://talan.bank.gov.ua/get-user-certificate/A8yBfngwmjEEYQyU36Pc" TargetMode="External"/><Relationship Id="rId152" Type="http://schemas.openxmlformats.org/officeDocument/2006/relationships/hyperlink" Target="https://talan.bank.gov.ua/get-user-certificate/A8yBftPf_32F5fWWkIs8" TargetMode="External"/><Relationship Id="rId194" Type="http://schemas.openxmlformats.org/officeDocument/2006/relationships/hyperlink" Target="https://talan.bank.gov.ua/get-user-certificate/A8yBfbg94SzctNVzj_dV" TargetMode="External"/><Relationship Id="rId208" Type="http://schemas.openxmlformats.org/officeDocument/2006/relationships/hyperlink" Target="https://talan.bank.gov.ua/get-user-certificate/A8yBfm8B3pNfBF7-8tiB" TargetMode="External"/><Relationship Id="rId261" Type="http://schemas.openxmlformats.org/officeDocument/2006/relationships/hyperlink" Target="https://talan.bank.gov.ua/get-user-certificate/A8yBfpmSLGuH9UX2LyJf" TargetMode="External"/><Relationship Id="rId14" Type="http://schemas.openxmlformats.org/officeDocument/2006/relationships/hyperlink" Target="https://talan.bank.gov.ua/get-user-certificate/A8yBfr4o7Y60gIj0dZoA" TargetMode="External"/><Relationship Id="rId56" Type="http://schemas.openxmlformats.org/officeDocument/2006/relationships/hyperlink" Target="https://talan.bank.gov.ua/get-user-certificate/A8yBfCuTZggcm1_oLPai" TargetMode="External"/><Relationship Id="rId317" Type="http://schemas.openxmlformats.org/officeDocument/2006/relationships/hyperlink" Target="https://talan.bank.gov.ua/get-user-certificate/A8yBfwb3-zOHZx4qV_Q6" TargetMode="External"/><Relationship Id="rId359" Type="http://schemas.openxmlformats.org/officeDocument/2006/relationships/hyperlink" Target="https://talan.bank.gov.ua/get-user-certificate/A8yBfl6IHA7KowSn8EOu" TargetMode="External"/><Relationship Id="rId98" Type="http://schemas.openxmlformats.org/officeDocument/2006/relationships/hyperlink" Target="https://talan.bank.gov.ua/get-user-certificate/A8yBfDxWPOdGddyGBwJ-" TargetMode="External"/><Relationship Id="rId121" Type="http://schemas.openxmlformats.org/officeDocument/2006/relationships/hyperlink" Target="https://talan.bank.gov.ua/get-user-certificate/A8yBfokL2Ou35sGMFUkX" TargetMode="External"/><Relationship Id="rId163" Type="http://schemas.openxmlformats.org/officeDocument/2006/relationships/hyperlink" Target="https://talan.bank.gov.ua/get-user-certificate/A8yBf53_UU8qwMYDHU_5" TargetMode="External"/><Relationship Id="rId219" Type="http://schemas.openxmlformats.org/officeDocument/2006/relationships/hyperlink" Target="https://talan.bank.gov.ua/get-user-certificate/A8yBfRI5wIxzsGbZYsWE" TargetMode="External"/><Relationship Id="rId370" Type="http://schemas.openxmlformats.org/officeDocument/2006/relationships/hyperlink" Target="https://talan.bank.gov.ua/get-user-certificate/A8yBf0U6639kbHTm_k9T" TargetMode="External"/><Relationship Id="rId230" Type="http://schemas.openxmlformats.org/officeDocument/2006/relationships/hyperlink" Target="https://talan.bank.gov.ua/get-user-certificate/A8yBfB3k4k5N3l38TyfN" TargetMode="External"/><Relationship Id="rId25" Type="http://schemas.openxmlformats.org/officeDocument/2006/relationships/hyperlink" Target="https://talan.bank.gov.ua/get-user-certificate/A8yBffZqU7FTrDk5oL4Y" TargetMode="External"/><Relationship Id="rId67" Type="http://schemas.openxmlformats.org/officeDocument/2006/relationships/hyperlink" Target="https://talan.bank.gov.ua/get-user-certificate/A8yBfAE4xG-YnhNRdVL8" TargetMode="External"/><Relationship Id="rId272" Type="http://schemas.openxmlformats.org/officeDocument/2006/relationships/hyperlink" Target="https://talan.bank.gov.ua/get-user-certificate/A8yBfnWzVybc-luVAcjg" TargetMode="External"/><Relationship Id="rId328" Type="http://schemas.openxmlformats.org/officeDocument/2006/relationships/hyperlink" Target="https://talan.bank.gov.ua/get-user-certificate/A8yBf-CAe9S3GW606b5G" TargetMode="External"/><Relationship Id="rId132" Type="http://schemas.openxmlformats.org/officeDocument/2006/relationships/hyperlink" Target="https://talan.bank.gov.ua/get-user-certificate/A8yBfzN4Nov_wOgGI3fb" TargetMode="External"/><Relationship Id="rId174" Type="http://schemas.openxmlformats.org/officeDocument/2006/relationships/hyperlink" Target="https://talan.bank.gov.ua/get-user-certificate/A8yBfuXGMbIL_WJb6qmk" TargetMode="External"/><Relationship Id="rId381" Type="http://schemas.openxmlformats.org/officeDocument/2006/relationships/hyperlink" Target="https://talan.bank.gov.ua/get-user-certificate/A8yBfI4SeGmid-uXCX3l" TargetMode="External"/><Relationship Id="rId241" Type="http://schemas.openxmlformats.org/officeDocument/2006/relationships/hyperlink" Target="https://talan.bank.gov.ua/get-user-certificate/A8yBf9GIq4C35La7NDO9" TargetMode="External"/><Relationship Id="rId36" Type="http://schemas.openxmlformats.org/officeDocument/2006/relationships/hyperlink" Target="https://talan.bank.gov.ua/get-user-certificate/A8yBfpXyq0LC9udIyaC1" TargetMode="External"/><Relationship Id="rId283" Type="http://schemas.openxmlformats.org/officeDocument/2006/relationships/hyperlink" Target="https://talan.bank.gov.ua/get-user-certificate/A8yBf9k0K0Q3NYmO9xyo" TargetMode="External"/><Relationship Id="rId339" Type="http://schemas.openxmlformats.org/officeDocument/2006/relationships/hyperlink" Target="https://talan.bank.gov.ua/get-user-certificate/A8yBffyEph7eAG2yAF_9" TargetMode="External"/><Relationship Id="rId78" Type="http://schemas.openxmlformats.org/officeDocument/2006/relationships/hyperlink" Target="https://talan.bank.gov.ua/get-user-certificate/A8yBfWPw56IJcU1wP8yI" TargetMode="External"/><Relationship Id="rId101" Type="http://schemas.openxmlformats.org/officeDocument/2006/relationships/hyperlink" Target="https://talan.bank.gov.ua/get-user-certificate/A8yBfwaXo4fUJihTQYhn" TargetMode="External"/><Relationship Id="rId143" Type="http://schemas.openxmlformats.org/officeDocument/2006/relationships/hyperlink" Target="https://talan.bank.gov.ua/get-user-certificate/A8yBfnq5Eq1hseocZQcJ" TargetMode="External"/><Relationship Id="rId185" Type="http://schemas.openxmlformats.org/officeDocument/2006/relationships/hyperlink" Target="https://talan.bank.gov.ua/get-user-certificate/A8yBf_hizakDAs8Cx404" TargetMode="External"/><Relationship Id="rId350" Type="http://schemas.openxmlformats.org/officeDocument/2006/relationships/hyperlink" Target="https://talan.bank.gov.ua/get-user-certificate/A8yBfEmlvZQ1PDpa0wf5" TargetMode="External"/><Relationship Id="rId406" Type="http://schemas.openxmlformats.org/officeDocument/2006/relationships/hyperlink" Target="https://talan.bank.gov.ua/get-user-certificate/A8yBfiSc53UY0RHiyY_B" TargetMode="External"/><Relationship Id="rId9" Type="http://schemas.openxmlformats.org/officeDocument/2006/relationships/hyperlink" Target="https://talan.bank.gov.ua/get-user-certificate/A8yBfhywIWWTEVvd5Rwl" TargetMode="External"/><Relationship Id="rId210" Type="http://schemas.openxmlformats.org/officeDocument/2006/relationships/hyperlink" Target="https://talan.bank.gov.ua/get-user-certificate/A8yBfPU3aN7i_KBpcH7A" TargetMode="External"/><Relationship Id="rId392" Type="http://schemas.openxmlformats.org/officeDocument/2006/relationships/hyperlink" Target="https://talan.bank.gov.ua/get-user-certificate/A8yBf_L7mPyPT9OrS7KY" TargetMode="External"/><Relationship Id="rId252" Type="http://schemas.openxmlformats.org/officeDocument/2006/relationships/hyperlink" Target="https://talan.bank.gov.ua/get-user-certificate/A8yBf4GCYOyW99KBYIo0" TargetMode="External"/><Relationship Id="rId294" Type="http://schemas.openxmlformats.org/officeDocument/2006/relationships/hyperlink" Target="https://talan.bank.gov.ua/get-user-certificate/A8yBfxDdtWkh4vFyJFzy" TargetMode="External"/><Relationship Id="rId308" Type="http://schemas.openxmlformats.org/officeDocument/2006/relationships/hyperlink" Target="https://talan.bank.gov.ua/get-user-certificate/A8yBfCrnxSIN7RwW7TYL" TargetMode="External"/><Relationship Id="rId47" Type="http://schemas.openxmlformats.org/officeDocument/2006/relationships/hyperlink" Target="https://talan.bank.gov.ua/get-user-certificate/A8yBfHu-5Erp5J2PQGFM" TargetMode="External"/><Relationship Id="rId89" Type="http://schemas.openxmlformats.org/officeDocument/2006/relationships/hyperlink" Target="https://talan.bank.gov.ua/get-user-certificate/A8yBfSnXbPoIRcvfX5sF" TargetMode="External"/><Relationship Id="rId112" Type="http://schemas.openxmlformats.org/officeDocument/2006/relationships/hyperlink" Target="https://talan.bank.gov.ua/get-user-certificate/A8yBflc2UpWS6SFNof5_" TargetMode="External"/><Relationship Id="rId154" Type="http://schemas.openxmlformats.org/officeDocument/2006/relationships/hyperlink" Target="https://talan.bank.gov.ua/get-user-certificate/A8yBf38Cv4wjL4hLuPQZ" TargetMode="External"/><Relationship Id="rId361" Type="http://schemas.openxmlformats.org/officeDocument/2006/relationships/hyperlink" Target="https://talan.bank.gov.ua/get-user-certificate/A8yBflIlIqJExshUt-wT" TargetMode="External"/><Relationship Id="rId196" Type="http://schemas.openxmlformats.org/officeDocument/2006/relationships/hyperlink" Target="https://talan.bank.gov.ua/get-user-certificate/A8yBfw-RiijRzA_LmmXq" TargetMode="External"/><Relationship Id="rId16" Type="http://schemas.openxmlformats.org/officeDocument/2006/relationships/hyperlink" Target="https://talan.bank.gov.ua/get-user-certificate/A8yBfqAHqxWOUM-KSIbs" TargetMode="External"/><Relationship Id="rId221" Type="http://schemas.openxmlformats.org/officeDocument/2006/relationships/hyperlink" Target="https://talan.bank.gov.ua/get-user-certificate/A8yBfmkb5orcLKkFo4vE" TargetMode="External"/><Relationship Id="rId263" Type="http://schemas.openxmlformats.org/officeDocument/2006/relationships/hyperlink" Target="https://talan.bank.gov.ua/get-user-certificate/A8yBfxuKeYMKh39f0zi6" TargetMode="External"/><Relationship Id="rId319" Type="http://schemas.openxmlformats.org/officeDocument/2006/relationships/hyperlink" Target="https://talan.bank.gov.ua/get-user-certificate/A8yBflIqBcM62qN_y7jj" TargetMode="External"/><Relationship Id="rId58" Type="http://schemas.openxmlformats.org/officeDocument/2006/relationships/hyperlink" Target="https://talan.bank.gov.ua/get-user-certificate/A8yBfzvjyE6_G7oBSsKP" TargetMode="External"/><Relationship Id="rId123" Type="http://schemas.openxmlformats.org/officeDocument/2006/relationships/hyperlink" Target="https://talan.bank.gov.ua/get-user-certificate/A8yBfXtGOk8uJHbi_PQ4" TargetMode="External"/><Relationship Id="rId330" Type="http://schemas.openxmlformats.org/officeDocument/2006/relationships/hyperlink" Target="https://talan.bank.gov.ua/get-user-certificate/A8yBfLJboRWkbcuCsmMP" TargetMode="External"/><Relationship Id="rId165" Type="http://schemas.openxmlformats.org/officeDocument/2006/relationships/hyperlink" Target="https://talan.bank.gov.ua/get-user-certificate/A8yBfmxNX7hIOD1-w5ib" TargetMode="External"/><Relationship Id="rId372" Type="http://schemas.openxmlformats.org/officeDocument/2006/relationships/hyperlink" Target="https://talan.bank.gov.ua/get-user-certificate/A8yBfrgmkl36Gb5k9t5B" TargetMode="External"/><Relationship Id="rId232" Type="http://schemas.openxmlformats.org/officeDocument/2006/relationships/hyperlink" Target="https://talan.bank.gov.ua/get-user-certificate/A8yBfJvNN6b4_I3vP6Fr" TargetMode="External"/><Relationship Id="rId274" Type="http://schemas.openxmlformats.org/officeDocument/2006/relationships/hyperlink" Target="https://talan.bank.gov.ua/get-user-certificate/A8yBf1XIVZf6cbgLkPj-" TargetMode="External"/><Relationship Id="rId27" Type="http://schemas.openxmlformats.org/officeDocument/2006/relationships/hyperlink" Target="https://talan.bank.gov.ua/get-user-certificate/A8yBfRUF7_bPbB05SOXt" TargetMode="External"/><Relationship Id="rId48" Type="http://schemas.openxmlformats.org/officeDocument/2006/relationships/hyperlink" Target="https://talan.bank.gov.ua/get-user-certificate/A8yBfkO9poDtow_uPfG9" TargetMode="External"/><Relationship Id="rId69" Type="http://schemas.openxmlformats.org/officeDocument/2006/relationships/hyperlink" Target="https://talan.bank.gov.ua/get-user-certificate/A8yBfIN1whsvj8EtXs23" TargetMode="External"/><Relationship Id="rId113" Type="http://schemas.openxmlformats.org/officeDocument/2006/relationships/hyperlink" Target="https://talan.bank.gov.ua/get-user-certificate/A8yBfXnys9PStDhRlGdT" TargetMode="External"/><Relationship Id="rId134" Type="http://schemas.openxmlformats.org/officeDocument/2006/relationships/hyperlink" Target="https://talan.bank.gov.ua/get-user-certificate/A8yBfwJ6otYn4q8efT-J" TargetMode="External"/><Relationship Id="rId320" Type="http://schemas.openxmlformats.org/officeDocument/2006/relationships/hyperlink" Target="https://talan.bank.gov.ua/get-user-certificate/A8yBfuVa96y0QjsDzUVe" TargetMode="External"/><Relationship Id="rId80" Type="http://schemas.openxmlformats.org/officeDocument/2006/relationships/hyperlink" Target="https://talan.bank.gov.ua/get-user-certificate/A8yBfS-rmSBM0KHAe_uv" TargetMode="External"/><Relationship Id="rId155" Type="http://schemas.openxmlformats.org/officeDocument/2006/relationships/hyperlink" Target="https://talan.bank.gov.ua/get-user-certificate/A8yBfz40fpOJIM8tBZHb" TargetMode="External"/><Relationship Id="rId176" Type="http://schemas.openxmlformats.org/officeDocument/2006/relationships/hyperlink" Target="https://talan.bank.gov.ua/get-user-certificate/A8yBfrfy3krk_xVyQOsJ" TargetMode="External"/><Relationship Id="rId197" Type="http://schemas.openxmlformats.org/officeDocument/2006/relationships/hyperlink" Target="https://talan.bank.gov.ua/get-user-certificate/A8yBfnoekRr-lsMSfURq" TargetMode="External"/><Relationship Id="rId341" Type="http://schemas.openxmlformats.org/officeDocument/2006/relationships/hyperlink" Target="https://talan.bank.gov.ua/get-user-certificate/A8yBfdgwKawICny0EJ89" TargetMode="External"/><Relationship Id="rId362" Type="http://schemas.openxmlformats.org/officeDocument/2006/relationships/hyperlink" Target="https://talan.bank.gov.ua/get-user-certificate/A8yBfI5q5ll8v7ToOqaW" TargetMode="External"/><Relationship Id="rId383" Type="http://schemas.openxmlformats.org/officeDocument/2006/relationships/hyperlink" Target="https://talan.bank.gov.ua/get-user-certificate/A8yBfkHerly2y8ziomcz" TargetMode="External"/><Relationship Id="rId201" Type="http://schemas.openxmlformats.org/officeDocument/2006/relationships/hyperlink" Target="https://talan.bank.gov.ua/get-user-certificate/A8yBfveD8FIwWSkCVpJP" TargetMode="External"/><Relationship Id="rId222" Type="http://schemas.openxmlformats.org/officeDocument/2006/relationships/hyperlink" Target="https://talan.bank.gov.ua/get-user-certificate/A8yBf1Y9Mt7H2DNRmWgD" TargetMode="External"/><Relationship Id="rId243" Type="http://schemas.openxmlformats.org/officeDocument/2006/relationships/hyperlink" Target="https://talan.bank.gov.ua/get-user-certificate/A8yBfL2uhqnJyFet8mlI" TargetMode="External"/><Relationship Id="rId264" Type="http://schemas.openxmlformats.org/officeDocument/2006/relationships/hyperlink" Target="https://talan.bank.gov.ua/get-user-certificate/A8yBfuddk49iVAfgcbKH" TargetMode="External"/><Relationship Id="rId285" Type="http://schemas.openxmlformats.org/officeDocument/2006/relationships/hyperlink" Target="https://talan.bank.gov.ua/get-user-certificate/A8yBfb5gTXGRWU-CqqK9" TargetMode="External"/><Relationship Id="rId17" Type="http://schemas.openxmlformats.org/officeDocument/2006/relationships/hyperlink" Target="https://talan.bank.gov.ua/get-user-certificate/A8yBfu8BqcxiCSllXcAq" TargetMode="External"/><Relationship Id="rId38" Type="http://schemas.openxmlformats.org/officeDocument/2006/relationships/hyperlink" Target="https://talan.bank.gov.ua/get-user-certificate/A8yBf9FuY1EGBee3qbyJ" TargetMode="External"/><Relationship Id="rId59" Type="http://schemas.openxmlformats.org/officeDocument/2006/relationships/hyperlink" Target="https://talan.bank.gov.ua/get-user-certificate/A8yBfE3oJ2bE4vlRdTfH" TargetMode="External"/><Relationship Id="rId103" Type="http://schemas.openxmlformats.org/officeDocument/2006/relationships/hyperlink" Target="https://talan.bank.gov.ua/get-user-certificate/A8yBfLYh_ZzyJxe7raqj" TargetMode="External"/><Relationship Id="rId124" Type="http://schemas.openxmlformats.org/officeDocument/2006/relationships/hyperlink" Target="https://talan.bank.gov.ua/get-user-certificate/A8yBfjTMDOa7mRK7VSfP" TargetMode="External"/><Relationship Id="rId310" Type="http://schemas.openxmlformats.org/officeDocument/2006/relationships/hyperlink" Target="https://talan.bank.gov.ua/get-user-certificate/A8yBfzrv6Eo0RZUU7GlP" TargetMode="External"/><Relationship Id="rId70" Type="http://schemas.openxmlformats.org/officeDocument/2006/relationships/hyperlink" Target="https://talan.bank.gov.ua/get-user-certificate/A8yBfNa5PgzaMlCJpOhm" TargetMode="External"/><Relationship Id="rId91" Type="http://schemas.openxmlformats.org/officeDocument/2006/relationships/hyperlink" Target="https://talan.bank.gov.ua/get-user-certificate/A8yBf6lRIodoMzLnWWqS" TargetMode="External"/><Relationship Id="rId145" Type="http://schemas.openxmlformats.org/officeDocument/2006/relationships/hyperlink" Target="https://talan.bank.gov.ua/get-user-certificate/A8yBfn0rxoBqSMhQGPMO" TargetMode="External"/><Relationship Id="rId166" Type="http://schemas.openxmlformats.org/officeDocument/2006/relationships/hyperlink" Target="https://talan.bank.gov.ua/get-user-certificate/A8yBfH5LwHMGO8cWJeV1" TargetMode="External"/><Relationship Id="rId187" Type="http://schemas.openxmlformats.org/officeDocument/2006/relationships/hyperlink" Target="https://talan.bank.gov.ua/get-user-certificate/A8yBfF-d_BIUyi9gJ3uP" TargetMode="External"/><Relationship Id="rId331" Type="http://schemas.openxmlformats.org/officeDocument/2006/relationships/hyperlink" Target="https://talan.bank.gov.ua/get-user-certificate/A8yBfXDr7z-8duYURRbY" TargetMode="External"/><Relationship Id="rId352" Type="http://schemas.openxmlformats.org/officeDocument/2006/relationships/hyperlink" Target="https://talan.bank.gov.ua/get-user-certificate/A8yBfhB36GK_fo6Z6NDf" TargetMode="External"/><Relationship Id="rId373" Type="http://schemas.openxmlformats.org/officeDocument/2006/relationships/hyperlink" Target="https://talan.bank.gov.ua/get-user-certificate/A8yBfp3dKmpdTNTGWFH4" TargetMode="External"/><Relationship Id="rId394" Type="http://schemas.openxmlformats.org/officeDocument/2006/relationships/hyperlink" Target="https://talan.bank.gov.ua/get-user-certificate/A8yBfUTDS3e0MLj76Ilm" TargetMode="External"/><Relationship Id="rId408" Type="http://schemas.openxmlformats.org/officeDocument/2006/relationships/hyperlink" Target="https://talan.bank.gov.ua/get-user-certificate/A8yBfldFrYU3A4CfU0Ow" TargetMode="External"/><Relationship Id="rId1" Type="http://schemas.openxmlformats.org/officeDocument/2006/relationships/hyperlink" Target="https://talan.bank.gov.ua/get-user-certificate/A8yBffKkKsTG1YkDWqzV" TargetMode="External"/><Relationship Id="rId212" Type="http://schemas.openxmlformats.org/officeDocument/2006/relationships/hyperlink" Target="https://talan.bank.gov.ua/get-user-certificate/A8yBfPXVH26BwewwSro1" TargetMode="External"/><Relationship Id="rId233" Type="http://schemas.openxmlformats.org/officeDocument/2006/relationships/hyperlink" Target="https://talan.bank.gov.ua/get-user-certificate/A8yBfKnvvS0FUqWajdU-" TargetMode="External"/><Relationship Id="rId254" Type="http://schemas.openxmlformats.org/officeDocument/2006/relationships/hyperlink" Target="https://talan.bank.gov.ua/get-user-certificate/A8yBf_o7xjIjFDT4WwuT" TargetMode="External"/><Relationship Id="rId28" Type="http://schemas.openxmlformats.org/officeDocument/2006/relationships/hyperlink" Target="https://talan.bank.gov.ua/get-user-certificate/A8yBfOf1m9p7H-KBTXPm" TargetMode="External"/><Relationship Id="rId49" Type="http://schemas.openxmlformats.org/officeDocument/2006/relationships/hyperlink" Target="https://talan.bank.gov.ua/get-user-certificate/A8yBf6AvPzDfN0ffBOYF" TargetMode="External"/><Relationship Id="rId114" Type="http://schemas.openxmlformats.org/officeDocument/2006/relationships/hyperlink" Target="https://talan.bank.gov.ua/get-user-certificate/A8yBfkxrL-YsxQ2mRu0G" TargetMode="External"/><Relationship Id="rId275" Type="http://schemas.openxmlformats.org/officeDocument/2006/relationships/hyperlink" Target="https://talan.bank.gov.ua/get-user-certificate/A8yBfPHoEVIJHQGq1X6E" TargetMode="External"/><Relationship Id="rId296" Type="http://schemas.openxmlformats.org/officeDocument/2006/relationships/hyperlink" Target="https://talan.bank.gov.ua/get-user-certificate/A8yBfsuHsJOQARya6-Ci" TargetMode="External"/><Relationship Id="rId300" Type="http://schemas.openxmlformats.org/officeDocument/2006/relationships/hyperlink" Target="https://talan.bank.gov.ua/get-user-certificate/A8yBfeLLwpyrdYN_7kwD" TargetMode="External"/><Relationship Id="rId60" Type="http://schemas.openxmlformats.org/officeDocument/2006/relationships/hyperlink" Target="https://talan.bank.gov.ua/get-user-certificate/A8yBfSV_JSRd1Uyutq5x" TargetMode="External"/><Relationship Id="rId81" Type="http://schemas.openxmlformats.org/officeDocument/2006/relationships/hyperlink" Target="https://talan.bank.gov.ua/get-user-certificate/A8yBfXnbv3DMfQc9_-c5" TargetMode="External"/><Relationship Id="rId135" Type="http://schemas.openxmlformats.org/officeDocument/2006/relationships/hyperlink" Target="https://talan.bank.gov.ua/get-user-certificate/A8yBfsbnakfD4m3jd6QR" TargetMode="External"/><Relationship Id="rId156" Type="http://schemas.openxmlformats.org/officeDocument/2006/relationships/hyperlink" Target="https://talan.bank.gov.ua/get-user-certificate/A8yBfCm8pxYJoVHOa6uf" TargetMode="External"/><Relationship Id="rId177" Type="http://schemas.openxmlformats.org/officeDocument/2006/relationships/hyperlink" Target="https://talan.bank.gov.ua/get-user-certificate/A8yBfr8J-MSxRtHjsWTL" TargetMode="External"/><Relationship Id="rId198" Type="http://schemas.openxmlformats.org/officeDocument/2006/relationships/hyperlink" Target="https://talan.bank.gov.ua/get-user-certificate/A8yBf3jjDxlOR8UWpJhp" TargetMode="External"/><Relationship Id="rId321" Type="http://schemas.openxmlformats.org/officeDocument/2006/relationships/hyperlink" Target="https://talan.bank.gov.ua/get-user-certificate/A8yBfwfWA239x2NQCQM8" TargetMode="External"/><Relationship Id="rId342" Type="http://schemas.openxmlformats.org/officeDocument/2006/relationships/hyperlink" Target="https://talan.bank.gov.ua/get-user-certificate/A8yBfURZ9E-pJnEKdPXf" TargetMode="External"/><Relationship Id="rId363" Type="http://schemas.openxmlformats.org/officeDocument/2006/relationships/hyperlink" Target="https://talan.bank.gov.ua/get-user-certificate/A8yBfU3IT_u7Ul7q9SGd" TargetMode="External"/><Relationship Id="rId384" Type="http://schemas.openxmlformats.org/officeDocument/2006/relationships/hyperlink" Target="https://talan.bank.gov.ua/get-user-certificate/A8yBfFq21NNtscLEWbvC" TargetMode="External"/><Relationship Id="rId202" Type="http://schemas.openxmlformats.org/officeDocument/2006/relationships/hyperlink" Target="https://talan.bank.gov.ua/get-user-certificate/A8yBfG-Wyn6OTEZdbepL" TargetMode="External"/><Relationship Id="rId223" Type="http://schemas.openxmlformats.org/officeDocument/2006/relationships/hyperlink" Target="https://talan.bank.gov.ua/get-user-certificate/A8yBfece1ObBJAAYwhx6" TargetMode="External"/><Relationship Id="rId244" Type="http://schemas.openxmlformats.org/officeDocument/2006/relationships/hyperlink" Target="https://talan.bank.gov.ua/get-user-certificate/A8yBfzpctJZGtHZYiQRw" TargetMode="External"/><Relationship Id="rId18" Type="http://schemas.openxmlformats.org/officeDocument/2006/relationships/hyperlink" Target="https://talan.bank.gov.ua/get-user-certificate/A8yBfox1dePYlIJML9-K" TargetMode="External"/><Relationship Id="rId39" Type="http://schemas.openxmlformats.org/officeDocument/2006/relationships/hyperlink" Target="https://talan.bank.gov.ua/get-user-certificate/A8yBfpDqLSQNR3RYYyH6" TargetMode="External"/><Relationship Id="rId265" Type="http://schemas.openxmlformats.org/officeDocument/2006/relationships/hyperlink" Target="https://talan.bank.gov.ua/get-user-certificate/A8yBfmVWi1l6viwQrXj7" TargetMode="External"/><Relationship Id="rId286" Type="http://schemas.openxmlformats.org/officeDocument/2006/relationships/hyperlink" Target="https://talan.bank.gov.ua/get-user-certificate/A8yBfqsNkUMZLwIbUjh7" TargetMode="External"/><Relationship Id="rId50" Type="http://schemas.openxmlformats.org/officeDocument/2006/relationships/hyperlink" Target="https://talan.bank.gov.ua/get-user-certificate/A8yBfWYU25kbcNk7jZcC" TargetMode="External"/><Relationship Id="rId104" Type="http://schemas.openxmlformats.org/officeDocument/2006/relationships/hyperlink" Target="https://talan.bank.gov.ua/get-user-certificate/A8yBf1WycQlY-iSAT8x3" TargetMode="External"/><Relationship Id="rId125" Type="http://schemas.openxmlformats.org/officeDocument/2006/relationships/hyperlink" Target="https://talan.bank.gov.ua/get-user-certificate/A8yBfLKT-boxXJhgoDgO" TargetMode="External"/><Relationship Id="rId146" Type="http://schemas.openxmlformats.org/officeDocument/2006/relationships/hyperlink" Target="https://talan.bank.gov.ua/get-user-certificate/A8yBfEQU-MnZhaRn3lFi" TargetMode="External"/><Relationship Id="rId167" Type="http://schemas.openxmlformats.org/officeDocument/2006/relationships/hyperlink" Target="https://talan.bank.gov.ua/get-user-certificate/A8yBfW9cApJouCTOdJaP" TargetMode="External"/><Relationship Id="rId188" Type="http://schemas.openxmlformats.org/officeDocument/2006/relationships/hyperlink" Target="https://talan.bank.gov.ua/get-user-certificate/A8yBfDktbRrM1cwK3sZj" TargetMode="External"/><Relationship Id="rId311" Type="http://schemas.openxmlformats.org/officeDocument/2006/relationships/hyperlink" Target="https://talan.bank.gov.ua/get-user-certificate/A8yBfxMIaBWwkPkDVt8u" TargetMode="External"/><Relationship Id="rId332" Type="http://schemas.openxmlformats.org/officeDocument/2006/relationships/hyperlink" Target="https://talan.bank.gov.ua/get-user-certificate/A8yBfJuoU3Yz2Eb6TVor" TargetMode="External"/><Relationship Id="rId353" Type="http://schemas.openxmlformats.org/officeDocument/2006/relationships/hyperlink" Target="https://talan.bank.gov.ua/get-user-certificate/A8yBfijgRFkeqQgXMJHg" TargetMode="External"/><Relationship Id="rId374" Type="http://schemas.openxmlformats.org/officeDocument/2006/relationships/hyperlink" Target="https://talan.bank.gov.ua/get-user-certificate/A8yBfyKQRs6mHOvSepjI" TargetMode="External"/><Relationship Id="rId395" Type="http://schemas.openxmlformats.org/officeDocument/2006/relationships/hyperlink" Target="https://talan.bank.gov.ua/get-user-certificate/A8yBfYwebgPn_w2cq16y" TargetMode="External"/><Relationship Id="rId409" Type="http://schemas.openxmlformats.org/officeDocument/2006/relationships/hyperlink" Target="https://talan.bank.gov.ua/get-user-certificate/A8yBfy2XRec9k5t89J3s" TargetMode="External"/><Relationship Id="rId71" Type="http://schemas.openxmlformats.org/officeDocument/2006/relationships/hyperlink" Target="https://talan.bank.gov.ua/get-user-certificate/A8yBf7lNxD4_kdeloJ5t" TargetMode="External"/><Relationship Id="rId92" Type="http://schemas.openxmlformats.org/officeDocument/2006/relationships/hyperlink" Target="https://talan.bank.gov.ua/get-user-certificate/A8yBfMPjMkC5AUQuvMTs" TargetMode="External"/><Relationship Id="rId213" Type="http://schemas.openxmlformats.org/officeDocument/2006/relationships/hyperlink" Target="https://talan.bank.gov.ua/get-user-certificate/A8yBfLxvtOMhm3FlPC0Z" TargetMode="External"/><Relationship Id="rId234" Type="http://schemas.openxmlformats.org/officeDocument/2006/relationships/hyperlink" Target="https://talan.bank.gov.ua/get-user-certificate/A8yBfUXCPeWGQKFQWYmq" TargetMode="External"/><Relationship Id="rId2" Type="http://schemas.openxmlformats.org/officeDocument/2006/relationships/hyperlink" Target="https://talan.bank.gov.ua/get-user-certificate/A8yBfuZq3NGvyMRrEAR5" TargetMode="External"/><Relationship Id="rId29" Type="http://schemas.openxmlformats.org/officeDocument/2006/relationships/hyperlink" Target="https://talan.bank.gov.ua/get-user-certificate/A8yBfxWaAFtQ51PMCkAh" TargetMode="External"/><Relationship Id="rId255" Type="http://schemas.openxmlformats.org/officeDocument/2006/relationships/hyperlink" Target="https://talan.bank.gov.ua/get-user-certificate/A8yBfjm3hy1siZg3H8mR" TargetMode="External"/><Relationship Id="rId276" Type="http://schemas.openxmlformats.org/officeDocument/2006/relationships/hyperlink" Target="https://talan.bank.gov.ua/get-user-certificate/A8yBfPlAH2KBTXd7PLpN" TargetMode="External"/><Relationship Id="rId297" Type="http://schemas.openxmlformats.org/officeDocument/2006/relationships/hyperlink" Target="https://talan.bank.gov.ua/get-user-certificate/A8yBfEdlYKWgy-HmnSJK" TargetMode="External"/><Relationship Id="rId40" Type="http://schemas.openxmlformats.org/officeDocument/2006/relationships/hyperlink" Target="https://talan.bank.gov.ua/get-user-certificate/A8yBfXoghhFlkQo2ws0A" TargetMode="External"/><Relationship Id="rId115" Type="http://schemas.openxmlformats.org/officeDocument/2006/relationships/hyperlink" Target="https://talan.bank.gov.ua/get-user-certificate/A8yBfXtu_pMEFGvG5uS1" TargetMode="External"/><Relationship Id="rId136" Type="http://schemas.openxmlformats.org/officeDocument/2006/relationships/hyperlink" Target="https://talan.bank.gov.ua/get-user-certificate/A8yBfpvABigKO_aies-y" TargetMode="External"/><Relationship Id="rId157" Type="http://schemas.openxmlformats.org/officeDocument/2006/relationships/hyperlink" Target="https://talan.bank.gov.ua/get-user-certificate/A8yBfdraVmQ9i8z0JnTC" TargetMode="External"/><Relationship Id="rId178" Type="http://schemas.openxmlformats.org/officeDocument/2006/relationships/hyperlink" Target="https://talan.bank.gov.ua/get-user-certificate/A8yBfo_B4H-FRvORGml-" TargetMode="External"/><Relationship Id="rId301" Type="http://schemas.openxmlformats.org/officeDocument/2006/relationships/hyperlink" Target="https://talan.bank.gov.ua/get-user-certificate/A8yBfxO5J8W85mz4DzOr" TargetMode="External"/><Relationship Id="rId322" Type="http://schemas.openxmlformats.org/officeDocument/2006/relationships/hyperlink" Target="https://talan.bank.gov.ua/get-user-certificate/A8yBfV2K3SsPVd2MwHCZ" TargetMode="External"/><Relationship Id="rId343" Type="http://schemas.openxmlformats.org/officeDocument/2006/relationships/hyperlink" Target="https://talan.bank.gov.ua/get-user-certificate/A8yBfbw0QPRunrp9ZRUZ" TargetMode="External"/><Relationship Id="rId364" Type="http://schemas.openxmlformats.org/officeDocument/2006/relationships/hyperlink" Target="https://talan.bank.gov.ua/get-user-certificate/A8yBfdWOZqsleGd5KufS" TargetMode="External"/><Relationship Id="rId61" Type="http://schemas.openxmlformats.org/officeDocument/2006/relationships/hyperlink" Target="https://talan.bank.gov.ua/get-user-certificate/A8yBfs140JEp2jGSMrqB" TargetMode="External"/><Relationship Id="rId82" Type="http://schemas.openxmlformats.org/officeDocument/2006/relationships/hyperlink" Target="https://talan.bank.gov.ua/get-user-certificate/A8yBfW8K-zhbsI-TLEin" TargetMode="External"/><Relationship Id="rId199" Type="http://schemas.openxmlformats.org/officeDocument/2006/relationships/hyperlink" Target="https://talan.bank.gov.ua/get-user-certificate/A8yBfSHBM29pQF7NqXiy" TargetMode="External"/><Relationship Id="rId203" Type="http://schemas.openxmlformats.org/officeDocument/2006/relationships/hyperlink" Target="https://talan.bank.gov.ua/get-user-certificate/A8yBfsvYzB6rx-NY365i" TargetMode="External"/><Relationship Id="rId385" Type="http://schemas.openxmlformats.org/officeDocument/2006/relationships/hyperlink" Target="https://talan.bank.gov.ua/get-user-certificate/A8yBf6YaANsFoGrTnVnE" TargetMode="External"/><Relationship Id="rId19" Type="http://schemas.openxmlformats.org/officeDocument/2006/relationships/hyperlink" Target="https://talan.bank.gov.ua/get-user-certificate/A8yBfPd7-SL0pZeY2K0u" TargetMode="External"/><Relationship Id="rId224" Type="http://schemas.openxmlformats.org/officeDocument/2006/relationships/hyperlink" Target="https://talan.bank.gov.ua/get-user-certificate/A8yBfGZZNMgOQ4xtV2ff" TargetMode="External"/><Relationship Id="rId245" Type="http://schemas.openxmlformats.org/officeDocument/2006/relationships/hyperlink" Target="https://talan.bank.gov.ua/get-user-certificate/A8yBfePjuWVdu9QHUeys" TargetMode="External"/><Relationship Id="rId266" Type="http://schemas.openxmlformats.org/officeDocument/2006/relationships/hyperlink" Target="https://talan.bank.gov.ua/get-user-certificate/A8yBfDP19en1S6sQeobH" TargetMode="External"/><Relationship Id="rId287" Type="http://schemas.openxmlformats.org/officeDocument/2006/relationships/hyperlink" Target="https://talan.bank.gov.ua/get-user-certificate/A8yBfqpbZyL10OmyyA04" TargetMode="External"/><Relationship Id="rId410" Type="http://schemas.openxmlformats.org/officeDocument/2006/relationships/hyperlink" Target="https://talan.bank.gov.ua/get-user-certificate/A8yBfrMcuDU0vaG-onGt" TargetMode="External"/><Relationship Id="rId30" Type="http://schemas.openxmlformats.org/officeDocument/2006/relationships/hyperlink" Target="https://talan.bank.gov.ua/get-user-certificate/A8yBfj3m2F2bL_8UiLWB" TargetMode="External"/><Relationship Id="rId105" Type="http://schemas.openxmlformats.org/officeDocument/2006/relationships/hyperlink" Target="https://talan.bank.gov.ua/get-user-certificate/A8yBfbELfg9ZCiNwvX45" TargetMode="External"/><Relationship Id="rId126" Type="http://schemas.openxmlformats.org/officeDocument/2006/relationships/hyperlink" Target="https://talan.bank.gov.ua/get-user-certificate/A8yBfs_B4AoBK5nER5oB" TargetMode="External"/><Relationship Id="rId147" Type="http://schemas.openxmlformats.org/officeDocument/2006/relationships/hyperlink" Target="https://talan.bank.gov.ua/get-user-certificate/A8yBfuEk87Rve6Pw2HS3" TargetMode="External"/><Relationship Id="rId168" Type="http://schemas.openxmlformats.org/officeDocument/2006/relationships/hyperlink" Target="https://talan.bank.gov.ua/get-user-certificate/A8yBfPjTY-0--OJEcPL2" TargetMode="External"/><Relationship Id="rId312" Type="http://schemas.openxmlformats.org/officeDocument/2006/relationships/hyperlink" Target="https://talan.bank.gov.ua/get-user-certificate/A8yBfaMgL0HuToSCE6Re" TargetMode="External"/><Relationship Id="rId333" Type="http://schemas.openxmlformats.org/officeDocument/2006/relationships/hyperlink" Target="https://talan.bank.gov.ua/get-user-certificate/A8yBfxrYX2luXsH0xpg3" TargetMode="External"/><Relationship Id="rId354" Type="http://schemas.openxmlformats.org/officeDocument/2006/relationships/hyperlink" Target="https://talan.bank.gov.ua/get-user-certificate/A8yBfLIHC3TNyP07q0sg" TargetMode="External"/><Relationship Id="rId51" Type="http://schemas.openxmlformats.org/officeDocument/2006/relationships/hyperlink" Target="https://talan.bank.gov.ua/get-user-certificate/A8yBfI3vWNNWMJciw4ws" TargetMode="External"/><Relationship Id="rId72" Type="http://schemas.openxmlformats.org/officeDocument/2006/relationships/hyperlink" Target="https://talan.bank.gov.ua/get-user-certificate/A8yBf9OOD7wMFw66KOVK" TargetMode="External"/><Relationship Id="rId93" Type="http://schemas.openxmlformats.org/officeDocument/2006/relationships/hyperlink" Target="https://talan.bank.gov.ua/get-user-certificate/A8yBfxejCOQSvQp8TXFu" TargetMode="External"/><Relationship Id="rId189" Type="http://schemas.openxmlformats.org/officeDocument/2006/relationships/hyperlink" Target="https://talan.bank.gov.ua/get-user-certificate/A8yBfNtX3aM-Md8oiUbg" TargetMode="External"/><Relationship Id="rId375" Type="http://schemas.openxmlformats.org/officeDocument/2006/relationships/hyperlink" Target="https://talan.bank.gov.ua/get-user-certificate/A8yBfRfBM5IJTtJDK7pA" TargetMode="External"/><Relationship Id="rId396" Type="http://schemas.openxmlformats.org/officeDocument/2006/relationships/hyperlink" Target="https://talan.bank.gov.ua/get-user-certificate/A8yBf-CC5QStM2XHmCmx" TargetMode="External"/><Relationship Id="rId3" Type="http://schemas.openxmlformats.org/officeDocument/2006/relationships/hyperlink" Target="https://talan.bank.gov.ua/get-user-certificate/A8yBfQsRQTOLKxWRGRgX" TargetMode="External"/><Relationship Id="rId214" Type="http://schemas.openxmlformats.org/officeDocument/2006/relationships/hyperlink" Target="https://talan.bank.gov.ua/get-user-certificate/A8yBfr9EKMC2I58ZzgWE" TargetMode="External"/><Relationship Id="rId235" Type="http://schemas.openxmlformats.org/officeDocument/2006/relationships/hyperlink" Target="https://talan.bank.gov.ua/get-user-certificate/A8yBfoeucb6dtvzZcT7o" TargetMode="External"/><Relationship Id="rId256" Type="http://schemas.openxmlformats.org/officeDocument/2006/relationships/hyperlink" Target="https://talan.bank.gov.ua/get-user-certificate/A8yBfUEppW9N-tHrTp1W" TargetMode="External"/><Relationship Id="rId277" Type="http://schemas.openxmlformats.org/officeDocument/2006/relationships/hyperlink" Target="https://talan.bank.gov.ua/get-user-certificate/A8yBf3rmUU25ubfvlg-u" TargetMode="External"/><Relationship Id="rId298" Type="http://schemas.openxmlformats.org/officeDocument/2006/relationships/hyperlink" Target="https://talan.bank.gov.ua/get-user-certificate/A8yBftHKLGy6jyyykBOs" TargetMode="External"/><Relationship Id="rId400" Type="http://schemas.openxmlformats.org/officeDocument/2006/relationships/hyperlink" Target="https://talan.bank.gov.ua/get-user-certificate/A8yBf-UAQDiOWvn99LV-" TargetMode="External"/><Relationship Id="rId116" Type="http://schemas.openxmlformats.org/officeDocument/2006/relationships/hyperlink" Target="https://talan.bank.gov.ua/get-user-certificate/A8yBf5SB1fEEc7kHsrDz" TargetMode="External"/><Relationship Id="rId137" Type="http://schemas.openxmlformats.org/officeDocument/2006/relationships/hyperlink" Target="https://talan.bank.gov.ua/get-user-certificate/A8yBfu19SYpIZueYO92l" TargetMode="External"/><Relationship Id="rId158" Type="http://schemas.openxmlformats.org/officeDocument/2006/relationships/hyperlink" Target="https://talan.bank.gov.ua/get-user-certificate/A8yBf6tR0NLlIH7j-cWz" TargetMode="External"/><Relationship Id="rId302" Type="http://schemas.openxmlformats.org/officeDocument/2006/relationships/hyperlink" Target="https://talan.bank.gov.ua/get-user-certificate/A8yBfIVT2VJl3-dMJ8tB" TargetMode="External"/><Relationship Id="rId323" Type="http://schemas.openxmlformats.org/officeDocument/2006/relationships/hyperlink" Target="https://talan.bank.gov.ua/get-user-certificate/A8yBfWJXRdCwSwAXoau-" TargetMode="External"/><Relationship Id="rId344" Type="http://schemas.openxmlformats.org/officeDocument/2006/relationships/hyperlink" Target="https://talan.bank.gov.ua/get-user-certificate/A8yBfuzRkgNfx65KR9bq" TargetMode="External"/><Relationship Id="rId20" Type="http://schemas.openxmlformats.org/officeDocument/2006/relationships/hyperlink" Target="https://talan.bank.gov.ua/get-user-certificate/A8yBfn35uDHMApz5LHNg" TargetMode="External"/><Relationship Id="rId41" Type="http://schemas.openxmlformats.org/officeDocument/2006/relationships/hyperlink" Target="https://talan.bank.gov.ua/get-user-certificate/A8yBfZETV4wiR_D8kzUa" TargetMode="External"/><Relationship Id="rId62" Type="http://schemas.openxmlformats.org/officeDocument/2006/relationships/hyperlink" Target="https://talan.bank.gov.ua/get-user-certificate/A8yBfm5xjVI6xv1qwonY" TargetMode="External"/><Relationship Id="rId83" Type="http://schemas.openxmlformats.org/officeDocument/2006/relationships/hyperlink" Target="https://talan.bank.gov.ua/get-user-certificate/A8yBfaE3y2PnDzo6yfIa" TargetMode="External"/><Relationship Id="rId179" Type="http://schemas.openxmlformats.org/officeDocument/2006/relationships/hyperlink" Target="https://talan.bank.gov.ua/get-user-certificate/A8yBfTCGRDHbYhCuXjQI" TargetMode="External"/><Relationship Id="rId365" Type="http://schemas.openxmlformats.org/officeDocument/2006/relationships/hyperlink" Target="https://talan.bank.gov.ua/get-user-certificate/A8yBfvsvh1JqDs4XezM1" TargetMode="External"/><Relationship Id="rId386" Type="http://schemas.openxmlformats.org/officeDocument/2006/relationships/hyperlink" Target="https://talan.bank.gov.ua/get-user-certificate/A8yBfKW9GP6bmRiqJnAL" TargetMode="External"/><Relationship Id="rId190" Type="http://schemas.openxmlformats.org/officeDocument/2006/relationships/hyperlink" Target="https://talan.bank.gov.ua/get-user-certificate/A8yBfayYRtQiAwlB69EG" TargetMode="External"/><Relationship Id="rId204" Type="http://schemas.openxmlformats.org/officeDocument/2006/relationships/hyperlink" Target="https://talan.bank.gov.ua/get-user-certificate/A8yBfLIM7X8KTdQO1DRT" TargetMode="External"/><Relationship Id="rId225" Type="http://schemas.openxmlformats.org/officeDocument/2006/relationships/hyperlink" Target="https://talan.bank.gov.ua/get-user-certificate/A8yBf0uznMpZQG1a-HOQ" TargetMode="External"/><Relationship Id="rId246" Type="http://schemas.openxmlformats.org/officeDocument/2006/relationships/hyperlink" Target="https://talan.bank.gov.ua/get-user-certificate/A8yBfDYLbukITElZF03O" TargetMode="External"/><Relationship Id="rId267" Type="http://schemas.openxmlformats.org/officeDocument/2006/relationships/hyperlink" Target="https://talan.bank.gov.ua/get-user-certificate/A8yBfWbUHZMLj1rdiwTK" TargetMode="External"/><Relationship Id="rId288" Type="http://schemas.openxmlformats.org/officeDocument/2006/relationships/hyperlink" Target="https://talan.bank.gov.ua/get-user-certificate/A8yBf3OEv-mekZYgxzBE" TargetMode="External"/><Relationship Id="rId411" Type="http://schemas.openxmlformats.org/officeDocument/2006/relationships/hyperlink" Target="https://talan.bank.gov.ua/get-user-certificate/A8yBfodw-J69L47c8DZb" TargetMode="External"/><Relationship Id="rId106" Type="http://schemas.openxmlformats.org/officeDocument/2006/relationships/hyperlink" Target="https://talan.bank.gov.ua/get-user-certificate/A8yBf-LzzoKfRoy_SyWu" TargetMode="External"/><Relationship Id="rId127" Type="http://schemas.openxmlformats.org/officeDocument/2006/relationships/hyperlink" Target="https://talan.bank.gov.ua/get-user-certificate/A8yBfCY1R79mfcgyQ6Ow" TargetMode="External"/><Relationship Id="rId313" Type="http://schemas.openxmlformats.org/officeDocument/2006/relationships/hyperlink" Target="https://talan.bank.gov.ua/get-user-certificate/A8yBfaasRTUW3hamNulB" TargetMode="External"/><Relationship Id="rId10" Type="http://schemas.openxmlformats.org/officeDocument/2006/relationships/hyperlink" Target="https://talan.bank.gov.ua/get-user-certificate/A8yBf6UKwrAs4n0_CuY7" TargetMode="External"/><Relationship Id="rId31" Type="http://schemas.openxmlformats.org/officeDocument/2006/relationships/hyperlink" Target="https://talan.bank.gov.ua/get-user-certificate/A8yBfv4voUkOxER_UAhA" TargetMode="External"/><Relationship Id="rId52" Type="http://schemas.openxmlformats.org/officeDocument/2006/relationships/hyperlink" Target="https://talan.bank.gov.ua/get-user-certificate/A8yBfAeqaR9fL13GqyRK" TargetMode="External"/><Relationship Id="rId73" Type="http://schemas.openxmlformats.org/officeDocument/2006/relationships/hyperlink" Target="https://talan.bank.gov.ua/get-user-certificate/A8yBflzCx6YMDe2fIEVG" TargetMode="External"/><Relationship Id="rId94" Type="http://schemas.openxmlformats.org/officeDocument/2006/relationships/hyperlink" Target="https://talan.bank.gov.ua/get-user-certificate/A8yBfXUXQxnjOlpqUXqK" TargetMode="External"/><Relationship Id="rId148" Type="http://schemas.openxmlformats.org/officeDocument/2006/relationships/hyperlink" Target="https://talan.bank.gov.ua/get-user-certificate/A8yBf0mf_lTMXP_pejZw" TargetMode="External"/><Relationship Id="rId169" Type="http://schemas.openxmlformats.org/officeDocument/2006/relationships/hyperlink" Target="https://talan.bank.gov.ua/get-user-certificate/A8yBfq04tyWdusPKegtL" TargetMode="External"/><Relationship Id="rId334" Type="http://schemas.openxmlformats.org/officeDocument/2006/relationships/hyperlink" Target="https://talan.bank.gov.ua/get-user-certificate/A8yBfnnUanxKHNwyBvci" TargetMode="External"/><Relationship Id="rId355" Type="http://schemas.openxmlformats.org/officeDocument/2006/relationships/hyperlink" Target="https://talan.bank.gov.ua/get-user-certificate/A8yBfW1-wNGQk39zOf9V" TargetMode="External"/><Relationship Id="rId376" Type="http://schemas.openxmlformats.org/officeDocument/2006/relationships/hyperlink" Target="https://talan.bank.gov.ua/get-user-certificate/A8yBf3puiIqm5k17xlvY" TargetMode="External"/><Relationship Id="rId397" Type="http://schemas.openxmlformats.org/officeDocument/2006/relationships/hyperlink" Target="https://talan.bank.gov.ua/get-user-certificate/A8yBfveJbEZQu0V3OD25" TargetMode="External"/><Relationship Id="rId4" Type="http://schemas.openxmlformats.org/officeDocument/2006/relationships/hyperlink" Target="https://talan.bank.gov.ua/get-user-certificate/A8yBfK8dvo2AAP57nskh" TargetMode="External"/><Relationship Id="rId180" Type="http://schemas.openxmlformats.org/officeDocument/2006/relationships/hyperlink" Target="https://talan.bank.gov.ua/get-user-certificate/A8yBfimAIAjGT2aReFBp" TargetMode="External"/><Relationship Id="rId215" Type="http://schemas.openxmlformats.org/officeDocument/2006/relationships/hyperlink" Target="https://talan.bank.gov.ua/get-user-certificate/A8yBfwvBWyIycDW_t4Fr" TargetMode="External"/><Relationship Id="rId236" Type="http://schemas.openxmlformats.org/officeDocument/2006/relationships/hyperlink" Target="https://talan.bank.gov.ua/get-user-certificate/A8yBfGhyRuIYhyE-dmAU" TargetMode="External"/><Relationship Id="rId257" Type="http://schemas.openxmlformats.org/officeDocument/2006/relationships/hyperlink" Target="https://talan.bank.gov.ua/get-user-certificate/A8yBffl5ByiDq4kD39wG" TargetMode="External"/><Relationship Id="rId278" Type="http://schemas.openxmlformats.org/officeDocument/2006/relationships/hyperlink" Target="https://talan.bank.gov.ua/get-user-certificate/A8yBfQma5dtJDmQncL9C" TargetMode="External"/><Relationship Id="rId401" Type="http://schemas.openxmlformats.org/officeDocument/2006/relationships/hyperlink" Target="https://talan.bank.gov.ua/get-user-certificate/A8yBfJ4heNg5lDLUPQmg" TargetMode="External"/><Relationship Id="rId303" Type="http://schemas.openxmlformats.org/officeDocument/2006/relationships/hyperlink" Target="https://talan.bank.gov.ua/get-user-certificate/A8yBfDnBcZQBLwqI7KWi" TargetMode="External"/><Relationship Id="rId42" Type="http://schemas.openxmlformats.org/officeDocument/2006/relationships/hyperlink" Target="https://talan.bank.gov.ua/get-user-certificate/A8yBfVg6oiBste7fnG6Q" TargetMode="External"/><Relationship Id="rId84" Type="http://schemas.openxmlformats.org/officeDocument/2006/relationships/hyperlink" Target="https://talan.bank.gov.ua/get-user-certificate/A8yBfPWGhjnfKtrF6tuR" TargetMode="External"/><Relationship Id="rId138" Type="http://schemas.openxmlformats.org/officeDocument/2006/relationships/hyperlink" Target="https://talan.bank.gov.ua/get-user-certificate/A8yBfo0BcD_wKrNs55M8" TargetMode="External"/><Relationship Id="rId345" Type="http://schemas.openxmlformats.org/officeDocument/2006/relationships/hyperlink" Target="https://talan.bank.gov.ua/get-user-certificate/A8yBfqPhi22HmMkfmKud" TargetMode="External"/><Relationship Id="rId387" Type="http://schemas.openxmlformats.org/officeDocument/2006/relationships/hyperlink" Target="https://talan.bank.gov.ua/get-user-certificate/A8yBfDY4fi7WlQy_8Bch" TargetMode="External"/><Relationship Id="rId191" Type="http://schemas.openxmlformats.org/officeDocument/2006/relationships/hyperlink" Target="https://talan.bank.gov.ua/get-user-certificate/A8yBf9DjIYkWBV0kYzj0" TargetMode="External"/><Relationship Id="rId205" Type="http://schemas.openxmlformats.org/officeDocument/2006/relationships/hyperlink" Target="https://talan.bank.gov.ua/get-user-certificate/A8yBfcCT4U1MoHqnK40b" TargetMode="External"/><Relationship Id="rId247" Type="http://schemas.openxmlformats.org/officeDocument/2006/relationships/hyperlink" Target="https://talan.bank.gov.ua/get-user-certificate/A8yBfIHu28jpJY9ESuiO" TargetMode="External"/><Relationship Id="rId412" Type="http://schemas.openxmlformats.org/officeDocument/2006/relationships/hyperlink" Target="https://talan.bank.gov.ua/get-user-certificate/A8yBfAETDNy3VcDgUTVn" TargetMode="External"/><Relationship Id="rId107" Type="http://schemas.openxmlformats.org/officeDocument/2006/relationships/hyperlink" Target="https://talan.bank.gov.ua/get-user-certificate/A8yBfo_YQXZcnMtReaPV" TargetMode="External"/><Relationship Id="rId289" Type="http://schemas.openxmlformats.org/officeDocument/2006/relationships/hyperlink" Target="https://talan.bank.gov.ua/get-user-certificate/A8yBf2BSGrG62KymBbLS" TargetMode="External"/><Relationship Id="rId11" Type="http://schemas.openxmlformats.org/officeDocument/2006/relationships/hyperlink" Target="https://talan.bank.gov.ua/get-user-certificate/A8yBf44pdlesL2JqoM-r" TargetMode="External"/><Relationship Id="rId53" Type="http://schemas.openxmlformats.org/officeDocument/2006/relationships/hyperlink" Target="https://talan.bank.gov.ua/get-user-certificate/A8yBfk_oj_dbVSsgiCJY" TargetMode="External"/><Relationship Id="rId149" Type="http://schemas.openxmlformats.org/officeDocument/2006/relationships/hyperlink" Target="https://talan.bank.gov.ua/get-user-certificate/A8yBfP6q1HkkiEw_3rT4" TargetMode="External"/><Relationship Id="rId314" Type="http://schemas.openxmlformats.org/officeDocument/2006/relationships/hyperlink" Target="https://talan.bank.gov.ua/get-user-certificate/A8yBfwHe7CukjYUsG0HG" TargetMode="External"/><Relationship Id="rId356" Type="http://schemas.openxmlformats.org/officeDocument/2006/relationships/hyperlink" Target="https://talan.bank.gov.ua/get-user-certificate/A8yBfohLOq0wq6HGtiPQ" TargetMode="External"/><Relationship Id="rId398" Type="http://schemas.openxmlformats.org/officeDocument/2006/relationships/hyperlink" Target="https://talan.bank.gov.ua/get-user-certificate/A8yBfut5126P_YKERyTf" TargetMode="External"/><Relationship Id="rId95" Type="http://schemas.openxmlformats.org/officeDocument/2006/relationships/hyperlink" Target="https://talan.bank.gov.ua/get-user-certificate/A8yBfa5XnUqNy54waq_G" TargetMode="External"/><Relationship Id="rId160" Type="http://schemas.openxmlformats.org/officeDocument/2006/relationships/hyperlink" Target="https://talan.bank.gov.ua/get-user-certificate/A8yBfOhSImJH9iMnZOMl" TargetMode="External"/><Relationship Id="rId216" Type="http://schemas.openxmlformats.org/officeDocument/2006/relationships/hyperlink" Target="https://talan.bank.gov.ua/get-user-certificate/A8yBfu4ClkM6LpepsNgr" TargetMode="External"/><Relationship Id="rId258" Type="http://schemas.openxmlformats.org/officeDocument/2006/relationships/hyperlink" Target="https://talan.bank.gov.ua/get-user-certificate/A8yBfozydluqOvNFOVNS" TargetMode="External"/><Relationship Id="rId22" Type="http://schemas.openxmlformats.org/officeDocument/2006/relationships/hyperlink" Target="https://talan.bank.gov.ua/get-user-certificate/A8yBfgScoaCfqn_HY8ud" TargetMode="External"/><Relationship Id="rId64" Type="http://schemas.openxmlformats.org/officeDocument/2006/relationships/hyperlink" Target="https://talan.bank.gov.ua/get-user-certificate/A8yBfug-lvNvpTkl7vfh" TargetMode="External"/><Relationship Id="rId118" Type="http://schemas.openxmlformats.org/officeDocument/2006/relationships/hyperlink" Target="https://talan.bank.gov.ua/get-user-certificate/A8yBfz_G_WoVwV3MjWHt" TargetMode="External"/><Relationship Id="rId325" Type="http://schemas.openxmlformats.org/officeDocument/2006/relationships/hyperlink" Target="https://talan.bank.gov.ua/get-user-certificate/A8yBfAUJt6YSMusCPaXI" TargetMode="External"/><Relationship Id="rId367" Type="http://schemas.openxmlformats.org/officeDocument/2006/relationships/hyperlink" Target="https://talan.bank.gov.ua/get-user-certificate/A8yBfv6vgfnFL8-p2s2z" TargetMode="External"/><Relationship Id="rId171" Type="http://schemas.openxmlformats.org/officeDocument/2006/relationships/hyperlink" Target="https://talan.bank.gov.ua/get-user-certificate/A8yBfGTiZgN3qkbwnYdv" TargetMode="External"/><Relationship Id="rId227" Type="http://schemas.openxmlformats.org/officeDocument/2006/relationships/hyperlink" Target="https://talan.bank.gov.ua/get-user-certificate/A8yBf6jQkrjbWCpfYAyc" TargetMode="External"/><Relationship Id="rId269" Type="http://schemas.openxmlformats.org/officeDocument/2006/relationships/hyperlink" Target="https://talan.bank.gov.ua/get-user-certificate/A8yBf9uiHxNhuPqaMqHO" TargetMode="External"/><Relationship Id="rId33" Type="http://schemas.openxmlformats.org/officeDocument/2006/relationships/hyperlink" Target="https://talan.bank.gov.ua/get-user-certificate/A8yBf-yA9mmTvz-sAirP" TargetMode="External"/><Relationship Id="rId129" Type="http://schemas.openxmlformats.org/officeDocument/2006/relationships/hyperlink" Target="https://talan.bank.gov.ua/get-user-certificate/A8yBfOIiPVXYbwE1yOW6" TargetMode="External"/><Relationship Id="rId280" Type="http://schemas.openxmlformats.org/officeDocument/2006/relationships/hyperlink" Target="https://talan.bank.gov.ua/get-user-certificate/A8yBfAWpCjzBIdqAsCZH" TargetMode="External"/><Relationship Id="rId336" Type="http://schemas.openxmlformats.org/officeDocument/2006/relationships/hyperlink" Target="https://talan.bank.gov.ua/get-user-certificate/A8yBfQDA5PdAyCWXPrEU" TargetMode="External"/><Relationship Id="rId75" Type="http://schemas.openxmlformats.org/officeDocument/2006/relationships/hyperlink" Target="https://talan.bank.gov.ua/get-user-certificate/A8yBfEvNy8xD1E91Vquj" TargetMode="External"/><Relationship Id="rId140" Type="http://schemas.openxmlformats.org/officeDocument/2006/relationships/hyperlink" Target="https://talan.bank.gov.ua/get-user-certificate/A8yBfWpeFdDTGqUzC0qX" TargetMode="External"/><Relationship Id="rId182" Type="http://schemas.openxmlformats.org/officeDocument/2006/relationships/hyperlink" Target="https://talan.bank.gov.ua/get-user-certificate/A8yBfn7JHyaZOoLr6_Jn" TargetMode="External"/><Relationship Id="rId378" Type="http://schemas.openxmlformats.org/officeDocument/2006/relationships/hyperlink" Target="https://talan.bank.gov.ua/get-user-certificate/A8yBfCby2ZFAchZEBpVp" TargetMode="External"/><Relationship Id="rId403" Type="http://schemas.openxmlformats.org/officeDocument/2006/relationships/hyperlink" Target="https://talan.bank.gov.ua/get-user-certificate/A8yBfG4Ja6e-vM2nwMpC" TargetMode="External"/><Relationship Id="rId6" Type="http://schemas.openxmlformats.org/officeDocument/2006/relationships/hyperlink" Target="https://talan.bank.gov.ua/get-user-certificate/A8yBf811oI6EXu7AcuQm" TargetMode="External"/><Relationship Id="rId238" Type="http://schemas.openxmlformats.org/officeDocument/2006/relationships/hyperlink" Target="https://talan.bank.gov.ua/get-user-certificate/A8yBfOimdWpucyuK5F7V" TargetMode="External"/><Relationship Id="rId291" Type="http://schemas.openxmlformats.org/officeDocument/2006/relationships/hyperlink" Target="https://talan.bank.gov.ua/get-user-certificate/A8yBf_LnZ4bGpY6oHCrB" TargetMode="External"/><Relationship Id="rId305" Type="http://schemas.openxmlformats.org/officeDocument/2006/relationships/hyperlink" Target="https://talan.bank.gov.ua/get-user-certificate/A8yBfZDUM2nuZxjOJ8u_" TargetMode="External"/><Relationship Id="rId347" Type="http://schemas.openxmlformats.org/officeDocument/2006/relationships/hyperlink" Target="https://talan.bank.gov.ua/get-user-certificate/A8yBfPUEEOeux0Bryrje" TargetMode="External"/><Relationship Id="rId44" Type="http://schemas.openxmlformats.org/officeDocument/2006/relationships/hyperlink" Target="https://talan.bank.gov.ua/get-user-certificate/A8yBfXNcyyXSjxXbfLAd" TargetMode="External"/><Relationship Id="rId86" Type="http://schemas.openxmlformats.org/officeDocument/2006/relationships/hyperlink" Target="https://talan.bank.gov.ua/get-user-certificate/A8yBfCFincjBu77_d9Wk" TargetMode="External"/><Relationship Id="rId151" Type="http://schemas.openxmlformats.org/officeDocument/2006/relationships/hyperlink" Target="https://talan.bank.gov.ua/get-user-certificate/A8yBfXc1piy-DsCr-0WH" TargetMode="External"/><Relationship Id="rId389" Type="http://schemas.openxmlformats.org/officeDocument/2006/relationships/hyperlink" Target="https://talan.bank.gov.ua/get-user-certificate/A8yBffgnE0gm9x4J3SZC" TargetMode="External"/><Relationship Id="rId193" Type="http://schemas.openxmlformats.org/officeDocument/2006/relationships/hyperlink" Target="https://talan.bank.gov.ua/get-user-certificate/A8yBfXyJ_hkB0MYnNMc6" TargetMode="External"/><Relationship Id="rId207" Type="http://schemas.openxmlformats.org/officeDocument/2006/relationships/hyperlink" Target="https://talan.bank.gov.ua/get-user-certificate/A8yBff2kL-r6l5W0dD0s" TargetMode="External"/><Relationship Id="rId249" Type="http://schemas.openxmlformats.org/officeDocument/2006/relationships/hyperlink" Target="https://talan.bank.gov.ua/get-user-certificate/A8yBfvFWkT30UNcmsY36" TargetMode="External"/><Relationship Id="rId13" Type="http://schemas.openxmlformats.org/officeDocument/2006/relationships/hyperlink" Target="https://talan.bank.gov.ua/get-user-certificate/A8yBf3OxV97bBQohuOfw" TargetMode="External"/><Relationship Id="rId109" Type="http://schemas.openxmlformats.org/officeDocument/2006/relationships/hyperlink" Target="https://talan.bank.gov.ua/get-user-certificate/A8yBfIv_tUwExTQNVE2n" TargetMode="External"/><Relationship Id="rId260" Type="http://schemas.openxmlformats.org/officeDocument/2006/relationships/hyperlink" Target="https://talan.bank.gov.ua/get-user-certificate/A8yBfe3BvNyu37zFluwi" TargetMode="External"/><Relationship Id="rId316" Type="http://schemas.openxmlformats.org/officeDocument/2006/relationships/hyperlink" Target="https://talan.bank.gov.ua/get-user-certificate/A8yBfsjbA7Gb1-qEKB-6" TargetMode="External"/><Relationship Id="rId55" Type="http://schemas.openxmlformats.org/officeDocument/2006/relationships/hyperlink" Target="https://talan.bank.gov.ua/get-user-certificate/A8yBf2sAuSwVG94s46JF" TargetMode="External"/><Relationship Id="rId97" Type="http://schemas.openxmlformats.org/officeDocument/2006/relationships/hyperlink" Target="https://talan.bank.gov.ua/get-user-certificate/A8yBf67zgrGvZ3g8tOwY" TargetMode="External"/><Relationship Id="rId120" Type="http://schemas.openxmlformats.org/officeDocument/2006/relationships/hyperlink" Target="https://talan.bank.gov.ua/get-user-certificate/A8yBfNKCohCRxEN3a2WB" TargetMode="External"/><Relationship Id="rId358" Type="http://schemas.openxmlformats.org/officeDocument/2006/relationships/hyperlink" Target="https://talan.bank.gov.ua/get-user-certificate/A8yBfJ_gpFpYQ9E05Qq8" TargetMode="External"/><Relationship Id="rId162" Type="http://schemas.openxmlformats.org/officeDocument/2006/relationships/hyperlink" Target="https://talan.bank.gov.ua/get-user-certificate/A8yBfzII646qIc5RgrWy" TargetMode="External"/><Relationship Id="rId218" Type="http://schemas.openxmlformats.org/officeDocument/2006/relationships/hyperlink" Target="https://talan.bank.gov.ua/get-user-certificate/A8yBfpbf4e9Ht7mfA8nj" TargetMode="External"/><Relationship Id="rId271" Type="http://schemas.openxmlformats.org/officeDocument/2006/relationships/hyperlink" Target="https://talan.bank.gov.ua/get-user-certificate/A8yBfuT9dw4fel2xihW-" TargetMode="External"/><Relationship Id="rId24" Type="http://schemas.openxmlformats.org/officeDocument/2006/relationships/hyperlink" Target="https://talan.bank.gov.ua/get-user-certificate/A8yBfC3OC9YlCkUjWyUg" TargetMode="External"/><Relationship Id="rId66" Type="http://schemas.openxmlformats.org/officeDocument/2006/relationships/hyperlink" Target="https://talan.bank.gov.ua/get-user-certificate/A8yBfhgeDsFJG4Bx7jdU" TargetMode="External"/><Relationship Id="rId131" Type="http://schemas.openxmlformats.org/officeDocument/2006/relationships/hyperlink" Target="https://talan.bank.gov.ua/get-user-certificate/A8yBf1DHPF53gD7E_Ass" TargetMode="External"/><Relationship Id="rId327" Type="http://schemas.openxmlformats.org/officeDocument/2006/relationships/hyperlink" Target="https://talan.bank.gov.ua/get-user-certificate/A8yBfXF6M-1QdibzH54D" TargetMode="External"/><Relationship Id="rId369" Type="http://schemas.openxmlformats.org/officeDocument/2006/relationships/hyperlink" Target="https://talan.bank.gov.ua/get-user-certificate/A8yBfj1rAk4TBcSOqEX9" TargetMode="External"/><Relationship Id="rId173" Type="http://schemas.openxmlformats.org/officeDocument/2006/relationships/hyperlink" Target="https://talan.bank.gov.ua/get-user-certificate/A8yBfsOtgb0SLbuYg_7s" TargetMode="External"/><Relationship Id="rId229" Type="http://schemas.openxmlformats.org/officeDocument/2006/relationships/hyperlink" Target="https://talan.bank.gov.ua/get-user-certificate/A8yBfoUamEjBPIpbw0D8" TargetMode="External"/><Relationship Id="rId380" Type="http://schemas.openxmlformats.org/officeDocument/2006/relationships/hyperlink" Target="https://talan.bank.gov.ua/get-user-certificate/A8yBfi_Nw_Qqbrl5vvrS" TargetMode="External"/><Relationship Id="rId240" Type="http://schemas.openxmlformats.org/officeDocument/2006/relationships/hyperlink" Target="https://talan.bank.gov.ua/get-user-certificate/A8yBfTb1LVmdXt4g31j-" TargetMode="External"/><Relationship Id="rId35" Type="http://schemas.openxmlformats.org/officeDocument/2006/relationships/hyperlink" Target="https://talan.bank.gov.ua/get-user-certificate/A8yBfatjG4plj9daqcIl" TargetMode="External"/><Relationship Id="rId77" Type="http://schemas.openxmlformats.org/officeDocument/2006/relationships/hyperlink" Target="https://talan.bank.gov.ua/get-user-certificate/A8yBfj5EkG1XTPulIfao" TargetMode="External"/><Relationship Id="rId100" Type="http://schemas.openxmlformats.org/officeDocument/2006/relationships/hyperlink" Target="https://talan.bank.gov.ua/get-user-certificate/A8yBfUVxa3IxMAZEJzkT" TargetMode="External"/><Relationship Id="rId282" Type="http://schemas.openxmlformats.org/officeDocument/2006/relationships/hyperlink" Target="https://talan.bank.gov.ua/get-user-certificate/A8yBf9FhZoY2y7uoWy0b" TargetMode="External"/><Relationship Id="rId338" Type="http://schemas.openxmlformats.org/officeDocument/2006/relationships/hyperlink" Target="https://talan.bank.gov.ua/get-user-certificate/A8yBfs2ei9hbbV3_rsTf" TargetMode="External"/><Relationship Id="rId8" Type="http://schemas.openxmlformats.org/officeDocument/2006/relationships/hyperlink" Target="https://talan.bank.gov.ua/get-user-certificate/A8yBfQFROhPEOieJYJOJ" TargetMode="External"/><Relationship Id="rId142" Type="http://schemas.openxmlformats.org/officeDocument/2006/relationships/hyperlink" Target="https://talan.bank.gov.ua/get-user-certificate/A8yBf97swNGTcS5sLN_d" TargetMode="External"/><Relationship Id="rId184" Type="http://schemas.openxmlformats.org/officeDocument/2006/relationships/hyperlink" Target="https://talan.bank.gov.ua/get-user-certificate/A8yBfQpA2ciy7CEkywXB" TargetMode="External"/><Relationship Id="rId391" Type="http://schemas.openxmlformats.org/officeDocument/2006/relationships/hyperlink" Target="https://talan.bank.gov.ua/get-user-certificate/A8yBfGbvlGNsmCzMhUAD" TargetMode="External"/><Relationship Id="rId405" Type="http://schemas.openxmlformats.org/officeDocument/2006/relationships/hyperlink" Target="https://talan.bank.gov.ua/get-user-certificate/A8yBf9acwjgXqZNy4z8B" TargetMode="External"/><Relationship Id="rId251" Type="http://schemas.openxmlformats.org/officeDocument/2006/relationships/hyperlink" Target="https://talan.bank.gov.ua/get-user-certificate/A8yBfqIfiTOgB8N8f19_" TargetMode="External"/><Relationship Id="rId46" Type="http://schemas.openxmlformats.org/officeDocument/2006/relationships/hyperlink" Target="https://talan.bank.gov.ua/get-user-certificate/A8yBflSAuQgxXFdLPGuo" TargetMode="External"/><Relationship Id="rId293" Type="http://schemas.openxmlformats.org/officeDocument/2006/relationships/hyperlink" Target="https://talan.bank.gov.ua/get-user-certificate/A8yBfX7yWgiwEkNLIoka" TargetMode="External"/><Relationship Id="rId307" Type="http://schemas.openxmlformats.org/officeDocument/2006/relationships/hyperlink" Target="https://talan.bank.gov.ua/get-user-certificate/A8yBfazjOWe-eaoM2xrA" TargetMode="External"/><Relationship Id="rId349" Type="http://schemas.openxmlformats.org/officeDocument/2006/relationships/hyperlink" Target="https://talan.bank.gov.ua/get-user-certificate/A8yBf7JRKPDumimP8D9B" TargetMode="External"/><Relationship Id="rId88" Type="http://schemas.openxmlformats.org/officeDocument/2006/relationships/hyperlink" Target="https://talan.bank.gov.ua/get-user-certificate/A8yBfouTedUFsCbe_Fok" TargetMode="External"/><Relationship Id="rId111" Type="http://schemas.openxmlformats.org/officeDocument/2006/relationships/hyperlink" Target="https://talan.bank.gov.ua/get-user-certificate/A8yBfYMJV2G1EQpyQLXz" TargetMode="External"/><Relationship Id="rId153" Type="http://schemas.openxmlformats.org/officeDocument/2006/relationships/hyperlink" Target="https://talan.bank.gov.ua/get-user-certificate/A8yBfaB-1NdUtZn-tGNO" TargetMode="External"/><Relationship Id="rId195" Type="http://schemas.openxmlformats.org/officeDocument/2006/relationships/hyperlink" Target="https://talan.bank.gov.ua/get-user-certificate/A8yBf0DoXuQPp3dDMh2C" TargetMode="External"/><Relationship Id="rId209" Type="http://schemas.openxmlformats.org/officeDocument/2006/relationships/hyperlink" Target="https://talan.bank.gov.ua/get-user-certificate/A8yBfw_xF8ARkUmrj2U7" TargetMode="External"/><Relationship Id="rId360" Type="http://schemas.openxmlformats.org/officeDocument/2006/relationships/hyperlink" Target="https://talan.bank.gov.ua/get-user-certificate/A8yBfKVFDFCvKr7m_RQ2" TargetMode="External"/><Relationship Id="rId220" Type="http://schemas.openxmlformats.org/officeDocument/2006/relationships/hyperlink" Target="https://talan.bank.gov.ua/get-user-certificate/A8yBf6kA9ZCI-bDZZBkY" TargetMode="External"/><Relationship Id="rId15" Type="http://schemas.openxmlformats.org/officeDocument/2006/relationships/hyperlink" Target="https://talan.bank.gov.ua/get-user-certificate/A8yBfFyjUtatt70Kjnfl" TargetMode="External"/><Relationship Id="rId57" Type="http://schemas.openxmlformats.org/officeDocument/2006/relationships/hyperlink" Target="https://talan.bank.gov.ua/get-user-certificate/A8yBfSVRyyhaDw7_Kg1z" TargetMode="External"/><Relationship Id="rId262" Type="http://schemas.openxmlformats.org/officeDocument/2006/relationships/hyperlink" Target="https://talan.bank.gov.ua/get-user-certificate/A8yBfJDYgoz0l_tStkmK" TargetMode="External"/><Relationship Id="rId318" Type="http://schemas.openxmlformats.org/officeDocument/2006/relationships/hyperlink" Target="https://talan.bank.gov.ua/get-user-certificate/A8yBfZws7ymrs45GcDXn" TargetMode="External"/><Relationship Id="rId99" Type="http://schemas.openxmlformats.org/officeDocument/2006/relationships/hyperlink" Target="https://talan.bank.gov.ua/get-user-certificate/A8yBfZ0E3m5ty_U9cZlV" TargetMode="External"/><Relationship Id="rId122" Type="http://schemas.openxmlformats.org/officeDocument/2006/relationships/hyperlink" Target="https://talan.bank.gov.ua/get-user-certificate/A8yBfsxO5GkKNBNRQJvg" TargetMode="External"/><Relationship Id="rId164" Type="http://schemas.openxmlformats.org/officeDocument/2006/relationships/hyperlink" Target="https://talan.bank.gov.ua/get-user-certificate/A8yBfmdkk6jLmewDWv39" TargetMode="External"/><Relationship Id="rId371" Type="http://schemas.openxmlformats.org/officeDocument/2006/relationships/hyperlink" Target="https://talan.bank.gov.ua/get-user-certificate/A8yBft1V3dOooj1oyQy7" TargetMode="External"/><Relationship Id="rId26" Type="http://schemas.openxmlformats.org/officeDocument/2006/relationships/hyperlink" Target="https://talan.bank.gov.ua/get-user-certificate/A8yBf6I8P-kobtmmhNSg" TargetMode="External"/><Relationship Id="rId231" Type="http://schemas.openxmlformats.org/officeDocument/2006/relationships/hyperlink" Target="https://talan.bank.gov.ua/get-user-certificate/A8yBfV03aE7SRbKqrGE7" TargetMode="External"/><Relationship Id="rId273" Type="http://schemas.openxmlformats.org/officeDocument/2006/relationships/hyperlink" Target="https://talan.bank.gov.ua/get-user-certificate/A8yBfcs9inpdUvVJXUKH" TargetMode="External"/><Relationship Id="rId329" Type="http://schemas.openxmlformats.org/officeDocument/2006/relationships/hyperlink" Target="https://talan.bank.gov.ua/get-user-certificate/A8yBfhHsO3Ms54NxMu3V" TargetMode="External"/><Relationship Id="rId68" Type="http://schemas.openxmlformats.org/officeDocument/2006/relationships/hyperlink" Target="https://talan.bank.gov.ua/get-user-certificate/A8yBfie1ncVISoh3Qclc" TargetMode="External"/><Relationship Id="rId133" Type="http://schemas.openxmlformats.org/officeDocument/2006/relationships/hyperlink" Target="https://talan.bank.gov.ua/get-user-certificate/A8yBfjfCFGPY8mwu8ts2" TargetMode="External"/><Relationship Id="rId175" Type="http://schemas.openxmlformats.org/officeDocument/2006/relationships/hyperlink" Target="https://talan.bank.gov.ua/get-user-certificate/A8yBfH6bMn4GCVCK6CGb" TargetMode="External"/><Relationship Id="rId340" Type="http://schemas.openxmlformats.org/officeDocument/2006/relationships/hyperlink" Target="https://talan.bank.gov.ua/get-user-certificate/A8yBfHHjN6mhwylVinwM" TargetMode="External"/><Relationship Id="rId200" Type="http://schemas.openxmlformats.org/officeDocument/2006/relationships/hyperlink" Target="https://talan.bank.gov.ua/get-user-certificate/A8yBfnnnNHSkYh5PYChF" TargetMode="External"/><Relationship Id="rId382" Type="http://schemas.openxmlformats.org/officeDocument/2006/relationships/hyperlink" Target="https://talan.bank.gov.ua/get-user-certificate/A8yBfYY3hJMWuUYCvsaK" TargetMode="External"/><Relationship Id="rId242" Type="http://schemas.openxmlformats.org/officeDocument/2006/relationships/hyperlink" Target="https://talan.bank.gov.ua/get-user-certificate/A8yBfL6Or0Lo_5S7xk6T" TargetMode="External"/><Relationship Id="rId284" Type="http://schemas.openxmlformats.org/officeDocument/2006/relationships/hyperlink" Target="https://talan.bank.gov.ua/get-user-certificate/A8yBfdm_J4I_Kq8nobRv" TargetMode="External"/><Relationship Id="rId37" Type="http://schemas.openxmlformats.org/officeDocument/2006/relationships/hyperlink" Target="https://talan.bank.gov.ua/get-user-certificate/A8yBf_Vna8dteAWeO-Yh" TargetMode="External"/><Relationship Id="rId79" Type="http://schemas.openxmlformats.org/officeDocument/2006/relationships/hyperlink" Target="https://talan.bank.gov.ua/get-user-certificate/A8yBfJuH50lRTs0Jwsw5" TargetMode="External"/><Relationship Id="rId102" Type="http://schemas.openxmlformats.org/officeDocument/2006/relationships/hyperlink" Target="https://talan.bank.gov.ua/get-user-certificate/A8yBff-xKxfXhUoBQZ8i" TargetMode="External"/><Relationship Id="rId144" Type="http://schemas.openxmlformats.org/officeDocument/2006/relationships/hyperlink" Target="https://talan.bank.gov.ua/get-user-certificate/A8yBfoT-laqY8XPADHWu" TargetMode="External"/><Relationship Id="rId90" Type="http://schemas.openxmlformats.org/officeDocument/2006/relationships/hyperlink" Target="https://talan.bank.gov.ua/get-user-certificate/A8yBfCX_phonhJ2k0mJI" TargetMode="External"/><Relationship Id="rId186" Type="http://schemas.openxmlformats.org/officeDocument/2006/relationships/hyperlink" Target="https://talan.bank.gov.ua/get-user-certificate/A8yBfGNVw34mCNc3Bn7X" TargetMode="External"/><Relationship Id="rId351" Type="http://schemas.openxmlformats.org/officeDocument/2006/relationships/hyperlink" Target="https://talan.bank.gov.ua/get-user-certificate/A8yBfCFlr2u6qdarqxMl" TargetMode="External"/><Relationship Id="rId393" Type="http://schemas.openxmlformats.org/officeDocument/2006/relationships/hyperlink" Target="https://talan.bank.gov.ua/get-user-certificate/A8yBfGeXB8MKVkLb11ts" TargetMode="External"/><Relationship Id="rId407" Type="http://schemas.openxmlformats.org/officeDocument/2006/relationships/hyperlink" Target="https://talan.bank.gov.ua/get-user-certificate/A8yBf9tfwd9kwBIgQMkv" TargetMode="External"/><Relationship Id="rId211" Type="http://schemas.openxmlformats.org/officeDocument/2006/relationships/hyperlink" Target="https://talan.bank.gov.ua/get-user-certificate/A8yBfABX1nSF0RZN7LlT" TargetMode="External"/><Relationship Id="rId253" Type="http://schemas.openxmlformats.org/officeDocument/2006/relationships/hyperlink" Target="https://talan.bank.gov.ua/get-user-certificate/A8yBfFzbc7mCFA6jAQlU" TargetMode="External"/><Relationship Id="rId295" Type="http://schemas.openxmlformats.org/officeDocument/2006/relationships/hyperlink" Target="https://talan.bank.gov.ua/get-user-certificate/A8yBf7cmXEtpFYckZeYN" TargetMode="External"/><Relationship Id="rId309" Type="http://schemas.openxmlformats.org/officeDocument/2006/relationships/hyperlink" Target="https://talan.bank.gov.ua/get-user-certificate/A8yBfxVTYUkqP45G328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3"/>
  <sheetViews>
    <sheetView tabSelected="1" workbookViewId="0">
      <selection sqref="A1:XFD1"/>
    </sheetView>
  </sheetViews>
  <sheetFormatPr defaultRowHeight="14.4" x14ac:dyDescent="0.3"/>
  <cols>
    <col min="1" max="1" width="18.44140625" customWidth="1"/>
    <col min="2" max="2" width="18.77734375" customWidth="1"/>
    <col min="3" max="3" width="32.44140625" customWidth="1"/>
    <col min="4" max="4" width="58.88671875" customWidth="1"/>
  </cols>
  <sheetData>
    <row r="1" spans="1:5" s="1" customFormat="1" x14ac:dyDescent="0.3">
      <c r="A1" s="1" t="s">
        <v>0</v>
      </c>
      <c r="B1" s="1" t="s">
        <v>1</v>
      </c>
      <c r="C1" s="1" t="s">
        <v>2</v>
      </c>
      <c r="D1" s="1" t="s">
        <v>1058</v>
      </c>
      <c r="E1" s="1" t="s">
        <v>3</v>
      </c>
    </row>
    <row r="2" spans="1:5" x14ac:dyDescent="0.3">
      <c r="A2" t="s">
        <v>4</v>
      </c>
      <c r="B2" t="s">
        <v>5</v>
      </c>
      <c r="C2" t="s">
        <v>6</v>
      </c>
      <c r="D2" t="s">
        <v>7</v>
      </c>
      <c r="E2" t="str">
        <f>HYPERLINK("https://talan.bank.gov.ua/get-user-certificate/A8yBffKkKsTG1YkDWqzV","Завантажити сертифікат")</f>
        <v>Завантажити сертифікат</v>
      </c>
    </row>
    <row r="3" spans="1:5" x14ac:dyDescent="0.3">
      <c r="A3" t="s">
        <v>8</v>
      </c>
      <c r="B3" t="s">
        <v>5</v>
      </c>
      <c r="C3" t="s">
        <v>9</v>
      </c>
      <c r="D3" t="s">
        <v>10</v>
      </c>
      <c r="E3" t="str">
        <f>HYPERLINK("https://talan.bank.gov.ua/get-user-certificate/A8yBfuZq3NGvyMRrEAR5","Завантажити сертифікат")</f>
        <v>Завантажити сертифікат</v>
      </c>
    </row>
    <row r="4" spans="1:5" x14ac:dyDescent="0.3">
      <c r="A4" t="s">
        <v>11</v>
      </c>
      <c r="B4" t="s">
        <v>5</v>
      </c>
      <c r="C4" t="s">
        <v>12</v>
      </c>
      <c r="D4" t="s">
        <v>13</v>
      </c>
      <c r="E4" t="str">
        <f>HYPERLINK("https://talan.bank.gov.ua/get-user-certificate/A8yBfQsRQTOLKxWRGRgX","Завантажити сертифікат")</f>
        <v>Завантажити сертифікат</v>
      </c>
    </row>
    <row r="5" spans="1:5" x14ac:dyDescent="0.3">
      <c r="A5" t="s">
        <v>14</v>
      </c>
      <c r="B5" t="s">
        <v>5</v>
      </c>
      <c r="C5" t="s">
        <v>15</v>
      </c>
      <c r="D5" t="s">
        <v>16</v>
      </c>
      <c r="E5" t="str">
        <f>HYPERLINK("https://talan.bank.gov.ua/get-user-certificate/A8yBfK8dvo2AAP57nskh","Завантажити сертифікат")</f>
        <v>Завантажити сертифікат</v>
      </c>
    </row>
    <row r="6" spans="1:5" x14ac:dyDescent="0.3">
      <c r="A6" t="s">
        <v>17</v>
      </c>
      <c r="B6" t="s">
        <v>5</v>
      </c>
      <c r="C6" t="s">
        <v>18</v>
      </c>
      <c r="D6" t="s">
        <v>19</v>
      </c>
      <c r="E6" t="str">
        <f>HYPERLINK("https://talan.bank.gov.ua/get-user-certificate/A8yBfSotmOA80HqiVAZZ","Завантажити сертифікат")</f>
        <v>Завантажити сертифікат</v>
      </c>
    </row>
    <row r="7" spans="1:5" x14ac:dyDescent="0.3">
      <c r="A7" t="s">
        <v>20</v>
      </c>
      <c r="B7" t="s">
        <v>5</v>
      </c>
      <c r="C7" t="s">
        <v>21</v>
      </c>
      <c r="D7" t="s">
        <v>22</v>
      </c>
      <c r="E7" t="str">
        <f>HYPERLINK("https://talan.bank.gov.ua/get-user-certificate/A8yBf811oI6EXu7AcuQm","Завантажити сертифікат")</f>
        <v>Завантажити сертифікат</v>
      </c>
    </row>
    <row r="8" spans="1:5" x14ac:dyDescent="0.3">
      <c r="A8" t="s">
        <v>23</v>
      </c>
      <c r="B8" t="s">
        <v>5</v>
      </c>
      <c r="C8" t="s">
        <v>24</v>
      </c>
      <c r="D8" t="s">
        <v>25</v>
      </c>
      <c r="E8" t="str">
        <f>HYPERLINK("https://talan.bank.gov.ua/get-user-certificate/A8yBfFIKRMjwm-XSMu7F","Завантажити сертифікат")</f>
        <v>Завантажити сертифікат</v>
      </c>
    </row>
    <row r="9" spans="1:5" x14ac:dyDescent="0.3">
      <c r="A9" t="s">
        <v>26</v>
      </c>
      <c r="B9" t="s">
        <v>5</v>
      </c>
      <c r="C9" t="s">
        <v>27</v>
      </c>
      <c r="D9" t="s">
        <v>13</v>
      </c>
      <c r="E9" t="str">
        <f>HYPERLINK("https://talan.bank.gov.ua/get-user-certificate/A8yBfQFROhPEOieJYJOJ","Завантажити сертифікат")</f>
        <v>Завантажити сертифікат</v>
      </c>
    </row>
    <row r="10" spans="1:5" x14ac:dyDescent="0.3">
      <c r="A10" t="s">
        <v>28</v>
      </c>
      <c r="B10" t="s">
        <v>5</v>
      </c>
      <c r="C10" t="s">
        <v>29</v>
      </c>
      <c r="D10" t="s">
        <v>30</v>
      </c>
      <c r="E10" t="str">
        <f>HYPERLINK("https://talan.bank.gov.ua/get-user-certificate/A8yBfhywIWWTEVvd5Rwl","Завантажити сертифікат")</f>
        <v>Завантажити сертифікат</v>
      </c>
    </row>
    <row r="11" spans="1:5" x14ac:dyDescent="0.3">
      <c r="A11" t="s">
        <v>31</v>
      </c>
      <c r="B11" t="s">
        <v>5</v>
      </c>
      <c r="C11" t="s">
        <v>32</v>
      </c>
      <c r="D11" t="s">
        <v>33</v>
      </c>
      <c r="E11" t="str">
        <f>HYPERLINK("https://talan.bank.gov.ua/get-user-certificate/A8yBf6UKwrAs4n0_CuY7","Завантажити сертифікат")</f>
        <v>Завантажити сертифікат</v>
      </c>
    </row>
    <row r="12" spans="1:5" x14ac:dyDescent="0.3">
      <c r="A12" t="s">
        <v>34</v>
      </c>
      <c r="B12" t="s">
        <v>5</v>
      </c>
      <c r="C12" t="s">
        <v>35</v>
      </c>
      <c r="D12" t="s">
        <v>33</v>
      </c>
      <c r="E12" t="str">
        <f>HYPERLINK("https://talan.bank.gov.ua/get-user-certificate/A8yBf44pdlesL2JqoM-r","Завантажити сертифікат")</f>
        <v>Завантажити сертифікат</v>
      </c>
    </row>
    <row r="13" spans="1:5" x14ac:dyDescent="0.3">
      <c r="A13" t="s">
        <v>36</v>
      </c>
      <c r="B13" t="s">
        <v>5</v>
      </c>
      <c r="C13" t="s">
        <v>37</v>
      </c>
      <c r="D13" t="s">
        <v>33</v>
      </c>
      <c r="E13" t="str">
        <f>HYPERLINK("https://talan.bank.gov.ua/get-user-certificate/A8yBfnUEDBiopei_wwHr","Завантажити сертифікат")</f>
        <v>Завантажити сертифікат</v>
      </c>
    </row>
    <row r="14" spans="1:5" x14ac:dyDescent="0.3">
      <c r="A14" t="s">
        <v>38</v>
      </c>
      <c r="B14" t="s">
        <v>5</v>
      </c>
      <c r="C14" t="s">
        <v>39</v>
      </c>
      <c r="D14" t="s">
        <v>40</v>
      </c>
      <c r="E14" t="str">
        <f>HYPERLINK("https://talan.bank.gov.ua/get-user-certificate/A8yBf3OxV97bBQohuOfw","Завантажити сертифікат")</f>
        <v>Завантажити сертифікат</v>
      </c>
    </row>
    <row r="15" spans="1:5" x14ac:dyDescent="0.3">
      <c r="A15" t="s">
        <v>41</v>
      </c>
      <c r="B15" t="s">
        <v>5</v>
      </c>
      <c r="C15" t="s">
        <v>42</v>
      </c>
      <c r="D15" t="s">
        <v>10</v>
      </c>
      <c r="E15" t="str">
        <f>HYPERLINK("https://talan.bank.gov.ua/get-user-certificate/A8yBfr4o7Y60gIj0dZoA","Завантажити сертифікат")</f>
        <v>Завантажити сертифікат</v>
      </c>
    </row>
    <row r="16" spans="1:5" x14ac:dyDescent="0.3">
      <c r="A16" t="s">
        <v>43</v>
      </c>
      <c r="B16" t="s">
        <v>5</v>
      </c>
      <c r="C16" t="s">
        <v>44</v>
      </c>
      <c r="D16" t="s">
        <v>45</v>
      </c>
      <c r="E16" t="str">
        <f>HYPERLINK("https://talan.bank.gov.ua/get-user-certificate/A8yBfFyjUtatt70Kjnfl","Завантажити сертифікат")</f>
        <v>Завантажити сертифікат</v>
      </c>
    </row>
    <row r="17" spans="1:5" x14ac:dyDescent="0.3">
      <c r="A17" t="s">
        <v>46</v>
      </c>
      <c r="B17" t="s">
        <v>5</v>
      </c>
      <c r="C17" t="s">
        <v>47</v>
      </c>
      <c r="D17" t="s">
        <v>48</v>
      </c>
      <c r="E17" t="str">
        <f>HYPERLINK("https://talan.bank.gov.ua/get-user-certificate/A8yBfqAHqxWOUM-KSIbs","Завантажити сертифікат")</f>
        <v>Завантажити сертифікат</v>
      </c>
    </row>
    <row r="18" spans="1:5" x14ac:dyDescent="0.3">
      <c r="A18" t="s">
        <v>49</v>
      </c>
      <c r="B18" t="s">
        <v>5</v>
      </c>
      <c r="C18" t="s">
        <v>50</v>
      </c>
      <c r="D18" t="s">
        <v>13</v>
      </c>
      <c r="E18" t="str">
        <f>HYPERLINK("https://talan.bank.gov.ua/get-user-certificate/A8yBfu8BqcxiCSllXcAq","Завантажити сертифікат")</f>
        <v>Завантажити сертифікат</v>
      </c>
    </row>
    <row r="19" spans="1:5" x14ac:dyDescent="0.3">
      <c r="A19" t="s">
        <v>51</v>
      </c>
      <c r="B19" t="s">
        <v>5</v>
      </c>
      <c r="C19" t="s">
        <v>52</v>
      </c>
      <c r="D19" t="s">
        <v>53</v>
      </c>
      <c r="E19" t="str">
        <f>HYPERLINK("https://talan.bank.gov.ua/get-user-certificate/A8yBfox1dePYlIJML9-K","Завантажити сертифікат")</f>
        <v>Завантажити сертифікат</v>
      </c>
    </row>
    <row r="20" spans="1:5" x14ac:dyDescent="0.3">
      <c r="A20" t="s">
        <v>54</v>
      </c>
      <c r="B20" t="s">
        <v>5</v>
      </c>
      <c r="C20" t="s">
        <v>55</v>
      </c>
      <c r="D20" t="s">
        <v>56</v>
      </c>
      <c r="E20" t="str">
        <f>HYPERLINK("https://talan.bank.gov.ua/get-user-certificate/A8yBfPd7-SL0pZeY2K0u","Завантажити сертифікат")</f>
        <v>Завантажити сертифікат</v>
      </c>
    </row>
    <row r="21" spans="1:5" x14ac:dyDescent="0.3">
      <c r="A21" t="s">
        <v>57</v>
      </c>
      <c r="B21" t="s">
        <v>5</v>
      </c>
      <c r="C21" t="s">
        <v>58</v>
      </c>
      <c r="D21" t="s">
        <v>59</v>
      </c>
      <c r="E21" t="str">
        <f>HYPERLINK("https://talan.bank.gov.ua/get-user-certificate/A8yBfn35uDHMApz5LHNg","Завантажити сертифікат")</f>
        <v>Завантажити сертифікат</v>
      </c>
    </row>
    <row r="22" spans="1:5" x14ac:dyDescent="0.3">
      <c r="A22" t="s">
        <v>60</v>
      </c>
      <c r="B22" t="s">
        <v>5</v>
      </c>
      <c r="C22" t="s">
        <v>61</v>
      </c>
      <c r="D22" t="s">
        <v>62</v>
      </c>
      <c r="E22" t="str">
        <f>HYPERLINK("https://talan.bank.gov.ua/get-user-certificate/A8yBfLpugbNRbdHeCcAe","Завантажити сертифікат")</f>
        <v>Завантажити сертифікат</v>
      </c>
    </row>
    <row r="23" spans="1:5" x14ac:dyDescent="0.3">
      <c r="A23" t="s">
        <v>63</v>
      </c>
      <c r="B23" t="s">
        <v>5</v>
      </c>
      <c r="C23" t="s">
        <v>64</v>
      </c>
      <c r="D23" t="s">
        <v>65</v>
      </c>
      <c r="E23" t="str">
        <f>HYPERLINK("https://talan.bank.gov.ua/get-user-certificate/A8yBfgScoaCfqn_HY8ud","Завантажити сертифікат")</f>
        <v>Завантажити сертифікат</v>
      </c>
    </row>
    <row r="24" spans="1:5" x14ac:dyDescent="0.3">
      <c r="A24" t="s">
        <v>66</v>
      </c>
      <c r="B24" t="s">
        <v>5</v>
      </c>
      <c r="C24" t="s">
        <v>67</v>
      </c>
      <c r="D24" t="s">
        <v>25</v>
      </c>
      <c r="E24" t="str">
        <f>HYPERLINK("https://talan.bank.gov.ua/get-user-certificate/A8yBfHJi1FNYxLjUI4A2","Завантажити сертифікат")</f>
        <v>Завантажити сертифікат</v>
      </c>
    </row>
    <row r="25" spans="1:5" x14ac:dyDescent="0.3">
      <c r="A25" t="s">
        <v>68</v>
      </c>
      <c r="B25" t="s">
        <v>5</v>
      </c>
      <c r="C25" t="s">
        <v>69</v>
      </c>
      <c r="D25" t="s">
        <v>70</v>
      </c>
      <c r="E25" t="str">
        <f>HYPERLINK("https://talan.bank.gov.ua/get-user-certificate/A8yBfC3OC9YlCkUjWyUg","Завантажити сертифікат")</f>
        <v>Завантажити сертифікат</v>
      </c>
    </row>
    <row r="26" spans="1:5" x14ac:dyDescent="0.3">
      <c r="A26" t="s">
        <v>71</v>
      </c>
      <c r="B26" t="s">
        <v>5</v>
      </c>
      <c r="C26" t="s">
        <v>72</v>
      </c>
      <c r="D26" t="s">
        <v>70</v>
      </c>
      <c r="E26" t="str">
        <f>HYPERLINK("https://talan.bank.gov.ua/get-user-certificate/A8yBffZqU7FTrDk5oL4Y","Завантажити сертифікат")</f>
        <v>Завантажити сертифікат</v>
      </c>
    </row>
    <row r="27" spans="1:5" x14ac:dyDescent="0.3">
      <c r="A27" t="s">
        <v>73</v>
      </c>
      <c r="B27" t="s">
        <v>5</v>
      </c>
      <c r="C27" t="s">
        <v>74</v>
      </c>
      <c r="D27" t="s">
        <v>70</v>
      </c>
      <c r="E27" t="str">
        <f>HYPERLINK("https://talan.bank.gov.ua/get-user-certificate/A8yBf6I8P-kobtmmhNSg","Завантажити сертифікат")</f>
        <v>Завантажити сертифікат</v>
      </c>
    </row>
    <row r="28" spans="1:5" x14ac:dyDescent="0.3">
      <c r="A28" t="s">
        <v>75</v>
      </c>
      <c r="B28" t="s">
        <v>5</v>
      </c>
      <c r="C28" t="s">
        <v>76</v>
      </c>
      <c r="D28" t="s">
        <v>77</v>
      </c>
      <c r="E28" t="str">
        <f>HYPERLINK("https://talan.bank.gov.ua/get-user-certificate/A8yBfRUF7_bPbB05SOXt","Завантажити сертифікат")</f>
        <v>Завантажити сертифікат</v>
      </c>
    </row>
    <row r="29" spans="1:5" x14ac:dyDescent="0.3">
      <c r="A29" t="s">
        <v>78</v>
      </c>
      <c r="B29" t="s">
        <v>5</v>
      </c>
      <c r="C29" t="s">
        <v>79</v>
      </c>
      <c r="D29" t="s">
        <v>70</v>
      </c>
      <c r="E29" t="str">
        <f>HYPERLINK("https://talan.bank.gov.ua/get-user-certificate/A8yBfOf1m9p7H-KBTXPm","Завантажити сертифікат")</f>
        <v>Завантажити сертифікат</v>
      </c>
    </row>
    <row r="30" spans="1:5" x14ac:dyDescent="0.3">
      <c r="A30" t="s">
        <v>80</v>
      </c>
      <c r="B30" t="s">
        <v>5</v>
      </c>
      <c r="C30" t="s">
        <v>81</v>
      </c>
      <c r="D30" t="s">
        <v>82</v>
      </c>
      <c r="E30" t="str">
        <f>HYPERLINK("https://talan.bank.gov.ua/get-user-certificate/A8yBfxWaAFtQ51PMCkAh","Завантажити сертифікат")</f>
        <v>Завантажити сертифікат</v>
      </c>
    </row>
    <row r="31" spans="1:5" x14ac:dyDescent="0.3">
      <c r="A31" t="s">
        <v>83</v>
      </c>
      <c r="B31" t="s">
        <v>5</v>
      </c>
      <c r="C31" t="s">
        <v>84</v>
      </c>
      <c r="D31" t="s">
        <v>10</v>
      </c>
      <c r="E31" t="str">
        <f>HYPERLINK("https://talan.bank.gov.ua/get-user-certificate/A8yBfj3m2F2bL_8UiLWB","Завантажити сертифікат")</f>
        <v>Завантажити сертифікат</v>
      </c>
    </row>
    <row r="32" spans="1:5" x14ac:dyDescent="0.3">
      <c r="A32" t="s">
        <v>85</v>
      </c>
      <c r="B32" t="s">
        <v>5</v>
      </c>
      <c r="C32" t="s">
        <v>86</v>
      </c>
      <c r="D32" t="s">
        <v>70</v>
      </c>
      <c r="E32" t="str">
        <f>HYPERLINK("https://talan.bank.gov.ua/get-user-certificate/A8yBfv4voUkOxER_UAhA","Завантажити сертифікат")</f>
        <v>Завантажити сертифікат</v>
      </c>
    </row>
    <row r="33" spans="1:5" x14ac:dyDescent="0.3">
      <c r="A33" t="s">
        <v>87</v>
      </c>
      <c r="B33" t="s">
        <v>5</v>
      </c>
      <c r="C33" t="s">
        <v>88</v>
      </c>
      <c r="D33" t="s">
        <v>10</v>
      </c>
      <c r="E33" t="str">
        <f>HYPERLINK("https://talan.bank.gov.ua/get-user-certificate/A8yBfL7cAMvpwsnKApSY","Завантажити сертифікат")</f>
        <v>Завантажити сертифікат</v>
      </c>
    </row>
    <row r="34" spans="1:5" x14ac:dyDescent="0.3">
      <c r="A34" t="s">
        <v>89</v>
      </c>
      <c r="B34" t="s">
        <v>5</v>
      </c>
      <c r="C34" t="s">
        <v>90</v>
      </c>
      <c r="D34" t="s">
        <v>70</v>
      </c>
      <c r="E34" t="str">
        <f>HYPERLINK("https://talan.bank.gov.ua/get-user-certificate/A8yBf-yA9mmTvz-sAirP","Завантажити сертифікат")</f>
        <v>Завантажити сертифікат</v>
      </c>
    </row>
    <row r="35" spans="1:5" x14ac:dyDescent="0.3">
      <c r="A35" t="s">
        <v>91</v>
      </c>
      <c r="B35" t="s">
        <v>5</v>
      </c>
      <c r="C35" t="s">
        <v>92</v>
      </c>
      <c r="D35" t="s">
        <v>70</v>
      </c>
      <c r="E35" t="str">
        <f>HYPERLINK("https://talan.bank.gov.ua/get-user-certificate/A8yBfL3qIvMNs0NjTX4H","Завантажити сертифікат")</f>
        <v>Завантажити сертифікат</v>
      </c>
    </row>
    <row r="36" spans="1:5" x14ac:dyDescent="0.3">
      <c r="A36" t="s">
        <v>93</v>
      </c>
      <c r="B36" t="s">
        <v>5</v>
      </c>
      <c r="C36" t="s">
        <v>94</v>
      </c>
      <c r="D36" t="s">
        <v>70</v>
      </c>
      <c r="E36" t="str">
        <f>HYPERLINK("https://talan.bank.gov.ua/get-user-certificate/A8yBfatjG4plj9daqcIl","Завантажити сертифікат")</f>
        <v>Завантажити сертифікат</v>
      </c>
    </row>
    <row r="37" spans="1:5" x14ac:dyDescent="0.3">
      <c r="A37" t="s">
        <v>95</v>
      </c>
      <c r="B37" t="s">
        <v>5</v>
      </c>
      <c r="C37" t="s">
        <v>96</v>
      </c>
      <c r="D37" t="s">
        <v>70</v>
      </c>
      <c r="E37" t="str">
        <f>HYPERLINK("https://talan.bank.gov.ua/get-user-certificate/A8yBfpXyq0LC9udIyaC1","Завантажити сертифікат")</f>
        <v>Завантажити сертифікат</v>
      </c>
    </row>
    <row r="38" spans="1:5" x14ac:dyDescent="0.3">
      <c r="A38" t="s">
        <v>97</v>
      </c>
      <c r="B38" t="s">
        <v>5</v>
      </c>
      <c r="C38" t="s">
        <v>98</v>
      </c>
      <c r="D38" t="s">
        <v>33</v>
      </c>
      <c r="E38" t="str">
        <f>HYPERLINK("https://talan.bank.gov.ua/get-user-certificate/A8yBf_Vna8dteAWeO-Yh","Завантажити сертифікат")</f>
        <v>Завантажити сертифікат</v>
      </c>
    </row>
    <row r="39" spans="1:5" x14ac:dyDescent="0.3">
      <c r="A39" t="s">
        <v>99</v>
      </c>
      <c r="B39" t="s">
        <v>5</v>
      </c>
      <c r="C39" t="s">
        <v>100</v>
      </c>
      <c r="D39" t="s">
        <v>70</v>
      </c>
      <c r="E39" t="str">
        <f>HYPERLINK("https://talan.bank.gov.ua/get-user-certificate/A8yBf9FuY1EGBee3qbyJ","Завантажити сертифікат")</f>
        <v>Завантажити сертифікат</v>
      </c>
    </row>
    <row r="40" spans="1:5" x14ac:dyDescent="0.3">
      <c r="A40" t="s">
        <v>101</v>
      </c>
      <c r="B40" t="s">
        <v>5</v>
      </c>
      <c r="C40" t="s">
        <v>102</v>
      </c>
      <c r="D40" t="s">
        <v>70</v>
      </c>
      <c r="E40" t="str">
        <f>HYPERLINK("https://talan.bank.gov.ua/get-user-certificate/A8yBfpDqLSQNR3RYYyH6","Завантажити сертифікат")</f>
        <v>Завантажити сертифікат</v>
      </c>
    </row>
    <row r="41" spans="1:5" x14ac:dyDescent="0.3">
      <c r="A41" t="s">
        <v>103</v>
      </c>
      <c r="B41" t="s">
        <v>5</v>
      </c>
      <c r="C41" t="s">
        <v>104</v>
      </c>
      <c r="D41" t="s">
        <v>33</v>
      </c>
      <c r="E41" t="str">
        <f>HYPERLINK("https://talan.bank.gov.ua/get-user-certificate/A8yBfXoghhFlkQo2ws0A","Завантажити сертифікат")</f>
        <v>Завантажити сертифікат</v>
      </c>
    </row>
    <row r="42" spans="1:5" x14ac:dyDescent="0.3">
      <c r="A42" t="s">
        <v>105</v>
      </c>
      <c r="B42" t="s">
        <v>5</v>
      </c>
      <c r="C42" t="s">
        <v>106</v>
      </c>
      <c r="D42" t="s">
        <v>33</v>
      </c>
      <c r="E42" t="str">
        <f>HYPERLINK("https://talan.bank.gov.ua/get-user-certificate/A8yBfZETV4wiR_D8kzUa","Завантажити сертифікат")</f>
        <v>Завантажити сертифікат</v>
      </c>
    </row>
    <row r="43" spans="1:5" x14ac:dyDescent="0.3">
      <c r="A43" t="s">
        <v>107</v>
      </c>
      <c r="B43" t="s">
        <v>5</v>
      </c>
      <c r="C43" t="s">
        <v>108</v>
      </c>
      <c r="D43" t="s">
        <v>109</v>
      </c>
      <c r="E43" t="str">
        <f>HYPERLINK("https://talan.bank.gov.ua/get-user-certificate/A8yBfVg6oiBste7fnG6Q","Завантажити сертифікат")</f>
        <v>Завантажити сертифікат</v>
      </c>
    </row>
    <row r="44" spans="1:5" x14ac:dyDescent="0.3">
      <c r="A44" t="s">
        <v>110</v>
      </c>
      <c r="B44" t="s">
        <v>5</v>
      </c>
      <c r="C44" t="s">
        <v>111</v>
      </c>
      <c r="D44" t="s">
        <v>112</v>
      </c>
      <c r="E44" t="str">
        <f>HYPERLINK("https://talan.bank.gov.ua/get-user-certificate/A8yBfV8mO2KxRuWyPx3L","Завантажити сертифікат")</f>
        <v>Завантажити сертифікат</v>
      </c>
    </row>
    <row r="45" spans="1:5" x14ac:dyDescent="0.3">
      <c r="A45" t="s">
        <v>113</v>
      </c>
      <c r="B45" t="s">
        <v>5</v>
      </c>
      <c r="C45" t="s">
        <v>114</v>
      </c>
      <c r="D45" t="s">
        <v>115</v>
      </c>
      <c r="E45" t="str">
        <f>HYPERLINK("https://talan.bank.gov.ua/get-user-certificate/A8yBfXNcyyXSjxXbfLAd","Завантажити сертифікат")</f>
        <v>Завантажити сертифікат</v>
      </c>
    </row>
    <row r="46" spans="1:5" x14ac:dyDescent="0.3">
      <c r="A46" t="s">
        <v>116</v>
      </c>
      <c r="B46" t="s">
        <v>5</v>
      </c>
      <c r="C46" t="s">
        <v>117</v>
      </c>
      <c r="D46" t="s">
        <v>70</v>
      </c>
      <c r="E46" t="str">
        <f>HYPERLINK("https://talan.bank.gov.ua/get-user-certificate/A8yBfmoyXYMAvX9_m1zC","Завантажити сертифікат")</f>
        <v>Завантажити сертифікат</v>
      </c>
    </row>
    <row r="47" spans="1:5" x14ac:dyDescent="0.3">
      <c r="A47" t="s">
        <v>118</v>
      </c>
      <c r="B47" t="s">
        <v>5</v>
      </c>
      <c r="C47" t="s">
        <v>119</v>
      </c>
      <c r="D47" t="s">
        <v>82</v>
      </c>
      <c r="E47" t="str">
        <f>HYPERLINK("https://talan.bank.gov.ua/get-user-certificate/A8yBflSAuQgxXFdLPGuo","Завантажити сертифікат")</f>
        <v>Завантажити сертифікат</v>
      </c>
    </row>
    <row r="48" spans="1:5" x14ac:dyDescent="0.3">
      <c r="A48" t="s">
        <v>120</v>
      </c>
      <c r="B48" t="s">
        <v>5</v>
      </c>
      <c r="C48" t="s">
        <v>121</v>
      </c>
      <c r="D48" t="s">
        <v>122</v>
      </c>
      <c r="E48" t="str">
        <f>HYPERLINK("https://talan.bank.gov.ua/get-user-certificate/A8yBfHu-5Erp5J2PQGFM","Завантажити сертифікат")</f>
        <v>Завантажити сертифікат</v>
      </c>
    </row>
    <row r="49" spans="1:5" x14ac:dyDescent="0.3">
      <c r="A49" t="s">
        <v>123</v>
      </c>
      <c r="B49" t="s">
        <v>5</v>
      </c>
      <c r="C49" t="s">
        <v>124</v>
      </c>
      <c r="D49" t="s">
        <v>125</v>
      </c>
      <c r="E49" t="str">
        <f>HYPERLINK("https://talan.bank.gov.ua/get-user-certificate/A8yBfkO9poDtow_uPfG9","Завантажити сертифікат")</f>
        <v>Завантажити сертифікат</v>
      </c>
    </row>
    <row r="50" spans="1:5" x14ac:dyDescent="0.3">
      <c r="A50" t="s">
        <v>126</v>
      </c>
      <c r="B50" t="s">
        <v>5</v>
      </c>
      <c r="C50" t="s">
        <v>127</v>
      </c>
      <c r="D50" t="s">
        <v>128</v>
      </c>
      <c r="E50" t="str">
        <f>HYPERLINK("https://talan.bank.gov.ua/get-user-certificate/A8yBf6AvPzDfN0ffBOYF","Завантажити сертифікат")</f>
        <v>Завантажити сертифікат</v>
      </c>
    </row>
    <row r="51" spans="1:5" x14ac:dyDescent="0.3">
      <c r="A51" t="s">
        <v>129</v>
      </c>
      <c r="B51" t="s">
        <v>5</v>
      </c>
      <c r="C51" t="s">
        <v>130</v>
      </c>
      <c r="D51" t="s">
        <v>131</v>
      </c>
      <c r="E51" t="str">
        <f>HYPERLINK("https://talan.bank.gov.ua/get-user-certificate/A8yBfWYU25kbcNk7jZcC","Завантажити сертифікат")</f>
        <v>Завантажити сертифікат</v>
      </c>
    </row>
    <row r="52" spans="1:5" x14ac:dyDescent="0.3">
      <c r="A52" t="s">
        <v>132</v>
      </c>
      <c r="B52" t="s">
        <v>5</v>
      </c>
      <c r="C52" t="s">
        <v>133</v>
      </c>
      <c r="D52" t="s">
        <v>134</v>
      </c>
      <c r="E52" t="str">
        <f>HYPERLINK("https://talan.bank.gov.ua/get-user-certificate/A8yBfI3vWNNWMJciw4ws","Завантажити сертифікат")</f>
        <v>Завантажити сертифікат</v>
      </c>
    </row>
    <row r="53" spans="1:5" x14ac:dyDescent="0.3">
      <c r="A53" t="s">
        <v>135</v>
      </c>
      <c r="B53" t="s">
        <v>5</v>
      </c>
      <c r="C53" t="s">
        <v>136</v>
      </c>
      <c r="D53" t="s">
        <v>137</v>
      </c>
      <c r="E53" t="str">
        <f>HYPERLINK("https://talan.bank.gov.ua/get-user-certificate/A8yBfAeqaR9fL13GqyRK","Завантажити сертифікат")</f>
        <v>Завантажити сертифікат</v>
      </c>
    </row>
    <row r="54" spans="1:5" x14ac:dyDescent="0.3">
      <c r="A54" t="s">
        <v>138</v>
      </c>
      <c r="B54" t="s">
        <v>5</v>
      </c>
      <c r="C54" t="s">
        <v>139</v>
      </c>
      <c r="D54" t="s">
        <v>140</v>
      </c>
      <c r="E54" t="str">
        <f>HYPERLINK("https://talan.bank.gov.ua/get-user-certificate/A8yBfk_oj_dbVSsgiCJY","Завантажити сертифікат")</f>
        <v>Завантажити сертифікат</v>
      </c>
    </row>
    <row r="55" spans="1:5" x14ac:dyDescent="0.3">
      <c r="A55" t="s">
        <v>141</v>
      </c>
      <c r="B55" t="s">
        <v>5</v>
      </c>
      <c r="C55" t="s">
        <v>142</v>
      </c>
      <c r="D55" t="s">
        <v>143</v>
      </c>
      <c r="E55" t="str">
        <f>HYPERLINK("https://talan.bank.gov.ua/get-user-certificate/A8yBfG3RLHhdeg0Bvln2","Завантажити сертифікат")</f>
        <v>Завантажити сертифікат</v>
      </c>
    </row>
    <row r="56" spans="1:5" x14ac:dyDescent="0.3">
      <c r="A56" t="s">
        <v>144</v>
      </c>
      <c r="B56" t="s">
        <v>5</v>
      </c>
      <c r="C56" t="s">
        <v>145</v>
      </c>
      <c r="D56" t="s">
        <v>146</v>
      </c>
      <c r="E56" t="str">
        <f>HYPERLINK("https://talan.bank.gov.ua/get-user-certificate/A8yBf2sAuSwVG94s46JF","Завантажити сертифікат")</f>
        <v>Завантажити сертифікат</v>
      </c>
    </row>
    <row r="57" spans="1:5" x14ac:dyDescent="0.3">
      <c r="A57" t="s">
        <v>147</v>
      </c>
      <c r="B57" t="s">
        <v>5</v>
      </c>
      <c r="C57" t="s">
        <v>148</v>
      </c>
      <c r="D57" t="s">
        <v>149</v>
      </c>
      <c r="E57" t="str">
        <f>HYPERLINK("https://talan.bank.gov.ua/get-user-certificate/A8yBfCuTZggcm1_oLPai","Завантажити сертифікат")</f>
        <v>Завантажити сертифікат</v>
      </c>
    </row>
    <row r="58" spans="1:5" x14ac:dyDescent="0.3">
      <c r="A58" t="s">
        <v>150</v>
      </c>
      <c r="B58" t="s">
        <v>5</v>
      </c>
      <c r="C58" t="s">
        <v>151</v>
      </c>
      <c r="D58" t="s">
        <v>152</v>
      </c>
      <c r="E58" t="str">
        <f>HYPERLINK("https://talan.bank.gov.ua/get-user-certificate/A8yBfSVRyyhaDw7_Kg1z","Завантажити сертифікат")</f>
        <v>Завантажити сертифікат</v>
      </c>
    </row>
    <row r="59" spans="1:5" x14ac:dyDescent="0.3">
      <c r="A59" t="s">
        <v>153</v>
      </c>
      <c r="B59" t="s">
        <v>5</v>
      </c>
      <c r="C59" t="s">
        <v>154</v>
      </c>
      <c r="D59" t="s">
        <v>155</v>
      </c>
      <c r="E59" t="str">
        <f>HYPERLINK("https://talan.bank.gov.ua/get-user-certificate/A8yBfzvjyE6_G7oBSsKP","Завантажити сертифікат")</f>
        <v>Завантажити сертифікат</v>
      </c>
    </row>
    <row r="60" spans="1:5" x14ac:dyDescent="0.3">
      <c r="A60" t="s">
        <v>156</v>
      </c>
      <c r="B60" t="s">
        <v>5</v>
      </c>
      <c r="C60" t="s">
        <v>157</v>
      </c>
      <c r="D60" t="s">
        <v>158</v>
      </c>
      <c r="E60" t="str">
        <f>HYPERLINK("https://talan.bank.gov.ua/get-user-certificate/A8yBfE3oJ2bE4vlRdTfH","Завантажити сертифікат")</f>
        <v>Завантажити сертифікат</v>
      </c>
    </row>
    <row r="61" spans="1:5" x14ac:dyDescent="0.3">
      <c r="A61" t="s">
        <v>159</v>
      </c>
      <c r="B61" t="s">
        <v>5</v>
      </c>
      <c r="C61" t="s">
        <v>160</v>
      </c>
      <c r="D61" t="s">
        <v>161</v>
      </c>
      <c r="E61" t="str">
        <f>HYPERLINK("https://talan.bank.gov.ua/get-user-certificate/A8yBfSV_JSRd1Uyutq5x","Завантажити сертифікат")</f>
        <v>Завантажити сертифікат</v>
      </c>
    </row>
    <row r="62" spans="1:5" x14ac:dyDescent="0.3">
      <c r="A62" t="s">
        <v>162</v>
      </c>
      <c r="B62" t="s">
        <v>5</v>
      </c>
      <c r="C62" t="s">
        <v>163</v>
      </c>
      <c r="D62" t="s">
        <v>164</v>
      </c>
      <c r="E62" t="str">
        <f>HYPERLINK("https://talan.bank.gov.ua/get-user-certificate/A8yBfs140JEp2jGSMrqB","Завантажити сертифікат")</f>
        <v>Завантажити сертифікат</v>
      </c>
    </row>
    <row r="63" spans="1:5" x14ac:dyDescent="0.3">
      <c r="A63" t="s">
        <v>165</v>
      </c>
      <c r="B63" t="s">
        <v>5</v>
      </c>
      <c r="C63" t="s">
        <v>166</v>
      </c>
      <c r="D63" t="s">
        <v>167</v>
      </c>
      <c r="E63" t="str">
        <f>HYPERLINK("https://talan.bank.gov.ua/get-user-certificate/A8yBfm5xjVI6xv1qwonY","Завантажити сертифікат")</f>
        <v>Завантажити сертифікат</v>
      </c>
    </row>
    <row r="64" spans="1:5" x14ac:dyDescent="0.3">
      <c r="A64" t="s">
        <v>168</v>
      </c>
      <c r="B64" t="s">
        <v>5</v>
      </c>
      <c r="C64" t="s">
        <v>169</v>
      </c>
      <c r="D64" t="s">
        <v>33</v>
      </c>
      <c r="E64" t="str">
        <f>HYPERLINK("https://talan.bank.gov.ua/get-user-certificate/A8yBfbSli3dL-3s8Uk_j","Завантажити сертифікат")</f>
        <v>Завантажити сертифікат</v>
      </c>
    </row>
    <row r="65" spans="1:5" x14ac:dyDescent="0.3">
      <c r="A65" t="s">
        <v>170</v>
      </c>
      <c r="B65" t="s">
        <v>5</v>
      </c>
      <c r="C65" t="s">
        <v>171</v>
      </c>
      <c r="D65" t="s">
        <v>172</v>
      </c>
      <c r="E65" t="str">
        <f>HYPERLINK("https://talan.bank.gov.ua/get-user-certificate/A8yBfug-lvNvpTkl7vfh","Завантажити сертифікат")</f>
        <v>Завантажити сертифікат</v>
      </c>
    </row>
    <row r="66" spans="1:5" x14ac:dyDescent="0.3">
      <c r="A66" t="s">
        <v>173</v>
      </c>
      <c r="B66" t="s">
        <v>5</v>
      </c>
      <c r="C66" t="s">
        <v>174</v>
      </c>
      <c r="D66" t="s">
        <v>175</v>
      </c>
      <c r="E66" t="str">
        <f>HYPERLINK("https://talan.bank.gov.ua/get-user-certificate/A8yBfMX9sai7_WfdNd5Z","Завантажити сертифікат")</f>
        <v>Завантажити сертифікат</v>
      </c>
    </row>
    <row r="67" spans="1:5" x14ac:dyDescent="0.3">
      <c r="A67" t="s">
        <v>176</v>
      </c>
      <c r="B67" t="s">
        <v>5</v>
      </c>
      <c r="C67" t="s">
        <v>177</v>
      </c>
      <c r="D67" t="s">
        <v>178</v>
      </c>
      <c r="E67" t="str">
        <f>HYPERLINK("https://talan.bank.gov.ua/get-user-certificate/A8yBfhgeDsFJG4Bx7jdU","Завантажити сертифікат")</f>
        <v>Завантажити сертифікат</v>
      </c>
    </row>
    <row r="68" spans="1:5" x14ac:dyDescent="0.3">
      <c r="A68" t="s">
        <v>179</v>
      </c>
      <c r="B68" t="s">
        <v>5</v>
      </c>
      <c r="C68" t="s">
        <v>180</v>
      </c>
      <c r="D68" t="s">
        <v>181</v>
      </c>
      <c r="E68" t="str">
        <f>HYPERLINK("https://talan.bank.gov.ua/get-user-certificate/A8yBfAE4xG-YnhNRdVL8","Завантажити сертифікат")</f>
        <v>Завантажити сертифікат</v>
      </c>
    </row>
    <row r="69" spans="1:5" x14ac:dyDescent="0.3">
      <c r="A69" t="s">
        <v>182</v>
      </c>
      <c r="B69" t="s">
        <v>5</v>
      </c>
      <c r="C69" t="s">
        <v>183</v>
      </c>
      <c r="D69" t="s">
        <v>184</v>
      </c>
      <c r="E69" t="str">
        <f>HYPERLINK("https://talan.bank.gov.ua/get-user-certificate/A8yBfie1ncVISoh3Qclc","Завантажити сертифікат")</f>
        <v>Завантажити сертифікат</v>
      </c>
    </row>
    <row r="70" spans="1:5" x14ac:dyDescent="0.3">
      <c r="A70" t="s">
        <v>185</v>
      </c>
      <c r="B70" t="s">
        <v>5</v>
      </c>
      <c r="C70" t="s">
        <v>186</v>
      </c>
      <c r="D70" t="s">
        <v>161</v>
      </c>
      <c r="E70" t="str">
        <f>HYPERLINK("https://talan.bank.gov.ua/get-user-certificate/A8yBfIN1whsvj8EtXs23","Завантажити сертифікат")</f>
        <v>Завантажити сертифікат</v>
      </c>
    </row>
    <row r="71" spans="1:5" x14ac:dyDescent="0.3">
      <c r="A71" t="s">
        <v>187</v>
      </c>
      <c r="B71" t="s">
        <v>5</v>
      </c>
      <c r="C71" t="s">
        <v>188</v>
      </c>
      <c r="D71" t="s">
        <v>189</v>
      </c>
      <c r="E71" t="str">
        <f>HYPERLINK("https://talan.bank.gov.ua/get-user-certificate/A8yBfNa5PgzaMlCJpOhm","Завантажити сертифікат")</f>
        <v>Завантажити сертифікат</v>
      </c>
    </row>
    <row r="72" spans="1:5" x14ac:dyDescent="0.3">
      <c r="A72" t="s">
        <v>190</v>
      </c>
      <c r="B72" t="s">
        <v>5</v>
      </c>
      <c r="C72" t="s">
        <v>191</v>
      </c>
      <c r="D72" t="s">
        <v>192</v>
      </c>
      <c r="E72" t="str">
        <f>HYPERLINK("https://talan.bank.gov.ua/get-user-certificate/A8yBf7lNxD4_kdeloJ5t","Завантажити сертифікат")</f>
        <v>Завантажити сертифікат</v>
      </c>
    </row>
    <row r="73" spans="1:5" x14ac:dyDescent="0.3">
      <c r="A73" t="s">
        <v>193</v>
      </c>
      <c r="B73" t="s">
        <v>5</v>
      </c>
      <c r="C73" t="s">
        <v>194</v>
      </c>
      <c r="D73" t="s">
        <v>195</v>
      </c>
      <c r="E73" t="str">
        <f>HYPERLINK("https://talan.bank.gov.ua/get-user-certificate/A8yBf9OOD7wMFw66KOVK","Завантажити сертифікат")</f>
        <v>Завантажити сертифікат</v>
      </c>
    </row>
    <row r="74" spans="1:5" x14ac:dyDescent="0.3">
      <c r="A74" t="s">
        <v>196</v>
      </c>
      <c r="B74" t="s">
        <v>5</v>
      </c>
      <c r="C74" t="s">
        <v>197</v>
      </c>
      <c r="D74" t="s">
        <v>198</v>
      </c>
      <c r="E74" t="str">
        <f>HYPERLINK("https://talan.bank.gov.ua/get-user-certificate/A8yBflzCx6YMDe2fIEVG","Завантажити сертифікат")</f>
        <v>Завантажити сертифікат</v>
      </c>
    </row>
    <row r="75" spans="1:5" x14ac:dyDescent="0.3">
      <c r="A75" t="s">
        <v>199</v>
      </c>
      <c r="B75" t="s">
        <v>5</v>
      </c>
      <c r="C75" t="s">
        <v>200</v>
      </c>
      <c r="D75" t="s">
        <v>161</v>
      </c>
      <c r="E75" t="str">
        <f>HYPERLINK("https://talan.bank.gov.ua/get-user-certificate/A8yBfeVFjr8i5fPEm94p","Завантажити сертифікат")</f>
        <v>Завантажити сертифікат</v>
      </c>
    </row>
    <row r="76" spans="1:5" x14ac:dyDescent="0.3">
      <c r="A76" t="s">
        <v>201</v>
      </c>
      <c r="B76" t="s">
        <v>5</v>
      </c>
      <c r="C76" t="s">
        <v>202</v>
      </c>
      <c r="D76" t="s">
        <v>10</v>
      </c>
      <c r="E76" t="str">
        <f>HYPERLINK("https://talan.bank.gov.ua/get-user-certificate/A8yBfEvNy8xD1E91Vquj","Завантажити сертифікат")</f>
        <v>Завантажити сертифікат</v>
      </c>
    </row>
    <row r="77" spans="1:5" x14ac:dyDescent="0.3">
      <c r="A77" t="s">
        <v>203</v>
      </c>
      <c r="B77" t="s">
        <v>5</v>
      </c>
      <c r="C77" t="s">
        <v>204</v>
      </c>
      <c r="D77" t="s">
        <v>205</v>
      </c>
      <c r="E77" t="str">
        <f>HYPERLINK("https://talan.bank.gov.ua/get-user-certificate/A8yBfngjwuDsX1EwSrWr","Завантажити сертифікат")</f>
        <v>Завантажити сертифікат</v>
      </c>
    </row>
    <row r="78" spans="1:5" x14ac:dyDescent="0.3">
      <c r="A78" t="s">
        <v>206</v>
      </c>
      <c r="B78" t="s">
        <v>5</v>
      </c>
      <c r="C78" t="s">
        <v>207</v>
      </c>
      <c r="D78" t="s">
        <v>208</v>
      </c>
      <c r="E78" t="str">
        <f>HYPERLINK("https://talan.bank.gov.ua/get-user-certificate/A8yBfj5EkG1XTPulIfao","Завантажити сертифікат")</f>
        <v>Завантажити сертифікат</v>
      </c>
    </row>
    <row r="79" spans="1:5" x14ac:dyDescent="0.3">
      <c r="A79" t="s">
        <v>209</v>
      </c>
      <c r="B79" t="s">
        <v>5</v>
      </c>
      <c r="C79" t="s">
        <v>210</v>
      </c>
      <c r="D79" t="s">
        <v>211</v>
      </c>
      <c r="E79" t="str">
        <f>HYPERLINK("https://talan.bank.gov.ua/get-user-certificate/A8yBfWPw56IJcU1wP8yI","Завантажити сертифікат")</f>
        <v>Завантажити сертифікат</v>
      </c>
    </row>
    <row r="80" spans="1:5" x14ac:dyDescent="0.3">
      <c r="A80" t="s">
        <v>212</v>
      </c>
      <c r="B80" t="s">
        <v>5</v>
      </c>
      <c r="C80" t="s">
        <v>213</v>
      </c>
      <c r="D80" t="s">
        <v>214</v>
      </c>
      <c r="E80" t="str">
        <f>HYPERLINK("https://talan.bank.gov.ua/get-user-certificate/A8yBfJuH50lRTs0Jwsw5","Завантажити сертифікат")</f>
        <v>Завантажити сертифікат</v>
      </c>
    </row>
    <row r="81" spans="1:5" x14ac:dyDescent="0.3">
      <c r="A81" t="s">
        <v>215</v>
      </c>
      <c r="B81" t="s">
        <v>5</v>
      </c>
      <c r="C81" t="s">
        <v>216</v>
      </c>
      <c r="D81" t="s">
        <v>217</v>
      </c>
      <c r="E81" t="str">
        <f>HYPERLINK("https://talan.bank.gov.ua/get-user-certificate/A8yBfS-rmSBM0KHAe_uv","Завантажити сертифікат")</f>
        <v>Завантажити сертифікат</v>
      </c>
    </row>
    <row r="82" spans="1:5" x14ac:dyDescent="0.3">
      <c r="A82" t="s">
        <v>218</v>
      </c>
      <c r="B82" t="s">
        <v>5</v>
      </c>
      <c r="C82" t="s">
        <v>219</v>
      </c>
      <c r="D82" t="s">
        <v>220</v>
      </c>
      <c r="E82" t="str">
        <f>HYPERLINK("https://talan.bank.gov.ua/get-user-certificate/A8yBfXnbv3DMfQc9_-c5","Завантажити сертифікат")</f>
        <v>Завантажити сертифікат</v>
      </c>
    </row>
    <row r="83" spans="1:5" x14ac:dyDescent="0.3">
      <c r="A83" t="s">
        <v>221</v>
      </c>
      <c r="B83" t="s">
        <v>5</v>
      </c>
      <c r="C83" t="s">
        <v>222</v>
      </c>
      <c r="D83" t="s">
        <v>223</v>
      </c>
      <c r="E83" t="str">
        <f>HYPERLINK("https://talan.bank.gov.ua/get-user-certificate/A8yBfW8K-zhbsI-TLEin","Завантажити сертифікат")</f>
        <v>Завантажити сертифікат</v>
      </c>
    </row>
    <row r="84" spans="1:5" x14ac:dyDescent="0.3">
      <c r="A84" t="s">
        <v>224</v>
      </c>
      <c r="B84" t="s">
        <v>5</v>
      </c>
      <c r="C84" t="s">
        <v>225</v>
      </c>
      <c r="D84" t="s">
        <v>226</v>
      </c>
      <c r="E84" t="str">
        <f>HYPERLINK("https://talan.bank.gov.ua/get-user-certificate/A8yBfaE3y2PnDzo6yfIa","Завантажити сертифікат")</f>
        <v>Завантажити сертифікат</v>
      </c>
    </row>
    <row r="85" spans="1:5" x14ac:dyDescent="0.3">
      <c r="A85" t="s">
        <v>227</v>
      </c>
      <c r="B85" t="s">
        <v>5</v>
      </c>
      <c r="C85" t="s">
        <v>228</v>
      </c>
      <c r="D85" t="s">
        <v>229</v>
      </c>
      <c r="E85" t="str">
        <f>HYPERLINK("https://talan.bank.gov.ua/get-user-certificate/A8yBfPWGhjnfKtrF6tuR","Завантажити сертифікат")</f>
        <v>Завантажити сертифікат</v>
      </c>
    </row>
    <row r="86" spans="1:5" x14ac:dyDescent="0.3">
      <c r="A86" t="s">
        <v>230</v>
      </c>
      <c r="B86" t="s">
        <v>5</v>
      </c>
      <c r="C86" t="s">
        <v>231</v>
      </c>
      <c r="D86" t="s">
        <v>232</v>
      </c>
      <c r="E86" t="str">
        <f>HYPERLINK("https://talan.bank.gov.ua/get-user-certificate/A8yBfZOBlra4QyDPyaTr","Завантажити сертифікат")</f>
        <v>Завантажити сертифікат</v>
      </c>
    </row>
    <row r="87" spans="1:5" x14ac:dyDescent="0.3">
      <c r="A87" t="s">
        <v>233</v>
      </c>
      <c r="B87" t="s">
        <v>5</v>
      </c>
      <c r="C87" t="s">
        <v>234</v>
      </c>
      <c r="D87" t="s">
        <v>235</v>
      </c>
      <c r="E87" t="str">
        <f>HYPERLINK("https://talan.bank.gov.ua/get-user-certificate/A8yBfCFincjBu77_d9Wk","Завантажити сертифікат")</f>
        <v>Завантажити сертифікат</v>
      </c>
    </row>
    <row r="88" spans="1:5" x14ac:dyDescent="0.3">
      <c r="A88" t="s">
        <v>236</v>
      </c>
      <c r="B88" t="s">
        <v>5</v>
      </c>
      <c r="C88" t="s">
        <v>237</v>
      </c>
      <c r="D88" t="s">
        <v>238</v>
      </c>
      <c r="E88" t="str">
        <f>HYPERLINK("https://talan.bank.gov.ua/get-user-certificate/A8yBfpAA22PNriBAUKTV","Завантажити сертифікат")</f>
        <v>Завантажити сертифікат</v>
      </c>
    </row>
    <row r="89" spans="1:5" x14ac:dyDescent="0.3">
      <c r="A89" t="s">
        <v>239</v>
      </c>
      <c r="B89" t="s">
        <v>5</v>
      </c>
      <c r="C89" t="s">
        <v>240</v>
      </c>
      <c r="D89" t="s">
        <v>241</v>
      </c>
      <c r="E89" t="str">
        <f>HYPERLINK("https://talan.bank.gov.ua/get-user-certificate/A8yBfouTedUFsCbe_Fok","Завантажити сертифікат")</f>
        <v>Завантажити сертифікат</v>
      </c>
    </row>
    <row r="90" spans="1:5" x14ac:dyDescent="0.3">
      <c r="A90" t="s">
        <v>242</v>
      </c>
      <c r="B90" t="s">
        <v>5</v>
      </c>
      <c r="C90" t="s">
        <v>243</v>
      </c>
      <c r="D90" t="s">
        <v>244</v>
      </c>
      <c r="E90" t="str">
        <f>HYPERLINK("https://talan.bank.gov.ua/get-user-certificate/A8yBfSnXbPoIRcvfX5sF","Завантажити сертифікат")</f>
        <v>Завантажити сертифікат</v>
      </c>
    </row>
    <row r="91" spans="1:5" x14ac:dyDescent="0.3">
      <c r="A91" t="s">
        <v>245</v>
      </c>
      <c r="B91" t="s">
        <v>5</v>
      </c>
      <c r="C91" t="s">
        <v>246</v>
      </c>
      <c r="D91" t="s">
        <v>247</v>
      </c>
      <c r="E91" t="str">
        <f>HYPERLINK("https://talan.bank.gov.ua/get-user-certificate/A8yBfCX_phonhJ2k0mJI","Завантажити сертифікат")</f>
        <v>Завантажити сертифікат</v>
      </c>
    </row>
    <row r="92" spans="1:5" x14ac:dyDescent="0.3">
      <c r="A92" t="s">
        <v>248</v>
      </c>
      <c r="B92" t="s">
        <v>5</v>
      </c>
      <c r="C92" t="s">
        <v>249</v>
      </c>
      <c r="D92" t="s">
        <v>250</v>
      </c>
      <c r="E92" t="str">
        <f>HYPERLINK("https://talan.bank.gov.ua/get-user-certificate/A8yBf6lRIodoMzLnWWqS","Завантажити сертифікат")</f>
        <v>Завантажити сертифікат</v>
      </c>
    </row>
    <row r="93" spans="1:5" x14ac:dyDescent="0.3">
      <c r="A93" t="s">
        <v>251</v>
      </c>
      <c r="B93" t="s">
        <v>5</v>
      </c>
      <c r="C93" t="s">
        <v>252</v>
      </c>
      <c r="D93" t="s">
        <v>226</v>
      </c>
      <c r="E93" t="str">
        <f>HYPERLINK("https://talan.bank.gov.ua/get-user-certificate/A8yBfMPjMkC5AUQuvMTs","Завантажити сертифікат")</f>
        <v>Завантажити сертифікат</v>
      </c>
    </row>
    <row r="94" spans="1:5" x14ac:dyDescent="0.3">
      <c r="A94" t="s">
        <v>253</v>
      </c>
      <c r="B94" t="s">
        <v>5</v>
      </c>
      <c r="C94" t="s">
        <v>254</v>
      </c>
      <c r="D94" t="s">
        <v>255</v>
      </c>
      <c r="E94" t="str">
        <f>HYPERLINK("https://talan.bank.gov.ua/get-user-certificate/A8yBfxejCOQSvQp8TXFu","Завантажити сертифікат")</f>
        <v>Завантажити сертифікат</v>
      </c>
    </row>
    <row r="95" spans="1:5" x14ac:dyDescent="0.3">
      <c r="A95" t="s">
        <v>256</v>
      </c>
      <c r="B95" t="s">
        <v>5</v>
      </c>
      <c r="C95" t="s">
        <v>257</v>
      </c>
      <c r="D95" t="s">
        <v>258</v>
      </c>
      <c r="E95" t="str">
        <f>HYPERLINK("https://talan.bank.gov.ua/get-user-certificate/A8yBfXUXQxnjOlpqUXqK","Завантажити сертифікат")</f>
        <v>Завантажити сертифікат</v>
      </c>
    </row>
    <row r="96" spans="1:5" x14ac:dyDescent="0.3">
      <c r="A96" t="s">
        <v>259</v>
      </c>
      <c r="B96" t="s">
        <v>5</v>
      </c>
      <c r="C96" t="s">
        <v>260</v>
      </c>
      <c r="D96" t="s">
        <v>19</v>
      </c>
      <c r="E96" t="str">
        <f>HYPERLINK("https://talan.bank.gov.ua/get-user-certificate/A8yBfa5XnUqNy54waq_G","Завантажити сертифікат")</f>
        <v>Завантажити сертифікат</v>
      </c>
    </row>
    <row r="97" spans="1:5" x14ac:dyDescent="0.3">
      <c r="A97" t="s">
        <v>261</v>
      </c>
      <c r="B97" t="s">
        <v>5</v>
      </c>
      <c r="C97" t="s">
        <v>262</v>
      </c>
      <c r="D97" t="s">
        <v>263</v>
      </c>
      <c r="E97" t="str">
        <f>HYPERLINK("https://talan.bank.gov.ua/get-user-certificate/A8yBfK_SegjdQAWJ03Gx","Завантажити сертифікат")</f>
        <v>Завантажити сертифікат</v>
      </c>
    </row>
    <row r="98" spans="1:5" x14ac:dyDescent="0.3">
      <c r="A98" t="s">
        <v>264</v>
      </c>
      <c r="B98" t="s">
        <v>5</v>
      </c>
      <c r="C98" t="s">
        <v>265</v>
      </c>
      <c r="D98" t="s">
        <v>266</v>
      </c>
      <c r="E98" t="str">
        <f>HYPERLINK("https://talan.bank.gov.ua/get-user-certificate/A8yBf67zgrGvZ3g8tOwY","Завантажити сертифікат")</f>
        <v>Завантажити сертифікат</v>
      </c>
    </row>
    <row r="99" spans="1:5" x14ac:dyDescent="0.3">
      <c r="A99" t="s">
        <v>267</v>
      </c>
      <c r="B99" t="s">
        <v>5</v>
      </c>
      <c r="C99" t="s">
        <v>268</v>
      </c>
      <c r="D99" t="s">
        <v>269</v>
      </c>
      <c r="E99" t="str">
        <f>HYPERLINK("https://talan.bank.gov.ua/get-user-certificate/A8yBfDxWPOdGddyGBwJ-","Завантажити сертифікат")</f>
        <v>Завантажити сертифікат</v>
      </c>
    </row>
    <row r="100" spans="1:5" x14ac:dyDescent="0.3">
      <c r="A100" t="s">
        <v>270</v>
      </c>
      <c r="B100" t="s">
        <v>5</v>
      </c>
      <c r="C100" t="s">
        <v>271</v>
      </c>
      <c r="D100" t="s">
        <v>269</v>
      </c>
      <c r="E100" t="str">
        <f>HYPERLINK("https://talan.bank.gov.ua/get-user-certificate/A8yBfZ0E3m5ty_U9cZlV","Завантажити сертифікат")</f>
        <v>Завантажити сертифікат</v>
      </c>
    </row>
    <row r="101" spans="1:5" x14ac:dyDescent="0.3">
      <c r="A101" t="s">
        <v>272</v>
      </c>
      <c r="B101" t="s">
        <v>5</v>
      </c>
      <c r="C101" t="s">
        <v>273</v>
      </c>
      <c r="D101" t="s">
        <v>274</v>
      </c>
      <c r="E101" t="str">
        <f>HYPERLINK("https://talan.bank.gov.ua/get-user-certificate/A8yBfUVxa3IxMAZEJzkT","Завантажити сертифікат")</f>
        <v>Завантажити сертифікат</v>
      </c>
    </row>
    <row r="102" spans="1:5" x14ac:dyDescent="0.3">
      <c r="A102" t="s">
        <v>275</v>
      </c>
      <c r="B102" t="s">
        <v>5</v>
      </c>
      <c r="C102" t="s">
        <v>276</v>
      </c>
      <c r="D102" t="s">
        <v>277</v>
      </c>
      <c r="E102" t="str">
        <f>HYPERLINK("https://talan.bank.gov.ua/get-user-certificate/A8yBfwaXo4fUJihTQYhn","Завантажити сертифікат")</f>
        <v>Завантажити сертифікат</v>
      </c>
    </row>
    <row r="103" spans="1:5" x14ac:dyDescent="0.3">
      <c r="A103" t="s">
        <v>278</v>
      </c>
      <c r="B103" t="s">
        <v>5</v>
      </c>
      <c r="C103" t="s">
        <v>279</v>
      </c>
      <c r="D103" t="s">
        <v>280</v>
      </c>
      <c r="E103" t="str">
        <f>HYPERLINK("https://talan.bank.gov.ua/get-user-certificate/A8yBff-xKxfXhUoBQZ8i","Завантажити сертифікат")</f>
        <v>Завантажити сертифікат</v>
      </c>
    </row>
    <row r="104" spans="1:5" x14ac:dyDescent="0.3">
      <c r="A104" t="s">
        <v>281</v>
      </c>
      <c r="B104" t="s">
        <v>5</v>
      </c>
      <c r="C104" t="s">
        <v>282</v>
      </c>
      <c r="D104" t="s">
        <v>283</v>
      </c>
      <c r="E104" t="str">
        <f>HYPERLINK("https://talan.bank.gov.ua/get-user-certificate/A8yBfLYh_ZzyJxe7raqj","Завантажити сертифікат")</f>
        <v>Завантажити сертифікат</v>
      </c>
    </row>
    <row r="105" spans="1:5" x14ac:dyDescent="0.3">
      <c r="A105" t="s">
        <v>284</v>
      </c>
      <c r="B105" t="s">
        <v>5</v>
      </c>
      <c r="C105" t="s">
        <v>285</v>
      </c>
      <c r="D105" t="s">
        <v>286</v>
      </c>
      <c r="E105" t="str">
        <f>HYPERLINK("https://talan.bank.gov.ua/get-user-certificate/A8yBf1WycQlY-iSAT8x3","Завантажити сертифікат")</f>
        <v>Завантажити сертифікат</v>
      </c>
    </row>
    <row r="106" spans="1:5" x14ac:dyDescent="0.3">
      <c r="A106" t="s">
        <v>287</v>
      </c>
      <c r="B106" t="s">
        <v>5</v>
      </c>
      <c r="C106" t="s">
        <v>288</v>
      </c>
      <c r="D106" t="s">
        <v>289</v>
      </c>
      <c r="E106" t="str">
        <f>HYPERLINK("https://talan.bank.gov.ua/get-user-certificate/A8yBfbELfg9ZCiNwvX45","Завантажити сертифікат")</f>
        <v>Завантажити сертифікат</v>
      </c>
    </row>
    <row r="107" spans="1:5" x14ac:dyDescent="0.3">
      <c r="A107" t="s">
        <v>290</v>
      </c>
      <c r="B107" t="s">
        <v>5</v>
      </c>
      <c r="C107" t="s">
        <v>291</v>
      </c>
      <c r="D107" t="s">
        <v>292</v>
      </c>
      <c r="E107" t="str">
        <f>HYPERLINK("https://talan.bank.gov.ua/get-user-certificate/A8yBf-LzzoKfRoy_SyWu","Завантажити сертифікат")</f>
        <v>Завантажити сертифікат</v>
      </c>
    </row>
    <row r="108" spans="1:5" x14ac:dyDescent="0.3">
      <c r="A108" t="s">
        <v>293</v>
      </c>
      <c r="B108" t="s">
        <v>5</v>
      </c>
      <c r="C108" t="s">
        <v>294</v>
      </c>
      <c r="D108" t="s">
        <v>295</v>
      </c>
      <c r="E108" t="str">
        <f>HYPERLINK("https://talan.bank.gov.ua/get-user-certificate/A8yBfo_YQXZcnMtReaPV","Завантажити сертифікат")</f>
        <v>Завантажити сертифікат</v>
      </c>
    </row>
    <row r="109" spans="1:5" x14ac:dyDescent="0.3">
      <c r="A109" t="s">
        <v>296</v>
      </c>
      <c r="B109" t="s">
        <v>5</v>
      </c>
      <c r="C109" t="s">
        <v>297</v>
      </c>
      <c r="D109" t="s">
        <v>298</v>
      </c>
      <c r="E109" t="str">
        <f>HYPERLINK("https://talan.bank.gov.ua/get-user-certificate/A8yBfchTR4z0RhxnFytQ","Завантажити сертифікат")</f>
        <v>Завантажити сертифікат</v>
      </c>
    </row>
    <row r="110" spans="1:5" x14ac:dyDescent="0.3">
      <c r="A110" t="s">
        <v>299</v>
      </c>
      <c r="B110" t="s">
        <v>5</v>
      </c>
      <c r="C110" t="s">
        <v>300</v>
      </c>
      <c r="D110" t="s">
        <v>301</v>
      </c>
      <c r="E110" t="str">
        <f>HYPERLINK("https://talan.bank.gov.ua/get-user-certificate/A8yBfIv_tUwExTQNVE2n","Завантажити сертифікат")</f>
        <v>Завантажити сертифікат</v>
      </c>
    </row>
    <row r="111" spans="1:5" x14ac:dyDescent="0.3">
      <c r="A111" t="s">
        <v>302</v>
      </c>
      <c r="B111" t="s">
        <v>5</v>
      </c>
      <c r="C111" t="s">
        <v>303</v>
      </c>
      <c r="D111" t="s">
        <v>301</v>
      </c>
      <c r="E111" t="str">
        <f>HYPERLINK("https://talan.bank.gov.ua/get-user-certificate/A8yBfySt3zTXDaYHeGP5","Завантажити сертифікат")</f>
        <v>Завантажити сертифікат</v>
      </c>
    </row>
    <row r="112" spans="1:5" x14ac:dyDescent="0.3">
      <c r="A112" t="s">
        <v>304</v>
      </c>
      <c r="B112" t="s">
        <v>5</v>
      </c>
      <c r="C112" t="s">
        <v>305</v>
      </c>
      <c r="D112" t="s">
        <v>301</v>
      </c>
      <c r="E112" t="str">
        <f>HYPERLINK("https://talan.bank.gov.ua/get-user-certificate/A8yBfYMJV2G1EQpyQLXz","Завантажити сертифікат")</f>
        <v>Завантажити сертифікат</v>
      </c>
    </row>
    <row r="113" spans="1:5" x14ac:dyDescent="0.3">
      <c r="A113" t="s">
        <v>306</v>
      </c>
      <c r="B113" t="s">
        <v>5</v>
      </c>
      <c r="C113" t="s">
        <v>307</v>
      </c>
      <c r="D113" t="s">
        <v>308</v>
      </c>
      <c r="E113" t="str">
        <f>HYPERLINK("https://talan.bank.gov.ua/get-user-certificate/A8yBflc2UpWS6SFNof5_","Завантажити сертифікат")</f>
        <v>Завантажити сертифікат</v>
      </c>
    </row>
    <row r="114" spans="1:5" x14ac:dyDescent="0.3">
      <c r="A114" t="s">
        <v>309</v>
      </c>
      <c r="B114" t="s">
        <v>5</v>
      </c>
      <c r="C114" t="s">
        <v>310</v>
      </c>
      <c r="D114" t="s">
        <v>311</v>
      </c>
      <c r="E114" t="str">
        <f>HYPERLINK("https://talan.bank.gov.ua/get-user-certificate/A8yBfXnys9PStDhRlGdT","Завантажити сертифікат")</f>
        <v>Завантажити сертифікат</v>
      </c>
    </row>
    <row r="115" spans="1:5" x14ac:dyDescent="0.3">
      <c r="A115" t="s">
        <v>312</v>
      </c>
      <c r="B115" t="s">
        <v>5</v>
      </c>
      <c r="C115" t="s">
        <v>313</v>
      </c>
      <c r="D115" t="s">
        <v>195</v>
      </c>
      <c r="E115" t="str">
        <f>HYPERLINK("https://talan.bank.gov.ua/get-user-certificate/A8yBfkxrL-YsxQ2mRu0G","Завантажити сертифікат")</f>
        <v>Завантажити сертифікат</v>
      </c>
    </row>
    <row r="116" spans="1:5" x14ac:dyDescent="0.3">
      <c r="A116" t="s">
        <v>314</v>
      </c>
      <c r="B116" t="s">
        <v>5</v>
      </c>
      <c r="C116" t="s">
        <v>315</v>
      </c>
      <c r="D116" t="s">
        <v>316</v>
      </c>
      <c r="E116" t="str">
        <f>HYPERLINK("https://talan.bank.gov.ua/get-user-certificate/A8yBfXtu_pMEFGvG5uS1","Завантажити сертифікат")</f>
        <v>Завантажити сертифікат</v>
      </c>
    </row>
    <row r="117" spans="1:5" x14ac:dyDescent="0.3">
      <c r="A117" t="s">
        <v>317</v>
      </c>
      <c r="B117" t="s">
        <v>5</v>
      </c>
      <c r="C117" t="s">
        <v>318</v>
      </c>
      <c r="D117" t="s">
        <v>319</v>
      </c>
      <c r="E117" t="str">
        <f>HYPERLINK("https://talan.bank.gov.ua/get-user-certificate/A8yBf5SB1fEEc7kHsrDz","Завантажити сертифікат")</f>
        <v>Завантажити сертифікат</v>
      </c>
    </row>
    <row r="118" spans="1:5" x14ac:dyDescent="0.3">
      <c r="A118" t="s">
        <v>320</v>
      </c>
      <c r="B118" t="s">
        <v>5</v>
      </c>
      <c r="C118" t="s">
        <v>321</v>
      </c>
      <c r="D118" t="s">
        <v>195</v>
      </c>
      <c r="E118" t="str">
        <f>HYPERLINK("https://talan.bank.gov.ua/get-user-certificate/A8yBfuwdtRsa5kMRvG6o","Завантажити сертифікат")</f>
        <v>Завантажити сертифікат</v>
      </c>
    </row>
    <row r="119" spans="1:5" x14ac:dyDescent="0.3">
      <c r="A119" t="s">
        <v>322</v>
      </c>
      <c r="B119" t="s">
        <v>5</v>
      </c>
      <c r="C119" t="s">
        <v>323</v>
      </c>
      <c r="D119" t="s">
        <v>208</v>
      </c>
      <c r="E119" t="str">
        <f>HYPERLINK("https://talan.bank.gov.ua/get-user-certificate/A8yBfz_G_WoVwV3MjWHt","Завантажити сертифікат")</f>
        <v>Завантажити сертифікат</v>
      </c>
    </row>
    <row r="120" spans="1:5" x14ac:dyDescent="0.3">
      <c r="A120" t="s">
        <v>324</v>
      </c>
      <c r="B120" t="s">
        <v>5</v>
      </c>
      <c r="C120" t="s">
        <v>325</v>
      </c>
      <c r="D120" t="s">
        <v>326</v>
      </c>
      <c r="E120" t="str">
        <f>HYPERLINK("https://talan.bank.gov.ua/get-user-certificate/A8yBf2zrA7Y8kIoLDZna","Завантажити сертифікат")</f>
        <v>Завантажити сертифікат</v>
      </c>
    </row>
    <row r="121" spans="1:5" x14ac:dyDescent="0.3">
      <c r="A121" t="s">
        <v>327</v>
      </c>
      <c r="B121" t="s">
        <v>5</v>
      </c>
      <c r="C121" t="s">
        <v>328</v>
      </c>
      <c r="D121" t="s">
        <v>329</v>
      </c>
      <c r="E121" t="str">
        <f>HYPERLINK("https://talan.bank.gov.ua/get-user-certificate/A8yBfNKCohCRxEN3a2WB","Завантажити сертифікат")</f>
        <v>Завантажити сертифікат</v>
      </c>
    </row>
    <row r="122" spans="1:5" x14ac:dyDescent="0.3">
      <c r="A122" t="s">
        <v>330</v>
      </c>
      <c r="B122" t="s">
        <v>5</v>
      </c>
      <c r="C122" t="s">
        <v>331</v>
      </c>
      <c r="D122" t="s">
        <v>332</v>
      </c>
      <c r="E122" t="str">
        <f>HYPERLINK("https://talan.bank.gov.ua/get-user-certificate/A8yBfokL2Ou35sGMFUkX","Завантажити сертифікат")</f>
        <v>Завантажити сертифікат</v>
      </c>
    </row>
    <row r="123" spans="1:5" x14ac:dyDescent="0.3">
      <c r="A123" t="s">
        <v>333</v>
      </c>
      <c r="B123" t="s">
        <v>5</v>
      </c>
      <c r="C123" t="s">
        <v>334</v>
      </c>
      <c r="D123" t="s">
        <v>62</v>
      </c>
      <c r="E123" t="str">
        <f>HYPERLINK("https://talan.bank.gov.ua/get-user-certificate/A8yBfsxO5GkKNBNRQJvg","Завантажити сертифікат")</f>
        <v>Завантажити сертифікат</v>
      </c>
    </row>
    <row r="124" spans="1:5" x14ac:dyDescent="0.3">
      <c r="A124" t="s">
        <v>335</v>
      </c>
      <c r="B124" t="s">
        <v>5</v>
      </c>
      <c r="C124" t="s">
        <v>336</v>
      </c>
      <c r="D124" t="s">
        <v>269</v>
      </c>
      <c r="E124" t="str">
        <f>HYPERLINK("https://talan.bank.gov.ua/get-user-certificate/A8yBfXtGOk8uJHbi_PQ4","Завантажити сертифікат")</f>
        <v>Завантажити сертифікат</v>
      </c>
    </row>
    <row r="125" spans="1:5" x14ac:dyDescent="0.3">
      <c r="A125" t="s">
        <v>337</v>
      </c>
      <c r="B125" t="s">
        <v>5</v>
      </c>
      <c r="C125" t="s">
        <v>338</v>
      </c>
      <c r="D125" t="s">
        <v>339</v>
      </c>
      <c r="E125" t="str">
        <f>HYPERLINK("https://talan.bank.gov.ua/get-user-certificate/A8yBfjTMDOa7mRK7VSfP","Завантажити сертифікат")</f>
        <v>Завантажити сертифікат</v>
      </c>
    </row>
    <row r="126" spans="1:5" x14ac:dyDescent="0.3">
      <c r="A126" t="s">
        <v>340</v>
      </c>
      <c r="B126" t="s">
        <v>5</v>
      </c>
      <c r="C126" t="s">
        <v>341</v>
      </c>
      <c r="D126" t="s">
        <v>342</v>
      </c>
      <c r="E126" t="str">
        <f>HYPERLINK("https://talan.bank.gov.ua/get-user-certificate/A8yBfLKT-boxXJhgoDgO","Завантажити сертифікат")</f>
        <v>Завантажити сертифікат</v>
      </c>
    </row>
    <row r="127" spans="1:5" x14ac:dyDescent="0.3">
      <c r="A127" t="s">
        <v>343</v>
      </c>
      <c r="B127" t="s">
        <v>5</v>
      </c>
      <c r="C127" t="s">
        <v>344</v>
      </c>
      <c r="D127" t="s">
        <v>345</v>
      </c>
      <c r="E127" t="str">
        <f>HYPERLINK("https://talan.bank.gov.ua/get-user-certificate/A8yBfs_B4AoBK5nER5oB","Завантажити сертифікат")</f>
        <v>Завантажити сертифікат</v>
      </c>
    </row>
    <row r="128" spans="1:5" x14ac:dyDescent="0.3">
      <c r="A128" t="s">
        <v>346</v>
      </c>
      <c r="B128" t="s">
        <v>5</v>
      </c>
      <c r="C128" t="s">
        <v>347</v>
      </c>
      <c r="D128" t="s">
        <v>348</v>
      </c>
      <c r="E128" t="str">
        <f>HYPERLINK("https://talan.bank.gov.ua/get-user-certificate/A8yBfCY1R79mfcgyQ6Ow","Завантажити сертифікат")</f>
        <v>Завантажити сертифікат</v>
      </c>
    </row>
    <row r="129" spans="1:5" x14ac:dyDescent="0.3">
      <c r="A129" t="s">
        <v>349</v>
      </c>
      <c r="B129" t="s">
        <v>5</v>
      </c>
      <c r="C129" t="s">
        <v>350</v>
      </c>
      <c r="D129" t="s">
        <v>351</v>
      </c>
      <c r="E129" t="str">
        <f>HYPERLINK("https://talan.bank.gov.ua/get-user-certificate/A8yBfjN1gTc0_Lt41o6S","Завантажити сертифікат")</f>
        <v>Завантажити сертифікат</v>
      </c>
    </row>
    <row r="130" spans="1:5" x14ac:dyDescent="0.3">
      <c r="A130" t="s">
        <v>352</v>
      </c>
      <c r="B130" t="s">
        <v>5</v>
      </c>
      <c r="C130" t="s">
        <v>353</v>
      </c>
      <c r="D130" t="s">
        <v>217</v>
      </c>
      <c r="E130" t="str">
        <f>HYPERLINK("https://talan.bank.gov.ua/get-user-certificate/A8yBfOIiPVXYbwE1yOW6","Завантажити сертифікат")</f>
        <v>Завантажити сертифікат</v>
      </c>
    </row>
    <row r="131" spans="1:5" x14ac:dyDescent="0.3">
      <c r="A131" t="s">
        <v>354</v>
      </c>
      <c r="B131" t="s">
        <v>5</v>
      </c>
      <c r="C131" t="s">
        <v>355</v>
      </c>
      <c r="D131" t="s">
        <v>356</v>
      </c>
      <c r="E131" t="str">
        <f>HYPERLINK("https://talan.bank.gov.ua/get-user-certificate/A8yBf78K-bqTZ8JoXo81","Завантажити сертифікат")</f>
        <v>Завантажити сертифікат</v>
      </c>
    </row>
    <row r="132" spans="1:5" x14ac:dyDescent="0.3">
      <c r="A132" t="s">
        <v>357</v>
      </c>
      <c r="B132" t="s">
        <v>5</v>
      </c>
      <c r="C132" t="s">
        <v>358</v>
      </c>
      <c r="D132" t="s">
        <v>308</v>
      </c>
      <c r="E132" t="str">
        <f>HYPERLINK("https://talan.bank.gov.ua/get-user-certificate/A8yBf1DHPF53gD7E_Ass","Завантажити сертифікат")</f>
        <v>Завантажити сертифікат</v>
      </c>
    </row>
    <row r="133" spans="1:5" x14ac:dyDescent="0.3">
      <c r="A133" t="s">
        <v>359</v>
      </c>
      <c r="B133" t="s">
        <v>5</v>
      </c>
      <c r="C133" t="s">
        <v>360</v>
      </c>
      <c r="D133" t="s">
        <v>311</v>
      </c>
      <c r="E133" t="str">
        <f>HYPERLINK("https://talan.bank.gov.ua/get-user-certificate/A8yBfzN4Nov_wOgGI3fb","Завантажити сертифікат")</f>
        <v>Завантажити сертифікат</v>
      </c>
    </row>
    <row r="134" spans="1:5" x14ac:dyDescent="0.3">
      <c r="A134" t="s">
        <v>361</v>
      </c>
      <c r="B134" t="s">
        <v>5</v>
      </c>
      <c r="C134" t="s">
        <v>362</v>
      </c>
      <c r="D134" t="s">
        <v>363</v>
      </c>
      <c r="E134" t="str">
        <f>HYPERLINK("https://talan.bank.gov.ua/get-user-certificate/A8yBfjfCFGPY8mwu8ts2","Завантажити сертифікат")</f>
        <v>Завантажити сертифікат</v>
      </c>
    </row>
    <row r="135" spans="1:5" x14ac:dyDescent="0.3">
      <c r="A135" t="s">
        <v>364</v>
      </c>
      <c r="B135" t="s">
        <v>5</v>
      </c>
      <c r="C135" t="s">
        <v>365</v>
      </c>
      <c r="D135" t="s">
        <v>366</v>
      </c>
      <c r="E135" t="str">
        <f>HYPERLINK("https://talan.bank.gov.ua/get-user-certificate/A8yBfwJ6otYn4q8efT-J","Завантажити сертифікат")</f>
        <v>Завантажити сертифікат</v>
      </c>
    </row>
    <row r="136" spans="1:5" x14ac:dyDescent="0.3">
      <c r="A136" t="s">
        <v>367</v>
      </c>
      <c r="B136" t="s">
        <v>5</v>
      </c>
      <c r="C136" t="s">
        <v>368</v>
      </c>
      <c r="D136" t="s">
        <v>369</v>
      </c>
      <c r="E136" t="str">
        <f>HYPERLINK("https://talan.bank.gov.ua/get-user-certificate/A8yBfsbnakfD4m3jd6QR","Завантажити сертифікат")</f>
        <v>Завантажити сертифікат</v>
      </c>
    </row>
    <row r="137" spans="1:5" x14ac:dyDescent="0.3">
      <c r="A137" t="s">
        <v>370</v>
      </c>
      <c r="B137" t="s">
        <v>5</v>
      </c>
      <c r="C137" t="s">
        <v>371</v>
      </c>
      <c r="D137" t="s">
        <v>372</v>
      </c>
      <c r="E137" t="str">
        <f>HYPERLINK("https://talan.bank.gov.ua/get-user-certificate/A8yBfpvABigKO_aies-y","Завантажити сертифікат")</f>
        <v>Завантажити сертифікат</v>
      </c>
    </row>
    <row r="138" spans="1:5" x14ac:dyDescent="0.3">
      <c r="A138" t="s">
        <v>373</v>
      </c>
      <c r="B138" t="s">
        <v>5</v>
      </c>
      <c r="C138" t="s">
        <v>374</v>
      </c>
      <c r="D138" t="s">
        <v>208</v>
      </c>
      <c r="E138" t="str">
        <f>HYPERLINK("https://talan.bank.gov.ua/get-user-certificate/A8yBfu19SYpIZueYO92l","Завантажити сертифікат")</f>
        <v>Завантажити сертифікат</v>
      </c>
    </row>
    <row r="139" spans="1:5" x14ac:dyDescent="0.3">
      <c r="A139" t="s">
        <v>375</v>
      </c>
      <c r="B139" t="s">
        <v>5</v>
      </c>
      <c r="C139" t="s">
        <v>376</v>
      </c>
      <c r="D139" t="s">
        <v>377</v>
      </c>
      <c r="E139" t="str">
        <f>HYPERLINK("https://talan.bank.gov.ua/get-user-certificate/A8yBfo0BcD_wKrNs55M8","Завантажити сертифікат")</f>
        <v>Завантажити сертифікат</v>
      </c>
    </row>
    <row r="140" spans="1:5" x14ac:dyDescent="0.3">
      <c r="A140" t="s">
        <v>378</v>
      </c>
      <c r="B140" t="s">
        <v>5</v>
      </c>
      <c r="C140" t="s">
        <v>379</v>
      </c>
      <c r="D140" t="s">
        <v>342</v>
      </c>
      <c r="E140" t="str">
        <f>HYPERLINK("https://talan.bank.gov.ua/get-user-certificate/A8yBf4iuiPKngL1CyNPC","Завантажити сертифікат")</f>
        <v>Завантажити сертифікат</v>
      </c>
    </row>
    <row r="141" spans="1:5" x14ac:dyDescent="0.3">
      <c r="A141" t="s">
        <v>380</v>
      </c>
      <c r="B141" t="s">
        <v>5</v>
      </c>
      <c r="C141" t="s">
        <v>381</v>
      </c>
      <c r="D141" t="s">
        <v>382</v>
      </c>
      <c r="E141" t="str">
        <f>HYPERLINK("https://talan.bank.gov.ua/get-user-certificate/A8yBfWpeFdDTGqUzC0qX","Завантажити сертифікат")</f>
        <v>Завантажити сертифікат</v>
      </c>
    </row>
    <row r="142" spans="1:5" x14ac:dyDescent="0.3">
      <c r="A142" t="s">
        <v>383</v>
      </c>
      <c r="B142" t="s">
        <v>5</v>
      </c>
      <c r="C142" t="s">
        <v>384</v>
      </c>
      <c r="D142" t="s">
        <v>385</v>
      </c>
      <c r="E142" t="str">
        <f>HYPERLINK("https://talan.bank.gov.ua/get-user-certificate/A8yBfZxkOIXj65Oaq2rv","Завантажити сертифікат")</f>
        <v>Завантажити сертифікат</v>
      </c>
    </row>
    <row r="143" spans="1:5" x14ac:dyDescent="0.3">
      <c r="A143" t="s">
        <v>386</v>
      </c>
      <c r="B143" t="s">
        <v>5</v>
      </c>
      <c r="C143" t="s">
        <v>387</v>
      </c>
      <c r="D143" t="s">
        <v>388</v>
      </c>
      <c r="E143" t="str">
        <f>HYPERLINK("https://talan.bank.gov.ua/get-user-certificate/A8yBf97swNGTcS5sLN_d","Завантажити сертифікат")</f>
        <v>Завантажити сертифікат</v>
      </c>
    </row>
    <row r="144" spans="1:5" x14ac:dyDescent="0.3">
      <c r="A144" t="s">
        <v>389</v>
      </c>
      <c r="B144" t="s">
        <v>5</v>
      </c>
      <c r="C144" t="s">
        <v>390</v>
      </c>
      <c r="D144" t="s">
        <v>391</v>
      </c>
      <c r="E144" t="str">
        <f>HYPERLINK("https://talan.bank.gov.ua/get-user-certificate/A8yBfnq5Eq1hseocZQcJ","Завантажити сертифікат")</f>
        <v>Завантажити сертифікат</v>
      </c>
    </row>
    <row r="145" spans="1:5" x14ac:dyDescent="0.3">
      <c r="A145" t="s">
        <v>392</v>
      </c>
      <c r="B145" t="s">
        <v>5</v>
      </c>
      <c r="C145" t="s">
        <v>393</v>
      </c>
      <c r="D145" t="s">
        <v>342</v>
      </c>
      <c r="E145" t="str">
        <f>HYPERLINK("https://talan.bank.gov.ua/get-user-certificate/A8yBfoT-laqY8XPADHWu","Завантажити сертифікат")</f>
        <v>Завантажити сертифікат</v>
      </c>
    </row>
    <row r="146" spans="1:5" x14ac:dyDescent="0.3">
      <c r="A146" t="s">
        <v>394</v>
      </c>
      <c r="B146" t="s">
        <v>5</v>
      </c>
      <c r="C146" t="s">
        <v>395</v>
      </c>
      <c r="D146" t="s">
        <v>396</v>
      </c>
      <c r="E146" t="str">
        <f>HYPERLINK("https://talan.bank.gov.ua/get-user-certificate/A8yBfn0rxoBqSMhQGPMO","Завантажити сертифікат")</f>
        <v>Завантажити сертифікат</v>
      </c>
    </row>
    <row r="147" spans="1:5" x14ac:dyDescent="0.3">
      <c r="A147" t="s">
        <v>397</v>
      </c>
      <c r="B147" t="s">
        <v>5</v>
      </c>
      <c r="C147" t="s">
        <v>398</v>
      </c>
      <c r="D147" t="s">
        <v>399</v>
      </c>
      <c r="E147" t="str">
        <f>HYPERLINK("https://talan.bank.gov.ua/get-user-certificate/A8yBfEQU-MnZhaRn3lFi","Завантажити сертифікат")</f>
        <v>Завантажити сертифікат</v>
      </c>
    </row>
    <row r="148" spans="1:5" x14ac:dyDescent="0.3">
      <c r="A148" t="s">
        <v>400</v>
      </c>
      <c r="B148" t="s">
        <v>5</v>
      </c>
      <c r="C148" t="s">
        <v>401</v>
      </c>
      <c r="D148" t="s">
        <v>149</v>
      </c>
      <c r="E148" t="str">
        <f>HYPERLINK("https://talan.bank.gov.ua/get-user-certificate/A8yBfuEk87Rve6Pw2HS3","Завантажити сертифікат")</f>
        <v>Завантажити сертифікат</v>
      </c>
    </row>
    <row r="149" spans="1:5" x14ac:dyDescent="0.3">
      <c r="A149" t="s">
        <v>402</v>
      </c>
      <c r="B149" t="s">
        <v>5</v>
      </c>
      <c r="C149" t="s">
        <v>403</v>
      </c>
      <c r="D149" t="s">
        <v>308</v>
      </c>
      <c r="E149" t="str">
        <f>HYPERLINK("https://talan.bank.gov.ua/get-user-certificate/A8yBf0mf_lTMXP_pejZw","Завантажити сертифікат")</f>
        <v>Завантажити сертифікат</v>
      </c>
    </row>
    <row r="150" spans="1:5" x14ac:dyDescent="0.3">
      <c r="A150" t="s">
        <v>404</v>
      </c>
      <c r="B150" t="s">
        <v>5</v>
      </c>
      <c r="C150" t="s">
        <v>405</v>
      </c>
      <c r="D150" t="s">
        <v>406</v>
      </c>
      <c r="E150" t="str">
        <f>HYPERLINK("https://talan.bank.gov.ua/get-user-certificate/A8yBfP6q1HkkiEw_3rT4","Завантажити сертифікат")</f>
        <v>Завантажити сертифікат</v>
      </c>
    </row>
    <row r="151" spans="1:5" x14ac:dyDescent="0.3">
      <c r="A151" t="s">
        <v>407</v>
      </c>
      <c r="B151" t="s">
        <v>5</v>
      </c>
      <c r="C151" t="s">
        <v>408</v>
      </c>
      <c r="D151" t="s">
        <v>409</v>
      </c>
      <c r="E151" t="str">
        <f>HYPERLINK("https://talan.bank.gov.ua/get-user-certificate/A8yBfERrn3btkcm8idOU","Завантажити сертифікат")</f>
        <v>Завантажити сертифікат</v>
      </c>
    </row>
    <row r="152" spans="1:5" x14ac:dyDescent="0.3">
      <c r="A152" t="s">
        <v>410</v>
      </c>
      <c r="B152" t="s">
        <v>5</v>
      </c>
      <c r="C152" t="s">
        <v>411</v>
      </c>
      <c r="D152" t="s">
        <v>342</v>
      </c>
      <c r="E152" t="str">
        <f>HYPERLINK("https://talan.bank.gov.ua/get-user-certificate/A8yBfXc1piy-DsCr-0WH","Завантажити сертифікат")</f>
        <v>Завантажити сертифікат</v>
      </c>
    </row>
    <row r="153" spans="1:5" x14ac:dyDescent="0.3">
      <c r="A153" t="s">
        <v>412</v>
      </c>
      <c r="B153" t="s">
        <v>5</v>
      </c>
      <c r="C153" t="s">
        <v>413</v>
      </c>
      <c r="D153" t="s">
        <v>414</v>
      </c>
      <c r="E153" t="str">
        <f>HYPERLINK("https://talan.bank.gov.ua/get-user-certificate/A8yBftPf_32F5fWWkIs8","Завантажити сертифікат")</f>
        <v>Завантажити сертифікат</v>
      </c>
    </row>
    <row r="154" spans="1:5" x14ac:dyDescent="0.3">
      <c r="A154" t="s">
        <v>415</v>
      </c>
      <c r="B154" t="s">
        <v>5</v>
      </c>
      <c r="C154" t="s">
        <v>416</v>
      </c>
      <c r="D154" t="s">
        <v>417</v>
      </c>
      <c r="E154" t="str">
        <f>HYPERLINK("https://talan.bank.gov.ua/get-user-certificate/A8yBfaB-1NdUtZn-tGNO","Завантажити сертифікат")</f>
        <v>Завантажити сертифікат</v>
      </c>
    </row>
    <row r="155" spans="1:5" x14ac:dyDescent="0.3">
      <c r="A155" t="s">
        <v>418</v>
      </c>
      <c r="B155" t="s">
        <v>5</v>
      </c>
      <c r="C155" t="s">
        <v>419</v>
      </c>
      <c r="D155" t="s">
        <v>363</v>
      </c>
      <c r="E155" t="str">
        <f>HYPERLINK("https://talan.bank.gov.ua/get-user-certificate/A8yBf38Cv4wjL4hLuPQZ","Завантажити сертифікат")</f>
        <v>Завантажити сертифікат</v>
      </c>
    </row>
    <row r="156" spans="1:5" x14ac:dyDescent="0.3">
      <c r="A156" t="s">
        <v>420</v>
      </c>
      <c r="B156" t="s">
        <v>5</v>
      </c>
      <c r="C156" t="s">
        <v>421</v>
      </c>
      <c r="D156" t="s">
        <v>342</v>
      </c>
      <c r="E156" t="str">
        <f>HYPERLINK("https://talan.bank.gov.ua/get-user-certificate/A8yBfz40fpOJIM8tBZHb","Завантажити сертифікат")</f>
        <v>Завантажити сертифікат</v>
      </c>
    </row>
    <row r="157" spans="1:5" x14ac:dyDescent="0.3">
      <c r="A157" t="s">
        <v>422</v>
      </c>
      <c r="B157" t="s">
        <v>5</v>
      </c>
      <c r="C157" t="s">
        <v>423</v>
      </c>
      <c r="D157" t="s">
        <v>149</v>
      </c>
      <c r="E157" t="str">
        <f>HYPERLINK("https://talan.bank.gov.ua/get-user-certificate/A8yBfCm8pxYJoVHOa6uf","Завантажити сертифікат")</f>
        <v>Завантажити сертифікат</v>
      </c>
    </row>
    <row r="158" spans="1:5" x14ac:dyDescent="0.3">
      <c r="A158" t="s">
        <v>424</v>
      </c>
      <c r="B158" t="s">
        <v>5</v>
      </c>
      <c r="C158" t="s">
        <v>425</v>
      </c>
      <c r="D158" t="s">
        <v>426</v>
      </c>
      <c r="E158" t="str">
        <f>HYPERLINK("https://talan.bank.gov.ua/get-user-certificate/A8yBfdraVmQ9i8z0JnTC","Завантажити сертифікат")</f>
        <v>Завантажити сертифікат</v>
      </c>
    </row>
    <row r="159" spans="1:5" x14ac:dyDescent="0.3">
      <c r="A159" t="s">
        <v>427</v>
      </c>
      <c r="B159" t="s">
        <v>5</v>
      </c>
      <c r="C159" t="s">
        <v>428</v>
      </c>
      <c r="D159" t="s">
        <v>429</v>
      </c>
      <c r="E159" t="str">
        <f>HYPERLINK("https://talan.bank.gov.ua/get-user-certificate/A8yBf6tR0NLlIH7j-cWz","Завантажити сертифікат")</f>
        <v>Завантажити сертифікат</v>
      </c>
    </row>
    <row r="160" spans="1:5" x14ac:dyDescent="0.3">
      <c r="A160" t="s">
        <v>430</v>
      </c>
      <c r="B160" t="s">
        <v>5</v>
      </c>
      <c r="C160" t="s">
        <v>431</v>
      </c>
      <c r="D160" t="s">
        <v>432</v>
      </c>
      <c r="E160" t="str">
        <f>HYPERLINK("https://talan.bank.gov.ua/get-user-certificate/A8yBfBJd9XvjO5EwdvBg","Завантажити сертифікат")</f>
        <v>Завантажити сертифікат</v>
      </c>
    </row>
    <row r="161" spans="1:5" x14ac:dyDescent="0.3">
      <c r="A161" t="s">
        <v>433</v>
      </c>
      <c r="B161" t="s">
        <v>5</v>
      </c>
      <c r="C161" t="s">
        <v>434</v>
      </c>
      <c r="D161" t="s">
        <v>435</v>
      </c>
      <c r="E161" t="str">
        <f>HYPERLINK("https://talan.bank.gov.ua/get-user-certificate/A8yBfOhSImJH9iMnZOMl","Завантажити сертифікат")</f>
        <v>Завантажити сертифікат</v>
      </c>
    </row>
    <row r="162" spans="1:5" x14ac:dyDescent="0.3">
      <c r="A162" t="s">
        <v>436</v>
      </c>
      <c r="B162" t="s">
        <v>5</v>
      </c>
      <c r="C162" t="s">
        <v>437</v>
      </c>
      <c r="D162" t="s">
        <v>438</v>
      </c>
      <c r="E162" t="str">
        <f>HYPERLINK("https://talan.bank.gov.ua/get-user-certificate/A8yBfNt0LM72Pr1X0rG_","Завантажити сертифікат")</f>
        <v>Завантажити сертифікат</v>
      </c>
    </row>
    <row r="163" spans="1:5" x14ac:dyDescent="0.3">
      <c r="A163" t="s">
        <v>439</v>
      </c>
      <c r="B163" t="s">
        <v>5</v>
      </c>
      <c r="C163" t="s">
        <v>440</v>
      </c>
      <c r="D163" t="s">
        <v>441</v>
      </c>
      <c r="E163" t="str">
        <f>HYPERLINK("https://talan.bank.gov.ua/get-user-certificate/A8yBfzII646qIc5RgrWy","Завантажити сертифікат")</f>
        <v>Завантажити сертифікат</v>
      </c>
    </row>
    <row r="164" spans="1:5" x14ac:dyDescent="0.3">
      <c r="A164" t="s">
        <v>442</v>
      </c>
      <c r="B164" t="s">
        <v>5</v>
      </c>
      <c r="C164" t="s">
        <v>443</v>
      </c>
      <c r="D164" t="s">
        <v>444</v>
      </c>
      <c r="E164" t="str">
        <f>HYPERLINK("https://talan.bank.gov.ua/get-user-certificate/A8yBf53_UU8qwMYDHU_5","Завантажити сертифікат")</f>
        <v>Завантажити сертифікат</v>
      </c>
    </row>
    <row r="165" spans="1:5" x14ac:dyDescent="0.3">
      <c r="A165" t="s">
        <v>445</v>
      </c>
      <c r="B165" t="s">
        <v>5</v>
      </c>
      <c r="C165" t="s">
        <v>446</v>
      </c>
      <c r="D165" t="s">
        <v>447</v>
      </c>
      <c r="E165" t="str">
        <f>HYPERLINK("https://talan.bank.gov.ua/get-user-certificate/A8yBfmdkk6jLmewDWv39","Завантажити сертифікат")</f>
        <v>Завантажити сертифікат</v>
      </c>
    </row>
    <row r="166" spans="1:5" x14ac:dyDescent="0.3">
      <c r="A166" t="s">
        <v>448</v>
      </c>
      <c r="B166" t="s">
        <v>5</v>
      </c>
      <c r="C166" t="s">
        <v>449</v>
      </c>
      <c r="D166" t="s">
        <v>450</v>
      </c>
      <c r="E166" t="str">
        <f>HYPERLINK("https://talan.bank.gov.ua/get-user-certificate/A8yBfmxNX7hIOD1-w5ib","Завантажити сертифікат")</f>
        <v>Завантажити сертифікат</v>
      </c>
    </row>
    <row r="167" spans="1:5" x14ac:dyDescent="0.3">
      <c r="A167" t="s">
        <v>451</v>
      </c>
      <c r="B167" t="s">
        <v>5</v>
      </c>
      <c r="C167" t="s">
        <v>452</v>
      </c>
      <c r="D167" t="s">
        <v>13</v>
      </c>
      <c r="E167" t="str">
        <f>HYPERLINK("https://talan.bank.gov.ua/get-user-certificate/A8yBfH5LwHMGO8cWJeV1","Завантажити сертифікат")</f>
        <v>Завантажити сертифікат</v>
      </c>
    </row>
    <row r="168" spans="1:5" x14ac:dyDescent="0.3">
      <c r="A168" t="s">
        <v>453</v>
      </c>
      <c r="B168" t="s">
        <v>5</v>
      </c>
      <c r="C168" t="s">
        <v>454</v>
      </c>
      <c r="D168" t="s">
        <v>455</v>
      </c>
      <c r="E168" t="str">
        <f>HYPERLINK("https://talan.bank.gov.ua/get-user-certificate/A8yBfW9cApJouCTOdJaP","Завантажити сертифікат")</f>
        <v>Завантажити сертифікат</v>
      </c>
    </row>
    <row r="169" spans="1:5" x14ac:dyDescent="0.3">
      <c r="A169" t="s">
        <v>456</v>
      </c>
      <c r="B169" t="s">
        <v>5</v>
      </c>
      <c r="C169" t="s">
        <v>457</v>
      </c>
      <c r="D169" t="s">
        <v>458</v>
      </c>
      <c r="E169" t="str">
        <f>HYPERLINK("https://talan.bank.gov.ua/get-user-certificate/A8yBfPjTY-0--OJEcPL2","Завантажити сертифікат")</f>
        <v>Завантажити сертифікат</v>
      </c>
    </row>
    <row r="170" spans="1:5" x14ac:dyDescent="0.3">
      <c r="A170" t="s">
        <v>459</v>
      </c>
      <c r="B170" t="s">
        <v>5</v>
      </c>
      <c r="C170" t="s">
        <v>460</v>
      </c>
      <c r="D170" t="s">
        <v>396</v>
      </c>
      <c r="E170" t="str">
        <f>HYPERLINK("https://talan.bank.gov.ua/get-user-certificate/A8yBfq04tyWdusPKegtL","Завантажити сертифікат")</f>
        <v>Завантажити сертифікат</v>
      </c>
    </row>
    <row r="171" spans="1:5" x14ac:dyDescent="0.3">
      <c r="A171" t="s">
        <v>461</v>
      </c>
      <c r="B171" t="s">
        <v>5</v>
      </c>
      <c r="C171" t="s">
        <v>462</v>
      </c>
      <c r="D171" t="s">
        <v>463</v>
      </c>
      <c r="E171" t="str">
        <f>HYPERLINK("https://talan.bank.gov.ua/get-user-certificate/A8yBfd0mVsOcO0LBdMuO","Завантажити сертифікат")</f>
        <v>Завантажити сертифікат</v>
      </c>
    </row>
    <row r="172" spans="1:5" x14ac:dyDescent="0.3">
      <c r="A172" t="s">
        <v>464</v>
      </c>
      <c r="B172" t="s">
        <v>5</v>
      </c>
      <c r="C172" t="s">
        <v>465</v>
      </c>
      <c r="D172" t="s">
        <v>391</v>
      </c>
      <c r="E172" t="str">
        <f>HYPERLINK("https://talan.bank.gov.ua/get-user-certificate/A8yBfGTiZgN3qkbwnYdv","Завантажити сертифікат")</f>
        <v>Завантажити сертифікат</v>
      </c>
    </row>
    <row r="173" spans="1:5" x14ac:dyDescent="0.3">
      <c r="A173" t="s">
        <v>466</v>
      </c>
      <c r="B173" t="s">
        <v>5</v>
      </c>
      <c r="C173" t="s">
        <v>467</v>
      </c>
      <c r="D173" t="s">
        <v>369</v>
      </c>
      <c r="E173" t="str">
        <f>HYPERLINK("https://talan.bank.gov.ua/get-user-certificate/A8yBfiF8DIkhGzNzT3ck","Завантажити сертифікат")</f>
        <v>Завантажити сертифікат</v>
      </c>
    </row>
    <row r="174" spans="1:5" x14ac:dyDescent="0.3">
      <c r="A174" t="s">
        <v>468</v>
      </c>
      <c r="B174" t="s">
        <v>5</v>
      </c>
      <c r="C174" t="s">
        <v>469</v>
      </c>
      <c r="D174" t="s">
        <v>10</v>
      </c>
      <c r="E174" t="str">
        <f>HYPERLINK("https://talan.bank.gov.ua/get-user-certificate/A8yBfsOtgb0SLbuYg_7s","Завантажити сертифікат")</f>
        <v>Завантажити сертифікат</v>
      </c>
    </row>
    <row r="175" spans="1:5" x14ac:dyDescent="0.3">
      <c r="A175" t="s">
        <v>470</v>
      </c>
      <c r="B175" t="s">
        <v>5</v>
      </c>
      <c r="C175" t="s">
        <v>471</v>
      </c>
      <c r="D175" t="s">
        <v>274</v>
      </c>
      <c r="E175" t="str">
        <f>HYPERLINK("https://talan.bank.gov.ua/get-user-certificate/A8yBfuXGMbIL_WJb6qmk","Завантажити сертифікат")</f>
        <v>Завантажити сертифікат</v>
      </c>
    </row>
    <row r="176" spans="1:5" x14ac:dyDescent="0.3">
      <c r="A176" t="s">
        <v>472</v>
      </c>
      <c r="B176" t="s">
        <v>5</v>
      </c>
      <c r="C176" t="s">
        <v>473</v>
      </c>
      <c r="D176" t="s">
        <v>474</v>
      </c>
      <c r="E176" t="str">
        <f>HYPERLINK("https://talan.bank.gov.ua/get-user-certificate/A8yBfH6bMn4GCVCK6CGb","Завантажити сертифікат")</f>
        <v>Завантажити сертифікат</v>
      </c>
    </row>
    <row r="177" spans="1:5" x14ac:dyDescent="0.3">
      <c r="A177" t="s">
        <v>475</v>
      </c>
      <c r="B177" t="s">
        <v>5</v>
      </c>
      <c r="C177" t="s">
        <v>476</v>
      </c>
      <c r="D177" t="s">
        <v>477</v>
      </c>
      <c r="E177" t="str">
        <f>HYPERLINK("https://talan.bank.gov.ua/get-user-certificate/A8yBfrfy3krk_xVyQOsJ","Завантажити сертифікат")</f>
        <v>Завантажити сертифікат</v>
      </c>
    </row>
    <row r="178" spans="1:5" x14ac:dyDescent="0.3">
      <c r="A178" t="s">
        <v>478</v>
      </c>
      <c r="B178" t="s">
        <v>5</v>
      </c>
      <c r="C178" t="s">
        <v>479</v>
      </c>
      <c r="D178" t="s">
        <v>480</v>
      </c>
      <c r="E178" t="str">
        <f>HYPERLINK("https://talan.bank.gov.ua/get-user-certificate/A8yBfr8J-MSxRtHjsWTL","Завантажити сертифікат")</f>
        <v>Завантажити сертифікат</v>
      </c>
    </row>
    <row r="179" spans="1:5" x14ac:dyDescent="0.3">
      <c r="A179" t="s">
        <v>481</v>
      </c>
      <c r="B179" t="s">
        <v>5</v>
      </c>
      <c r="C179" t="s">
        <v>482</v>
      </c>
      <c r="D179" t="s">
        <v>342</v>
      </c>
      <c r="E179" t="str">
        <f>HYPERLINK("https://talan.bank.gov.ua/get-user-certificate/A8yBfo_B4H-FRvORGml-","Завантажити сертифікат")</f>
        <v>Завантажити сертифікат</v>
      </c>
    </row>
    <row r="180" spans="1:5" x14ac:dyDescent="0.3">
      <c r="A180" t="s">
        <v>483</v>
      </c>
      <c r="B180" t="s">
        <v>5</v>
      </c>
      <c r="C180" t="s">
        <v>484</v>
      </c>
      <c r="D180" t="s">
        <v>326</v>
      </c>
      <c r="E180" t="str">
        <f>HYPERLINK("https://talan.bank.gov.ua/get-user-certificate/A8yBfTCGRDHbYhCuXjQI","Завантажити сертифікат")</f>
        <v>Завантажити сертифікат</v>
      </c>
    </row>
    <row r="181" spans="1:5" x14ac:dyDescent="0.3">
      <c r="A181" t="s">
        <v>485</v>
      </c>
      <c r="B181" t="s">
        <v>5</v>
      </c>
      <c r="C181" t="s">
        <v>486</v>
      </c>
      <c r="D181" t="s">
        <v>487</v>
      </c>
      <c r="E181" t="str">
        <f>HYPERLINK("https://talan.bank.gov.ua/get-user-certificate/A8yBfimAIAjGT2aReFBp","Завантажити сертифікат")</f>
        <v>Завантажити сертифікат</v>
      </c>
    </row>
    <row r="182" spans="1:5" x14ac:dyDescent="0.3">
      <c r="A182" t="s">
        <v>488</v>
      </c>
      <c r="B182" t="s">
        <v>5</v>
      </c>
      <c r="C182" t="s">
        <v>489</v>
      </c>
      <c r="D182" t="s">
        <v>426</v>
      </c>
      <c r="E182" t="str">
        <f>HYPERLINK("https://talan.bank.gov.ua/get-user-certificate/A8yBfxfRZ5cQvMAc1oeL","Завантажити сертифікат")</f>
        <v>Завантажити сертифікат</v>
      </c>
    </row>
    <row r="183" spans="1:5" x14ac:dyDescent="0.3">
      <c r="A183" t="s">
        <v>490</v>
      </c>
      <c r="B183" t="s">
        <v>5</v>
      </c>
      <c r="C183" t="s">
        <v>491</v>
      </c>
      <c r="D183" t="s">
        <v>492</v>
      </c>
      <c r="E183" t="str">
        <f>HYPERLINK("https://talan.bank.gov.ua/get-user-certificate/A8yBfn7JHyaZOoLr6_Jn","Завантажити сертифікат")</f>
        <v>Завантажити сертифікат</v>
      </c>
    </row>
    <row r="184" spans="1:5" x14ac:dyDescent="0.3">
      <c r="A184" t="s">
        <v>493</v>
      </c>
      <c r="B184" t="s">
        <v>5</v>
      </c>
      <c r="C184" t="s">
        <v>494</v>
      </c>
      <c r="D184" t="s">
        <v>13</v>
      </c>
      <c r="E184" t="str">
        <f>HYPERLINK("https://talan.bank.gov.ua/get-user-certificate/A8yBfo4IxEIUfVASSwcC","Завантажити сертифікат")</f>
        <v>Завантажити сертифікат</v>
      </c>
    </row>
    <row r="185" spans="1:5" x14ac:dyDescent="0.3">
      <c r="A185" t="s">
        <v>495</v>
      </c>
      <c r="B185" t="s">
        <v>5</v>
      </c>
      <c r="C185" t="s">
        <v>496</v>
      </c>
      <c r="D185" t="s">
        <v>497</v>
      </c>
      <c r="E185" t="str">
        <f>HYPERLINK("https://talan.bank.gov.ua/get-user-certificate/A8yBfQpA2ciy7CEkywXB","Завантажити сертифікат")</f>
        <v>Завантажити сертифікат</v>
      </c>
    </row>
    <row r="186" spans="1:5" x14ac:dyDescent="0.3">
      <c r="A186" t="s">
        <v>498</v>
      </c>
      <c r="B186" t="s">
        <v>5</v>
      </c>
      <c r="C186" t="s">
        <v>499</v>
      </c>
      <c r="D186" t="s">
        <v>326</v>
      </c>
      <c r="E186" t="str">
        <f>HYPERLINK("https://talan.bank.gov.ua/get-user-certificate/A8yBf_hizakDAs8Cx404","Завантажити сертифікат")</f>
        <v>Завантажити сертифікат</v>
      </c>
    </row>
    <row r="187" spans="1:5" x14ac:dyDescent="0.3">
      <c r="A187" t="s">
        <v>500</v>
      </c>
      <c r="B187" t="s">
        <v>5</v>
      </c>
      <c r="C187" t="s">
        <v>501</v>
      </c>
      <c r="D187" t="s">
        <v>502</v>
      </c>
      <c r="E187" t="str">
        <f>HYPERLINK("https://talan.bank.gov.ua/get-user-certificate/A8yBfGNVw34mCNc3Bn7X","Завантажити сертифікат")</f>
        <v>Завантажити сертифікат</v>
      </c>
    </row>
    <row r="188" spans="1:5" x14ac:dyDescent="0.3">
      <c r="A188" t="s">
        <v>503</v>
      </c>
      <c r="B188" t="s">
        <v>5</v>
      </c>
      <c r="C188" t="s">
        <v>504</v>
      </c>
      <c r="D188" t="s">
        <v>505</v>
      </c>
      <c r="E188" t="str">
        <f>HYPERLINK("https://talan.bank.gov.ua/get-user-certificate/A8yBfF-d_BIUyi9gJ3uP","Завантажити сертифікат")</f>
        <v>Завантажити сертифікат</v>
      </c>
    </row>
    <row r="189" spans="1:5" x14ac:dyDescent="0.3">
      <c r="A189" t="s">
        <v>506</v>
      </c>
      <c r="B189" t="s">
        <v>5</v>
      </c>
      <c r="C189" t="s">
        <v>507</v>
      </c>
      <c r="D189" t="s">
        <v>480</v>
      </c>
      <c r="E189" t="str">
        <f>HYPERLINK("https://talan.bank.gov.ua/get-user-certificate/A8yBfDktbRrM1cwK3sZj","Завантажити сертифікат")</f>
        <v>Завантажити сертифікат</v>
      </c>
    </row>
    <row r="190" spans="1:5" x14ac:dyDescent="0.3">
      <c r="A190" t="s">
        <v>508</v>
      </c>
      <c r="B190" t="s">
        <v>5</v>
      </c>
      <c r="C190" t="s">
        <v>509</v>
      </c>
      <c r="D190" t="s">
        <v>510</v>
      </c>
      <c r="E190" t="str">
        <f>HYPERLINK("https://talan.bank.gov.ua/get-user-certificate/A8yBfNtX3aM-Md8oiUbg","Завантажити сертифікат")</f>
        <v>Завантажити сертифікат</v>
      </c>
    </row>
    <row r="191" spans="1:5" x14ac:dyDescent="0.3">
      <c r="A191" t="s">
        <v>511</v>
      </c>
      <c r="B191" t="s">
        <v>5</v>
      </c>
      <c r="C191" t="s">
        <v>512</v>
      </c>
      <c r="D191" t="s">
        <v>513</v>
      </c>
      <c r="E191" t="str">
        <f>HYPERLINK("https://talan.bank.gov.ua/get-user-certificate/A8yBfayYRtQiAwlB69EG","Завантажити сертифікат")</f>
        <v>Завантажити сертифікат</v>
      </c>
    </row>
    <row r="192" spans="1:5" x14ac:dyDescent="0.3">
      <c r="A192" t="s">
        <v>514</v>
      </c>
      <c r="B192" t="s">
        <v>5</v>
      </c>
      <c r="C192" t="s">
        <v>515</v>
      </c>
      <c r="D192" t="s">
        <v>516</v>
      </c>
      <c r="E192" t="str">
        <f>HYPERLINK("https://talan.bank.gov.ua/get-user-certificate/A8yBf9DjIYkWBV0kYzj0","Завантажити сертифікат")</f>
        <v>Завантажити сертифікат</v>
      </c>
    </row>
    <row r="193" spans="1:5" x14ac:dyDescent="0.3">
      <c r="A193" t="s">
        <v>517</v>
      </c>
      <c r="B193" t="s">
        <v>5</v>
      </c>
      <c r="C193" t="s">
        <v>518</v>
      </c>
      <c r="D193" t="s">
        <v>519</v>
      </c>
      <c r="E193" t="str">
        <f>HYPERLINK("https://talan.bank.gov.ua/get-user-certificate/A8yBfIB_2KVDJDJzYyrX","Завантажити сертифікат")</f>
        <v>Завантажити сертифікат</v>
      </c>
    </row>
    <row r="194" spans="1:5" x14ac:dyDescent="0.3">
      <c r="A194" t="s">
        <v>520</v>
      </c>
      <c r="B194" t="s">
        <v>5</v>
      </c>
      <c r="C194" t="s">
        <v>521</v>
      </c>
      <c r="D194" t="s">
        <v>522</v>
      </c>
      <c r="E194" t="str">
        <f>HYPERLINK("https://talan.bank.gov.ua/get-user-certificate/A8yBfXyJ_hkB0MYnNMc6","Завантажити сертифікат")</f>
        <v>Завантажити сертифікат</v>
      </c>
    </row>
    <row r="195" spans="1:5" x14ac:dyDescent="0.3">
      <c r="A195" t="s">
        <v>523</v>
      </c>
      <c r="B195" t="s">
        <v>5</v>
      </c>
      <c r="C195" t="s">
        <v>524</v>
      </c>
      <c r="D195" t="s">
        <v>525</v>
      </c>
      <c r="E195" t="str">
        <f>HYPERLINK("https://talan.bank.gov.ua/get-user-certificate/A8yBfbg94SzctNVzj_dV","Завантажити сертифікат")</f>
        <v>Завантажити сертифікат</v>
      </c>
    </row>
    <row r="196" spans="1:5" x14ac:dyDescent="0.3">
      <c r="A196" t="s">
        <v>526</v>
      </c>
      <c r="B196" t="s">
        <v>5</v>
      </c>
      <c r="C196" t="s">
        <v>527</v>
      </c>
      <c r="D196" t="s">
        <v>396</v>
      </c>
      <c r="E196" t="str">
        <f>HYPERLINK("https://talan.bank.gov.ua/get-user-certificate/A8yBf0DoXuQPp3dDMh2C","Завантажити сертифікат")</f>
        <v>Завантажити сертифікат</v>
      </c>
    </row>
    <row r="197" spans="1:5" x14ac:dyDescent="0.3">
      <c r="A197" t="s">
        <v>528</v>
      </c>
      <c r="B197" t="s">
        <v>5</v>
      </c>
      <c r="C197" t="s">
        <v>529</v>
      </c>
      <c r="D197" t="s">
        <v>149</v>
      </c>
      <c r="E197" t="str">
        <f>HYPERLINK("https://talan.bank.gov.ua/get-user-certificate/A8yBfw-RiijRzA_LmmXq","Завантажити сертифікат")</f>
        <v>Завантажити сертифікат</v>
      </c>
    </row>
    <row r="198" spans="1:5" x14ac:dyDescent="0.3">
      <c r="A198" t="s">
        <v>530</v>
      </c>
      <c r="B198" t="s">
        <v>5</v>
      </c>
      <c r="C198" t="s">
        <v>531</v>
      </c>
      <c r="D198" t="s">
        <v>532</v>
      </c>
      <c r="E198" t="str">
        <f>HYPERLINK("https://talan.bank.gov.ua/get-user-certificate/A8yBfnoekRr-lsMSfURq","Завантажити сертифікат")</f>
        <v>Завантажити сертифікат</v>
      </c>
    </row>
    <row r="199" spans="1:5" x14ac:dyDescent="0.3">
      <c r="A199" t="s">
        <v>533</v>
      </c>
      <c r="B199" t="s">
        <v>5</v>
      </c>
      <c r="C199" t="s">
        <v>534</v>
      </c>
      <c r="D199" t="s">
        <v>535</v>
      </c>
      <c r="E199" t="str">
        <f>HYPERLINK("https://talan.bank.gov.ua/get-user-certificate/A8yBf3jjDxlOR8UWpJhp","Завантажити сертифікат")</f>
        <v>Завантажити сертифікат</v>
      </c>
    </row>
    <row r="200" spans="1:5" x14ac:dyDescent="0.3">
      <c r="A200" t="s">
        <v>536</v>
      </c>
      <c r="B200" t="s">
        <v>5</v>
      </c>
      <c r="C200" t="s">
        <v>537</v>
      </c>
      <c r="D200" t="s">
        <v>538</v>
      </c>
      <c r="E200" t="str">
        <f>HYPERLINK("https://talan.bank.gov.ua/get-user-certificate/A8yBfSHBM29pQF7NqXiy","Завантажити сертифікат")</f>
        <v>Завантажити сертифікат</v>
      </c>
    </row>
    <row r="201" spans="1:5" x14ac:dyDescent="0.3">
      <c r="A201" t="s">
        <v>539</v>
      </c>
      <c r="B201" t="s">
        <v>5</v>
      </c>
      <c r="C201" t="s">
        <v>540</v>
      </c>
      <c r="D201" t="s">
        <v>33</v>
      </c>
      <c r="E201" t="str">
        <f>HYPERLINK("https://talan.bank.gov.ua/get-user-certificate/A8yBfnnnNHSkYh5PYChF","Завантажити сертифікат")</f>
        <v>Завантажити сертифікат</v>
      </c>
    </row>
    <row r="202" spans="1:5" x14ac:dyDescent="0.3">
      <c r="A202" t="s">
        <v>541</v>
      </c>
      <c r="B202" t="s">
        <v>5</v>
      </c>
      <c r="C202" t="s">
        <v>542</v>
      </c>
      <c r="D202" t="s">
        <v>543</v>
      </c>
      <c r="E202" t="str">
        <f>HYPERLINK("https://talan.bank.gov.ua/get-user-certificate/A8yBfveD8FIwWSkCVpJP","Завантажити сертифікат")</f>
        <v>Завантажити сертифікат</v>
      </c>
    </row>
    <row r="203" spans="1:5" x14ac:dyDescent="0.3">
      <c r="A203" t="s">
        <v>544</v>
      </c>
      <c r="B203" t="s">
        <v>5</v>
      </c>
      <c r="C203" t="s">
        <v>545</v>
      </c>
      <c r="D203" t="s">
        <v>342</v>
      </c>
      <c r="E203" t="str">
        <f>HYPERLINK("https://talan.bank.gov.ua/get-user-certificate/A8yBfG-Wyn6OTEZdbepL","Завантажити сертифікат")</f>
        <v>Завантажити сертифікат</v>
      </c>
    </row>
    <row r="204" spans="1:5" x14ac:dyDescent="0.3">
      <c r="A204" t="s">
        <v>546</v>
      </c>
      <c r="B204" t="s">
        <v>5</v>
      </c>
      <c r="C204" t="s">
        <v>547</v>
      </c>
      <c r="D204" t="s">
        <v>342</v>
      </c>
      <c r="E204" t="str">
        <f>HYPERLINK("https://talan.bank.gov.ua/get-user-certificate/A8yBfsvYzB6rx-NY365i","Завантажити сертифікат")</f>
        <v>Завантажити сертифікат</v>
      </c>
    </row>
    <row r="205" spans="1:5" x14ac:dyDescent="0.3">
      <c r="A205" t="s">
        <v>548</v>
      </c>
      <c r="B205" t="s">
        <v>5</v>
      </c>
      <c r="C205" t="s">
        <v>549</v>
      </c>
      <c r="D205" t="s">
        <v>149</v>
      </c>
      <c r="E205" t="str">
        <f>HYPERLINK("https://talan.bank.gov.ua/get-user-certificate/A8yBfLIM7X8KTdQO1DRT","Завантажити сертифікат")</f>
        <v>Завантажити сертифікат</v>
      </c>
    </row>
    <row r="206" spans="1:5" x14ac:dyDescent="0.3">
      <c r="A206" t="s">
        <v>550</v>
      </c>
      <c r="B206" t="s">
        <v>5</v>
      </c>
      <c r="C206" t="s">
        <v>551</v>
      </c>
      <c r="D206" t="s">
        <v>552</v>
      </c>
      <c r="E206" t="str">
        <f>HYPERLINK("https://talan.bank.gov.ua/get-user-certificate/A8yBfcCT4U1MoHqnK40b","Завантажити сертифікат")</f>
        <v>Завантажити сертифікат</v>
      </c>
    </row>
    <row r="207" spans="1:5" x14ac:dyDescent="0.3">
      <c r="A207" t="s">
        <v>553</v>
      </c>
      <c r="B207" t="s">
        <v>5</v>
      </c>
      <c r="C207" t="s">
        <v>554</v>
      </c>
      <c r="D207" t="s">
        <v>369</v>
      </c>
      <c r="E207" t="str">
        <f>HYPERLINK("https://talan.bank.gov.ua/get-user-certificate/A8yBfhNG_myYnAhgRhUd","Завантажити сертифікат")</f>
        <v>Завантажити сертифікат</v>
      </c>
    </row>
    <row r="208" spans="1:5" x14ac:dyDescent="0.3">
      <c r="A208" t="s">
        <v>555</v>
      </c>
      <c r="B208" t="s">
        <v>5</v>
      </c>
      <c r="C208" t="s">
        <v>556</v>
      </c>
      <c r="D208" t="s">
        <v>557</v>
      </c>
      <c r="E208" t="str">
        <f>HYPERLINK("https://talan.bank.gov.ua/get-user-certificate/A8yBff2kL-r6l5W0dD0s","Завантажити сертифікат")</f>
        <v>Завантажити сертифікат</v>
      </c>
    </row>
    <row r="209" spans="1:5" x14ac:dyDescent="0.3">
      <c r="A209" t="s">
        <v>558</v>
      </c>
      <c r="B209" t="s">
        <v>5</v>
      </c>
      <c r="C209" t="s">
        <v>559</v>
      </c>
      <c r="D209" t="s">
        <v>560</v>
      </c>
      <c r="E209" t="str">
        <f>HYPERLINK("https://talan.bank.gov.ua/get-user-certificate/A8yBfm8B3pNfBF7-8tiB","Завантажити сертифікат")</f>
        <v>Завантажити сертифікат</v>
      </c>
    </row>
    <row r="210" spans="1:5" x14ac:dyDescent="0.3">
      <c r="A210" t="s">
        <v>561</v>
      </c>
      <c r="B210" t="s">
        <v>5</v>
      </c>
      <c r="C210" t="s">
        <v>562</v>
      </c>
      <c r="D210" t="s">
        <v>563</v>
      </c>
      <c r="E210" t="str">
        <f>HYPERLINK("https://talan.bank.gov.ua/get-user-certificate/A8yBfw_xF8ARkUmrj2U7","Завантажити сертифікат")</f>
        <v>Завантажити сертифікат</v>
      </c>
    </row>
    <row r="211" spans="1:5" x14ac:dyDescent="0.3">
      <c r="A211" t="s">
        <v>564</v>
      </c>
      <c r="B211" t="s">
        <v>5</v>
      </c>
      <c r="C211" t="s">
        <v>565</v>
      </c>
      <c r="D211" t="s">
        <v>566</v>
      </c>
      <c r="E211" t="str">
        <f>HYPERLINK("https://talan.bank.gov.ua/get-user-certificate/A8yBfPU3aN7i_KBpcH7A","Завантажити сертифікат")</f>
        <v>Завантажити сертифікат</v>
      </c>
    </row>
    <row r="212" spans="1:5" x14ac:dyDescent="0.3">
      <c r="A212" t="s">
        <v>567</v>
      </c>
      <c r="B212" t="s">
        <v>5</v>
      </c>
      <c r="C212" t="s">
        <v>568</v>
      </c>
      <c r="D212" t="s">
        <v>569</v>
      </c>
      <c r="E212" t="str">
        <f>HYPERLINK("https://talan.bank.gov.ua/get-user-certificate/A8yBfABX1nSF0RZN7LlT","Завантажити сертифікат")</f>
        <v>Завантажити сертифікат</v>
      </c>
    </row>
    <row r="213" spans="1:5" x14ac:dyDescent="0.3">
      <c r="A213" t="s">
        <v>570</v>
      </c>
      <c r="B213" t="s">
        <v>5</v>
      </c>
      <c r="C213" t="s">
        <v>571</v>
      </c>
      <c r="D213" t="s">
        <v>572</v>
      </c>
      <c r="E213" t="str">
        <f>HYPERLINK("https://talan.bank.gov.ua/get-user-certificate/A8yBfPXVH26BwewwSro1","Завантажити сертифікат")</f>
        <v>Завантажити сертифікат</v>
      </c>
    </row>
    <row r="214" spans="1:5" x14ac:dyDescent="0.3">
      <c r="A214" t="s">
        <v>573</v>
      </c>
      <c r="B214" t="s">
        <v>5</v>
      </c>
      <c r="C214" t="s">
        <v>574</v>
      </c>
      <c r="D214" t="s">
        <v>575</v>
      </c>
      <c r="E214" t="str">
        <f>HYPERLINK("https://talan.bank.gov.ua/get-user-certificate/A8yBfLxvtOMhm3FlPC0Z","Завантажити сертифікат")</f>
        <v>Завантажити сертифікат</v>
      </c>
    </row>
    <row r="215" spans="1:5" x14ac:dyDescent="0.3">
      <c r="A215" t="s">
        <v>576</v>
      </c>
      <c r="B215" t="s">
        <v>5</v>
      </c>
      <c r="C215" t="s">
        <v>577</v>
      </c>
      <c r="D215" t="s">
        <v>463</v>
      </c>
      <c r="E215" t="str">
        <f>HYPERLINK("https://talan.bank.gov.ua/get-user-certificate/A8yBfr9EKMC2I58ZzgWE","Завантажити сертифікат")</f>
        <v>Завантажити сертифікат</v>
      </c>
    </row>
    <row r="216" spans="1:5" x14ac:dyDescent="0.3">
      <c r="A216" t="s">
        <v>578</v>
      </c>
      <c r="B216" t="s">
        <v>5</v>
      </c>
      <c r="C216" t="s">
        <v>579</v>
      </c>
      <c r="D216" t="s">
        <v>580</v>
      </c>
      <c r="E216" t="str">
        <f>HYPERLINK("https://talan.bank.gov.ua/get-user-certificate/A8yBfwvBWyIycDW_t4Fr","Завантажити сертифікат")</f>
        <v>Завантажити сертифікат</v>
      </c>
    </row>
    <row r="217" spans="1:5" x14ac:dyDescent="0.3">
      <c r="A217" t="s">
        <v>581</v>
      </c>
      <c r="B217" t="s">
        <v>5</v>
      </c>
      <c r="C217" t="s">
        <v>582</v>
      </c>
      <c r="D217" t="s">
        <v>583</v>
      </c>
      <c r="E217" t="str">
        <f>HYPERLINK("https://talan.bank.gov.ua/get-user-certificate/A8yBfu4ClkM6LpepsNgr","Завантажити сертифікат")</f>
        <v>Завантажити сертифікат</v>
      </c>
    </row>
    <row r="218" spans="1:5" x14ac:dyDescent="0.3">
      <c r="A218" t="s">
        <v>584</v>
      </c>
      <c r="B218" t="s">
        <v>5</v>
      </c>
      <c r="C218" t="s">
        <v>585</v>
      </c>
      <c r="D218" t="s">
        <v>586</v>
      </c>
      <c r="E218" t="str">
        <f>HYPERLINK("https://talan.bank.gov.ua/get-user-certificate/A8yBfmLG69pHLBh0yp0m","Завантажити сертифікат")</f>
        <v>Завантажити сертифікат</v>
      </c>
    </row>
    <row r="219" spans="1:5" x14ac:dyDescent="0.3">
      <c r="A219" t="s">
        <v>587</v>
      </c>
      <c r="B219" t="s">
        <v>5</v>
      </c>
      <c r="C219" t="s">
        <v>588</v>
      </c>
      <c r="D219" t="s">
        <v>10</v>
      </c>
      <c r="E219" t="str">
        <f>HYPERLINK("https://talan.bank.gov.ua/get-user-certificate/A8yBfpbf4e9Ht7mfA8nj","Завантажити сертифікат")</f>
        <v>Завантажити сертифікат</v>
      </c>
    </row>
    <row r="220" spans="1:5" x14ac:dyDescent="0.3">
      <c r="A220" t="s">
        <v>589</v>
      </c>
      <c r="B220" t="s">
        <v>5</v>
      </c>
      <c r="C220" t="s">
        <v>590</v>
      </c>
      <c r="D220" t="s">
        <v>591</v>
      </c>
      <c r="E220" t="str">
        <f>HYPERLINK("https://talan.bank.gov.ua/get-user-certificate/A8yBfRI5wIxzsGbZYsWE","Завантажити сертифікат")</f>
        <v>Завантажити сертифікат</v>
      </c>
    </row>
    <row r="221" spans="1:5" x14ac:dyDescent="0.3">
      <c r="A221" t="s">
        <v>592</v>
      </c>
      <c r="B221" t="s">
        <v>5</v>
      </c>
      <c r="C221" t="s">
        <v>593</v>
      </c>
      <c r="D221" t="s">
        <v>594</v>
      </c>
      <c r="E221" t="str">
        <f>HYPERLINK("https://talan.bank.gov.ua/get-user-certificate/A8yBf6kA9ZCI-bDZZBkY","Завантажити сертифікат")</f>
        <v>Завантажити сертифікат</v>
      </c>
    </row>
    <row r="222" spans="1:5" x14ac:dyDescent="0.3">
      <c r="A222" t="s">
        <v>595</v>
      </c>
      <c r="B222" t="s">
        <v>5</v>
      </c>
      <c r="C222" t="s">
        <v>596</v>
      </c>
      <c r="D222" t="s">
        <v>369</v>
      </c>
      <c r="E222" t="str">
        <f>HYPERLINK("https://talan.bank.gov.ua/get-user-certificate/A8yBfmkb5orcLKkFo4vE","Завантажити сертифікат")</f>
        <v>Завантажити сертифікат</v>
      </c>
    </row>
    <row r="223" spans="1:5" x14ac:dyDescent="0.3">
      <c r="A223" t="s">
        <v>597</v>
      </c>
      <c r="B223" t="s">
        <v>5</v>
      </c>
      <c r="C223" t="s">
        <v>598</v>
      </c>
      <c r="D223" t="s">
        <v>599</v>
      </c>
      <c r="E223" t="str">
        <f>HYPERLINK("https://talan.bank.gov.ua/get-user-certificate/A8yBf1Y9Mt7H2DNRmWgD","Завантажити сертифікат")</f>
        <v>Завантажити сертифікат</v>
      </c>
    </row>
    <row r="224" spans="1:5" x14ac:dyDescent="0.3">
      <c r="A224" t="s">
        <v>600</v>
      </c>
      <c r="B224" t="s">
        <v>5</v>
      </c>
      <c r="C224" t="s">
        <v>601</v>
      </c>
      <c r="D224" t="s">
        <v>342</v>
      </c>
      <c r="E224" t="str">
        <f>HYPERLINK("https://talan.bank.gov.ua/get-user-certificate/A8yBfece1ObBJAAYwhx6","Завантажити сертифікат")</f>
        <v>Завантажити сертифікат</v>
      </c>
    </row>
    <row r="225" spans="1:5" x14ac:dyDescent="0.3">
      <c r="A225" t="s">
        <v>602</v>
      </c>
      <c r="B225" t="s">
        <v>5</v>
      </c>
      <c r="C225" t="s">
        <v>603</v>
      </c>
      <c r="D225" t="s">
        <v>604</v>
      </c>
      <c r="E225" t="str">
        <f>HYPERLINK("https://talan.bank.gov.ua/get-user-certificate/A8yBfGZZNMgOQ4xtV2ff","Завантажити сертифікат")</f>
        <v>Завантажити сертифікат</v>
      </c>
    </row>
    <row r="226" spans="1:5" x14ac:dyDescent="0.3">
      <c r="A226" t="s">
        <v>605</v>
      </c>
      <c r="B226" t="s">
        <v>5</v>
      </c>
      <c r="C226" t="s">
        <v>606</v>
      </c>
      <c r="D226" t="s">
        <v>396</v>
      </c>
      <c r="E226" t="str">
        <f>HYPERLINK("https://talan.bank.gov.ua/get-user-certificate/A8yBf0uznMpZQG1a-HOQ","Завантажити сертифікат")</f>
        <v>Завантажити сертифікат</v>
      </c>
    </row>
    <row r="227" spans="1:5" x14ac:dyDescent="0.3">
      <c r="A227" t="s">
        <v>607</v>
      </c>
      <c r="B227" t="s">
        <v>5</v>
      </c>
      <c r="C227" t="s">
        <v>608</v>
      </c>
      <c r="D227" t="s">
        <v>609</v>
      </c>
      <c r="E227" t="str">
        <f>HYPERLINK("https://talan.bank.gov.ua/get-user-certificate/A8yBfiGX1yE8O24_OO1w","Завантажити сертифікат")</f>
        <v>Завантажити сертифікат</v>
      </c>
    </row>
    <row r="228" spans="1:5" x14ac:dyDescent="0.3">
      <c r="A228" t="s">
        <v>610</v>
      </c>
      <c r="B228" t="s">
        <v>5</v>
      </c>
      <c r="C228" t="s">
        <v>611</v>
      </c>
      <c r="D228" t="s">
        <v>369</v>
      </c>
      <c r="E228" t="str">
        <f>HYPERLINK("https://talan.bank.gov.ua/get-user-certificate/A8yBf6jQkrjbWCpfYAyc","Завантажити сертифікат")</f>
        <v>Завантажити сертифікат</v>
      </c>
    </row>
    <row r="229" spans="1:5" x14ac:dyDescent="0.3">
      <c r="A229" t="s">
        <v>612</v>
      </c>
      <c r="B229" t="s">
        <v>5</v>
      </c>
      <c r="C229" t="s">
        <v>613</v>
      </c>
      <c r="D229" t="s">
        <v>286</v>
      </c>
      <c r="E229" t="str">
        <f>HYPERLINK("https://talan.bank.gov.ua/get-user-certificate/A8yBfLsgeXRXfGKaZu_l","Завантажити сертифікат")</f>
        <v>Завантажити сертифікат</v>
      </c>
    </row>
    <row r="230" spans="1:5" x14ac:dyDescent="0.3">
      <c r="A230" t="s">
        <v>614</v>
      </c>
      <c r="B230" t="s">
        <v>5</v>
      </c>
      <c r="C230" t="s">
        <v>615</v>
      </c>
      <c r="D230" t="s">
        <v>342</v>
      </c>
      <c r="E230" t="str">
        <f>HYPERLINK("https://talan.bank.gov.ua/get-user-certificate/A8yBfoUamEjBPIpbw0D8","Завантажити сертифікат")</f>
        <v>Завантажити сертифікат</v>
      </c>
    </row>
    <row r="231" spans="1:5" x14ac:dyDescent="0.3">
      <c r="A231" t="s">
        <v>616</v>
      </c>
      <c r="B231" t="s">
        <v>5</v>
      </c>
      <c r="C231" t="s">
        <v>617</v>
      </c>
      <c r="D231" t="s">
        <v>618</v>
      </c>
      <c r="E231" t="str">
        <f>HYPERLINK("https://talan.bank.gov.ua/get-user-certificate/A8yBfB3k4k5N3l38TyfN","Завантажити сертифікат")</f>
        <v>Завантажити сертифікат</v>
      </c>
    </row>
    <row r="232" spans="1:5" x14ac:dyDescent="0.3">
      <c r="A232" t="s">
        <v>619</v>
      </c>
      <c r="B232" t="s">
        <v>5</v>
      </c>
      <c r="C232" t="s">
        <v>620</v>
      </c>
      <c r="D232" t="s">
        <v>621</v>
      </c>
      <c r="E232" t="str">
        <f>HYPERLINK("https://talan.bank.gov.ua/get-user-certificate/A8yBfV03aE7SRbKqrGE7","Завантажити сертифікат")</f>
        <v>Завантажити сертифікат</v>
      </c>
    </row>
    <row r="233" spans="1:5" x14ac:dyDescent="0.3">
      <c r="A233" t="s">
        <v>622</v>
      </c>
      <c r="B233" t="s">
        <v>5</v>
      </c>
      <c r="C233" t="s">
        <v>623</v>
      </c>
      <c r="D233" t="s">
        <v>192</v>
      </c>
      <c r="E233" t="str">
        <f>HYPERLINK("https://talan.bank.gov.ua/get-user-certificate/A8yBfJvNN6b4_I3vP6Fr","Завантажити сертифікат")</f>
        <v>Завантажити сертифікат</v>
      </c>
    </row>
    <row r="234" spans="1:5" x14ac:dyDescent="0.3">
      <c r="A234" t="s">
        <v>624</v>
      </c>
      <c r="B234" t="s">
        <v>5</v>
      </c>
      <c r="C234" t="s">
        <v>625</v>
      </c>
      <c r="D234" t="s">
        <v>626</v>
      </c>
      <c r="E234" t="str">
        <f>HYPERLINK("https://talan.bank.gov.ua/get-user-certificate/A8yBfKnvvS0FUqWajdU-","Завантажити сертифікат")</f>
        <v>Завантажити сертифікат</v>
      </c>
    </row>
    <row r="235" spans="1:5" x14ac:dyDescent="0.3">
      <c r="A235" t="s">
        <v>627</v>
      </c>
      <c r="B235" t="s">
        <v>5</v>
      </c>
      <c r="C235" t="s">
        <v>628</v>
      </c>
      <c r="D235" t="s">
        <v>629</v>
      </c>
      <c r="E235" t="str">
        <f>HYPERLINK("https://talan.bank.gov.ua/get-user-certificate/A8yBfUXCPeWGQKFQWYmq","Завантажити сертифікат")</f>
        <v>Завантажити сертифікат</v>
      </c>
    </row>
    <row r="236" spans="1:5" x14ac:dyDescent="0.3">
      <c r="A236" t="s">
        <v>630</v>
      </c>
      <c r="B236" t="s">
        <v>5</v>
      </c>
      <c r="C236" t="s">
        <v>631</v>
      </c>
      <c r="D236" t="s">
        <v>161</v>
      </c>
      <c r="E236" t="str">
        <f>HYPERLINK("https://talan.bank.gov.ua/get-user-certificate/A8yBfoeucb6dtvzZcT7o","Завантажити сертифікат")</f>
        <v>Завантажити сертифікат</v>
      </c>
    </row>
    <row r="237" spans="1:5" x14ac:dyDescent="0.3">
      <c r="A237" t="s">
        <v>632</v>
      </c>
      <c r="B237" t="s">
        <v>5</v>
      </c>
      <c r="C237" t="s">
        <v>633</v>
      </c>
      <c r="D237" t="s">
        <v>634</v>
      </c>
      <c r="E237" t="str">
        <f>HYPERLINK("https://talan.bank.gov.ua/get-user-certificate/A8yBfGhyRuIYhyE-dmAU","Завантажити сертифікат")</f>
        <v>Завантажити сертифікат</v>
      </c>
    </row>
    <row r="238" spans="1:5" x14ac:dyDescent="0.3">
      <c r="A238" t="s">
        <v>635</v>
      </c>
      <c r="B238" t="s">
        <v>5</v>
      </c>
      <c r="C238" t="s">
        <v>636</v>
      </c>
      <c r="D238" t="s">
        <v>637</v>
      </c>
      <c r="E238" t="str">
        <f>HYPERLINK("https://talan.bank.gov.ua/get-user-certificate/A8yBfiH4AEXWY8FOjbRx","Завантажити сертифікат")</f>
        <v>Завантажити сертифікат</v>
      </c>
    </row>
    <row r="239" spans="1:5" x14ac:dyDescent="0.3">
      <c r="A239" t="s">
        <v>638</v>
      </c>
      <c r="B239" t="s">
        <v>5</v>
      </c>
      <c r="C239" t="s">
        <v>639</v>
      </c>
      <c r="D239" t="s">
        <v>269</v>
      </c>
      <c r="E239" t="str">
        <f>HYPERLINK("https://talan.bank.gov.ua/get-user-certificate/A8yBfOimdWpucyuK5F7V","Завантажити сертифікат")</f>
        <v>Завантажити сертифікат</v>
      </c>
    </row>
    <row r="240" spans="1:5" x14ac:dyDescent="0.3">
      <c r="A240" t="s">
        <v>640</v>
      </c>
      <c r="B240" t="s">
        <v>5</v>
      </c>
      <c r="C240" t="s">
        <v>641</v>
      </c>
      <c r="D240" t="s">
        <v>10</v>
      </c>
      <c r="E240" t="str">
        <f>HYPERLINK("https://talan.bank.gov.ua/get-user-certificate/A8yBf12zwU0LnbCqzp7o","Завантажити сертифікат")</f>
        <v>Завантажити сертифікат</v>
      </c>
    </row>
    <row r="241" spans="1:5" x14ac:dyDescent="0.3">
      <c r="A241" t="s">
        <v>642</v>
      </c>
      <c r="B241" t="s">
        <v>5</v>
      </c>
      <c r="C241" t="s">
        <v>643</v>
      </c>
      <c r="D241" t="s">
        <v>308</v>
      </c>
      <c r="E241" t="str">
        <f>HYPERLINK("https://talan.bank.gov.ua/get-user-certificate/A8yBfTb1LVmdXt4g31j-","Завантажити сертифікат")</f>
        <v>Завантажити сертифікат</v>
      </c>
    </row>
    <row r="242" spans="1:5" x14ac:dyDescent="0.3">
      <c r="A242" t="s">
        <v>644</v>
      </c>
      <c r="B242" t="s">
        <v>5</v>
      </c>
      <c r="C242" t="s">
        <v>645</v>
      </c>
      <c r="D242" t="s">
        <v>10</v>
      </c>
      <c r="E242" t="str">
        <f>HYPERLINK("https://talan.bank.gov.ua/get-user-certificate/A8yBf9GIq4C35La7NDO9","Завантажити сертифікат")</f>
        <v>Завантажити сертифікат</v>
      </c>
    </row>
    <row r="243" spans="1:5" x14ac:dyDescent="0.3">
      <c r="A243" t="s">
        <v>646</v>
      </c>
      <c r="B243" t="s">
        <v>5</v>
      </c>
      <c r="C243" t="s">
        <v>647</v>
      </c>
      <c r="D243" t="s">
        <v>648</v>
      </c>
      <c r="E243" t="str">
        <f>HYPERLINK("https://talan.bank.gov.ua/get-user-certificate/A8yBfL6Or0Lo_5S7xk6T","Завантажити сертифікат")</f>
        <v>Завантажити сертифікат</v>
      </c>
    </row>
    <row r="244" spans="1:5" x14ac:dyDescent="0.3">
      <c r="A244" t="s">
        <v>649</v>
      </c>
      <c r="B244" t="s">
        <v>5</v>
      </c>
      <c r="C244" t="s">
        <v>650</v>
      </c>
      <c r="D244" t="s">
        <v>342</v>
      </c>
      <c r="E244" t="str">
        <f>HYPERLINK("https://talan.bank.gov.ua/get-user-certificate/A8yBfL2uhqnJyFet8mlI","Завантажити сертифікат")</f>
        <v>Завантажити сертифікат</v>
      </c>
    </row>
    <row r="245" spans="1:5" x14ac:dyDescent="0.3">
      <c r="A245" t="s">
        <v>651</v>
      </c>
      <c r="B245" t="s">
        <v>5</v>
      </c>
      <c r="C245" t="s">
        <v>652</v>
      </c>
      <c r="D245" t="s">
        <v>653</v>
      </c>
      <c r="E245" t="str">
        <f>HYPERLINK("https://talan.bank.gov.ua/get-user-certificate/A8yBfzpctJZGtHZYiQRw","Завантажити сертифікат")</f>
        <v>Завантажити сертифікат</v>
      </c>
    </row>
    <row r="246" spans="1:5" x14ac:dyDescent="0.3">
      <c r="A246" t="s">
        <v>654</v>
      </c>
      <c r="B246" t="s">
        <v>5</v>
      </c>
      <c r="C246" t="s">
        <v>655</v>
      </c>
      <c r="D246" t="s">
        <v>269</v>
      </c>
      <c r="E246" t="str">
        <f>HYPERLINK("https://talan.bank.gov.ua/get-user-certificate/A8yBfePjuWVdu9QHUeys","Завантажити сертифікат")</f>
        <v>Завантажити сертифікат</v>
      </c>
    </row>
    <row r="247" spans="1:5" x14ac:dyDescent="0.3">
      <c r="A247" t="s">
        <v>656</v>
      </c>
      <c r="B247" t="s">
        <v>5</v>
      </c>
      <c r="C247" t="s">
        <v>657</v>
      </c>
      <c r="D247" t="s">
        <v>342</v>
      </c>
      <c r="E247" t="str">
        <f>HYPERLINK("https://talan.bank.gov.ua/get-user-certificate/A8yBfDYLbukITElZF03O","Завантажити сертифікат")</f>
        <v>Завантажити сертифікат</v>
      </c>
    </row>
    <row r="248" spans="1:5" x14ac:dyDescent="0.3">
      <c r="A248" t="s">
        <v>658</v>
      </c>
      <c r="B248" t="s">
        <v>5</v>
      </c>
      <c r="C248" t="s">
        <v>659</v>
      </c>
      <c r="D248" t="s">
        <v>158</v>
      </c>
      <c r="E248" t="str">
        <f>HYPERLINK("https://talan.bank.gov.ua/get-user-certificate/A8yBfIHu28jpJY9ESuiO","Завантажити сертифікат")</f>
        <v>Завантажити сертифікат</v>
      </c>
    </row>
    <row r="249" spans="1:5" x14ac:dyDescent="0.3">
      <c r="A249" t="s">
        <v>660</v>
      </c>
      <c r="B249" t="s">
        <v>5</v>
      </c>
      <c r="C249" t="s">
        <v>661</v>
      </c>
      <c r="D249" t="s">
        <v>662</v>
      </c>
      <c r="E249" t="str">
        <f>HYPERLINK("https://talan.bank.gov.ua/get-user-certificate/A8yBfn0o5P-kqzz8jh7B","Завантажити сертифікат")</f>
        <v>Завантажити сертифікат</v>
      </c>
    </row>
    <row r="250" spans="1:5" x14ac:dyDescent="0.3">
      <c r="A250" t="s">
        <v>663</v>
      </c>
      <c r="B250" t="s">
        <v>5</v>
      </c>
      <c r="C250" t="s">
        <v>664</v>
      </c>
      <c r="D250" t="s">
        <v>604</v>
      </c>
      <c r="E250" t="str">
        <f>HYPERLINK("https://talan.bank.gov.ua/get-user-certificate/A8yBfvFWkT30UNcmsY36","Завантажити сертифікат")</f>
        <v>Завантажити сертифікат</v>
      </c>
    </row>
    <row r="251" spans="1:5" x14ac:dyDescent="0.3">
      <c r="A251" t="s">
        <v>665</v>
      </c>
      <c r="B251" t="s">
        <v>5</v>
      </c>
      <c r="C251" t="s">
        <v>666</v>
      </c>
      <c r="D251" t="s">
        <v>667</v>
      </c>
      <c r="E251" t="str">
        <f>HYPERLINK("https://talan.bank.gov.ua/get-user-certificate/A8yBfiAShgpvB8R62HsM","Завантажити сертифікат")</f>
        <v>Завантажити сертифікат</v>
      </c>
    </row>
    <row r="252" spans="1:5" x14ac:dyDescent="0.3">
      <c r="A252" t="s">
        <v>668</v>
      </c>
      <c r="B252" t="s">
        <v>5</v>
      </c>
      <c r="C252" t="s">
        <v>669</v>
      </c>
      <c r="D252" t="s">
        <v>426</v>
      </c>
      <c r="E252" t="str">
        <f>HYPERLINK("https://talan.bank.gov.ua/get-user-certificate/A8yBfqIfiTOgB8N8f19_","Завантажити сертифікат")</f>
        <v>Завантажити сертифікат</v>
      </c>
    </row>
    <row r="253" spans="1:5" x14ac:dyDescent="0.3">
      <c r="A253" t="s">
        <v>670</v>
      </c>
      <c r="B253" t="s">
        <v>5</v>
      </c>
      <c r="C253" t="s">
        <v>671</v>
      </c>
      <c r="D253" t="s">
        <v>672</v>
      </c>
      <c r="E253" t="str">
        <f>HYPERLINK("https://talan.bank.gov.ua/get-user-certificate/A8yBf4GCYOyW99KBYIo0","Завантажити сертифікат")</f>
        <v>Завантажити сертифікат</v>
      </c>
    </row>
    <row r="254" spans="1:5" x14ac:dyDescent="0.3">
      <c r="A254" t="s">
        <v>673</v>
      </c>
      <c r="B254" t="s">
        <v>5</v>
      </c>
      <c r="C254" t="s">
        <v>674</v>
      </c>
      <c r="D254" t="s">
        <v>594</v>
      </c>
      <c r="E254" t="str">
        <f>HYPERLINK("https://talan.bank.gov.ua/get-user-certificate/A8yBfFzbc7mCFA6jAQlU","Завантажити сертифікат")</f>
        <v>Завантажити сертифікат</v>
      </c>
    </row>
    <row r="255" spans="1:5" x14ac:dyDescent="0.3">
      <c r="A255" t="s">
        <v>675</v>
      </c>
      <c r="B255" t="s">
        <v>5</v>
      </c>
      <c r="C255" t="s">
        <v>676</v>
      </c>
      <c r="D255" t="s">
        <v>677</v>
      </c>
      <c r="E255" t="str">
        <f>HYPERLINK("https://talan.bank.gov.ua/get-user-certificate/A8yBf_o7xjIjFDT4WwuT","Завантажити сертифікат")</f>
        <v>Завантажити сертифікат</v>
      </c>
    </row>
    <row r="256" spans="1:5" x14ac:dyDescent="0.3">
      <c r="A256" t="s">
        <v>678</v>
      </c>
      <c r="B256" t="s">
        <v>5</v>
      </c>
      <c r="C256" t="s">
        <v>679</v>
      </c>
      <c r="D256" t="s">
        <v>680</v>
      </c>
      <c r="E256" t="str">
        <f>HYPERLINK("https://talan.bank.gov.ua/get-user-certificate/A8yBfjm3hy1siZg3H8mR","Завантажити сертифікат")</f>
        <v>Завантажити сертифікат</v>
      </c>
    </row>
    <row r="257" spans="1:5" x14ac:dyDescent="0.3">
      <c r="A257" t="s">
        <v>681</v>
      </c>
      <c r="B257" t="s">
        <v>5</v>
      </c>
      <c r="C257" t="s">
        <v>682</v>
      </c>
      <c r="D257" t="s">
        <v>683</v>
      </c>
      <c r="E257" t="str">
        <f>HYPERLINK("https://talan.bank.gov.ua/get-user-certificate/A8yBfUEppW9N-tHrTp1W","Завантажити сертифікат")</f>
        <v>Завантажити сертифікат</v>
      </c>
    </row>
    <row r="258" spans="1:5" x14ac:dyDescent="0.3">
      <c r="A258" t="s">
        <v>684</v>
      </c>
      <c r="B258" t="s">
        <v>5</v>
      </c>
      <c r="C258" t="s">
        <v>685</v>
      </c>
      <c r="D258" t="s">
        <v>62</v>
      </c>
      <c r="E258" t="str">
        <f>HYPERLINK("https://talan.bank.gov.ua/get-user-certificate/A8yBffl5ByiDq4kD39wG","Завантажити сертифікат")</f>
        <v>Завантажити сертифікат</v>
      </c>
    </row>
    <row r="259" spans="1:5" x14ac:dyDescent="0.3">
      <c r="A259" t="s">
        <v>686</v>
      </c>
      <c r="B259" t="s">
        <v>5</v>
      </c>
      <c r="C259" t="s">
        <v>687</v>
      </c>
      <c r="D259" t="s">
        <v>339</v>
      </c>
      <c r="E259" t="str">
        <f>HYPERLINK("https://talan.bank.gov.ua/get-user-certificate/A8yBfozydluqOvNFOVNS","Завантажити сертифікат")</f>
        <v>Завантажити сертифікат</v>
      </c>
    </row>
    <row r="260" spans="1:5" x14ac:dyDescent="0.3">
      <c r="A260" t="s">
        <v>688</v>
      </c>
      <c r="B260" t="s">
        <v>5</v>
      </c>
      <c r="C260" t="s">
        <v>689</v>
      </c>
      <c r="D260" t="s">
        <v>690</v>
      </c>
      <c r="E260" t="str">
        <f>HYPERLINK("https://talan.bank.gov.ua/get-user-certificate/A8yBfe6dcL7Pqja0ncbD","Завантажити сертифікат")</f>
        <v>Завантажити сертифікат</v>
      </c>
    </row>
    <row r="261" spans="1:5" x14ac:dyDescent="0.3">
      <c r="A261" t="s">
        <v>691</v>
      </c>
      <c r="B261" t="s">
        <v>5</v>
      </c>
      <c r="C261" t="s">
        <v>692</v>
      </c>
      <c r="D261" t="s">
        <v>557</v>
      </c>
      <c r="E261" t="str">
        <f>HYPERLINK("https://talan.bank.gov.ua/get-user-certificate/A8yBfe3BvNyu37zFluwi","Завантажити сертифікат")</f>
        <v>Завантажити сертифікат</v>
      </c>
    </row>
    <row r="262" spans="1:5" x14ac:dyDescent="0.3">
      <c r="A262" t="s">
        <v>693</v>
      </c>
      <c r="B262" t="s">
        <v>5</v>
      </c>
      <c r="C262" t="s">
        <v>694</v>
      </c>
      <c r="D262" t="s">
        <v>208</v>
      </c>
      <c r="E262" t="str">
        <f>HYPERLINK("https://talan.bank.gov.ua/get-user-certificate/A8yBfpmSLGuH9UX2LyJf","Завантажити сертифікат")</f>
        <v>Завантажити сертифікат</v>
      </c>
    </row>
    <row r="263" spans="1:5" x14ac:dyDescent="0.3">
      <c r="A263" t="s">
        <v>695</v>
      </c>
      <c r="B263" t="s">
        <v>5</v>
      </c>
      <c r="C263" t="s">
        <v>696</v>
      </c>
      <c r="D263" t="s">
        <v>697</v>
      </c>
      <c r="E263" t="str">
        <f>HYPERLINK("https://talan.bank.gov.ua/get-user-certificate/A8yBfJDYgoz0l_tStkmK","Завантажити сертифікат")</f>
        <v>Завантажити сертифікат</v>
      </c>
    </row>
    <row r="264" spans="1:5" x14ac:dyDescent="0.3">
      <c r="A264" t="s">
        <v>698</v>
      </c>
      <c r="B264" t="s">
        <v>5</v>
      </c>
      <c r="C264" t="s">
        <v>699</v>
      </c>
      <c r="D264" t="s">
        <v>391</v>
      </c>
      <c r="E264" t="str">
        <f>HYPERLINK("https://talan.bank.gov.ua/get-user-certificate/A8yBfxuKeYMKh39f0zi6","Завантажити сертифікат")</f>
        <v>Завантажити сертифікат</v>
      </c>
    </row>
    <row r="265" spans="1:5" x14ac:dyDescent="0.3">
      <c r="A265" t="s">
        <v>700</v>
      </c>
      <c r="B265" t="s">
        <v>5</v>
      </c>
      <c r="C265" t="s">
        <v>701</v>
      </c>
      <c r="D265" t="s">
        <v>702</v>
      </c>
      <c r="E265" t="str">
        <f>HYPERLINK("https://talan.bank.gov.ua/get-user-certificate/A8yBfuddk49iVAfgcbKH","Завантажити сертифікат")</f>
        <v>Завантажити сертифікат</v>
      </c>
    </row>
    <row r="266" spans="1:5" x14ac:dyDescent="0.3">
      <c r="A266" t="s">
        <v>703</v>
      </c>
      <c r="B266" t="s">
        <v>5</v>
      </c>
      <c r="C266" t="s">
        <v>704</v>
      </c>
      <c r="D266" t="s">
        <v>705</v>
      </c>
      <c r="E266" t="str">
        <f>HYPERLINK("https://talan.bank.gov.ua/get-user-certificate/A8yBfmVWi1l6viwQrXj7","Завантажити сертифікат")</f>
        <v>Завантажити сертифікат</v>
      </c>
    </row>
    <row r="267" spans="1:5" x14ac:dyDescent="0.3">
      <c r="A267" t="s">
        <v>706</v>
      </c>
      <c r="B267" t="s">
        <v>5</v>
      </c>
      <c r="C267" t="s">
        <v>707</v>
      </c>
      <c r="D267" t="s">
        <v>708</v>
      </c>
      <c r="E267" t="str">
        <f>HYPERLINK("https://talan.bank.gov.ua/get-user-certificate/A8yBfDP19en1S6sQeobH","Завантажити сертифікат")</f>
        <v>Завантажити сертифікат</v>
      </c>
    </row>
    <row r="268" spans="1:5" x14ac:dyDescent="0.3">
      <c r="A268" t="s">
        <v>709</v>
      </c>
      <c r="B268" t="s">
        <v>5</v>
      </c>
      <c r="C268" t="s">
        <v>710</v>
      </c>
      <c r="D268" t="s">
        <v>711</v>
      </c>
      <c r="E268" t="str">
        <f>HYPERLINK("https://talan.bank.gov.ua/get-user-certificate/A8yBfWbUHZMLj1rdiwTK","Завантажити сертифікат")</f>
        <v>Завантажити сертифікат</v>
      </c>
    </row>
    <row r="269" spans="1:5" x14ac:dyDescent="0.3">
      <c r="A269" t="s">
        <v>712</v>
      </c>
      <c r="B269" t="s">
        <v>5</v>
      </c>
      <c r="C269" t="s">
        <v>713</v>
      </c>
      <c r="D269" t="s">
        <v>342</v>
      </c>
      <c r="E269" t="str">
        <f>HYPERLINK("https://talan.bank.gov.ua/get-user-certificate/A8yBf6We7N-OvQAM0LxB","Завантажити сертифікат")</f>
        <v>Завантажити сертифікат</v>
      </c>
    </row>
    <row r="270" spans="1:5" x14ac:dyDescent="0.3">
      <c r="A270" t="s">
        <v>714</v>
      </c>
      <c r="B270" t="s">
        <v>5</v>
      </c>
      <c r="C270" t="s">
        <v>715</v>
      </c>
      <c r="D270" t="s">
        <v>161</v>
      </c>
      <c r="E270" t="str">
        <f>HYPERLINK("https://talan.bank.gov.ua/get-user-certificate/A8yBf9uiHxNhuPqaMqHO","Завантажити сертифікат")</f>
        <v>Завантажити сертифікат</v>
      </c>
    </row>
    <row r="271" spans="1:5" x14ac:dyDescent="0.3">
      <c r="A271" t="s">
        <v>716</v>
      </c>
      <c r="B271" t="s">
        <v>5</v>
      </c>
      <c r="C271" t="s">
        <v>717</v>
      </c>
      <c r="D271" t="s">
        <v>718</v>
      </c>
      <c r="E271" t="str">
        <f>HYPERLINK("https://talan.bank.gov.ua/get-user-certificate/A8yBfnmNibYxAbhWKGZi","Завантажити сертифікат")</f>
        <v>Завантажити сертифікат</v>
      </c>
    </row>
    <row r="272" spans="1:5" x14ac:dyDescent="0.3">
      <c r="A272" t="s">
        <v>719</v>
      </c>
      <c r="B272" t="s">
        <v>5</v>
      </c>
      <c r="C272" t="s">
        <v>720</v>
      </c>
      <c r="D272" t="s">
        <v>184</v>
      </c>
      <c r="E272" t="str">
        <f>HYPERLINK("https://talan.bank.gov.ua/get-user-certificate/A8yBfuT9dw4fel2xihW-","Завантажити сертифікат")</f>
        <v>Завантажити сертифікат</v>
      </c>
    </row>
    <row r="273" spans="1:5" x14ac:dyDescent="0.3">
      <c r="A273" t="s">
        <v>721</v>
      </c>
      <c r="B273" t="s">
        <v>5</v>
      </c>
      <c r="C273" t="s">
        <v>722</v>
      </c>
      <c r="D273" t="s">
        <v>342</v>
      </c>
      <c r="E273" t="str">
        <f>HYPERLINK("https://talan.bank.gov.ua/get-user-certificate/A8yBfnWzVybc-luVAcjg","Завантажити сертифікат")</f>
        <v>Завантажити сертифікат</v>
      </c>
    </row>
    <row r="274" spans="1:5" x14ac:dyDescent="0.3">
      <c r="A274" t="s">
        <v>723</v>
      </c>
      <c r="B274" t="s">
        <v>5</v>
      </c>
      <c r="C274" t="s">
        <v>724</v>
      </c>
      <c r="D274" t="s">
        <v>391</v>
      </c>
      <c r="E274" t="str">
        <f>HYPERLINK("https://talan.bank.gov.ua/get-user-certificate/A8yBfcs9inpdUvVJXUKH","Завантажити сертифікат")</f>
        <v>Завантажити сертифікат</v>
      </c>
    </row>
    <row r="275" spans="1:5" x14ac:dyDescent="0.3">
      <c r="A275" t="s">
        <v>725</v>
      </c>
      <c r="B275" t="s">
        <v>5</v>
      </c>
      <c r="C275" t="s">
        <v>726</v>
      </c>
      <c r="D275" t="s">
        <v>727</v>
      </c>
      <c r="E275" t="str">
        <f>HYPERLINK("https://talan.bank.gov.ua/get-user-certificate/A8yBf1XIVZf6cbgLkPj-","Завантажити сертифікат")</f>
        <v>Завантажити сертифікат</v>
      </c>
    </row>
    <row r="276" spans="1:5" x14ac:dyDescent="0.3">
      <c r="A276" t="s">
        <v>728</v>
      </c>
      <c r="B276" t="s">
        <v>5</v>
      </c>
      <c r="C276" t="s">
        <v>729</v>
      </c>
      <c r="D276" t="s">
        <v>730</v>
      </c>
      <c r="E276" t="str">
        <f>HYPERLINK("https://talan.bank.gov.ua/get-user-certificate/A8yBfPHoEVIJHQGq1X6E","Завантажити сертифікат")</f>
        <v>Завантажити сертифікат</v>
      </c>
    </row>
    <row r="277" spans="1:5" x14ac:dyDescent="0.3">
      <c r="A277" t="s">
        <v>731</v>
      </c>
      <c r="B277" t="s">
        <v>5</v>
      </c>
      <c r="C277" t="s">
        <v>732</v>
      </c>
      <c r="D277" t="s">
        <v>463</v>
      </c>
      <c r="E277" t="str">
        <f>HYPERLINK("https://talan.bank.gov.ua/get-user-certificate/A8yBfPlAH2KBTXd7PLpN","Завантажити сертифікат")</f>
        <v>Завантажити сертифікат</v>
      </c>
    </row>
    <row r="278" spans="1:5" x14ac:dyDescent="0.3">
      <c r="A278" t="s">
        <v>733</v>
      </c>
      <c r="B278" t="s">
        <v>5</v>
      </c>
      <c r="C278" t="s">
        <v>734</v>
      </c>
      <c r="D278" t="s">
        <v>735</v>
      </c>
      <c r="E278" t="str">
        <f>HYPERLINK("https://talan.bank.gov.ua/get-user-certificate/A8yBf3rmUU25ubfvlg-u","Завантажити сертифікат")</f>
        <v>Завантажити сертифікат</v>
      </c>
    </row>
    <row r="279" spans="1:5" x14ac:dyDescent="0.3">
      <c r="A279" t="s">
        <v>736</v>
      </c>
      <c r="B279" t="s">
        <v>5</v>
      </c>
      <c r="C279" t="s">
        <v>737</v>
      </c>
      <c r="D279" t="s">
        <v>369</v>
      </c>
      <c r="E279" t="str">
        <f>HYPERLINK("https://talan.bank.gov.ua/get-user-certificate/A8yBfQma5dtJDmQncL9C","Завантажити сертифікат")</f>
        <v>Завантажити сертифікат</v>
      </c>
    </row>
    <row r="280" spans="1:5" x14ac:dyDescent="0.3">
      <c r="A280" t="s">
        <v>738</v>
      </c>
      <c r="B280" t="s">
        <v>5</v>
      </c>
      <c r="C280" t="s">
        <v>739</v>
      </c>
      <c r="D280" t="s">
        <v>342</v>
      </c>
      <c r="E280" t="str">
        <f>HYPERLINK("https://talan.bank.gov.ua/get-user-certificate/A8yBfag_coBDHi25v-5w","Завантажити сертифікат")</f>
        <v>Завантажити сертифікат</v>
      </c>
    </row>
    <row r="281" spans="1:5" x14ac:dyDescent="0.3">
      <c r="A281" t="s">
        <v>740</v>
      </c>
      <c r="B281" t="s">
        <v>5</v>
      </c>
      <c r="C281" t="s">
        <v>741</v>
      </c>
      <c r="D281" t="s">
        <v>184</v>
      </c>
      <c r="E281" t="str">
        <f>HYPERLINK("https://talan.bank.gov.ua/get-user-certificate/A8yBfAWpCjzBIdqAsCZH","Завантажити сертифікат")</f>
        <v>Завантажити сертифікат</v>
      </c>
    </row>
    <row r="282" spans="1:5" x14ac:dyDescent="0.3">
      <c r="A282" t="s">
        <v>742</v>
      </c>
      <c r="B282" t="s">
        <v>5</v>
      </c>
      <c r="C282" t="s">
        <v>743</v>
      </c>
      <c r="D282" t="s">
        <v>744</v>
      </c>
      <c r="E282" t="str">
        <f>HYPERLINK("https://talan.bank.gov.ua/get-user-certificate/A8yBfPSwStuLDgKpBaba","Завантажити сертифікат")</f>
        <v>Завантажити сертифікат</v>
      </c>
    </row>
    <row r="283" spans="1:5" x14ac:dyDescent="0.3">
      <c r="A283" t="s">
        <v>745</v>
      </c>
      <c r="B283" t="s">
        <v>5</v>
      </c>
      <c r="C283" t="s">
        <v>746</v>
      </c>
      <c r="D283" t="s">
        <v>747</v>
      </c>
      <c r="E283" t="str">
        <f>HYPERLINK("https://talan.bank.gov.ua/get-user-certificate/A8yBf9FhZoY2y7uoWy0b","Завантажити сертифікат")</f>
        <v>Завантажити сертифікат</v>
      </c>
    </row>
    <row r="284" spans="1:5" x14ac:dyDescent="0.3">
      <c r="A284" t="s">
        <v>748</v>
      </c>
      <c r="B284" t="s">
        <v>5</v>
      </c>
      <c r="C284" t="s">
        <v>749</v>
      </c>
      <c r="D284" t="s">
        <v>750</v>
      </c>
      <c r="E284" t="str">
        <f>HYPERLINK("https://talan.bank.gov.ua/get-user-certificate/A8yBf9k0K0Q3NYmO9xyo","Завантажити сертифікат")</f>
        <v>Завантажити сертифікат</v>
      </c>
    </row>
    <row r="285" spans="1:5" x14ac:dyDescent="0.3">
      <c r="A285" t="s">
        <v>751</v>
      </c>
      <c r="B285" t="s">
        <v>5</v>
      </c>
      <c r="C285" t="s">
        <v>752</v>
      </c>
      <c r="D285" t="s">
        <v>753</v>
      </c>
      <c r="E285" t="str">
        <f>HYPERLINK("https://talan.bank.gov.ua/get-user-certificate/A8yBfdm_J4I_Kq8nobRv","Завантажити сертифікат")</f>
        <v>Завантажити сертифікат</v>
      </c>
    </row>
    <row r="286" spans="1:5" x14ac:dyDescent="0.3">
      <c r="A286" t="s">
        <v>754</v>
      </c>
      <c r="B286" t="s">
        <v>5</v>
      </c>
      <c r="C286" t="s">
        <v>755</v>
      </c>
      <c r="D286" t="s">
        <v>756</v>
      </c>
      <c r="E286" t="str">
        <f>HYPERLINK("https://talan.bank.gov.ua/get-user-certificate/A8yBfb5gTXGRWU-CqqK9","Завантажити сертифікат")</f>
        <v>Завантажити сертифікат</v>
      </c>
    </row>
    <row r="287" spans="1:5" x14ac:dyDescent="0.3">
      <c r="A287" t="s">
        <v>757</v>
      </c>
      <c r="B287" t="s">
        <v>5</v>
      </c>
      <c r="C287" t="s">
        <v>758</v>
      </c>
      <c r="D287" t="s">
        <v>195</v>
      </c>
      <c r="E287" t="str">
        <f>HYPERLINK("https://talan.bank.gov.ua/get-user-certificate/A8yBfqsNkUMZLwIbUjh7","Завантажити сертифікат")</f>
        <v>Завантажити сертифікат</v>
      </c>
    </row>
    <row r="288" spans="1:5" x14ac:dyDescent="0.3">
      <c r="A288" t="s">
        <v>759</v>
      </c>
      <c r="B288" t="s">
        <v>5</v>
      </c>
      <c r="C288" t="s">
        <v>760</v>
      </c>
      <c r="D288" t="s">
        <v>761</v>
      </c>
      <c r="E288" t="str">
        <f>HYPERLINK("https://talan.bank.gov.ua/get-user-certificate/A8yBfqpbZyL10OmyyA04","Завантажити сертифікат")</f>
        <v>Завантажити сертифікат</v>
      </c>
    </row>
    <row r="289" spans="1:5" x14ac:dyDescent="0.3">
      <c r="A289" t="s">
        <v>762</v>
      </c>
      <c r="B289" t="s">
        <v>5</v>
      </c>
      <c r="C289" t="s">
        <v>763</v>
      </c>
      <c r="D289" t="s">
        <v>195</v>
      </c>
      <c r="E289" t="str">
        <f>HYPERLINK("https://talan.bank.gov.ua/get-user-certificate/A8yBf3OEv-mekZYgxzBE","Завантажити сертифікат")</f>
        <v>Завантажити сертифікат</v>
      </c>
    </row>
    <row r="290" spans="1:5" x14ac:dyDescent="0.3">
      <c r="A290" t="s">
        <v>764</v>
      </c>
      <c r="B290" t="s">
        <v>5</v>
      </c>
      <c r="C290" t="s">
        <v>765</v>
      </c>
      <c r="D290" t="s">
        <v>208</v>
      </c>
      <c r="E290" t="str">
        <f>HYPERLINK("https://talan.bank.gov.ua/get-user-certificate/A8yBf2BSGrG62KymBbLS","Завантажити сертифікат")</f>
        <v>Завантажити сертифікат</v>
      </c>
    </row>
    <row r="291" spans="1:5" x14ac:dyDescent="0.3">
      <c r="A291" t="s">
        <v>766</v>
      </c>
      <c r="B291" t="s">
        <v>5</v>
      </c>
      <c r="C291" t="s">
        <v>767</v>
      </c>
      <c r="D291" t="s">
        <v>768</v>
      </c>
      <c r="E291" t="str">
        <f>HYPERLINK("https://talan.bank.gov.ua/get-user-certificate/A8yBfAxz1kYa-_osljYd","Завантажити сертифікат")</f>
        <v>Завантажити сертифікат</v>
      </c>
    </row>
    <row r="292" spans="1:5" x14ac:dyDescent="0.3">
      <c r="A292" t="s">
        <v>769</v>
      </c>
      <c r="B292" t="s">
        <v>5</v>
      </c>
      <c r="C292" t="s">
        <v>770</v>
      </c>
      <c r="D292" t="s">
        <v>771</v>
      </c>
      <c r="E292" t="str">
        <f>HYPERLINK("https://talan.bank.gov.ua/get-user-certificate/A8yBf_LnZ4bGpY6oHCrB","Завантажити сертифікат")</f>
        <v>Завантажити сертифікат</v>
      </c>
    </row>
    <row r="293" spans="1:5" x14ac:dyDescent="0.3">
      <c r="A293" t="s">
        <v>772</v>
      </c>
      <c r="B293" t="s">
        <v>5</v>
      </c>
      <c r="C293" t="s">
        <v>773</v>
      </c>
      <c r="D293" t="s">
        <v>711</v>
      </c>
      <c r="E293" t="str">
        <f>HYPERLINK("https://talan.bank.gov.ua/get-user-certificate/A8yBfeSVLnfkQcfq-rEI","Завантажити сертифікат")</f>
        <v>Завантажити сертифікат</v>
      </c>
    </row>
    <row r="294" spans="1:5" x14ac:dyDescent="0.3">
      <c r="A294" t="s">
        <v>774</v>
      </c>
      <c r="B294" t="s">
        <v>5</v>
      </c>
      <c r="C294" t="s">
        <v>775</v>
      </c>
      <c r="D294" t="s">
        <v>776</v>
      </c>
      <c r="E294" t="str">
        <f>HYPERLINK("https://talan.bank.gov.ua/get-user-certificate/A8yBfX7yWgiwEkNLIoka","Завантажити сертифікат")</f>
        <v>Завантажити сертифікат</v>
      </c>
    </row>
    <row r="295" spans="1:5" x14ac:dyDescent="0.3">
      <c r="A295" t="s">
        <v>777</v>
      </c>
      <c r="B295" t="s">
        <v>5</v>
      </c>
      <c r="C295" t="s">
        <v>778</v>
      </c>
      <c r="D295" t="s">
        <v>161</v>
      </c>
      <c r="E295" t="str">
        <f>HYPERLINK("https://talan.bank.gov.ua/get-user-certificate/A8yBfxDdtWkh4vFyJFzy","Завантажити сертифікат")</f>
        <v>Завантажити сертифікат</v>
      </c>
    </row>
    <row r="296" spans="1:5" x14ac:dyDescent="0.3">
      <c r="A296" t="s">
        <v>779</v>
      </c>
      <c r="B296" t="s">
        <v>5</v>
      </c>
      <c r="C296" t="s">
        <v>780</v>
      </c>
      <c r="D296" t="s">
        <v>594</v>
      </c>
      <c r="E296" t="str">
        <f>HYPERLINK("https://talan.bank.gov.ua/get-user-certificate/A8yBf7cmXEtpFYckZeYN","Завантажити сертифікат")</f>
        <v>Завантажити сертифікат</v>
      </c>
    </row>
    <row r="297" spans="1:5" x14ac:dyDescent="0.3">
      <c r="A297" t="s">
        <v>781</v>
      </c>
      <c r="B297" t="s">
        <v>5</v>
      </c>
      <c r="C297" t="s">
        <v>782</v>
      </c>
      <c r="D297" t="s">
        <v>783</v>
      </c>
      <c r="E297" t="str">
        <f>HYPERLINK("https://talan.bank.gov.ua/get-user-certificate/A8yBfsuHsJOQARya6-Ci","Завантажити сертифікат")</f>
        <v>Завантажити сертифікат</v>
      </c>
    </row>
    <row r="298" spans="1:5" x14ac:dyDescent="0.3">
      <c r="A298" t="s">
        <v>784</v>
      </c>
      <c r="B298" t="s">
        <v>5</v>
      </c>
      <c r="C298" t="s">
        <v>785</v>
      </c>
      <c r="D298" t="s">
        <v>786</v>
      </c>
      <c r="E298" t="str">
        <f>HYPERLINK("https://talan.bank.gov.ua/get-user-certificate/A8yBfEdlYKWgy-HmnSJK","Завантажити сертифікат")</f>
        <v>Завантажити сертифікат</v>
      </c>
    </row>
    <row r="299" spans="1:5" x14ac:dyDescent="0.3">
      <c r="A299" t="s">
        <v>787</v>
      </c>
      <c r="B299" t="s">
        <v>5</v>
      </c>
      <c r="C299" t="s">
        <v>788</v>
      </c>
      <c r="D299" t="s">
        <v>789</v>
      </c>
      <c r="E299" t="str">
        <f>HYPERLINK("https://talan.bank.gov.ua/get-user-certificate/A8yBftHKLGy6jyyykBOs","Завантажити сертифікат")</f>
        <v>Завантажити сертифікат</v>
      </c>
    </row>
    <row r="300" spans="1:5" x14ac:dyDescent="0.3">
      <c r="A300" t="s">
        <v>790</v>
      </c>
      <c r="B300" t="s">
        <v>5</v>
      </c>
      <c r="C300" t="s">
        <v>791</v>
      </c>
      <c r="D300" t="s">
        <v>792</v>
      </c>
      <c r="E300" t="str">
        <f>HYPERLINK("https://talan.bank.gov.ua/get-user-certificate/A8yBfQpJbTfy2BQhKp9_","Завантажити сертифікат")</f>
        <v>Завантажити сертифікат</v>
      </c>
    </row>
    <row r="301" spans="1:5" x14ac:dyDescent="0.3">
      <c r="A301" t="s">
        <v>793</v>
      </c>
      <c r="B301" t="s">
        <v>5</v>
      </c>
      <c r="C301" t="s">
        <v>794</v>
      </c>
      <c r="D301" t="s">
        <v>795</v>
      </c>
      <c r="E301" t="str">
        <f>HYPERLINK("https://talan.bank.gov.ua/get-user-certificate/A8yBfeLLwpyrdYN_7kwD","Завантажити сертифікат")</f>
        <v>Завантажити сертифікат</v>
      </c>
    </row>
    <row r="302" spans="1:5" x14ac:dyDescent="0.3">
      <c r="A302" t="s">
        <v>796</v>
      </c>
      <c r="B302" t="s">
        <v>5</v>
      </c>
      <c r="C302" t="s">
        <v>797</v>
      </c>
      <c r="D302" t="s">
        <v>319</v>
      </c>
      <c r="E302" t="str">
        <f>HYPERLINK("https://talan.bank.gov.ua/get-user-certificate/A8yBfxO5J8W85mz4DzOr","Завантажити сертифікат")</f>
        <v>Завантажити сертифікат</v>
      </c>
    </row>
    <row r="303" spans="1:5" x14ac:dyDescent="0.3">
      <c r="A303" t="s">
        <v>798</v>
      </c>
      <c r="B303" t="s">
        <v>5</v>
      </c>
      <c r="C303" t="s">
        <v>799</v>
      </c>
      <c r="D303" t="s">
        <v>800</v>
      </c>
      <c r="E303" t="str">
        <f>HYPERLINK("https://talan.bank.gov.ua/get-user-certificate/A8yBfIVT2VJl3-dMJ8tB","Завантажити сертифікат")</f>
        <v>Завантажити сертифікат</v>
      </c>
    </row>
    <row r="304" spans="1:5" x14ac:dyDescent="0.3">
      <c r="A304" t="s">
        <v>801</v>
      </c>
      <c r="B304" t="s">
        <v>5</v>
      </c>
      <c r="C304" t="s">
        <v>802</v>
      </c>
      <c r="D304" t="s">
        <v>800</v>
      </c>
      <c r="E304" t="str">
        <f>HYPERLINK("https://talan.bank.gov.ua/get-user-certificate/A8yBfDnBcZQBLwqI7KWi","Завантажити сертифікат")</f>
        <v>Завантажити сертифікат</v>
      </c>
    </row>
    <row r="305" spans="1:5" x14ac:dyDescent="0.3">
      <c r="A305" t="s">
        <v>803</v>
      </c>
      <c r="B305" t="s">
        <v>5</v>
      </c>
      <c r="C305" t="s">
        <v>804</v>
      </c>
      <c r="D305" t="s">
        <v>594</v>
      </c>
      <c r="E305" t="str">
        <f>HYPERLINK("https://talan.bank.gov.ua/get-user-certificate/A8yBfzt622RokUyLWbTS","Завантажити сертифікат")</f>
        <v>Завантажити сертифікат</v>
      </c>
    </row>
    <row r="306" spans="1:5" x14ac:dyDescent="0.3">
      <c r="A306" t="s">
        <v>805</v>
      </c>
      <c r="B306" t="s">
        <v>5</v>
      </c>
      <c r="C306" t="s">
        <v>806</v>
      </c>
      <c r="D306" t="s">
        <v>807</v>
      </c>
      <c r="E306" t="str">
        <f>HYPERLINK("https://talan.bank.gov.ua/get-user-certificate/A8yBfZDUM2nuZxjOJ8u_","Завантажити сертифікат")</f>
        <v>Завантажити сертифікат</v>
      </c>
    </row>
    <row r="307" spans="1:5" x14ac:dyDescent="0.3">
      <c r="A307" t="s">
        <v>808</v>
      </c>
      <c r="B307" t="s">
        <v>5</v>
      </c>
      <c r="C307" t="s">
        <v>809</v>
      </c>
      <c r="D307" t="s">
        <v>810</v>
      </c>
      <c r="E307" t="str">
        <f>HYPERLINK("https://talan.bank.gov.ua/get-user-certificate/A8yBfcM5mgdREyhYPRU3","Завантажити сертифікат")</f>
        <v>Завантажити сертифікат</v>
      </c>
    </row>
    <row r="308" spans="1:5" x14ac:dyDescent="0.3">
      <c r="A308" t="s">
        <v>811</v>
      </c>
      <c r="B308" t="s">
        <v>5</v>
      </c>
      <c r="C308" t="s">
        <v>812</v>
      </c>
      <c r="D308" t="s">
        <v>594</v>
      </c>
      <c r="E308" t="str">
        <f>HYPERLINK("https://talan.bank.gov.ua/get-user-certificate/A8yBfazjOWe-eaoM2xrA","Завантажити сертифікат")</f>
        <v>Завантажити сертифікат</v>
      </c>
    </row>
    <row r="309" spans="1:5" x14ac:dyDescent="0.3">
      <c r="A309" t="s">
        <v>813</v>
      </c>
      <c r="B309" t="s">
        <v>5</v>
      </c>
      <c r="C309" t="s">
        <v>814</v>
      </c>
      <c r="D309" t="s">
        <v>594</v>
      </c>
      <c r="E309" t="str">
        <f>HYPERLINK("https://talan.bank.gov.ua/get-user-certificate/A8yBfCrnxSIN7RwW7TYL","Завантажити сертифікат")</f>
        <v>Завантажити сертифікат</v>
      </c>
    </row>
    <row r="310" spans="1:5" x14ac:dyDescent="0.3">
      <c r="A310" t="s">
        <v>815</v>
      </c>
      <c r="B310" t="s">
        <v>5</v>
      </c>
      <c r="C310" t="s">
        <v>816</v>
      </c>
      <c r="D310" t="s">
        <v>594</v>
      </c>
      <c r="E310" t="str">
        <f>HYPERLINK("https://talan.bank.gov.ua/get-user-certificate/A8yBfxVTYUkqP45G328R","Завантажити сертифікат")</f>
        <v>Завантажити сертифікат</v>
      </c>
    </row>
    <row r="311" spans="1:5" x14ac:dyDescent="0.3">
      <c r="A311" t="s">
        <v>817</v>
      </c>
      <c r="B311" t="s">
        <v>5</v>
      </c>
      <c r="C311" t="s">
        <v>818</v>
      </c>
      <c r="D311" t="s">
        <v>594</v>
      </c>
      <c r="E311" t="str">
        <f>HYPERLINK("https://talan.bank.gov.ua/get-user-certificate/A8yBfzrv6Eo0RZUU7GlP","Завантажити сертифікат")</f>
        <v>Завантажити сертифікат</v>
      </c>
    </row>
    <row r="312" spans="1:5" x14ac:dyDescent="0.3">
      <c r="A312" t="s">
        <v>819</v>
      </c>
      <c r="B312" t="s">
        <v>5</v>
      </c>
      <c r="C312" t="s">
        <v>820</v>
      </c>
      <c r="D312" t="s">
        <v>594</v>
      </c>
      <c r="E312" t="str">
        <f>HYPERLINK("https://talan.bank.gov.ua/get-user-certificate/A8yBfxMIaBWwkPkDVt8u","Завантажити сертифікат")</f>
        <v>Завантажити сертифікат</v>
      </c>
    </row>
    <row r="313" spans="1:5" x14ac:dyDescent="0.3">
      <c r="A313" t="s">
        <v>821</v>
      </c>
      <c r="B313" t="s">
        <v>5</v>
      </c>
      <c r="C313" t="s">
        <v>822</v>
      </c>
      <c r="D313" t="s">
        <v>594</v>
      </c>
      <c r="E313" t="str">
        <f>HYPERLINK("https://talan.bank.gov.ua/get-user-certificate/A8yBfaMgL0HuToSCE6Re","Завантажити сертифікат")</f>
        <v>Завантажити сертифікат</v>
      </c>
    </row>
    <row r="314" spans="1:5" x14ac:dyDescent="0.3">
      <c r="A314" t="s">
        <v>823</v>
      </c>
      <c r="B314" t="s">
        <v>5</v>
      </c>
      <c r="C314" t="s">
        <v>824</v>
      </c>
      <c r="D314" t="s">
        <v>594</v>
      </c>
      <c r="E314" t="str">
        <f>HYPERLINK("https://talan.bank.gov.ua/get-user-certificate/A8yBfaasRTUW3hamNulB","Завантажити сертифікат")</f>
        <v>Завантажити сертифікат</v>
      </c>
    </row>
    <row r="315" spans="1:5" x14ac:dyDescent="0.3">
      <c r="A315" t="s">
        <v>825</v>
      </c>
      <c r="B315" t="s">
        <v>5</v>
      </c>
      <c r="C315" t="s">
        <v>826</v>
      </c>
      <c r="D315" t="s">
        <v>161</v>
      </c>
      <c r="E315" t="str">
        <f>HYPERLINK("https://talan.bank.gov.ua/get-user-certificate/A8yBfwHe7CukjYUsG0HG","Завантажити сертифікат")</f>
        <v>Завантажити сертифікат</v>
      </c>
    </row>
    <row r="316" spans="1:5" x14ac:dyDescent="0.3">
      <c r="A316" t="s">
        <v>827</v>
      </c>
      <c r="B316" t="s">
        <v>5</v>
      </c>
      <c r="C316" t="s">
        <v>828</v>
      </c>
      <c r="D316" t="s">
        <v>594</v>
      </c>
      <c r="E316" t="str">
        <f>HYPERLINK("https://talan.bank.gov.ua/get-user-certificate/A8yBfsYa02JDZAy86GVu","Завантажити сертифікат")</f>
        <v>Завантажити сертифікат</v>
      </c>
    </row>
    <row r="317" spans="1:5" x14ac:dyDescent="0.3">
      <c r="A317" t="s">
        <v>829</v>
      </c>
      <c r="B317" t="s">
        <v>5</v>
      </c>
      <c r="C317" t="s">
        <v>830</v>
      </c>
      <c r="D317" t="s">
        <v>594</v>
      </c>
      <c r="E317" t="str">
        <f>HYPERLINK("https://talan.bank.gov.ua/get-user-certificate/A8yBfsjbA7Gb1-qEKB-6","Завантажити сертифікат")</f>
        <v>Завантажити сертифікат</v>
      </c>
    </row>
    <row r="318" spans="1:5" x14ac:dyDescent="0.3">
      <c r="A318" t="s">
        <v>831</v>
      </c>
      <c r="B318" t="s">
        <v>5</v>
      </c>
      <c r="C318" t="s">
        <v>832</v>
      </c>
      <c r="D318" t="s">
        <v>594</v>
      </c>
      <c r="E318" t="str">
        <f>HYPERLINK("https://talan.bank.gov.ua/get-user-certificate/A8yBfwb3-zOHZx4qV_Q6","Завантажити сертифікат")</f>
        <v>Завантажити сертифікат</v>
      </c>
    </row>
    <row r="319" spans="1:5" x14ac:dyDescent="0.3">
      <c r="A319" t="s">
        <v>833</v>
      </c>
      <c r="B319" t="s">
        <v>5</v>
      </c>
      <c r="C319" t="s">
        <v>834</v>
      </c>
      <c r="D319" t="s">
        <v>594</v>
      </c>
      <c r="E319" t="str">
        <f>HYPERLINK("https://talan.bank.gov.ua/get-user-certificate/A8yBfZws7ymrs45GcDXn","Завантажити сертифікат")</f>
        <v>Завантажити сертифікат</v>
      </c>
    </row>
    <row r="320" spans="1:5" x14ac:dyDescent="0.3">
      <c r="A320" t="s">
        <v>835</v>
      </c>
      <c r="B320" t="s">
        <v>5</v>
      </c>
      <c r="C320" t="s">
        <v>836</v>
      </c>
      <c r="D320" t="s">
        <v>594</v>
      </c>
      <c r="E320" t="str">
        <f>HYPERLINK("https://talan.bank.gov.ua/get-user-certificate/A8yBflIqBcM62qN_y7jj","Завантажити сертифікат")</f>
        <v>Завантажити сертифікат</v>
      </c>
    </row>
    <row r="321" spans="1:5" x14ac:dyDescent="0.3">
      <c r="A321" t="s">
        <v>837</v>
      </c>
      <c r="B321" t="s">
        <v>5</v>
      </c>
      <c r="C321" t="s">
        <v>838</v>
      </c>
      <c r="D321" t="s">
        <v>594</v>
      </c>
      <c r="E321" t="str">
        <f>HYPERLINK("https://talan.bank.gov.ua/get-user-certificate/A8yBfuVa96y0QjsDzUVe","Завантажити сертифікат")</f>
        <v>Завантажити сертифікат</v>
      </c>
    </row>
    <row r="322" spans="1:5" x14ac:dyDescent="0.3">
      <c r="A322" t="s">
        <v>839</v>
      </c>
      <c r="B322" t="s">
        <v>5</v>
      </c>
      <c r="C322" t="s">
        <v>840</v>
      </c>
      <c r="D322" t="s">
        <v>594</v>
      </c>
      <c r="E322" t="str">
        <f>HYPERLINK("https://talan.bank.gov.ua/get-user-certificate/A8yBfwfWA239x2NQCQM8","Завантажити сертифікат")</f>
        <v>Завантажити сертифікат</v>
      </c>
    </row>
    <row r="323" spans="1:5" x14ac:dyDescent="0.3">
      <c r="A323" t="s">
        <v>841</v>
      </c>
      <c r="B323" t="s">
        <v>5</v>
      </c>
      <c r="C323" t="s">
        <v>842</v>
      </c>
      <c r="D323" t="s">
        <v>594</v>
      </c>
      <c r="E323" t="str">
        <f>HYPERLINK("https://talan.bank.gov.ua/get-user-certificate/A8yBfV2K3SsPVd2MwHCZ","Завантажити сертифікат")</f>
        <v>Завантажити сертифікат</v>
      </c>
    </row>
    <row r="324" spans="1:5" x14ac:dyDescent="0.3">
      <c r="A324" t="s">
        <v>843</v>
      </c>
      <c r="B324" t="s">
        <v>5</v>
      </c>
      <c r="C324" t="s">
        <v>844</v>
      </c>
      <c r="D324" t="s">
        <v>845</v>
      </c>
      <c r="E324" t="str">
        <f>HYPERLINK("https://talan.bank.gov.ua/get-user-certificate/A8yBfWJXRdCwSwAXoau-","Завантажити сертифікат")</f>
        <v>Завантажити сертифікат</v>
      </c>
    </row>
    <row r="325" spans="1:5" x14ac:dyDescent="0.3">
      <c r="A325" t="s">
        <v>846</v>
      </c>
      <c r="B325" t="s">
        <v>5</v>
      </c>
      <c r="C325" t="s">
        <v>847</v>
      </c>
      <c r="D325" t="s">
        <v>269</v>
      </c>
      <c r="E325" t="str">
        <f>HYPERLINK("https://talan.bank.gov.ua/get-user-certificate/A8yBfTVjFjIV8ESiOEZr","Завантажити сертифікат")</f>
        <v>Завантажити сертифікат</v>
      </c>
    </row>
    <row r="326" spans="1:5" x14ac:dyDescent="0.3">
      <c r="A326" t="s">
        <v>848</v>
      </c>
      <c r="B326" t="s">
        <v>5</v>
      </c>
      <c r="C326" t="s">
        <v>849</v>
      </c>
      <c r="D326" t="s">
        <v>161</v>
      </c>
      <c r="E326" t="str">
        <f>HYPERLINK("https://talan.bank.gov.ua/get-user-certificate/A8yBfAUJt6YSMusCPaXI","Завантажити сертифікат")</f>
        <v>Завантажити сертифікат</v>
      </c>
    </row>
    <row r="327" spans="1:5" x14ac:dyDescent="0.3">
      <c r="A327" t="s">
        <v>850</v>
      </c>
      <c r="B327" t="s">
        <v>5</v>
      </c>
      <c r="C327" t="s">
        <v>851</v>
      </c>
      <c r="D327" t="s">
        <v>161</v>
      </c>
      <c r="E327" t="str">
        <f>HYPERLINK("https://talan.bank.gov.ua/get-user-certificate/A8yBfuT9slgWtCuvpOnk","Завантажити сертифікат")</f>
        <v>Завантажити сертифікат</v>
      </c>
    </row>
    <row r="328" spans="1:5" x14ac:dyDescent="0.3">
      <c r="A328" t="s">
        <v>852</v>
      </c>
      <c r="B328" t="s">
        <v>5</v>
      </c>
      <c r="C328" t="s">
        <v>853</v>
      </c>
      <c r="D328" t="s">
        <v>786</v>
      </c>
      <c r="E328" t="str">
        <f>HYPERLINK("https://talan.bank.gov.ua/get-user-certificate/A8yBfXF6M-1QdibzH54D","Завантажити сертифікат")</f>
        <v>Завантажити сертифікат</v>
      </c>
    </row>
    <row r="329" spans="1:5" x14ac:dyDescent="0.3">
      <c r="A329" t="s">
        <v>854</v>
      </c>
      <c r="B329" t="s">
        <v>5</v>
      </c>
      <c r="C329" t="s">
        <v>855</v>
      </c>
      <c r="D329" t="s">
        <v>856</v>
      </c>
      <c r="E329" t="str">
        <f>HYPERLINK("https://talan.bank.gov.ua/get-user-certificate/A8yBf-CAe9S3GW606b5G","Завантажити сертифікат")</f>
        <v>Завантажити сертифікат</v>
      </c>
    </row>
    <row r="330" spans="1:5" x14ac:dyDescent="0.3">
      <c r="A330" t="s">
        <v>857</v>
      </c>
      <c r="B330" t="s">
        <v>5</v>
      </c>
      <c r="C330" t="s">
        <v>858</v>
      </c>
      <c r="D330" t="s">
        <v>859</v>
      </c>
      <c r="E330" t="str">
        <f>HYPERLINK("https://talan.bank.gov.ua/get-user-certificate/A8yBfhHsO3Ms54NxMu3V","Завантажити сертифікат")</f>
        <v>Завантажити сертифікат</v>
      </c>
    </row>
    <row r="331" spans="1:5" x14ac:dyDescent="0.3">
      <c r="A331" t="s">
        <v>860</v>
      </c>
      <c r="B331" t="s">
        <v>5</v>
      </c>
      <c r="C331" t="s">
        <v>861</v>
      </c>
      <c r="D331" t="s">
        <v>10</v>
      </c>
      <c r="E331" t="str">
        <f>HYPERLINK("https://talan.bank.gov.ua/get-user-certificate/A8yBfLJboRWkbcuCsmMP","Завантажити сертифікат")</f>
        <v>Завантажити сертифікат</v>
      </c>
    </row>
    <row r="332" spans="1:5" x14ac:dyDescent="0.3">
      <c r="A332" t="s">
        <v>862</v>
      </c>
      <c r="B332" t="s">
        <v>5</v>
      </c>
      <c r="C332" t="s">
        <v>863</v>
      </c>
      <c r="D332" t="s">
        <v>864</v>
      </c>
      <c r="E332" t="str">
        <f>HYPERLINK("https://talan.bank.gov.ua/get-user-certificate/A8yBfXDr7z-8duYURRbY","Завантажити сертифікат")</f>
        <v>Завантажити сертифікат</v>
      </c>
    </row>
    <row r="333" spans="1:5" x14ac:dyDescent="0.3">
      <c r="A333" t="s">
        <v>865</v>
      </c>
      <c r="B333" t="s">
        <v>5</v>
      </c>
      <c r="C333" t="s">
        <v>866</v>
      </c>
      <c r="D333" t="s">
        <v>867</v>
      </c>
      <c r="E333" t="str">
        <f>HYPERLINK("https://talan.bank.gov.ua/get-user-certificate/A8yBfJuoU3Yz2Eb6TVor","Завантажити сертифікат")</f>
        <v>Завантажити сертифікат</v>
      </c>
    </row>
    <row r="334" spans="1:5" x14ac:dyDescent="0.3">
      <c r="A334" t="s">
        <v>868</v>
      </c>
      <c r="B334" t="s">
        <v>5</v>
      </c>
      <c r="C334" t="s">
        <v>869</v>
      </c>
      <c r="D334" t="s">
        <v>867</v>
      </c>
      <c r="E334" t="str">
        <f>HYPERLINK("https://talan.bank.gov.ua/get-user-certificate/A8yBfxrYX2luXsH0xpg3","Завантажити сертифікат")</f>
        <v>Завантажити сертифікат</v>
      </c>
    </row>
    <row r="335" spans="1:5" x14ac:dyDescent="0.3">
      <c r="A335" t="s">
        <v>870</v>
      </c>
      <c r="B335" t="s">
        <v>5</v>
      </c>
      <c r="C335" t="s">
        <v>871</v>
      </c>
      <c r="D335" t="s">
        <v>786</v>
      </c>
      <c r="E335" t="str">
        <f>HYPERLINK("https://talan.bank.gov.ua/get-user-certificate/A8yBfnnUanxKHNwyBvci","Завантажити сертифікат")</f>
        <v>Завантажити сертифікат</v>
      </c>
    </row>
    <row r="336" spans="1:5" x14ac:dyDescent="0.3">
      <c r="A336" t="s">
        <v>872</v>
      </c>
      <c r="B336" t="s">
        <v>5</v>
      </c>
      <c r="C336" t="s">
        <v>873</v>
      </c>
      <c r="D336" t="s">
        <v>184</v>
      </c>
      <c r="E336" t="str">
        <f>HYPERLINK("https://talan.bank.gov.ua/get-user-certificate/A8yBf1CiVAiKv5PLht53","Завантажити сертифікат")</f>
        <v>Завантажити сертифікат</v>
      </c>
    </row>
    <row r="337" spans="1:5" x14ac:dyDescent="0.3">
      <c r="A337" t="s">
        <v>874</v>
      </c>
      <c r="B337" t="s">
        <v>5</v>
      </c>
      <c r="C337" t="s">
        <v>875</v>
      </c>
      <c r="D337" t="s">
        <v>161</v>
      </c>
      <c r="E337" t="str">
        <f>HYPERLINK("https://talan.bank.gov.ua/get-user-certificate/A8yBfQDA5PdAyCWXPrEU","Завантажити сертифікат")</f>
        <v>Завантажити сертифікат</v>
      </c>
    </row>
    <row r="338" spans="1:5" x14ac:dyDescent="0.3">
      <c r="A338" t="s">
        <v>876</v>
      </c>
      <c r="B338" t="s">
        <v>5</v>
      </c>
      <c r="C338" t="s">
        <v>877</v>
      </c>
      <c r="D338" t="s">
        <v>878</v>
      </c>
      <c r="E338" t="str">
        <f>HYPERLINK("https://talan.bank.gov.ua/get-user-certificate/A8yBfDlAcl4PDVy07zSM","Завантажити сертифікат")</f>
        <v>Завантажити сертифікат</v>
      </c>
    </row>
    <row r="339" spans="1:5" x14ac:dyDescent="0.3">
      <c r="A339" t="s">
        <v>879</v>
      </c>
      <c r="B339" t="s">
        <v>5</v>
      </c>
      <c r="C339" t="s">
        <v>880</v>
      </c>
      <c r="D339" t="s">
        <v>184</v>
      </c>
      <c r="E339" t="str">
        <f>HYPERLINK("https://talan.bank.gov.ua/get-user-certificate/A8yBfs2ei9hbbV3_rsTf","Завантажити сертифікат")</f>
        <v>Завантажити сертифікат</v>
      </c>
    </row>
    <row r="340" spans="1:5" x14ac:dyDescent="0.3">
      <c r="A340" t="s">
        <v>881</v>
      </c>
      <c r="B340" t="s">
        <v>5</v>
      </c>
      <c r="C340" t="s">
        <v>882</v>
      </c>
      <c r="D340" t="s">
        <v>161</v>
      </c>
      <c r="E340" t="str">
        <f>HYPERLINK("https://talan.bank.gov.ua/get-user-certificate/A8yBffyEph7eAG2yAF_9","Завантажити сертифікат")</f>
        <v>Завантажити сертифікат</v>
      </c>
    </row>
    <row r="341" spans="1:5" x14ac:dyDescent="0.3">
      <c r="A341" t="s">
        <v>883</v>
      </c>
      <c r="B341" t="s">
        <v>5</v>
      </c>
      <c r="C341" t="s">
        <v>884</v>
      </c>
      <c r="D341" t="s">
        <v>195</v>
      </c>
      <c r="E341" t="str">
        <f>HYPERLINK("https://talan.bank.gov.ua/get-user-certificate/A8yBfHHjN6mhwylVinwM","Завантажити сертифікат")</f>
        <v>Завантажити сертифікат</v>
      </c>
    </row>
    <row r="342" spans="1:5" x14ac:dyDescent="0.3">
      <c r="A342" t="s">
        <v>885</v>
      </c>
      <c r="B342" t="s">
        <v>5</v>
      </c>
      <c r="C342" t="s">
        <v>886</v>
      </c>
      <c r="D342" t="s">
        <v>161</v>
      </c>
      <c r="E342" t="str">
        <f>HYPERLINK("https://talan.bank.gov.ua/get-user-certificate/A8yBfdgwKawICny0EJ89","Завантажити сертифікат")</f>
        <v>Завантажити сертифікат</v>
      </c>
    </row>
    <row r="343" spans="1:5" x14ac:dyDescent="0.3">
      <c r="A343" t="s">
        <v>887</v>
      </c>
      <c r="B343" t="s">
        <v>5</v>
      </c>
      <c r="C343" t="s">
        <v>888</v>
      </c>
      <c r="D343" t="s">
        <v>19</v>
      </c>
      <c r="E343" t="str">
        <f>HYPERLINK("https://talan.bank.gov.ua/get-user-certificate/A8yBfURZ9E-pJnEKdPXf","Завантажити сертифікат")</f>
        <v>Завантажити сертифікат</v>
      </c>
    </row>
    <row r="344" spans="1:5" x14ac:dyDescent="0.3">
      <c r="A344" t="s">
        <v>889</v>
      </c>
      <c r="B344" t="s">
        <v>5</v>
      </c>
      <c r="C344" t="s">
        <v>890</v>
      </c>
      <c r="D344" t="s">
        <v>192</v>
      </c>
      <c r="E344" t="str">
        <f>HYPERLINK("https://talan.bank.gov.ua/get-user-certificate/A8yBfbw0QPRunrp9ZRUZ","Завантажити сертифікат")</f>
        <v>Завантажити сертифікат</v>
      </c>
    </row>
    <row r="345" spans="1:5" x14ac:dyDescent="0.3">
      <c r="A345" t="s">
        <v>891</v>
      </c>
      <c r="B345" t="s">
        <v>5</v>
      </c>
      <c r="C345" t="s">
        <v>892</v>
      </c>
      <c r="D345" t="s">
        <v>161</v>
      </c>
      <c r="E345" t="str">
        <f>HYPERLINK("https://talan.bank.gov.ua/get-user-certificate/A8yBfuzRkgNfx65KR9bq","Завантажити сертифікат")</f>
        <v>Завантажити сертифікат</v>
      </c>
    </row>
    <row r="346" spans="1:5" x14ac:dyDescent="0.3">
      <c r="A346" t="s">
        <v>893</v>
      </c>
      <c r="B346" t="s">
        <v>5</v>
      </c>
      <c r="C346" t="s">
        <v>894</v>
      </c>
      <c r="D346" t="s">
        <v>167</v>
      </c>
      <c r="E346" t="str">
        <f>HYPERLINK("https://talan.bank.gov.ua/get-user-certificate/A8yBfqPhi22HmMkfmKud","Завантажити сертифікат")</f>
        <v>Завантажити сертифікат</v>
      </c>
    </row>
    <row r="347" spans="1:5" x14ac:dyDescent="0.3">
      <c r="A347" t="s">
        <v>895</v>
      </c>
      <c r="B347" t="s">
        <v>5</v>
      </c>
      <c r="C347" t="s">
        <v>896</v>
      </c>
      <c r="D347" t="s">
        <v>897</v>
      </c>
      <c r="E347" t="str">
        <f>HYPERLINK("https://talan.bank.gov.ua/get-user-certificate/A8yBfvrTFRkGhjJS1Pm4","Завантажити сертифікат")</f>
        <v>Завантажити сертифікат</v>
      </c>
    </row>
    <row r="348" spans="1:5" x14ac:dyDescent="0.3">
      <c r="A348" t="s">
        <v>898</v>
      </c>
      <c r="B348" t="s">
        <v>5</v>
      </c>
      <c r="C348" t="s">
        <v>899</v>
      </c>
      <c r="D348" t="s">
        <v>900</v>
      </c>
      <c r="E348" t="str">
        <f>HYPERLINK("https://talan.bank.gov.ua/get-user-certificate/A8yBfPUEEOeux0Bryrje","Завантажити сертифікат")</f>
        <v>Завантажити сертифікат</v>
      </c>
    </row>
    <row r="349" spans="1:5" x14ac:dyDescent="0.3">
      <c r="A349" t="s">
        <v>901</v>
      </c>
      <c r="B349" t="s">
        <v>5</v>
      </c>
      <c r="C349" t="s">
        <v>902</v>
      </c>
      <c r="D349" t="s">
        <v>184</v>
      </c>
      <c r="E349" t="str">
        <f>HYPERLINK("https://talan.bank.gov.ua/get-user-certificate/A8yBfngwmjEEYQyU36Pc","Завантажити сертифікат")</f>
        <v>Завантажити сертифікат</v>
      </c>
    </row>
    <row r="350" spans="1:5" x14ac:dyDescent="0.3">
      <c r="A350" t="s">
        <v>903</v>
      </c>
      <c r="B350" t="s">
        <v>5</v>
      </c>
      <c r="C350" t="s">
        <v>904</v>
      </c>
      <c r="D350" t="s">
        <v>195</v>
      </c>
      <c r="E350" t="str">
        <f>HYPERLINK("https://talan.bank.gov.ua/get-user-certificate/A8yBf7JRKPDumimP8D9B","Завантажити сертифікат")</f>
        <v>Завантажити сертифікат</v>
      </c>
    </row>
    <row r="351" spans="1:5" x14ac:dyDescent="0.3">
      <c r="A351" t="s">
        <v>905</v>
      </c>
      <c r="B351" t="s">
        <v>5</v>
      </c>
      <c r="C351" t="s">
        <v>906</v>
      </c>
      <c r="D351" t="s">
        <v>907</v>
      </c>
      <c r="E351" t="str">
        <f>HYPERLINK("https://talan.bank.gov.ua/get-user-certificate/A8yBfEmlvZQ1PDpa0wf5","Завантажити сертифікат")</f>
        <v>Завантажити сертифікат</v>
      </c>
    </row>
    <row r="352" spans="1:5" x14ac:dyDescent="0.3">
      <c r="A352" t="s">
        <v>908</v>
      </c>
      <c r="B352" t="s">
        <v>5</v>
      </c>
      <c r="C352" t="s">
        <v>909</v>
      </c>
      <c r="D352" t="s">
        <v>161</v>
      </c>
      <c r="E352" t="str">
        <f>HYPERLINK("https://talan.bank.gov.ua/get-user-certificate/A8yBfCFlr2u6qdarqxMl","Завантажити сертифікат")</f>
        <v>Завантажити сертифікат</v>
      </c>
    </row>
    <row r="353" spans="1:5" x14ac:dyDescent="0.3">
      <c r="A353" t="s">
        <v>910</v>
      </c>
      <c r="B353" t="s">
        <v>5</v>
      </c>
      <c r="C353" t="s">
        <v>911</v>
      </c>
      <c r="D353" t="s">
        <v>161</v>
      </c>
      <c r="E353" t="str">
        <f>HYPERLINK("https://talan.bank.gov.ua/get-user-certificate/A8yBfhB36GK_fo6Z6NDf","Завантажити сертифікат")</f>
        <v>Завантажити сертифікат</v>
      </c>
    </row>
    <row r="354" spans="1:5" x14ac:dyDescent="0.3">
      <c r="A354" t="s">
        <v>912</v>
      </c>
      <c r="B354" t="s">
        <v>5</v>
      </c>
      <c r="C354" t="s">
        <v>913</v>
      </c>
      <c r="D354" t="s">
        <v>286</v>
      </c>
      <c r="E354" t="str">
        <f>HYPERLINK("https://talan.bank.gov.ua/get-user-certificate/A8yBfijgRFkeqQgXMJHg","Завантажити сертифікат")</f>
        <v>Завантажити сертифікат</v>
      </c>
    </row>
    <row r="355" spans="1:5" x14ac:dyDescent="0.3">
      <c r="A355" t="s">
        <v>914</v>
      </c>
      <c r="B355" t="s">
        <v>5</v>
      </c>
      <c r="C355" t="s">
        <v>915</v>
      </c>
      <c r="D355" t="s">
        <v>184</v>
      </c>
      <c r="E355" t="str">
        <f>HYPERLINK("https://talan.bank.gov.ua/get-user-certificate/A8yBfLIHC3TNyP07q0sg","Завантажити сертифікат")</f>
        <v>Завантажити сертифікат</v>
      </c>
    </row>
    <row r="356" spans="1:5" x14ac:dyDescent="0.3">
      <c r="A356" t="s">
        <v>916</v>
      </c>
      <c r="B356" t="s">
        <v>5</v>
      </c>
      <c r="C356" t="s">
        <v>917</v>
      </c>
      <c r="D356" t="s">
        <v>161</v>
      </c>
      <c r="E356" t="str">
        <f>HYPERLINK("https://talan.bank.gov.ua/get-user-certificate/A8yBfW1-wNGQk39zOf9V","Завантажити сертифікат")</f>
        <v>Завантажити сертифікат</v>
      </c>
    </row>
    <row r="357" spans="1:5" x14ac:dyDescent="0.3">
      <c r="A357" t="s">
        <v>918</v>
      </c>
      <c r="B357" t="s">
        <v>5</v>
      </c>
      <c r="C357" t="s">
        <v>919</v>
      </c>
      <c r="D357" t="s">
        <v>920</v>
      </c>
      <c r="E357" t="str">
        <f>HYPERLINK("https://talan.bank.gov.ua/get-user-certificate/A8yBfohLOq0wq6HGtiPQ","Завантажити сертифікат")</f>
        <v>Завантажити сертифікат</v>
      </c>
    </row>
    <row r="358" spans="1:5" x14ac:dyDescent="0.3">
      <c r="A358" t="s">
        <v>921</v>
      </c>
      <c r="B358" t="s">
        <v>5</v>
      </c>
      <c r="C358" t="s">
        <v>922</v>
      </c>
      <c r="D358" t="s">
        <v>184</v>
      </c>
      <c r="E358" t="str">
        <f>HYPERLINK("https://talan.bank.gov.ua/get-user-certificate/A8yBfQH9TIKCy4EgplNu","Завантажити сертифікат")</f>
        <v>Завантажити сертифікат</v>
      </c>
    </row>
    <row r="359" spans="1:5" x14ac:dyDescent="0.3">
      <c r="A359" t="s">
        <v>923</v>
      </c>
      <c r="B359" t="s">
        <v>5</v>
      </c>
      <c r="C359" t="s">
        <v>924</v>
      </c>
      <c r="D359" t="s">
        <v>184</v>
      </c>
      <c r="E359" t="str">
        <f>HYPERLINK("https://talan.bank.gov.ua/get-user-certificate/A8yBfJ_gpFpYQ9E05Qq8","Завантажити сертифікат")</f>
        <v>Завантажити сертифікат</v>
      </c>
    </row>
    <row r="360" spans="1:5" x14ac:dyDescent="0.3">
      <c r="A360" t="s">
        <v>925</v>
      </c>
      <c r="B360" t="s">
        <v>5</v>
      </c>
      <c r="C360" t="s">
        <v>926</v>
      </c>
      <c r="D360" t="s">
        <v>298</v>
      </c>
      <c r="E360" t="str">
        <f>HYPERLINK("https://talan.bank.gov.ua/get-user-certificate/A8yBfl6IHA7KowSn8EOu","Завантажити сертифікат")</f>
        <v>Завантажити сертифікат</v>
      </c>
    </row>
    <row r="361" spans="1:5" x14ac:dyDescent="0.3">
      <c r="A361" t="s">
        <v>927</v>
      </c>
      <c r="B361" t="s">
        <v>5</v>
      </c>
      <c r="C361" t="s">
        <v>928</v>
      </c>
      <c r="D361" t="s">
        <v>929</v>
      </c>
      <c r="E361" t="str">
        <f>HYPERLINK("https://talan.bank.gov.ua/get-user-certificate/A8yBfKVFDFCvKr7m_RQ2","Завантажити сертифікат")</f>
        <v>Завантажити сертифікат</v>
      </c>
    </row>
    <row r="362" spans="1:5" x14ac:dyDescent="0.3">
      <c r="A362" t="s">
        <v>930</v>
      </c>
      <c r="B362" t="s">
        <v>5</v>
      </c>
      <c r="C362" t="s">
        <v>931</v>
      </c>
      <c r="D362" t="s">
        <v>195</v>
      </c>
      <c r="E362" t="str">
        <f>HYPERLINK("https://talan.bank.gov.ua/get-user-certificate/A8yBflIlIqJExshUt-wT","Завантажити сертифікат")</f>
        <v>Завантажити сертифікат</v>
      </c>
    </row>
    <row r="363" spans="1:5" x14ac:dyDescent="0.3">
      <c r="A363" t="s">
        <v>932</v>
      </c>
      <c r="B363" t="s">
        <v>5</v>
      </c>
      <c r="C363" t="s">
        <v>933</v>
      </c>
      <c r="D363" t="s">
        <v>934</v>
      </c>
      <c r="E363" t="str">
        <f>HYPERLINK("https://talan.bank.gov.ua/get-user-certificate/A8yBfI5q5ll8v7ToOqaW","Завантажити сертифікат")</f>
        <v>Завантажити сертифікат</v>
      </c>
    </row>
    <row r="364" spans="1:5" x14ac:dyDescent="0.3">
      <c r="A364" t="s">
        <v>935</v>
      </c>
      <c r="B364" t="s">
        <v>5</v>
      </c>
      <c r="C364" t="s">
        <v>936</v>
      </c>
      <c r="D364" t="s">
        <v>161</v>
      </c>
      <c r="E364" t="str">
        <f>HYPERLINK("https://talan.bank.gov.ua/get-user-certificate/A8yBfU3IT_u7Ul7q9SGd","Завантажити сертифікат")</f>
        <v>Завантажити сертифікат</v>
      </c>
    </row>
    <row r="365" spans="1:5" x14ac:dyDescent="0.3">
      <c r="A365" t="s">
        <v>937</v>
      </c>
      <c r="B365" t="s">
        <v>5</v>
      </c>
      <c r="C365" t="s">
        <v>938</v>
      </c>
      <c r="D365" t="s">
        <v>22</v>
      </c>
      <c r="E365" t="str">
        <f>HYPERLINK("https://talan.bank.gov.ua/get-user-certificate/A8yBfdWOZqsleGd5KufS","Завантажити сертифікат")</f>
        <v>Завантажити сертифікат</v>
      </c>
    </row>
    <row r="366" spans="1:5" x14ac:dyDescent="0.3">
      <c r="A366" t="s">
        <v>939</v>
      </c>
      <c r="B366" t="s">
        <v>5</v>
      </c>
      <c r="C366" t="s">
        <v>940</v>
      </c>
      <c r="D366" t="s">
        <v>941</v>
      </c>
      <c r="E366" t="str">
        <f>HYPERLINK("https://talan.bank.gov.ua/get-user-certificate/A8yBfvsvh1JqDs4XezM1","Завантажити сертифікат")</f>
        <v>Завантажити сертифікат</v>
      </c>
    </row>
    <row r="367" spans="1:5" x14ac:dyDescent="0.3">
      <c r="A367" t="s">
        <v>942</v>
      </c>
      <c r="B367" t="s">
        <v>5</v>
      </c>
      <c r="C367" t="s">
        <v>943</v>
      </c>
      <c r="D367" t="s">
        <v>944</v>
      </c>
      <c r="E367" t="str">
        <f>HYPERLINK("https://talan.bank.gov.ua/get-user-certificate/A8yBf9RzX1iqwp2tiLc0","Завантажити сертифікат")</f>
        <v>Завантажити сертифікат</v>
      </c>
    </row>
    <row r="368" spans="1:5" x14ac:dyDescent="0.3">
      <c r="A368" t="s">
        <v>945</v>
      </c>
      <c r="B368" t="s">
        <v>5</v>
      </c>
      <c r="C368" t="s">
        <v>946</v>
      </c>
      <c r="D368" t="s">
        <v>944</v>
      </c>
      <c r="E368" t="str">
        <f>HYPERLINK("https://talan.bank.gov.ua/get-user-certificate/A8yBfv6vgfnFL8-p2s2z","Завантажити сертифікат")</f>
        <v>Завантажити сертифікат</v>
      </c>
    </row>
    <row r="369" spans="1:5" x14ac:dyDescent="0.3">
      <c r="A369" t="s">
        <v>947</v>
      </c>
      <c r="B369" t="s">
        <v>5</v>
      </c>
      <c r="C369" t="s">
        <v>948</v>
      </c>
      <c r="D369" t="s">
        <v>944</v>
      </c>
      <c r="E369" t="str">
        <f>HYPERLINK("https://talan.bank.gov.ua/get-user-certificate/A8yBfnK_4uex0zHiHkGt","Завантажити сертифікат")</f>
        <v>Завантажити сертифікат</v>
      </c>
    </row>
    <row r="370" spans="1:5" x14ac:dyDescent="0.3">
      <c r="A370" t="s">
        <v>949</v>
      </c>
      <c r="B370" t="s">
        <v>5</v>
      </c>
      <c r="C370" t="s">
        <v>950</v>
      </c>
      <c r="D370" t="s">
        <v>951</v>
      </c>
      <c r="E370" t="str">
        <f>HYPERLINK("https://talan.bank.gov.ua/get-user-certificate/A8yBfj1rAk4TBcSOqEX9","Завантажити сертифікат")</f>
        <v>Завантажити сертифікат</v>
      </c>
    </row>
    <row r="371" spans="1:5" x14ac:dyDescent="0.3">
      <c r="A371" t="s">
        <v>952</v>
      </c>
      <c r="B371" t="s">
        <v>5</v>
      </c>
      <c r="C371" t="s">
        <v>953</v>
      </c>
      <c r="D371" t="s">
        <v>954</v>
      </c>
      <c r="E371" t="str">
        <f>HYPERLINK("https://talan.bank.gov.ua/get-user-certificate/A8yBf0U6639kbHTm_k9T","Завантажити сертифікат")</f>
        <v>Завантажити сертифікат</v>
      </c>
    </row>
    <row r="372" spans="1:5" x14ac:dyDescent="0.3">
      <c r="A372" t="s">
        <v>955</v>
      </c>
      <c r="B372" t="s">
        <v>5</v>
      </c>
      <c r="C372" t="s">
        <v>956</v>
      </c>
      <c r="D372" t="s">
        <v>957</v>
      </c>
      <c r="E372" t="str">
        <f>HYPERLINK("https://talan.bank.gov.ua/get-user-certificate/A8yBft1V3dOooj1oyQy7","Завантажити сертифікат")</f>
        <v>Завантажити сертифікат</v>
      </c>
    </row>
    <row r="373" spans="1:5" x14ac:dyDescent="0.3">
      <c r="A373" t="s">
        <v>958</v>
      </c>
      <c r="B373" t="s">
        <v>5</v>
      </c>
      <c r="C373" t="s">
        <v>959</v>
      </c>
      <c r="D373" t="s">
        <v>269</v>
      </c>
      <c r="E373" t="str">
        <f>HYPERLINK("https://talan.bank.gov.ua/get-user-certificate/A8yBfrgmkl36Gb5k9t5B","Завантажити сертифікат")</f>
        <v>Завантажити сертифікат</v>
      </c>
    </row>
    <row r="374" spans="1:5" x14ac:dyDescent="0.3">
      <c r="A374" t="s">
        <v>960</v>
      </c>
      <c r="B374" t="s">
        <v>5</v>
      </c>
      <c r="C374" t="s">
        <v>961</v>
      </c>
      <c r="D374" t="s">
        <v>22</v>
      </c>
      <c r="E374" t="str">
        <f>HYPERLINK("https://talan.bank.gov.ua/get-user-certificate/A8yBfp3dKmpdTNTGWFH4","Завантажити сертифікат")</f>
        <v>Завантажити сертифікат</v>
      </c>
    </row>
    <row r="375" spans="1:5" x14ac:dyDescent="0.3">
      <c r="A375" t="s">
        <v>962</v>
      </c>
      <c r="B375" t="s">
        <v>5</v>
      </c>
      <c r="C375" t="s">
        <v>963</v>
      </c>
      <c r="D375" t="s">
        <v>964</v>
      </c>
      <c r="E375" t="str">
        <f>HYPERLINK("https://talan.bank.gov.ua/get-user-certificate/A8yBfyKQRs6mHOvSepjI","Завантажити сертифікат")</f>
        <v>Завантажити сертифікат</v>
      </c>
    </row>
    <row r="376" spans="1:5" x14ac:dyDescent="0.3">
      <c r="A376" t="s">
        <v>965</v>
      </c>
      <c r="B376" t="s">
        <v>5</v>
      </c>
      <c r="C376" t="s">
        <v>966</v>
      </c>
      <c r="D376" t="s">
        <v>967</v>
      </c>
      <c r="E376" t="str">
        <f>HYPERLINK("https://talan.bank.gov.ua/get-user-certificate/A8yBfRfBM5IJTtJDK7pA","Завантажити сертифікат")</f>
        <v>Завантажити сертифікат</v>
      </c>
    </row>
    <row r="377" spans="1:5" x14ac:dyDescent="0.3">
      <c r="A377" t="s">
        <v>968</v>
      </c>
      <c r="B377" t="s">
        <v>5</v>
      </c>
      <c r="C377" t="s">
        <v>969</v>
      </c>
      <c r="D377" t="s">
        <v>192</v>
      </c>
      <c r="E377" t="str">
        <f>HYPERLINK("https://talan.bank.gov.ua/get-user-certificate/A8yBf3puiIqm5k17xlvY","Завантажити сертифікат")</f>
        <v>Завантажити сертифікат</v>
      </c>
    </row>
    <row r="378" spans="1:5" x14ac:dyDescent="0.3">
      <c r="A378" t="s">
        <v>970</v>
      </c>
      <c r="B378" t="s">
        <v>5</v>
      </c>
      <c r="C378" t="s">
        <v>971</v>
      </c>
      <c r="D378" t="s">
        <v>972</v>
      </c>
      <c r="E378" t="str">
        <f>HYPERLINK("https://talan.bank.gov.ua/get-user-certificate/A8yBfdnDyxLonkE5ndqO","Завантажити сертифікат")</f>
        <v>Завантажити сертифікат</v>
      </c>
    </row>
    <row r="379" spans="1:5" x14ac:dyDescent="0.3">
      <c r="A379" t="s">
        <v>973</v>
      </c>
      <c r="B379" t="s">
        <v>5</v>
      </c>
      <c r="C379" t="s">
        <v>974</v>
      </c>
      <c r="D379" t="s">
        <v>975</v>
      </c>
      <c r="E379" t="str">
        <f>HYPERLINK("https://talan.bank.gov.ua/get-user-certificate/A8yBfCby2ZFAchZEBpVp","Завантажити сертифікат")</f>
        <v>Завантажити сертифікат</v>
      </c>
    </row>
    <row r="380" spans="1:5" x14ac:dyDescent="0.3">
      <c r="A380" t="s">
        <v>976</v>
      </c>
      <c r="B380" t="s">
        <v>5</v>
      </c>
      <c r="C380" t="s">
        <v>977</v>
      </c>
      <c r="D380" t="s">
        <v>978</v>
      </c>
      <c r="E380" t="str">
        <f>HYPERLINK("https://talan.bank.gov.ua/get-user-certificate/A8yBfApYBhKqj3eBJBOg","Завантажити сертифікат")</f>
        <v>Завантажити сертифікат</v>
      </c>
    </row>
    <row r="381" spans="1:5" x14ac:dyDescent="0.3">
      <c r="A381" t="s">
        <v>979</v>
      </c>
      <c r="B381" t="s">
        <v>5</v>
      </c>
      <c r="C381" t="s">
        <v>980</v>
      </c>
      <c r="D381" t="s">
        <v>981</v>
      </c>
      <c r="E381" t="str">
        <f>HYPERLINK("https://talan.bank.gov.ua/get-user-certificate/A8yBfi_Nw_Qqbrl5vvrS","Завантажити сертифікат")</f>
        <v>Завантажити сертифікат</v>
      </c>
    </row>
    <row r="382" spans="1:5" x14ac:dyDescent="0.3">
      <c r="A382" t="s">
        <v>982</v>
      </c>
      <c r="B382" t="s">
        <v>5</v>
      </c>
      <c r="C382" t="s">
        <v>983</v>
      </c>
      <c r="D382" t="s">
        <v>184</v>
      </c>
      <c r="E382" t="str">
        <f>HYPERLINK("https://talan.bank.gov.ua/get-user-certificate/A8yBfI4SeGmid-uXCX3l","Завантажити сертифікат")</f>
        <v>Завантажити сертифікат</v>
      </c>
    </row>
    <row r="383" spans="1:5" x14ac:dyDescent="0.3">
      <c r="A383" t="s">
        <v>984</v>
      </c>
      <c r="B383" t="s">
        <v>5</v>
      </c>
      <c r="C383" t="s">
        <v>985</v>
      </c>
      <c r="D383" t="s">
        <v>195</v>
      </c>
      <c r="E383" t="str">
        <f>HYPERLINK("https://talan.bank.gov.ua/get-user-certificate/A8yBfYY3hJMWuUYCvsaK","Завантажити сертифікат")</f>
        <v>Завантажити сертифікат</v>
      </c>
    </row>
    <row r="384" spans="1:5" x14ac:dyDescent="0.3">
      <c r="A384" t="s">
        <v>986</v>
      </c>
      <c r="B384" t="s">
        <v>5</v>
      </c>
      <c r="C384" t="s">
        <v>987</v>
      </c>
      <c r="D384" t="s">
        <v>195</v>
      </c>
      <c r="E384" t="str">
        <f>HYPERLINK("https://talan.bank.gov.ua/get-user-certificate/A8yBfkHerly2y8ziomcz","Завантажити сертифікат")</f>
        <v>Завантажити сертифікат</v>
      </c>
    </row>
    <row r="385" spans="1:5" x14ac:dyDescent="0.3">
      <c r="A385" t="s">
        <v>988</v>
      </c>
      <c r="B385" t="s">
        <v>5</v>
      </c>
      <c r="C385" t="s">
        <v>989</v>
      </c>
      <c r="D385" t="s">
        <v>990</v>
      </c>
      <c r="E385" t="str">
        <f>HYPERLINK("https://talan.bank.gov.ua/get-user-certificate/A8yBfFq21NNtscLEWbvC","Завантажити сертифікат")</f>
        <v>Завантажити сертифікат</v>
      </c>
    </row>
    <row r="386" spans="1:5" x14ac:dyDescent="0.3">
      <c r="A386" t="s">
        <v>991</v>
      </c>
      <c r="B386" t="s">
        <v>5</v>
      </c>
      <c r="C386" t="s">
        <v>992</v>
      </c>
      <c r="D386" t="s">
        <v>993</v>
      </c>
      <c r="E386" t="str">
        <f>HYPERLINK("https://talan.bank.gov.ua/get-user-certificate/A8yBf6YaANsFoGrTnVnE","Завантажити сертифікат")</f>
        <v>Завантажити сертифікат</v>
      </c>
    </row>
    <row r="387" spans="1:5" x14ac:dyDescent="0.3">
      <c r="A387" t="s">
        <v>994</v>
      </c>
      <c r="B387" t="s">
        <v>5</v>
      </c>
      <c r="C387" t="s">
        <v>995</v>
      </c>
      <c r="D387" t="s">
        <v>10</v>
      </c>
      <c r="E387" t="str">
        <f>HYPERLINK("https://talan.bank.gov.ua/get-user-certificate/A8yBfKW9GP6bmRiqJnAL","Завантажити сертифікат")</f>
        <v>Завантажити сертифікат</v>
      </c>
    </row>
    <row r="388" spans="1:5" x14ac:dyDescent="0.3">
      <c r="A388" t="s">
        <v>996</v>
      </c>
      <c r="B388" t="s">
        <v>5</v>
      </c>
      <c r="C388" t="s">
        <v>997</v>
      </c>
      <c r="D388" t="s">
        <v>10</v>
      </c>
      <c r="E388" t="str">
        <f>HYPERLINK("https://talan.bank.gov.ua/get-user-certificate/A8yBfDY4fi7WlQy_8Bch","Завантажити сертифікат")</f>
        <v>Завантажити сертифікат</v>
      </c>
    </row>
    <row r="389" spans="1:5" x14ac:dyDescent="0.3">
      <c r="A389" t="s">
        <v>998</v>
      </c>
      <c r="B389" t="s">
        <v>5</v>
      </c>
      <c r="C389" t="s">
        <v>999</v>
      </c>
      <c r="D389" t="s">
        <v>10</v>
      </c>
      <c r="E389" t="str">
        <f>HYPERLINK("https://talan.bank.gov.ua/get-user-certificate/A8yBfyu-L2_5OB7FJbDE","Завантажити сертифікат")</f>
        <v>Завантажити сертифікат</v>
      </c>
    </row>
    <row r="390" spans="1:5" x14ac:dyDescent="0.3">
      <c r="A390" t="s">
        <v>1000</v>
      </c>
      <c r="B390" t="s">
        <v>5</v>
      </c>
      <c r="C390" t="s">
        <v>1001</v>
      </c>
      <c r="D390" t="s">
        <v>10</v>
      </c>
      <c r="E390" t="str">
        <f>HYPERLINK("https://talan.bank.gov.ua/get-user-certificate/A8yBffgnE0gm9x4J3SZC","Завантажити сертифікат")</f>
        <v>Завантажити сертифікат</v>
      </c>
    </row>
    <row r="391" spans="1:5" x14ac:dyDescent="0.3">
      <c r="A391" t="s">
        <v>1002</v>
      </c>
      <c r="B391" t="s">
        <v>5</v>
      </c>
      <c r="C391" t="s">
        <v>1003</v>
      </c>
      <c r="D391" t="s">
        <v>10</v>
      </c>
      <c r="E391" t="str">
        <f>HYPERLINK("https://talan.bank.gov.ua/get-user-certificate/A8yBftwJt7jP8JbqUUUb","Завантажити сертифікат")</f>
        <v>Завантажити сертифікат</v>
      </c>
    </row>
    <row r="392" spans="1:5" x14ac:dyDescent="0.3">
      <c r="A392" t="s">
        <v>1004</v>
      </c>
      <c r="B392" t="s">
        <v>5</v>
      </c>
      <c r="C392" t="s">
        <v>1005</v>
      </c>
      <c r="D392" t="s">
        <v>10</v>
      </c>
      <c r="E392" t="str">
        <f>HYPERLINK("https://talan.bank.gov.ua/get-user-certificate/A8yBfGbvlGNsmCzMhUAD","Завантажити сертифікат")</f>
        <v>Завантажити сертифікат</v>
      </c>
    </row>
    <row r="393" spans="1:5" x14ac:dyDescent="0.3">
      <c r="A393" t="s">
        <v>1006</v>
      </c>
      <c r="B393" t="s">
        <v>5</v>
      </c>
      <c r="C393" t="s">
        <v>1007</v>
      </c>
      <c r="D393" t="s">
        <v>10</v>
      </c>
      <c r="E393" t="str">
        <f>HYPERLINK("https://talan.bank.gov.ua/get-user-certificate/A8yBf_L7mPyPT9OrS7KY","Завантажити сертифікат")</f>
        <v>Завантажити сертифікат</v>
      </c>
    </row>
    <row r="394" spans="1:5" x14ac:dyDescent="0.3">
      <c r="A394" t="s">
        <v>1008</v>
      </c>
      <c r="B394" t="s">
        <v>5</v>
      </c>
      <c r="C394" t="s">
        <v>1009</v>
      </c>
      <c r="D394" t="s">
        <v>10</v>
      </c>
      <c r="E394" t="str">
        <f>HYPERLINK("https://talan.bank.gov.ua/get-user-certificate/A8yBfGeXB8MKVkLb11ts","Завантажити сертифікат")</f>
        <v>Завантажити сертифікат</v>
      </c>
    </row>
    <row r="395" spans="1:5" x14ac:dyDescent="0.3">
      <c r="A395" t="s">
        <v>1010</v>
      </c>
      <c r="B395" t="s">
        <v>5</v>
      </c>
      <c r="C395" t="s">
        <v>1011</v>
      </c>
      <c r="D395" t="s">
        <v>10</v>
      </c>
      <c r="E395" t="str">
        <f>HYPERLINK("https://talan.bank.gov.ua/get-user-certificate/A8yBfUTDS3e0MLj76Ilm","Завантажити сертифікат")</f>
        <v>Завантажити сертифікат</v>
      </c>
    </row>
    <row r="396" spans="1:5" x14ac:dyDescent="0.3">
      <c r="A396" t="s">
        <v>1012</v>
      </c>
      <c r="B396" t="s">
        <v>5</v>
      </c>
      <c r="C396" t="s">
        <v>1013</v>
      </c>
      <c r="D396" t="s">
        <v>463</v>
      </c>
      <c r="E396" t="str">
        <f>HYPERLINK("https://talan.bank.gov.ua/get-user-certificate/A8yBfYwebgPn_w2cq16y","Завантажити сертифікат")</f>
        <v>Завантажити сертифікат</v>
      </c>
    </row>
    <row r="397" spans="1:5" x14ac:dyDescent="0.3">
      <c r="A397" t="s">
        <v>1014</v>
      </c>
      <c r="B397" t="s">
        <v>5</v>
      </c>
      <c r="C397" t="s">
        <v>1015</v>
      </c>
      <c r="D397" t="s">
        <v>1016</v>
      </c>
      <c r="E397" t="str">
        <f>HYPERLINK("https://talan.bank.gov.ua/get-user-certificate/A8yBf-CC5QStM2XHmCmx","Завантажити сертифікат")</f>
        <v>Завантажити сертифікат</v>
      </c>
    </row>
    <row r="398" spans="1:5" x14ac:dyDescent="0.3">
      <c r="A398" t="s">
        <v>1017</v>
      </c>
      <c r="B398" t="s">
        <v>5</v>
      </c>
      <c r="C398" t="s">
        <v>1018</v>
      </c>
      <c r="D398" t="s">
        <v>13</v>
      </c>
      <c r="E398" t="str">
        <f>HYPERLINK("https://talan.bank.gov.ua/get-user-certificate/A8yBfveJbEZQu0V3OD25","Завантажити сертифікат")</f>
        <v>Завантажити сертифікат</v>
      </c>
    </row>
    <row r="399" spans="1:5" x14ac:dyDescent="0.3">
      <c r="A399" t="s">
        <v>1019</v>
      </c>
      <c r="B399" t="s">
        <v>5</v>
      </c>
      <c r="C399" t="s">
        <v>1020</v>
      </c>
      <c r="D399" t="s">
        <v>311</v>
      </c>
      <c r="E399" t="str">
        <f>HYPERLINK("https://talan.bank.gov.ua/get-user-certificate/A8yBfut5126P_YKERyTf","Завантажити сертифікат")</f>
        <v>Завантажити сертифікат</v>
      </c>
    </row>
    <row r="400" spans="1:5" x14ac:dyDescent="0.3">
      <c r="A400" t="s">
        <v>1021</v>
      </c>
      <c r="B400" t="s">
        <v>5</v>
      </c>
      <c r="C400" t="s">
        <v>1022</v>
      </c>
      <c r="D400" t="s">
        <v>195</v>
      </c>
      <c r="E400" t="str">
        <f>HYPERLINK("https://talan.bank.gov.ua/get-user-certificate/A8yBfjcM44Zq6_DuJy2N","Завантажити сертифікат")</f>
        <v>Завантажити сертифікат</v>
      </c>
    </row>
    <row r="401" spans="1:5" x14ac:dyDescent="0.3">
      <c r="A401" t="s">
        <v>1023</v>
      </c>
      <c r="B401" t="s">
        <v>5</v>
      </c>
      <c r="C401" t="s">
        <v>1024</v>
      </c>
      <c r="D401" t="s">
        <v>878</v>
      </c>
      <c r="E401" t="str">
        <f>HYPERLINK("https://talan.bank.gov.ua/get-user-certificate/A8yBf-UAQDiOWvn99LV-","Завантажити сертифікат")</f>
        <v>Завантажити сертифікат</v>
      </c>
    </row>
    <row r="402" spans="1:5" x14ac:dyDescent="0.3">
      <c r="A402" t="s">
        <v>1025</v>
      </c>
      <c r="B402" t="s">
        <v>5</v>
      </c>
      <c r="C402" t="s">
        <v>1026</v>
      </c>
      <c r="D402" t="s">
        <v>195</v>
      </c>
      <c r="E402" t="str">
        <f>HYPERLINK("https://talan.bank.gov.ua/get-user-certificate/A8yBfJ4heNg5lDLUPQmg","Завантажити сертифікат")</f>
        <v>Завантажити сертифікат</v>
      </c>
    </row>
    <row r="403" spans="1:5" x14ac:dyDescent="0.3">
      <c r="A403" t="s">
        <v>1027</v>
      </c>
      <c r="B403" t="s">
        <v>5</v>
      </c>
      <c r="C403" t="s">
        <v>1028</v>
      </c>
      <c r="D403" t="s">
        <v>1029</v>
      </c>
      <c r="E403" t="str">
        <f>HYPERLINK("https://talan.bank.gov.ua/get-user-certificate/A8yBfTCJxHCK3IspCCTE","Завантажити сертифікат")</f>
        <v>Завантажити сертифікат</v>
      </c>
    </row>
    <row r="404" spans="1:5" x14ac:dyDescent="0.3">
      <c r="A404" t="s">
        <v>1030</v>
      </c>
      <c r="B404" t="s">
        <v>5</v>
      </c>
      <c r="C404" t="s">
        <v>1031</v>
      </c>
      <c r="D404" t="s">
        <v>1032</v>
      </c>
      <c r="E404" t="str">
        <f>HYPERLINK("https://talan.bank.gov.ua/get-user-certificate/A8yBfG4Ja6e-vM2nwMpC","Завантажити сертифікат")</f>
        <v>Завантажити сертифікат</v>
      </c>
    </row>
    <row r="405" spans="1:5" x14ac:dyDescent="0.3">
      <c r="A405" t="s">
        <v>1033</v>
      </c>
      <c r="B405" t="s">
        <v>5</v>
      </c>
      <c r="C405" t="s">
        <v>1034</v>
      </c>
      <c r="D405" t="s">
        <v>1035</v>
      </c>
      <c r="E405" t="str">
        <f>HYPERLINK("https://talan.bank.gov.ua/get-user-certificate/A8yBfnRCog7FdOBtOMfE","Завантажити сертифікат")</f>
        <v>Завантажити сертифікат</v>
      </c>
    </row>
    <row r="406" spans="1:5" x14ac:dyDescent="0.3">
      <c r="A406" t="s">
        <v>1036</v>
      </c>
      <c r="B406" t="s">
        <v>5</v>
      </c>
      <c r="C406" t="s">
        <v>1037</v>
      </c>
      <c r="D406" t="s">
        <v>1038</v>
      </c>
      <c r="E406" t="str">
        <f>HYPERLINK("https://talan.bank.gov.ua/get-user-certificate/A8yBf9acwjgXqZNy4z8B","Завантажити сертифікат")</f>
        <v>Завантажити сертифікат</v>
      </c>
    </row>
    <row r="407" spans="1:5" x14ac:dyDescent="0.3">
      <c r="A407" t="s">
        <v>1039</v>
      </c>
      <c r="B407" t="s">
        <v>5</v>
      </c>
      <c r="C407" t="s">
        <v>1040</v>
      </c>
      <c r="D407" t="s">
        <v>1041</v>
      </c>
      <c r="E407" t="str">
        <f>HYPERLINK("https://talan.bank.gov.ua/get-user-certificate/A8yBfiSc53UY0RHiyY_B","Завантажити сертифікат")</f>
        <v>Завантажити сертифікат</v>
      </c>
    </row>
    <row r="408" spans="1:5" x14ac:dyDescent="0.3">
      <c r="A408" t="s">
        <v>1042</v>
      </c>
      <c r="B408" t="s">
        <v>5</v>
      </c>
      <c r="C408" t="s">
        <v>1043</v>
      </c>
      <c r="D408" t="s">
        <v>311</v>
      </c>
      <c r="E408" t="str">
        <f>HYPERLINK("https://talan.bank.gov.ua/get-user-certificate/A8yBf9tfwd9kwBIgQMkv","Завантажити сертифікат")</f>
        <v>Завантажити сертифікат</v>
      </c>
    </row>
    <row r="409" spans="1:5" x14ac:dyDescent="0.3">
      <c r="A409" t="s">
        <v>1044</v>
      </c>
      <c r="B409" t="s">
        <v>5</v>
      </c>
      <c r="C409" t="s">
        <v>1045</v>
      </c>
      <c r="D409" t="s">
        <v>1046</v>
      </c>
      <c r="E409" t="str">
        <f>HYPERLINK("https://talan.bank.gov.ua/get-user-certificate/A8yBfldFrYU3A4CfU0Ow","Завантажити сертифікат")</f>
        <v>Завантажити сертифікат</v>
      </c>
    </row>
    <row r="410" spans="1:5" x14ac:dyDescent="0.3">
      <c r="A410" t="s">
        <v>1047</v>
      </c>
      <c r="B410" t="s">
        <v>5</v>
      </c>
      <c r="C410" t="s">
        <v>1048</v>
      </c>
      <c r="D410" t="s">
        <v>1049</v>
      </c>
      <c r="E410" t="str">
        <f>HYPERLINK("https://talan.bank.gov.ua/get-user-certificate/A8yBfy2XRec9k5t89J3s","Завантажити сертифікат")</f>
        <v>Завантажити сертифікат</v>
      </c>
    </row>
    <row r="411" spans="1:5" x14ac:dyDescent="0.3">
      <c r="A411" t="s">
        <v>1050</v>
      </c>
      <c r="B411" t="s">
        <v>5</v>
      </c>
      <c r="C411" t="s">
        <v>1051</v>
      </c>
      <c r="D411" t="s">
        <v>1052</v>
      </c>
      <c r="E411" t="str">
        <f>HYPERLINK("https://talan.bank.gov.ua/get-user-certificate/A8yBfrMcuDU0vaG-onGt","Завантажити сертифікат")</f>
        <v>Завантажити сертифікат</v>
      </c>
    </row>
    <row r="412" spans="1:5" x14ac:dyDescent="0.3">
      <c r="A412" t="s">
        <v>1053</v>
      </c>
      <c r="B412" t="s">
        <v>5</v>
      </c>
      <c r="C412" t="s">
        <v>1054</v>
      </c>
      <c r="D412" t="s">
        <v>1055</v>
      </c>
      <c r="E412" t="str">
        <f>HYPERLINK("https://talan.bank.gov.ua/get-user-certificate/A8yBfodw-J69L47c8DZb","Завантажити сертифікат")</f>
        <v>Завантажити сертифікат</v>
      </c>
    </row>
    <row r="413" spans="1:5" x14ac:dyDescent="0.3">
      <c r="A413" t="s">
        <v>1056</v>
      </c>
      <c r="B413" t="s">
        <v>5</v>
      </c>
      <c r="C413" t="s">
        <v>1057</v>
      </c>
      <c r="D413" t="s">
        <v>189</v>
      </c>
      <c r="E413" t="str">
        <f>HYPERLINK("https://talan.bank.gov.ua/get-user-certificate/A8yBfAETDNy3VcDgUTVn","Завантажити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E2" r:id="rId1" tooltip="Завантажити сертифікат" display="Завантажити сертифікат"/>
    <hyperlink ref="E3" r:id="rId2" tooltip="Завантажити сертифікат" display="Завантажити сертифікат"/>
    <hyperlink ref="E4" r:id="rId3" tooltip="Завантажити сертифікат" display="Завантажити сертифікат"/>
    <hyperlink ref="E5" r:id="rId4" tooltip="Завантажити сертифікат" display="Завантажити сертифікат"/>
    <hyperlink ref="E6" r:id="rId5" tooltip="Завантажити сертифікат" display="Завантажити сертифікат"/>
    <hyperlink ref="E7" r:id="rId6" tooltip="Завантажити сертифікат" display="Завантажити сертифікат"/>
    <hyperlink ref="E8" r:id="rId7" tooltip="Завантажити сертифікат" display="Завантажити сертифікат"/>
    <hyperlink ref="E9" r:id="rId8" tooltip="Завантажити сертифікат" display="Завантажити сертифікат"/>
    <hyperlink ref="E10" r:id="rId9" tooltip="Завантажити сертифікат" display="Завантажити сертифікат"/>
    <hyperlink ref="E11" r:id="rId10" tooltip="Завантажити сертифікат" display="Завантажити сертифікат"/>
    <hyperlink ref="E12" r:id="rId11" tooltip="Завантажити сертифікат" display="Завантажити сертифікат"/>
    <hyperlink ref="E13" r:id="rId12" tooltip="Завантажити сертифікат" display="Завантажити сертифікат"/>
    <hyperlink ref="E14" r:id="rId13" tooltip="Завантажити сертифікат" display="Завантажити сертифікат"/>
    <hyperlink ref="E15" r:id="rId14" tooltip="Завантажити сертифікат" display="Завантажити сертифікат"/>
    <hyperlink ref="E16" r:id="rId15" tooltip="Завантажити сертифікат" display="Завантажити сертифікат"/>
    <hyperlink ref="E17" r:id="rId16" tooltip="Завантажити сертифікат" display="Завантажити сертифікат"/>
    <hyperlink ref="E18" r:id="rId17" tooltip="Завантажити сертифікат" display="Завантажити сертифікат"/>
    <hyperlink ref="E19" r:id="rId18" tooltip="Завантажити сертифікат" display="Завантажити сертифікат"/>
    <hyperlink ref="E20" r:id="rId19" tooltip="Завантажити сертифікат" display="Завантажити сертифікат"/>
    <hyperlink ref="E21" r:id="rId20" tooltip="Завантажити сертифікат" display="Завантажити сертифікат"/>
    <hyperlink ref="E22" r:id="rId21" tooltip="Завантажити сертифікат" display="Завантажити сертифікат"/>
    <hyperlink ref="E23" r:id="rId22" tooltip="Завантажити сертифікат" display="Завантажити сертифікат"/>
    <hyperlink ref="E24" r:id="rId23" tooltip="Завантажити сертифікат" display="Завантажити сертифікат"/>
    <hyperlink ref="E25" r:id="rId24" tooltip="Завантажити сертифікат" display="Завантажити сертифікат"/>
    <hyperlink ref="E26" r:id="rId25" tooltip="Завантажити сертифікат" display="Завантажити сертифікат"/>
    <hyperlink ref="E27" r:id="rId26" tooltip="Завантажити сертифікат" display="Завантажити сертифікат"/>
    <hyperlink ref="E28" r:id="rId27" tooltip="Завантажити сертифікат" display="Завантажити сертифікат"/>
    <hyperlink ref="E29" r:id="rId28" tooltip="Завантажити сертифікат" display="Завантажити сертифікат"/>
    <hyperlink ref="E30" r:id="rId29" tooltip="Завантажити сертифікат" display="Завантажити сертифікат"/>
    <hyperlink ref="E31" r:id="rId30" tooltip="Завантажити сертифікат" display="Завантажити сертифікат"/>
    <hyperlink ref="E32" r:id="rId31" tooltip="Завантажити сертифікат" display="Завантажити сертифікат"/>
    <hyperlink ref="E33" r:id="rId32" tooltip="Завантажити сертифікат" display="Завантажити сертифікат"/>
    <hyperlink ref="E34" r:id="rId33" tooltip="Завантажити сертифікат" display="Завантажити сертифікат"/>
    <hyperlink ref="E35" r:id="rId34" tooltip="Завантажити сертифікат" display="Завантажити сертифікат"/>
    <hyperlink ref="E36" r:id="rId35" tooltip="Завантажити сертифікат" display="Завантажити сертифікат"/>
    <hyperlink ref="E37" r:id="rId36" tooltip="Завантажити сертифікат" display="Завантажити сертифікат"/>
    <hyperlink ref="E38" r:id="rId37" tooltip="Завантажити сертифікат" display="Завантажити сертифікат"/>
    <hyperlink ref="E39" r:id="rId38" tooltip="Завантажити сертифікат" display="Завантажити сертифікат"/>
    <hyperlink ref="E40" r:id="rId39" tooltip="Завантажити сертифікат" display="Завантажити сертифікат"/>
    <hyperlink ref="E41" r:id="rId40" tooltip="Завантажити сертифікат" display="Завантажити сертифікат"/>
    <hyperlink ref="E42" r:id="rId41" tooltip="Завантажити сертифікат" display="Завантажити сертифікат"/>
    <hyperlink ref="E43" r:id="rId42" tooltip="Завантажити сертифікат" display="Завантажити сертифікат"/>
    <hyperlink ref="E44" r:id="rId43" tooltip="Завантажити сертифікат" display="Завантажити сертифікат"/>
    <hyperlink ref="E45" r:id="rId44" tooltip="Завантажити сертифікат" display="Завантажити сертифікат"/>
    <hyperlink ref="E46" r:id="rId45" tooltip="Завантажити сертифікат" display="Завантажити сертифікат"/>
    <hyperlink ref="E47" r:id="rId46" tooltip="Завантажити сертифікат" display="Завантажити сертифікат"/>
    <hyperlink ref="E48" r:id="rId47" tooltip="Завантажити сертифікат" display="Завантажити сертифікат"/>
    <hyperlink ref="E49" r:id="rId48" tooltip="Завантажити сертифікат" display="Завантажити сертифікат"/>
    <hyperlink ref="E50" r:id="rId49" tooltip="Завантажити сертифікат" display="Завантажити сертифікат"/>
    <hyperlink ref="E51" r:id="rId50" tooltip="Завантажити сертифікат" display="Завантажити сертифікат"/>
    <hyperlink ref="E52" r:id="rId51" tooltip="Завантажити сертифікат" display="Завантажити сертифікат"/>
    <hyperlink ref="E53" r:id="rId52" tooltip="Завантажити сертифікат" display="Завантажити сертифікат"/>
    <hyperlink ref="E54" r:id="rId53" tooltip="Завантажити сертифікат" display="Завантажити сертифікат"/>
    <hyperlink ref="E55" r:id="rId54" tooltip="Завантажити сертифікат" display="Завантажити сертифікат"/>
    <hyperlink ref="E56" r:id="rId55" tooltip="Завантажити сертифікат" display="Завантажити сертифікат"/>
    <hyperlink ref="E57" r:id="rId56" tooltip="Завантажити сертифікат" display="Завантажити сертифікат"/>
    <hyperlink ref="E58" r:id="rId57" tooltip="Завантажити сертифікат" display="Завантажити сертифікат"/>
    <hyperlink ref="E59" r:id="rId58" tooltip="Завантажити сертифікат" display="Завантажити сертифікат"/>
    <hyperlink ref="E60" r:id="rId59" tooltip="Завантажити сертифікат" display="Завантажити сертифікат"/>
    <hyperlink ref="E61" r:id="rId60" tooltip="Завантажити сертифікат" display="Завантажити сертифікат"/>
    <hyperlink ref="E62" r:id="rId61" tooltip="Завантажити сертифікат" display="Завантажити сертифікат"/>
    <hyperlink ref="E63" r:id="rId62" tooltip="Завантажити сертифікат" display="Завантажити сертифікат"/>
    <hyperlink ref="E64" r:id="rId63" tooltip="Завантажити сертифікат" display="Завантажити сертифікат"/>
    <hyperlink ref="E65" r:id="rId64" tooltip="Завантажити сертифікат" display="Завантажити сертифікат"/>
    <hyperlink ref="E66" r:id="rId65" tooltip="Завантажити сертифікат" display="Завантажити сертифікат"/>
    <hyperlink ref="E67" r:id="rId66" tooltip="Завантажити сертифікат" display="Завантажити сертифікат"/>
    <hyperlink ref="E68" r:id="rId67" tooltip="Завантажити сертифікат" display="Завантажити сертифікат"/>
    <hyperlink ref="E69" r:id="rId68" tooltip="Завантажити сертифікат" display="Завантажити сертифікат"/>
    <hyperlink ref="E70" r:id="rId69" tooltip="Завантажити сертифікат" display="Завантажити сертифікат"/>
    <hyperlink ref="E71" r:id="rId70" tooltip="Завантажити сертифікат" display="Завантажити сертифікат"/>
    <hyperlink ref="E72" r:id="rId71" tooltip="Завантажити сертифікат" display="Завантажити сертифікат"/>
    <hyperlink ref="E73" r:id="rId72" tooltip="Завантажити сертифікат" display="Завантажити сертифікат"/>
    <hyperlink ref="E74" r:id="rId73" tooltip="Завантажити сертифікат" display="Завантажити сертифікат"/>
    <hyperlink ref="E75" r:id="rId74" tooltip="Завантажити сертифікат" display="Завантажити сертифікат"/>
    <hyperlink ref="E76" r:id="rId75" tooltip="Завантажити сертифікат" display="Завантажити сертифікат"/>
    <hyperlink ref="E77" r:id="rId76" tooltip="Завантажити сертифікат" display="Завантажити сертифікат"/>
    <hyperlink ref="E78" r:id="rId77" tooltip="Завантажити сертифікат" display="Завантажити сертифікат"/>
    <hyperlink ref="E79" r:id="rId78" tooltip="Завантажити сертифікат" display="Завантажити сертифікат"/>
    <hyperlink ref="E80" r:id="rId79" tooltip="Завантажити сертифікат" display="Завантажити сертифікат"/>
    <hyperlink ref="E81" r:id="rId80" tooltip="Завантажити сертифікат" display="Завантажити сертифікат"/>
    <hyperlink ref="E82" r:id="rId81" tooltip="Завантажити сертифікат" display="Завантажити сертифікат"/>
    <hyperlink ref="E83" r:id="rId82" tooltip="Завантажити сертифікат" display="Завантажити сертифікат"/>
    <hyperlink ref="E84" r:id="rId83" tooltip="Завантажити сертифікат" display="Завантажити сертифікат"/>
    <hyperlink ref="E85" r:id="rId84" tooltip="Завантажити сертифікат" display="Завантажити сертифікат"/>
    <hyperlink ref="E86" r:id="rId85" tooltip="Завантажити сертифікат" display="Завантажити сертифікат"/>
    <hyperlink ref="E87" r:id="rId86" tooltip="Завантажити сертифікат" display="Завантажити сертифікат"/>
    <hyperlink ref="E88" r:id="rId87" tooltip="Завантажити сертифікат" display="Завантажити сертифікат"/>
    <hyperlink ref="E89" r:id="rId88" tooltip="Завантажити сертифікат" display="Завантажити сертифікат"/>
    <hyperlink ref="E90" r:id="rId89" tooltip="Завантажити сертифікат" display="Завантажити сертифікат"/>
    <hyperlink ref="E91" r:id="rId90" tooltip="Завантажити сертифікат" display="Завантажити сертифікат"/>
    <hyperlink ref="E92" r:id="rId91" tooltip="Завантажити сертифікат" display="Завантажити сертифікат"/>
    <hyperlink ref="E93" r:id="rId92" tooltip="Завантажити сертифікат" display="Завантажити сертифікат"/>
    <hyperlink ref="E94" r:id="rId93" tooltip="Завантажити сертифікат" display="Завантажити сертифікат"/>
    <hyperlink ref="E95" r:id="rId94" tooltip="Завантажити сертифікат" display="Завантажити сертифікат"/>
    <hyperlink ref="E96" r:id="rId95" tooltip="Завантажити сертифікат" display="Завантажити сертифікат"/>
    <hyperlink ref="E97" r:id="rId96" tooltip="Завантажити сертифікат" display="Завантажити сертифікат"/>
    <hyperlink ref="E98" r:id="rId97" tooltip="Завантажити сертифікат" display="Завантажити сертифікат"/>
    <hyperlink ref="E99" r:id="rId98" tooltip="Завантажити сертифікат" display="Завантажити сертифікат"/>
    <hyperlink ref="E100" r:id="rId99" tooltip="Завантажити сертифікат" display="Завантажити сертифікат"/>
    <hyperlink ref="E101" r:id="rId100" tooltip="Завантажити сертифікат" display="Завантажити сертифікат"/>
    <hyperlink ref="E102" r:id="rId101" tooltip="Завантажити сертифікат" display="Завантажити сертифікат"/>
    <hyperlink ref="E103" r:id="rId102" tooltip="Завантажити сертифікат" display="Завантажити сертифікат"/>
    <hyperlink ref="E104" r:id="rId103" tooltip="Завантажити сертифікат" display="Завантажити сертифікат"/>
    <hyperlink ref="E105" r:id="rId104" tooltip="Завантажити сертифікат" display="Завантажити сертифікат"/>
    <hyperlink ref="E106" r:id="rId105" tooltip="Завантажити сертифікат" display="Завантажити сертифікат"/>
    <hyperlink ref="E107" r:id="rId106" tooltip="Завантажити сертифікат" display="Завантажити сертифікат"/>
    <hyperlink ref="E108" r:id="rId107" tooltip="Завантажити сертифікат" display="Завантажити сертифікат"/>
    <hyperlink ref="E109" r:id="rId108" tooltip="Завантажити сертифікат" display="Завантажити сертифікат"/>
    <hyperlink ref="E110" r:id="rId109" tooltip="Завантажити сертифікат" display="Завантажити сертифікат"/>
    <hyperlink ref="E111" r:id="rId110" tooltip="Завантажити сертифікат" display="Завантажити сертифікат"/>
    <hyperlink ref="E112" r:id="rId111" tooltip="Завантажити сертифікат" display="Завантажити сертифікат"/>
    <hyperlink ref="E113" r:id="rId112" tooltip="Завантажити сертифікат" display="Завантажити сертифікат"/>
    <hyperlink ref="E114" r:id="rId113" tooltip="Завантажити сертифікат" display="Завантажити сертифікат"/>
    <hyperlink ref="E115" r:id="rId114" tooltip="Завантажити сертифікат" display="Завантажити сертифікат"/>
    <hyperlink ref="E116" r:id="rId115" tooltip="Завантажити сертифікат" display="Завантажити сертифікат"/>
    <hyperlink ref="E117" r:id="rId116" tooltip="Завантажити сертифікат" display="Завантажити сертифікат"/>
    <hyperlink ref="E118" r:id="rId117" tooltip="Завантажити сертифікат" display="Завантажити сертифікат"/>
    <hyperlink ref="E119" r:id="rId118" tooltip="Завантажити сертифікат" display="Завантажити сертифікат"/>
    <hyperlink ref="E120" r:id="rId119" tooltip="Завантажити сертифікат" display="Завантажити сертифікат"/>
    <hyperlink ref="E121" r:id="rId120" tooltip="Завантажити сертифікат" display="Завантажити сертифікат"/>
    <hyperlink ref="E122" r:id="rId121" tooltip="Завантажити сертифікат" display="Завантажити сертифікат"/>
    <hyperlink ref="E123" r:id="rId122" tooltip="Завантажити сертифікат" display="Завантажити сертифікат"/>
    <hyperlink ref="E124" r:id="rId123" tooltip="Завантажити сертифікат" display="Завантажити сертифікат"/>
    <hyperlink ref="E125" r:id="rId124" tooltip="Завантажити сертифікат" display="Завантажити сертифікат"/>
    <hyperlink ref="E126" r:id="rId125" tooltip="Завантажити сертифікат" display="Завантажити сертифікат"/>
    <hyperlink ref="E127" r:id="rId126" tooltip="Завантажити сертифікат" display="Завантажити сертифікат"/>
    <hyperlink ref="E128" r:id="rId127" tooltip="Завантажити сертифікат" display="Завантажити сертифікат"/>
    <hyperlink ref="E129" r:id="rId128" tooltip="Завантажити сертифікат" display="Завантажити сертифікат"/>
    <hyperlink ref="E130" r:id="rId129" tooltip="Завантажити сертифікат" display="Завантажити сертифікат"/>
    <hyperlink ref="E131" r:id="rId130" tooltip="Завантажити сертифікат" display="Завантажити сертифікат"/>
    <hyperlink ref="E132" r:id="rId131" tooltip="Завантажити сертифікат" display="Завантажити сертифікат"/>
    <hyperlink ref="E133" r:id="rId132" tooltip="Завантажити сертифікат" display="Завантажити сертифікат"/>
    <hyperlink ref="E134" r:id="rId133" tooltip="Завантажити сертифікат" display="Завантажити сертифікат"/>
    <hyperlink ref="E135" r:id="rId134" tooltip="Завантажити сертифікат" display="Завантажити сертифікат"/>
    <hyperlink ref="E136" r:id="rId135" tooltip="Завантажити сертифікат" display="Завантажити сертифікат"/>
    <hyperlink ref="E137" r:id="rId136" tooltip="Завантажити сертифікат" display="Завантажити сертифікат"/>
    <hyperlink ref="E138" r:id="rId137" tooltip="Завантажити сертифікат" display="Завантажити сертифікат"/>
    <hyperlink ref="E139" r:id="rId138" tooltip="Завантажити сертифікат" display="Завантажити сертифікат"/>
    <hyperlink ref="E140" r:id="rId139" tooltip="Завантажити сертифікат" display="Завантажити сертифікат"/>
    <hyperlink ref="E141" r:id="rId140" tooltip="Завантажити сертифікат" display="Завантажити сертифікат"/>
    <hyperlink ref="E142" r:id="rId141" tooltip="Завантажити сертифікат" display="Завантажити сертифікат"/>
    <hyperlink ref="E143" r:id="rId142" tooltip="Завантажити сертифікат" display="Завантажити сертифікат"/>
    <hyperlink ref="E144" r:id="rId143" tooltip="Завантажити сертифікат" display="Завантажити сертифікат"/>
    <hyperlink ref="E145" r:id="rId144" tooltip="Завантажити сертифікат" display="Завантажити сертифікат"/>
    <hyperlink ref="E146" r:id="rId145" tooltip="Завантажити сертифікат" display="Завантажити сертифікат"/>
    <hyperlink ref="E147" r:id="rId146" tooltip="Завантажити сертифікат" display="Завантажити сертифікат"/>
    <hyperlink ref="E148" r:id="rId147" tooltip="Завантажити сертифікат" display="Завантажити сертифікат"/>
    <hyperlink ref="E149" r:id="rId148" tooltip="Завантажити сертифікат" display="Завантажити сертифікат"/>
    <hyperlink ref="E150" r:id="rId149" tooltip="Завантажити сертифікат" display="Завантажити сертифікат"/>
    <hyperlink ref="E151" r:id="rId150" tooltip="Завантажити сертифікат" display="Завантажити сертифікат"/>
    <hyperlink ref="E152" r:id="rId151" tooltip="Завантажити сертифікат" display="Завантажити сертифікат"/>
    <hyperlink ref="E153" r:id="rId152" tooltip="Завантажити сертифікат" display="Завантажити сертифікат"/>
    <hyperlink ref="E154" r:id="rId153" tooltip="Завантажити сертифікат" display="Завантажити сертифікат"/>
    <hyperlink ref="E155" r:id="rId154" tooltip="Завантажити сертифікат" display="Завантажити сертифікат"/>
    <hyperlink ref="E156" r:id="rId155" tooltip="Завантажити сертифікат" display="Завантажити сертифікат"/>
    <hyperlink ref="E157" r:id="rId156" tooltip="Завантажити сертифікат" display="Завантажити сертифікат"/>
    <hyperlink ref="E158" r:id="rId157" tooltip="Завантажити сертифікат" display="Завантажити сертифікат"/>
    <hyperlink ref="E159" r:id="rId158" tooltip="Завантажити сертифікат" display="Завантажити сертифікат"/>
    <hyperlink ref="E160" r:id="rId159" tooltip="Завантажити сертифікат" display="Завантажити сертифікат"/>
    <hyperlink ref="E161" r:id="rId160" tooltip="Завантажити сертифікат" display="Завантажити сертифікат"/>
    <hyperlink ref="E162" r:id="rId161" tooltip="Завантажити сертифікат" display="Завантажити сертифікат"/>
    <hyperlink ref="E163" r:id="rId162" tooltip="Завантажити сертифікат" display="Завантажити сертифікат"/>
    <hyperlink ref="E164" r:id="rId163" tooltip="Завантажити сертифікат" display="Завантажити сертифікат"/>
    <hyperlink ref="E165" r:id="rId164" tooltip="Завантажити сертифікат" display="Завантажити сертифікат"/>
    <hyperlink ref="E166" r:id="rId165" tooltip="Завантажити сертифікат" display="Завантажити сертифікат"/>
    <hyperlink ref="E167" r:id="rId166" tooltip="Завантажити сертифікат" display="Завантажити сертифікат"/>
    <hyperlink ref="E168" r:id="rId167" tooltip="Завантажити сертифікат" display="Завантажити сертифікат"/>
    <hyperlink ref="E169" r:id="rId168" tooltip="Завантажити сертифікат" display="Завантажити сертифікат"/>
    <hyperlink ref="E170" r:id="rId169" tooltip="Завантажити сертифікат" display="Завантажити сертифікат"/>
    <hyperlink ref="E171" r:id="rId170" tooltip="Завантажити сертифікат" display="Завантажити сертифікат"/>
    <hyperlink ref="E172" r:id="rId171" tooltip="Завантажити сертифікат" display="Завантажити сертифікат"/>
    <hyperlink ref="E173" r:id="rId172" tooltip="Завантажити сертифікат" display="Завантажити сертифікат"/>
    <hyperlink ref="E174" r:id="rId173" tooltip="Завантажити сертифікат" display="Завантажити сертифікат"/>
    <hyperlink ref="E175" r:id="rId174" tooltip="Завантажити сертифікат" display="Завантажити сертифікат"/>
    <hyperlink ref="E176" r:id="rId175" tooltip="Завантажити сертифікат" display="Завантажити сертифікат"/>
    <hyperlink ref="E177" r:id="rId176" tooltip="Завантажити сертифікат" display="Завантажити сертифікат"/>
    <hyperlink ref="E178" r:id="rId177" tooltip="Завантажити сертифікат" display="Завантажити сертифікат"/>
    <hyperlink ref="E179" r:id="rId178" tooltip="Завантажити сертифікат" display="Завантажити сертифікат"/>
    <hyperlink ref="E180" r:id="rId179" tooltip="Завантажити сертифікат" display="Завантажити сертифікат"/>
    <hyperlink ref="E181" r:id="rId180" tooltip="Завантажити сертифікат" display="Завантажити сертифікат"/>
    <hyperlink ref="E182" r:id="rId181" tooltip="Завантажити сертифікат" display="Завантажити сертифікат"/>
    <hyperlink ref="E183" r:id="rId182" tooltip="Завантажити сертифікат" display="Завантажити сертифікат"/>
    <hyperlink ref="E184" r:id="rId183" tooltip="Завантажити сертифікат" display="Завантажити сертифікат"/>
    <hyperlink ref="E185" r:id="rId184" tooltip="Завантажити сертифікат" display="Завантажити сертифікат"/>
    <hyperlink ref="E186" r:id="rId185" tooltip="Завантажити сертифікат" display="Завантажити сертифікат"/>
    <hyperlink ref="E187" r:id="rId186" tooltip="Завантажити сертифікат" display="Завантажити сертифікат"/>
    <hyperlink ref="E188" r:id="rId187" tooltip="Завантажити сертифікат" display="Завантажити сертифікат"/>
    <hyperlink ref="E189" r:id="rId188" tooltip="Завантажити сертифікат" display="Завантажити сертифікат"/>
    <hyperlink ref="E190" r:id="rId189" tooltip="Завантажити сертифікат" display="Завантажити сертифікат"/>
    <hyperlink ref="E191" r:id="rId190" tooltip="Завантажити сертифікат" display="Завантажити сертифікат"/>
    <hyperlink ref="E192" r:id="rId191" tooltip="Завантажити сертифікат" display="Завантажити сертифікат"/>
    <hyperlink ref="E193" r:id="rId192" tooltip="Завантажити сертифікат" display="Завантажити сертифікат"/>
    <hyperlink ref="E194" r:id="rId193" tooltip="Завантажити сертифікат" display="Завантажити сертифікат"/>
    <hyperlink ref="E195" r:id="rId194" tooltip="Завантажити сертифікат" display="Завантажити сертифікат"/>
    <hyperlink ref="E196" r:id="rId195" tooltip="Завантажити сертифікат" display="Завантажити сертифікат"/>
    <hyperlink ref="E197" r:id="rId196" tooltip="Завантажити сертифікат" display="Завантажити сертифікат"/>
    <hyperlink ref="E198" r:id="rId197" tooltip="Завантажити сертифікат" display="Завантажити сертифікат"/>
    <hyperlink ref="E199" r:id="rId198" tooltip="Завантажити сертифікат" display="Завантажити сертифікат"/>
    <hyperlink ref="E200" r:id="rId199" tooltip="Завантажити сертифікат" display="Завантажити сертифікат"/>
    <hyperlink ref="E201" r:id="rId200" tooltip="Завантажити сертифікат" display="Завантажити сертифікат"/>
    <hyperlink ref="E202" r:id="rId201" tooltip="Завантажити сертифікат" display="Завантажити сертифікат"/>
    <hyperlink ref="E203" r:id="rId202" tooltip="Завантажити сертифікат" display="Завантажити сертифікат"/>
    <hyperlink ref="E204" r:id="rId203" tooltip="Завантажити сертифікат" display="Завантажити сертифікат"/>
    <hyperlink ref="E205" r:id="rId204" tooltip="Завантажити сертифікат" display="Завантажити сертифікат"/>
    <hyperlink ref="E206" r:id="rId205" tooltip="Завантажити сертифікат" display="Завантажити сертифікат"/>
    <hyperlink ref="E207" r:id="rId206" tooltip="Завантажити сертифікат" display="Завантажити сертифікат"/>
    <hyperlink ref="E208" r:id="rId207" tooltip="Завантажити сертифікат" display="Завантажити сертифікат"/>
    <hyperlink ref="E209" r:id="rId208" tooltip="Завантажити сертифікат" display="Завантажити сертифікат"/>
    <hyperlink ref="E210" r:id="rId209" tooltip="Завантажити сертифікат" display="Завантажити сертифікат"/>
    <hyperlink ref="E211" r:id="rId210" tooltip="Завантажити сертифікат" display="Завантажити сертифікат"/>
    <hyperlink ref="E212" r:id="rId211" tooltip="Завантажити сертифікат" display="Завантажити сертифікат"/>
    <hyperlink ref="E213" r:id="rId212" tooltip="Завантажити сертифікат" display="Завантажити сертифікат"/>
    <hyperlink ref="E214" r:id="rId213" tooltip="Завантажити сертифікат" display="Завантажити сертифікат"/>
    <hyperlink ref="E215" r:id="rId214" tooltip="Завантажити сертифікат" display="Завантажити сертифікат"/>
    <hyperlink ref="E216" r:id="rId215" tooltip="Завантажити сертифікат" display="Завантажити сертифікат"/>
    <hyperlink ref="E217" r:id="rId216" tooltip="Завантажити сертифікат" display="Завантажити сертифікат"/>
    <hyperlink ref="E218" r:id="rId217" tooltip="Завантажити сертифікат" display="Завантажити сертифікат"/>
    <hyperlink ref="E219" r:id="rId218" tooltip="Завантажити сертифікат" display="Завантажити сертифікат"/>
    <hyperlink ref="E220" r:id="rId219" tooltip="Завантажити сертифікат" display="Завантажити сертифікат"/>
    <hyperlink ref="E221" r:id="rId220" tooltip="Завантажити сертифікат" display="Завантажити сертифікат"/>
    <hyperlink ref="E222" r:id="rId221" tooltip="Завантажити сертифікат" display="Завантажити сертифікат"/>
    <hyperlink ref="E223" r:id="rId222" tooltip="Завантажити сертифікат" display="Завантажити сертифікат"/>
    <hyperlink ref="E224" r:id="rId223" tooltip="Завантажити сертифікат" display="Завантажити сертифікат"/>
    <hyperlink ref="E225" r:id="rId224" tooltip="Завантажити сертифікат" display="Завантажити сертифікат"/>
    <hyperlink ref="E226" r:id="rId225" tooltip="Завантажити сертифікат" display="Завантажити сертифікат"/>
    <hyperlink ref="E227" r:id="rId226" tooltip="Завантажити сертифікат" display="Завантажити сертифікат"/>
    <hyperlink ref="E228" r:id="rId227" tooltip="Завантажити сертифікат" display="Завантажити сертифікат"/>
    <hyperlink ref="E229" r:id="rId228" tooltip="Завантажити сертифікат" display="Завантажити сертифікат"/>
    <hyperlink ref="E230" r:id="rId229" tooltip="Завантажити сертифікат" display="Завантажити сертифікат"/>
    <hyperlink ref="E231" r:id="rId230" tooltip="Завантажити сертифікат" display="Завантажити сертифікат"/>
    <hyperlink ref="E232" r:id="rId231" tooltip="Завантажити сертифікат" display="Завантажити сертифікат"/>
    <hyperlink ref="E233" r:id="rId232" tooltip="Завантажити сертифікат" display="Завантажити сертифікат"/>
    <hyperlink ref="E234" r:id="rId233" tooltip="Завантажити сертифікат" display="Завантажити сертифікат"/>
    <hyperlink ref="E235" r:id="rId234" tooltip="Завантажити сертифікат" display="Завантажити сертифікат"/>
    <hyperlink ref="E236" r:id="rId235" tooltip="Завантажити сертифікат" display="Завантажити сертифікат"/>
    <hyperlink ref="E237" r:id="rId236" tooltip="Завантажити сертифікат" display="Завантажити сертифікат"/>
    <hyperlink ref="E238" r:id="rId237" tooltip="Завантажити сертифікат" display="Завантажити сертифікат"/>
    <hyperlink ref="E239" r:id="rId238" tooltip="Завантажити сертифікат" display="Завантажити сертифікат"/>
    <hyperlink ref="E240" r:id="rId239" tooltip="Завантажити сертифікат" display="Завантажити сертифікат"/>
    <hyperlink ref="E241" r:id="rId240" tooltip="Завантажити сертифікат" display="Завантажити сертифікат"/>
    <hyperlink ref="E242" r:id="rId241" tooltip="Завантажити сертифікат" display="Завантажити сертифікат"/>
    <hyperlink ref="E243" r:id="rId242" tooltip="Завантажити сертифікат" display="Завантажити сертифікат"/>
    <hyperlink ref="E244" r:id="rId243" tooltip="Завантажити сертифікат" display="Завантажити сертифікат"/>
    <hyperlink ref="E245" r:id="rId244" tooltip="Завантажити сертифікат" display="Завантажити сертифікат"/>
    <hyperlink ref="E246" r:id="rId245" tooltip="Завантажити сертифікат" display="Завантажити сертифікат"/>
    <hyperlink ref="E247" r:id="rId246" tooltip="Завантажити сертифікат" display="Завантажити сертифікат"/>
    <hyperlink ref="E248" r:id="rId247" tooltip="Завантажити сертифікат" display="Завантажити сертифікат"/>
    <hyperlink ref="E249" r:id="rId248" tooltip="Завантажити сертифікат" display="Завантажити сертифікат"/>
    <hyperlink ref="E250" r:id="rId249" tooltip="Завантажити сертифікат" display="Завантажити сертифікат"/>
    <hyperlink ref="E251" r:id="rId250" tooltip="Завантажити сертифікат" display="Завантажити сертифікат"/>
    <hyperlink ref="E252" r:id="rId251" tooltip="Завантажити сертифікат" display="Завантажити сертифікат"/>
    <hyperlink ref="E253" r:id="rId252" tooltip="Завантажити сертифікат" display="Завантажити сертифікат"/>
    <hyperlink ref="E254" r:id="rId253" tooltip="Завантажити сертифікат" display="Завантажити сертифікат"/>
    <hyperlink ref="E255" r:id="rId254" tooltip="Завантажити сертифікат" display="Завантажити сертифікат"/>
    <hyperlink ref="E256" r:id="rId255" tooltip="Завантажити сертифікат" display="Завантажити сертифікат"/>
    <hyperlink ref="E257" r:id="rId256" tooltip="Завантажити сертифікат" display="Завантажити сертифікат"/>
    <hyperlink ref="E258" r:id="rId257" tooltip="Завантажити сертифікат" display="Завантажити сертифікат"/>
    <hyperlink ref="E259" r:id="rId258" tooltip="Завантажити сертифікат" display="Завантажити сертифікат"/>
    <hyperlink ref="E260" r:id="rId259" tooltip="Завантажити сертифікат" display="Завантажити сертифікат"/>
    <hyperlink ref="E261" r:id="rId260" tooltip="Завантажити сертифікат" display="Завантажити сертифікат"/>
    <hyperlink ref="E262" r:id="rId261" tooltip="Завантажити сертифікат" display="Завантажити сертифікат"/>
    <hyperlink ref="E263" r:id="rId262" tooltip="Завантажити сертифікат" display="Завантажити сертифікат"/>
    <hyperlink ref="E264" r:id="rId263" tooltip="Завантажити сертифікат" display="Завантажити сертифікат"/>
    <hyperlink ref="E265" r:id="rId264" tooltip="Завантажити сертифікат" display="Завантажити сертифікат"/>
    <hyperlink ref="E266" r:id="rId265" tooltip="Завантажити сертифікат" display="Завантажити сертифікат"/>
    <hyperlink ref="E267" r:id="rId266" tooltip="Завантажити сертифікат" display="Завантажити сертифікат"/>
    <hyperlink ref="E268" r:id="rId267" tooltip="Завантажити сертифікат" display="Завантажити сертифікат"/>
    <hyperlink ref="E269" r:id="rId268" tooltip="Завантажити сертифікат" display="Завантажити сертифікат"/>
    <hyperlink ref="E270" r:id="rId269" tooltip="Завантажити сертифікат" display="Завантажити сертифікат"/>
    <hyperlink ref="E271" r:id="rId270" tooltip="Завантажити сертифікат" display="Завантажити сертифікат"/>
    <hyperlink ref="E272" r:id="rId271" tooltip="Завантажити сертифікат" display="Завантажити сертифікат"/>
    <hyperlink ref="E273" r:id="rId272" tooltip="Завантажити сертифікат" display="Завантажити сертифікат"/>
    <hyperlink ref="E274" r:id="rId273" tooltip="Завантажити сертифікат" display="Завантажити сертифікат"/>
    <hyperlink ref="E275" r:id="rId274" tooltip="Завантажити сертифікат" display="Завантажити сертифікат"/>
    <hyperlink ref="E276" r:id="rId275" tooltip="Завантажити сертифікат" display="Завантажити сертифікат"/>
    <hyperlink ref="E277" r:id="rId276" tooltip="Завантажити сертифікат" display="Завантажити сертифікат"/>
    <hyperlink ref="E278" r:id="rId277" tooltip="Завантажити сертифікат" display="Завантажити сертифікат"/>
    <hyperlink ref="E279" r:id="rId278" tooltip="Завантажити сертифікат" display="Завантажити сертифікат"/>
    <hyperlink ref="E280" r:id="rId279" tooltip="Завантажити сертифікат" display="Завантажити сертифікат"/>
    <hyperlink ref="E281" r:id="rId280" tooltip="Завантажити сертифікат" display="Завантажити сертифікат"/>
    <hyperlink ref="E282" r:id="rId281" tooltip="Завантажити сертифікат" display="Завантажити сертифікат"/>
    <hyperlink ref="E283" r:id="rId282" tooltip="Завантажити сертифікат" display="Завантажити сертифікат"/>
    <hyperlink ref="E284" r:id="rId283" tooltip="Завантажити сертифікат" display="Завантажити сертифікат"/>
    <hyperlink ref="E285" r:id="rId284" tooltip="Завантажити сертифікат" display="Завантажити сертифікат"/>
    <hyperlink ref="E286" r:id="rId285" tooltip="Завантажити сертифікат" display="Завантажити сертифікат"/>
    <hyperlink ref="E287" r:id="rId286" tooltip="Завантажити сертифікат" display="Завантажити сертифікат"/>
    <hyperlink ref="E288" r:id="rId287" tooltip="Завантажити сертифікат" display="Завантажити сертифікат"/>
    <hyperlink ref="E289" r:id="rId288" tooltip="Завантажити сертифікат" display="Завантажити сертифікат"/>
    <hyperlink ref="E290" r:id="rId289" tooltip="Завантажити сертифікат" display="Завантажити сертифікат"/>
    <hyperlink ref="E291" r:id="rId290" tooltip="Завантажити сертифікат" display="Завантажити сертифікат"/>
    <hyperlink ref="E292" r:id="rId291" tooltip="Завантажити сертифікат" display="Завантажити сертифікат"/>
    <hyperlink ref="E293" r:id="rId292" tooltip="Завантажити сертифікат" display="Завантажити сертифікат"/>
    <hyperlink ref="E294" r:id="rId293" tooltip="Завантажити сертифікат" display="Завантажити сертифікат"/>
    <hyperlink ref="E295" r:id="rId294" tooltip="Завантажити сертифікат" display="Завантажити сертифікат"/>
    <hyperlink ref="E296" r:id="rId295" tooltip="Завантажити сертифікат" display="Завантажити сертифікат"/>
    <hyperlink ref="E297" r:id="rId296" tooltip="Завантажити сертифікат" display="Завантажити сертифікат"/>
    <hyperlink ref="E298" r:id="rId297" tooltip="Завантажити сертифікат" display="Завантажити сертифікат"/>
    <hyperlink ref="E299" r:id="rId298" tooltip="Завантажити сертифікат" display="Завантажити сертифікат"/>
    <hyperlink ref="E300" r:id="rId299" tooltip="Завантажити сертифікат" display="Завантажити сертифікат"/>
    <hyperlink ref="E301" r:id="rId300" tooltip="Завантажити сертифікат" display="Завантажити сертифікат"/>
    <hyperlink ref="E302" r:id="rId301" tooltip="Завантажити сертифікат" display="Завантажити сертифікат"/>
    <hyperlink ref="E303" r:id="rId302" tooltip="Завантажити сертифікат" display="Завантажити сертифікат"/>
    <hyperlink ref="E304" r:id="rId303" tooltip="Завантажити сертифікат" display="Завантажити сертифікат"/>
    <hyperlink ref="E305" r:id="rId304" tooltip="Завантажити сертифікат" display="Завантажити сертифікат"/>
    <hyperlink ref="E306" r:id="rId305" tooltip="Завантажити сертифікат" display="Завантажити сертифікат"/>
    <hyperlink ref="E307" r:id="rId306" tooltip="Завантажити сертифікат" display="Завантажити сертифікат"/>
    <hyperlink ref="E308" r:id="rId307" tooltip="Завантажити сертифікат" display="Завантажити сертифікат"/>
    <hyperlink ref="E309" r:id="rId308" tooltip="Завантажити сертифікат" display="Завантажити сертифікат"/>
    <hyperlink ref="E310" r:id="rId309" tooltip="Завантажити сертифікат" display="Завантажити сертифікат"/>
    <hyperlink ref="E311" r:id="rId310" tooltip="Завантажити сертифікат" display="Завантажити сертифікат"/>
    <hyperlink ref="E312" r:id="rId311" tooltip="Завантажити сертифікат" display="Завантажити сертифікат"/>
    <hyperlink ref="E313" r:id="rId312" tooltip="Завантажити сертифікат" display="Завантажити сертифікат"/>
    <hyperlink ref="E314" r:id="rId313" tooltip="Завантажити сертифікат" display="Завантажити сертифікат"/>
    <hyperlink ref="E315" r:id="rId314" tooltip="Завантажити сертифікат" display="Завантажити сертифікат"/>
    <hyperlink ref="E316" r:id="rId315" tooltip="Завантажити сертифікат" display="Завантажити сертифікат"/>
    <hyperlink ref="E317" r:id="rId316" tooltip="Завантажити сертифікат" display="Завантажити сертифікат"/>
    <hyperlink ref="E318" r:id="rId317" tooltip="Завантажити сертифікат" display="Завантажити сертифікат"/>
    <hyperlink ref="E319" r:id="rId318" tooltip="Завантажити сертифікат" display="Завантажити сертифікат"/>
    <hyperlink ref="E320" r:id="rId319" tooltip="Завантажити сертифікат" display="Завантажити сертифікат"/>
    <hyperlink ref="E321" r:id="rId320" tooltip="Завантажити сертифікат" display="Завантажити сертифікат"/>
    <hyperlink ref="E322" r:id="rId321" tooltip="Завантажити сертифікат" display="Завантажити сертифікат"/>
    <hyperlink ref="E323" r:id="rId322" tooltip="Завантажити сертифікат" display="Завантажити сертифікат"/>
    <hyperlink ref="E324" r:id="rId323" tooltip="Завантажити сертифікат" display="Завантажити сертифікат"/>
    <hyperlink ref="E325" r:id="rId324" tooltip="Завантажити сертифікат" display="Завантажити сертифікат"/>
    <hyperlink ref="E326" r:id="rId325" tooltip="Завантажити сертифікат" display="Завантажити сертифікат"/>
    <hyperlink ref="E327" r:id="rId326" tooltip="Завантажити сертифікат" display="Завантажити сертифікат"/>
    <hyperlink ref="E328" r:id="rId327" tooltip="Завантажити сертифікат" display="Завантажити сертифікат"/>
    <hyperlink ref="E329" r:id="rId328" tooltip="Завантажити сертифікат" display="Завантажити сертифікат"/>
    <hyperlink ref="E330" r:id="rId329" tooltip="Завантажити сертифікат" display="Завантажити сертифікат"/>
    <hyperlink ref="E331" r:id="rId330" tooltip="Завантажити сертифікат" display="Завантажити сертифікат"/>
    <hyperlink ref="E332" r:id="rId331" tooltip="Завантажити сертифікат" display="Завантажити сертифікат"/>
    <hyperlink ref="E333" r:id="rId332" tooltip="Завантажити сертифікат" display="Завантажити сертифікат"/>
    <hyperlink ref="E334" r:id="rId333" tooltip="Завантажити сертифікат" display="Завантажити сертифікат"/>
    <hyperlink ref="E335" r:id="rId334" tooltip="Завантажити сертифікат" display="Завантажити сертифікат"/>
    <hyperlink ref="E336" r:id="rId335" tooltip="Завантажити сертифікат" display="Завантажити сертифікат"/>
    <hyperlink ref="E337" r:id="rId336" tooltip="Завантажити сертифікат" display="Завантажити сертифікат"/>
    <hyperlink ref="E338" r:id="rId337" tooltip="Завантажити сертифікат" display="Завантажити сертифікат"/>
    <hyperlink ref="E339" r:id="rId338" tooltip="Завантажити сертифікат" display="Завантажити сертифікат"/>
    <hyperlink ref="E340" r:id="rId339" tooltip="Завантажити сертифікат" display="Завантажити сертифікат"/>
    <hyperlink ref="E341" r:id="rId340" tooltip="Завантажити сертифікат" display="Завантажити сертифікат"/>
    <hyperlink ref="E342" r:id="rId341" tooltip="Завантажити сертифікат" display="Завантажити сертифікат"/>
    <hyperlink ref="E343" r:id="rId342" tooltip="Завантажити сертифікат" display="Завантажити сертифікат"/>
    <hyperlink ref="E344" r:id="rId343" tooltip="Завантажити сертифікат" display="Завантажити сертифікат"/>
    <hyperlink ref="E345" r:id="rId344" tooltip="Завантажити сертифікат" display="Завантажити сертифікат"/>
    <hyperlink ref="E346" r:id="rId345" tooltip="Завантажити сертифікат" display="Завантажити сертифікат"/>
    <hyperlink ref="E347" r:id="rId346" tooltip="Завантажити сертифікат" display="Завантажити сертифікат"/>
    <hyperlink ref="E348" r:id="rId347" tooltip="Завантажити сертифікат" display="Завантажити сертифікат"/>
    <hyperlink ref="E349" r:id="rId348" tooltip="Завантажити сертифікат" display="Завантажити сертифікат"/>
    <hyperlink ref="E350" r:id="rId349" tooltip="Завантажити сертифікат" display="Завантажити сертифікат"/>
    <hyperlink ref="E351" r:id="rId350" tooltip="Завантажити сертифікат" display="Завантажити сертифікат"/>
    <hyperlink ref="E352" r:id="rId351" tooltip="Завантажити сертифікат" display="Завантажити сертифікат"/>
    <hyperlink ref="E353" r:id="rId352" tooltip="Завантажити сертифікат" display="Завантажити сертифікат"/>
    <hyperlink ref="E354" r:id="rId353" tooltip="Завантажити сертифікат" display="Завантажити сертифікат"/>
    <hyperlink ref="E355" r:id="rId354" tooltip="Завантажити сертифікат" display="Завантажити сертифікат"/>
    <hyperlink ref="E356" r:id="rId355" tooltip="Завантажити сертифікат" display="Завантажити сертифікат"/>
    <hyperlink ref="E357" r:id="rId356" tooltip="Завантажити сертифікат" display="Завантажити сертифікат"/>
    <hyperlink ref="E358" r:id="rId357" tooltip="Завантажити сертифікат" display="Завантажити сертифікат"/>
    <hyperlink ref="E359" r:id="rId358" tooltip="Завантажити сертифікат" display="Завантажити сертифікат"/>
    <hyperlink ref="E360" r:id="rId359" tooltip="Завантажити сертифікат" display="Завантажити сертифікат"/>
    <hyperlink ref="E361" r:id="rId360" tooltip="Завантажити сертифікат" display="Завантажити сертифікат"/>
    <hyperlink ref="E362" r:id="rId361" tooltip="Завантажити сертифікат" display="Завантажити сертифікат"/>
    <hyperlink ref="E363" r:id="rId362" tooltip="Завантажити сертифікат" display="Завантажити сертифікат"/>
    <hyperlink ref="E364" r:id="rId363" tooltip="Завантажити сертифікат" display="Завантажити сертифікат"/>
    <hyperlink ref="E365" r:id="rId364" tooltip="Завантажити сертифікат" display="Завантажити сертифікат"/>
    <hyperlink ref="E366" r:id="rId365" tooltip="Завантажити сертифікат" display="Завантажити сертифікат"/>
    <hyperlink ref="E367" r:id="rId366" tooltip="Завантажити сертифікат" display="Завантажити сертифікат"/>
    <hyperlink ref="E368" r:id="rId367" tooltip="Завантажити сертифікат" display="Завантажити сертифікат"/>
    <hyperlink ref="E369" r:id="rId368" tooltip="Завантажити сертифікат" display="Завантажити сертифікат"/>
    <hyperlink ref="E370" r:id="rId369" tooltip="Завантажити сертифікат" display="Завантажити сертифікат"/>
    <hyperlink ref="E371" r:id="rId370" tooltip="Завантажити сертифікат" display="Завантажити сертифікат"/>
    <hyperlink ref="E372" r:id="rId371" tooltip="Завантажити сертифікат" display="Завантажити сертифікат"/>
    <hyperlink ref="E373" r:id="rId372" tooltip="Завантажити сертифікат" display="Завантажити сертифікат"/>
    <hyperlink ref="E374" r:id="rId373" tooltip="Завантажити сертифікат" display="Завантажити сертифікат"/>
    <hyperlink ref="E375" r:id="rId374" tooltip="Завантажити сертифікат" display="Завантажити сертифікат"/>
    <hyperlink ref="E376" r:id="rId375" tooltip="Завантажити сертифікат" display="Завантажити сертифікат"/>
    <hyperlink ref="E377" r:id="rId376" tooltip="Завантажити сертифікат" display="Завантажити сертифікат"/>
    <hyperlink ref="E378" r:id="rId377" tooltip="Завантажити сертифікат" display="Завантажити сертифікат"/>
    <hyperlink ref="E379" r:id="rId378" tooltip="Завантажити сертифікат" display="Завантажити сертифікат"/>
    <hyperlink ref="E380" r:id="rId379" tooltip="Завантажити сертифікат" display="Завантажити сертифікат"/>
    <hyperlink ref="E381" r:id="rId380" tooltip="Завантажити сертифікат" display="Завантажити сертифікат"/>
    <hyperlink ref="E382" r:id="rId381" tooltip="Завантажити сертифікат" display="Завантажити сертифікат"/>
    <hyperlink ref="E383" r:id="rId382" tooltip="Завантажити сертифікат" display="Завантажити сертифікат"/>
    <hyperlink ref="E384" r:id="rId383" tooltip="Завантажити сертифікат" display="Завантажити сертифікат"/>
    <hyperlink ref="E385" r:id="rId384" tooltip="Завантажити сертифікат" display="Завантажити сертифікат"/>
    <hyperlink ref="E386" r:id="rId385" tooltip="Завантажити сертифікат" display="Завантажити сертифікат"/>
    <hyperlink ref="E387" r:id="rId386" tooltip="Завантажити сертифікат" display="Завантажити сертифікат"/>
    <hyperlink ref="E388" r:id="rId387" tooltip="Завантажити сертифікат" display="Завантажити сертифікат"/>
    <hyperlink ref="E389" r:id="rId388" tooltip="Завантажити сертифікат" display="Завантажити сертифікат"/>
    <hyperlink ref="E390" r:id="rId389" tooltip="Завантажити сертифікат" display="Завантажити сертифікат"/>
    <hyperlink ref="E391" r:id="rId390" tooltip="Завантажити сертифікат" display="Завантажити сертифікат"/>
    <hyperlink ref="E392" r:id="rId391" tooltip="Завантажити сертифікат" display="Завантажити сертифікат"/>
    <hyperlink ref="E393" r:id="rId392" tooltip="Завантажити сертифікат" display="Завантажити сертифікат"/>
    <hyperlink ref="E394" r:id="rId393" tooltip="Завантажити сертифікат" display="Завантажити сертифікат"/>
    <hyperlink ref="E395" r:id="rId394" tooltip="Завантажити сертифікат" display="Завантажити сертифікат"/>
    <hyperlink ref="E396" r:id="rId395" tooltip="Завантажити сертифікат" display="Завантажити сертифікат"/>
    <hyperlink ref="E397" r:id="rId396" tooltip="Завантажити сертифікат" display="Завантажити сертифікат"/>
    <hyperlink ref="E398" r:id="rId397" tooltip="Завантажити сертифікат" display="Завантажити сертифікат"/>
    <hyperlink ref="E399" r:id="rId398" tooltip="Завантажити сертифікат" display="Завантажити сертифікат"/>
    <hyperlink ref="E400" r:id="rId399" tooltip="Завантажити сертифікат" display="Завантажити сертифікат"/>
    <hyperlink ref="E401" r:id="rId400" tooltip="Завантажити сертифікат" display="Завантажити сертифікат"/>
    <hyperlink ref="E402" r:id="rId401" tooltip="Завантажити сертифікат" display="Завантажити сертифікат"/>
    <hyperlink ref="E403" r:id="rId402" tooltip="Завантажити сертифікат" display="Завантажити сертифікат"/>
    <hyperlink ref="E404" r:id="rId403" tooltip="Завантажити сертифікат" display="Завантажити сертифікат"/>
    <hyperlink ref="E405" r:id="rId404" tooltip="Завантажити сертифікат" display="Завантажити сертифікат"/>
    <hyperlink ref="E406" r:id="rId405" tooltip="Завантажити сертифікат" display="Завантажити сертифікат"/>
    <hyperlink ref="E407" r:id="rId406" tooltip="Завантажити сертифікат" display="Завантажити сертифікат"/>
    <hyperlink ref="E408" r:id="rId407" tooltip="Завантажити сертифікат" display="Завантажити сертифікат"/>
    <hyperlink ref="E409" r:id="rId408" tooltip="Завантажити сертифікат" display="Завантажити сертифікат"/>
    <hyperlink ref="E410" r:id="rId409" tooltip="Завантажити сертифікат" display="Завантажити сертифікат"/>
    <hyperlink ref="E411" r:id="rId410" tooltip="Завантажити сертифікат" display="Завантажити сертифікат"/>
    <hyperlink ref="E412" r:id="rId411" tooltip="Завантажити сертифікат" display="Завантажити сертифікат"/>
    <hyperlink ref="E413" r:id="rId412" tooltip="Завантажити сертифікат" display="Завантажити сертифікат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Багінська Каріна Геннадіївна</cp:lastModifiedBy>
  <dcterms:created xsi:type="dcterms:W3CDTF">2025-04-10T14:39:55Z</dcterms:created>
  <dcterms:modified xsi:type="dcterms:W3CDTF">2025-04-11T07:13:24Z</dcterms:modified>
  <cp:category/>
</cp:coreProperties>
</file>