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376" i="1" l="1"/>
  <c r="E375" i="1"/>
  <c r="E374" i="1"/>
  <c r="E112" i="1"/>
  <c r="E373" i="1" l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<sst xmlns="http://schemas.openxmlformats.org/spreadsheetml/2006/main" count="1505" uniqueCount="1118">
  <si>
    <t>номер</t>
  </si>
  <si>
    <t>дата</t>
  </si>
  <si>
    <t>ПІБ</t>
  </si>
  <si>
    <t>Посилання на сертифікат</t>
  </si>
  <si>
    <t>ВФЧ/ШВ/П/001</t>
  </si>
  <si>
    <t>16 грудня 2025 р.</t>
  </si>
  <si>
    <t>Абрамчук Ольга Вікторівна</t>
  </si>
  <si>
    <t>Сарненський ліцей 5 Сарненської міської ради Сарненського району Рівненської області</t>
  </si>
  <si>
    <t>ВФЧ/ШВ/П/002</t>
  </si>
  <si>
    <t>Авраменко Ірина Миколаївна</t>
  </si>
  <si>
    <t>КЗЗСО "Ліцей Петропавлівський"</t>
  </si>
  <si>
    <t>ВФЧ/ШВ/П/003</t>
  </si>
  <si>
    <t>Адаменко Анжела Миколаївна</t>
  </si>
  <si>
    <t>Новопразький ліцей №1 Новопразької селищної ради Олександрійського району Кіровоградської області</t>
  </si>
  <si>
    <t>ВФЧ/ШВ/П/004</t>
  </si>
  <si>
    <t>Александрюк Тетяна Юріївна</t>
  </si>
  <si>
    <t>Дніпровський науковий фінансово-економічний ліцей Дніпровської міської ради</t>
  </si>
  <si>
    <t>ВФЧ/ШВ/П/005</t>
  </si>
  <si>
    <t>Алексєєв Павло Сергійович</t>
  </si>
  <si>
    <t>Русанівський ліцей</t>
  </si>
  <si>
    <t>ВФЧ/ШВ/П/006</t>
  </si>
  <si>
    <t>Анацька Злата Сергіївна</t>
  </si>
  <si>
    <t>Слов'янський заклад загальної середньої освіти І-ІІІ ступенів № 1 Слов'янської міської ради Донецької області</t>
  </si>
  <si>
    <t>ВФЧ/ШВ/П/007</t>
  </si>
  <si>
    <t>Андріїв Христина Дмитрівна</t>
  </si>
  <si>
    <t>Пнівський ліцей Пасічнянської сільської ради</t>
  </si>
  <si>
    <t>ВФЧ/ШВ/П/008</t>
  </si>
  <si>
    <t>Андросович Тетяна Миколаївна</t>
  </si>
  <si>
    <t>Славутицький ЗЗСО І-ІІІ ст. №3 Славутицької міської ради Вишгородського району Київської області</t>
  </si>
  <si>
    <t>ВФЧ/ШВ/П/009</t>
  </si>
  <si>
    <t>Андруховець Петро Михайлович</t>
  </si>
  <si>
    <t>Київський ліцей бізнесу</t>
  </si>
  <si>
    <t>ВФЧ/ШВ/П/010</t>
  </si>
  <si>
    <t>Антимис Тетяна Петрівна</t>
  </si>
  <si>
    <t>Комунальний заклад Острівський ліцей Великоберезовицької селищної ради Тернопільської області</t>
  </si>
  <si>
    <t>ВФЧ/ШВ/П/011</t>
  </si>
  <si>
    <t>Апанасенко Світлана Юріївна</t>
  </si>
  <si>
    <t>Ліцей №24 Мелітопольської міської ради</t>
  </si>
  <si>
    <t>ВФЧ/ШВ/П/012</t>
  </si>
  <si>
    <t>Астапенко Оксана Олександрівна</t>
  </si>
  <si>
    <t>Комунальний заклад "Академічний ліцей №15" Кам'янської міської ради</t>
  </si>
  <si>
    <t>ВФЧ/ШВ/П/013</t>
  </si>
  <si>
    <t>Бабак Юлія Василівна</t>
  </si>
  <si>
    <t>Погожокриницький ліцей Роменської міської ради Сумської області</t>
  </si>
  <si>
    <t>ВФЧ/ШВ/П/014</t>
  </si>
  <si>
    <t>Бабич Галина Владиславівна</t>
  </si>
  <si>
    <t>Бориспільський ліцей "Лідер" Бориспільської міської ради Київської області</t>
  </si>
  <si>
    <t>ВФЧ/ШВ/П/015</t>
  </si>
  <si>
    <t>Бабич Даніелла Михайлівна</t>
  </si>
  <si>
    <t>Ізянський заклад загальної середньої освіти І-ІІІ ступенів</t>
  </si>
  <si>
    <t>ВФЧ/ШВ/П/016</t>
  </si>
  <si>
    <t>Бабій Аліна Вікторівна</t>
  </si>
  <si>
    <t>Комунальний заклад Київської обласної ради "Переяславський військово-спортивний ліцей "Патріот"</t>
  </si>
  <si>
    <t>ВФЧ/ШВ/П/017</t>
  </si>
  <si>
    <t>Бажан Сергій Євгенович</t>
  </si>
  <si>
    <t>Тавричанський опорний комунальний заклад загальної середньої освіти імені О. Гатила</t>
  </si>
  <si>
    <t>ВФЧ/ШВ/П/018</t>
  </si>
  <si>
    <t>Бакал Сергій Миколайович</t>
  </si>
  <si>
    <t>Броварський ліцей №10 Броварської міської ради Броварського району Київської області</t>
  </si>
  <si>
    <t>ВФЧ/ШВ/П/019</t>
  </si>
  <si>
    <t>Баланович Олександр В'ячеславович</t>
  </si>
  <si>
    <t>Березівський ліцей Березівської сільської ради Сарненського району Рівненської області</t>
  </si>
  <si>
    <t>ВФЧ/ШВ/П/020</t>
  </si>
  <si>
    <t>Баланщук Ірина Сергіївна</t>
  </si>
  <si>
    <t>Опорний заклад освіти "Христинівський ліцей" Христинівської міської ради, Черкаської області</t>
  </si>
  <si>
    <t>ВФЧ/ШВ/П/021</t>
  </si>
  <si>
    <t>Баланюк Тетяна Юріївна</t>
  </si>
  <si>
    <t>Криворізький ліцей 49</t>
  </si>
  <si>
    <t>ВФЧ/ШВ/П/022</t>
  </si>
  <si>
    <t>Барабоха Дмитро Павлович</t>
  </si>
  <si>
    <t>Київ школа 97</t>
  </si>
  <si>
    <t>ВФЧ/ШВ/П/023</t>
  </si>
  <si>
    <t>Барзіон Владислав Ігорович</t>
  </si>
  <si>
    <t>Криворізький ліцей №77 Криворізької міської ради</t>
  </si>
  <si>
    <t>ВФЧ/ШВ/П/024</t>
  </si>
  <si>
    <t>Барильченко Лариса Іванівна</t>
  </si>
  <si>
    <t>Макарівський ліцей №1 Макарівської селищної ради Бучанського району</t>
  </si>
  <si>
    <t>ВФЧ/ШВ/П/025</t>
  </si>
  <si>
    <t>Бартусяк Павло Ігорович</t>
  </si>
  <si>
    <t>Чернівецький багатопрофільний ліцей №4 Чернівецької міської ради</t>
  </si>
  <si>
    <t>ВФЧ/ШВ/П/026</t>
  </si>
  <si>
    <t>Басько Тетяна Петрівна</t>
  </si>
  <si>
    <t>КЗ "вінницький ліцей №4"</t>
  </si>
  <si>
    <t>ВФЧ/ШВ/П/027</t>
  </si>
  <si>
    <t>Батрак Аліна Русланівна</t>
  </si>
  <si>
    <t>Ліцей №3 Новокаховської міської ради</t>
  </si>
  <si>
    <t>ВФЧ/ШВ/П/028</t>
  </si>
  <si>
    <t>Бедик Ольга Михайлівна</t>
  </si>
  <si>
    <t>Головинський ліцей Черняхівської селищної ради</t>
  </si>
  <si>
    <t>ВФЧ/ШВ/П/029</t>
  </si>
  <si>
    <t>Бедікян Надія Іванівна</t>
  </si>
  <si>
    <t>Одеський ліцей №13</t>
  </si>
  <si>
    <t>ВФЧ/ШВ/П/030</t>
  </si>
  <si>
    <t>Безклубюк Світлана Борисівна</t>
  </si>
  <si>
    <t>ОЗНЗ Новоолександрівський НВК "Загальноосвітня школа І-ІІІ ступенів-дошкільний навчальний заклад"</t>
  </si>
  <si>
    <t>ВФЧ/ШВ/П/031</t>
  </si>
  <si>
    <t>Безпалько Олена Володимирівна</t>
  </si>
  <si>
    <t>Голованівський ліцей ім.Т.Г.Шевченка Голованівської селищної ради</t>
  </si>
  <si>
    <t>ВФЧ/ШВ/П/032</t>
  </si>
  <si>
    <t>Безрук Катерина Олександрівна</t>
  </si>
  <si>
    <t>Попаснянський ліцей №25 Попаснянської міської територіальної громади Сіверськодонецького району Луганської області</t>
  </si>
  <si>
    <t>ВФЧ/ШВ/П/033</t>
  </si>
  <si>
    <t>Безушка Лариса Сергіївна</t>
  </si>
  <si>
    <t>Тарасовецький ліцей Ванчиковецької сільської ради</t>
  </si>
  <si>
    <t>ВФЧ/ШВ/П/034</t>
  </si>
  <si>
    <t>Бендзяк Христина Степанівна</t>
  </si>
  <si>
    <t>Заклад загальної середньої освіти І - ІІІ ступенів Сокальський ліцей № 1 імені Олега Романіва Сокальської міської ради Львівської області</t>
  </si>
  <si>
    <t>ВФЧ/ШВ/П/035</t>
  </si>
  <si>
    <t>Берегун Віктор Анатолійович</t>
  </si>
  <si>
    <t>Марковецький ЗЗСО І-ІІІ ступенів</t>
  </si>
  <si>
    <t>ВФЧ/ШВ/П/036</t>
  </si>
  <si>
    <t>Беседіна Марія Олександрівна</t>
  </si>
  <si>
    <t>гімназія "Міленіум" ✓318 м.Києва</t>
  </si>
  <si>
    <t>ВФЧ/ШВ/П/037</t>
  </si>
  <si>
    <t>Бєлоусова Світлана Володимирівна</t>
  </si>
  <si>
    <t>Комунальний заклад "Харківський ліцей № 93 ХМР"</t>
  </si>
  <si>
    <t>ВФЧ/ШВ/П/038</t>
  </si>
  <si>
    <t>Бєльська Тетяна Вікторівна</t>
  </si>
  <si>
    <t>Старокостянтинівський навчально-виховний комплекс "Спеціалізована школа І ступеня, гімназія" Старокостянтинівської міської ради Хмельницької області імені Героя України Сергія Михайловича Бондарчука</t>
  </si>
  <si>
    <t>ВФЧ/ШВ/П/039</t>
  </si>
  <si>
    <t>Бицюра Юрій Васильович</t>
  </si>
  <si>
    <t>Ліцей "Фінансовий" м. Києва</t>
  </si>
  <si>
    <t>ВФЧ/ШВ/П/040</t>
  </si>
  <si>
    <t>Біла Ганна Федорівна</t>
  </si>
  <si>
    <t>Дніпровський ліцей № 100 "Лідер" Дніпровської міської ради</t>
  </si>
  <si>
    <t>ВФЧ/ШВ/П/041</t>
  </si>
  <si>
    <t>Бобошко Оксана Олександрівна</t>
  </si>
  <si>
    <t>Гімназія №5 "Перлина" Бердянської міської ради</t>
  </si>
  <si>
    <t>ВФЧ/ШВ/П/042</t>
  </si>
  <si>
    <t>Бойко Катерина Вікторівна</t>
  </si>
  <si>
    <t>Комунальний заклад "Люботинський мистецький ліцей "Дивосвіт"" Харківської обласної ради</t>
  </si>
  <si>
    <t>ВФЧ/ШВ/П/043</t>
  </si>
  <si>
    <t>Бондар Вікторія Олександрівна</t>
  </si>
  <si>
    <t>Заклад загальної середньої освіти "Солонянський ліцей" Солонянської селищної ради Дніпропетровської області</t>
  </si>
  <si>
    <t>ВФЧ/ШВ/П/044</t>
  </si>
  <si>
    <t>Бондар Тамара Василівна</t>
  </si>
  <si>
    <t>Комунальний заклад Кагарлицькоі міської ради «Кагарлицький ліцей #3»</t>
  </si>
  <si>
    <t>ВФЧ/ШВ/П/045</t>
  </si>
  <si>
    <t>Бондарчук Інна Володимирівна</t>
  </si>
  <si>
    <t>Ліцей № 309</t>
  </si>
  <si>
    <t>ВФЧ/ШВ/П/046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</si>
  <si>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</si>
  <si>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</si>
  <si>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ВФЧ/ШВ/П/047</t>
  </si>
  <si>
    <t>Бороненко Валентина Сергіївна</t>
  </si>
  <si>
    <t>Люблинецький ліцей Волинсьткої обласної ради</t>
  </si>
  <si>
    <t>ВФЧ/ШВ/П/048</t>
  </si>
  <si>
    <t>Будрик Оксана Ігорівна</t>
  </si>
  <si>
    <t>Ліцей Інітіум міста Сіверськодонецька Луганської області</t>
  </si>
  <si>
    <t>ВФЧ/ШВ/П/049</t>
  </si>
  <si>
    <t>Булах Ганна Володимирівна</t>
  </si>
  <si>
    <t>Школа І-ІІІ ступенів №248 Деснянського району міста Києва</t>
  </si>
  <si>
    <t>ВФЧ/ШВ/П/050</t>
  </si>
  <si>
    <t>Буряк Юлія Леонідівна</t>
  </si>
  <si>
    <t>Комунальний заклад "Харківський ліцей № 107 Харківської міської ради"</t>
  </si>
  <si>
    <t>ВФЧ/ШВ/П/051</t>
  </si>
  <si>
    <t>Бут Світлана Юріївна</t>
  </si>
  <si>
    <t>Ліцей № 19 "ЮНІТІ"</t>
  </si>
  <si>
    <t>ВФЧ/ШВ/П/052</t>
  </si>
  <si>
    <t>Бутко Ольга Володимирівна</t>
  </si>
  <si>
    <t>Комунальний заклад "Харківський ліцей № 4 Харківської міської ради"</t>
  </si>
  <si>
    <t>ВФЧ/ШВ/П/053</t>
  </si>
  <si>
    <t>Бутрим Лідія Петрівна</t>
  </si>
  <si>
    <t>Вараський ліцей №6 Вараської міської ради</t>
  </si>
  <si>
    <t>ВФЧ/ШВ/П/054</t>
  </si>
  <si>
    <t>Васильєва Наталія Володимирівна</t>
  </si>
  <si>
    <t>Одеський ліцей №17 ОДЕСЬКОЇ МІСЬКОЇ РАДИ</t>
  </si>
  <si>
    <t>ВФЧ/ШВ/П/055</t>
  </si>
  <si>
    <t>Вашай Юлія Володимирівна</t>
  </si>
  <si>
    <t>Обласний науковий ліцей в м. Рівне Рівненської обласної ради</t>
  </si>
  <si>
    <t>ВФЧ/ШВ/П/056</t>
  </si>
  <si>
    <t>Веліченко Дмитро Святославович</t>
  </si>
  <si>
    <t>ОДЕСЬКИЙ ЛІЦЕЙ №28</t>
  </si>
  <si>
    <t>ВФЧ/ШВ/П/057</t>
  </si>
  <si>
    <t>Венгрин Дарʼя Володимирівна</t>
  </si>
  <si>
    <t>Харківський приватний ліцей "Перша українська школа"</t>
  </si>
  <si>
    <t>ВФЧ/ШВ/П/058</t>
  </si>
  <si>
    <t>Водовіз Анна-Вікторія Іванівна</t>
  </si>
  <si>
    <t>Тернопільський навчально-виховний комплекс "Загальноосвітні школа-економічний ліцей № 9 ім. Іванни Блажкевич"</t>
  </si>
  <si>
    <t>ВФЧ/ШВ/П/059</t>
  </si>
  <si>
    <t>Водовіз Ольга Володимирівна</t>
  </si>
  <si>
    <t>ВФЧ/ШВ/П/060</t>
  </si>
  <si>
    <t>Водоп'янов Роман Вікторович</t>
  </si>
  <si>
    <t>Комунальний заклад "Запорізька спеціалізована школа-інтернат ІІ-ІІІ ступенів "Козацький ліцей" Запорізької обласної ради</t>
  </si>
  <si>
    <t>ВФЧ/ШВ/П/061</t>
  </si>
  <si>
    <t>Вожжов Сергій Анатолійович</t>
  </si>
  <si>
    <t>Мукачівська ЗОШ І-ІІІ ступенів №7</t>
  </si>
  <si>
    <t>ВФЧ/ШВ/П/062</t>
  </si>
  <si>
    <t>Волинський Валерій Миколайович</t>
  </si>
  <si>
    <t>Вишнівецький ліцей Вишнівецької селищної ради Кременецького району Тернопільської області</t>
  </si>
  <si>
    <t>ВФЧ/ШВ/П/063</t>
  </si>
  <si>
    <t>Волощук Валентина Федорівна</t>
  </si>
  <si>
    <t>Горохівський ліцей #2 Горохівського МР</t>
  </si>
  <si>
    <t>ВФЧ/ШВ/П/064</t>
  </si>
  <si>
    <t>Волощук Мар'яна Павлівна</t>
  </si>
  <si>
    <t>Великомостівський ліцей</t>
  </si>
  <si>
    <t>ВФЧ/ШВ/П/065</t>
  </si>
  <si>
    <t>Воробйов Сергій Сергійович</t>
  </si>
  <si>
    <t>Черкаська гімназія №31 Черкаської міської ради Черкаської області</t>
  </si>
  <si>
    <t>ВФЧ/ШВ/П/066</t>
  </si>
  <si>
    <t>Воробйова Тетяна Сергіївна</t>
  </si>
  <si>
    <t>Миколаївський ліцей</t>
  </si>
  <si>
    <t>ВФЧ/ШВ/П/067</t>
  </si>
  <si>
    <t>Воронецька Ірина Яківна</t>
  </si>
  <si>
    <t>Ліцей ім. Михайла Драгоманова</t>
  </si>
  <si>
    <t>ВФЧ/ШВ/П/068</t>
  </si>
  <si>
    <t>Вороніна Наталія Григорівна</t>
  </si>
  <si>
    <t>Ужгородський ліцей "Лідер" Ужгородської міської ради Закарпатської області</t>
  </si>
  <si>
    <t>ВФЧ/ШВ/П/069</t>
  </si>
  <si>
    <t>Воронюк Анатолій Васильович</t>
  </si>
  <si>
    <t>Ліцей №100 "Поділ"</t>
  </si>
  <si>
    <t>ВФЧ/ШВ/П/070</t>
  </si>
  <si>
    <t>Гавриленко Любов Іванівна</t>
  </si>
  <si>
    <t>Криворізький ліцей №95 Криворізької міської радии</t>
  </si>
  <si>
    <t>ВФЧ/ШВ/П/071</t>
  </si>
  <si>
    <t>Гаврилів Марія Миколаівна</t>
  </si>
  <si>
    <t>Сколівський заклад загальної середньої освіти І-ІІІ ступенів #2 імені Стефанії Вітрук Сколівськоі міської ради</t>
  </si>
  <si>
    <t>ВФЧ/ШВ/П/072</t>
  </si>
  <si>
    <t>Гаврилюк Олена Іванівна</t>
  </si>
  <si>
    <t>Комунальний заклад "Блиставицький заклад загальної середньої освіти І-ІІІ ступенів" №6</t>
  </si>
  <si>
    <t>ВФЧ/ШВ/П/073</t>
  </si>
  <si>
    <t>Гавриш Станіслав Костянтинович</t>
  </si>
  <si>
    <t>Ліцей №29 Оболонського району м.Києва імені Петра Калнишевського</t>
  </si>
  <si>
    <t>ВФЧ/ШВ/П/074</t>
  </si>
  <si>
    <t>Гайнулліна Олена Миколаївна</t>
  </si>
  <si>
    <t>Ліцей"Лідер" м.Білгорода-Дністровського</t>
  </si>
  <si>
    <t>ВФЧ/ШВ/П/075</t>
  </si>
  <si>
    <t>Гарнага Світлана Іванівна</t>
  </si>
  <si>
    <t>Гадяцький ліцей №1 імені Олени Пчілки Гадяцької міської ради</t>
  </si>
  <si>
    <t>ВФЧ/ШВ/П/076</t>
  </si>
  <si>
    <t>Герун Марія Іванівна</t>
  </si>
  <si>
    <t>Криворізький природничо-науковий ліцей</t>
  </si>
  <si>
    <t>ВФЧ/ШВ/П/077</t>
  </si>
  <si>
    <t>Гиренко Наталія Сергіївна</t>
  </si>
  <si>
    <t>Нижньосироватський ліцей імені Бориса Грінченка Нижньосироватської сільської ради Сумського району Сумської області</t>
  </si>
  <si>
    <t>ВФЧ/ШВ/П/078</t>
  </si>
  <si>
    <t>Гладкий Андрій Григорович</t>
  </si>
  <si>
    <t>Зеленодольський ліцей №2 Зеленодольської міської ради Дніпропетровської області</t>
  </si>
  <si>
    <t>ВФЧ/ШВ/П/079</t>
  </si>
  <si>
    <t>Гнатишин Галина Іванівна</t>
  </si>
  <si>
    <t>Середня загальноосвітня школа І-ІІІ ступеня № 20 м. Львова</t>
  </si>
  <si>
    <t>ВФЧ/ШВ/П/080</t>
  </si>
  <si>
    <t>Гнилуша Лілія Володимирівна</t>
  </si>
  <si>
    <t>Куликівський ліцей Куликівської селищної ради Чернігівського району Чернігівської області</t>
  </si>
  <si>
    <t>ВФЧ/ШВ/П/081</t>
  </si>
  <si>
    <t>Голик Людмила Олексіївна</t>
  </si>
  <si>
    <t>Христинівський ліцей №1 Христинівської міської ради Черкаської області</t>
  </si>
  <si>
    <t>ВФЧ/ШВ/П/082</t>
  </si>
  <si>
    <t>Голобородько Микола Володимирович</t>
  </si>
  <si>
    <t>Херсонська загальноосвітня школа І-ІІІ ступенів №39 "Школа-родина" Херсонської міської ради</t>
  </si>
  <si>
    <t>ВФЧ/ШВ/П/083</t>
  </si>
  <si>
    <t>Головчак Галина Іванівна</t>
  </si>
  <si>
    <t>Калуський ліцей №2</t>
  </si>
  <si>
    <t>ВФЧ/ШВ/П/084</t>
  </si>
  <si>
    <t>Гончаренко Ольга Володимирівна</t>
  </si>
  <si>
    <t>Опорний заклад освіти "Софієвсько-Борщагівський ліцей" Борщагівської селищної ради Бучанського району Київської області</t>
  </si>
  <si>
    <t>ВФЧ/ШВ/П/085</t>
  </si>
  <si>
    <t>Горай Людмила Володимирівна</t>
  </si>
  <si>
    <t>Школа I-III ступенів 70</t>
  </si>
  <si>
    <t>ВФЧ/ШВ/П/086</t>
  </si>
  <si>
    <t>Горбачова Олександра Олегівна</t>
  </si>
  <si>
    <t>Запорізька спеціалізована школа І-ІІІ ст.№100 Запорізької міської ради Запорізької області</t>
  </si>
  <si>
    <t>ВФЧ/ШВ/П/087</t>
  </si>
  <si>
    <t>Горбенко Ольга Борисівна</t>
  </si>
  <si>
    <t>Харківський фаховий коледж спорту</t>
  </si>
  <si>
    <t>ВФЧ/ШВ/П/088</t>
  </si>
  <si>
    <t>Гордієвський Дмитро Євгенович</t>
  </si>
  <si>
    <t>Щербанівський ліцей Щербанівської сільської ради Полтавського району Полтавського району Полтавської області</t>
  </si>
  <si>
    <t>ВФЧ/ШВ/П/089</t>
  </si>
  <si>
    <t>Горенко Людмила Петрівна</t>
  </si>
  <si>
    <t>Вишнівський академічний ліцей "Основа"</t>
  </si>
  <si>
    <t>ВФЧ/ШВ/П/090</t>
  </si>
  <si>
    <t>Горішна Марта Олександрівна</t>
  </si>
  <si>
    <t>СЗШ №77 з поглибленим вивченням економіки та управлінської діяльності</t>
  </si>
  <si>
    <t>ВФЧ/ШВ/П/091</t>
  </si>
  <si>
    <t>Горішний Тарас Іванович</t>
  </si>
  <si>
    <t>Ліцей №18 ЛМР</t>
  </si>
  <si>
    <t>ВФЧ/ШВ/П/092</t>
  </si>
  <si>
    <t>Грамоліна Уляна Ярославівна</t>
  </si>
  <si>
    <t>Середня Загальноосвітня школа І-ІІІ ст. № 49</t>
  </si>
  <si>
    <t>ВФЧ/ШВ/П/093</t>
  </si>
  <si>
    <t>Гриліцька Анжела Вікторівна</t>
  </si>
  <si>
    <t>Черкаський ліцей з посиленою військово-фізичною підготовкою імені Захисників України</t>
  </si>
  <si>
    <t>ВФЧ/ШВ/П/094</t>
  </si>
  <si>
    <t>Гришкова Тетяна Володимирівна</t>
  </si>
  <si>
    <t>Володимирівський ліцей, Баштанського району, Миколаївської області</t>
  </si>
  <si>
    <t>ВФЧ/ШВ/П/095</t>
  </si>
  <si>
    <t>Гудак Еріка Павлівна</t>
  </si>
  <si>
    <t>Комунальний заклад "Перечинський професійний ліцей" Закарпатської обласної ради</t>
  </si>
  <si>
    <t>ВФЧ/ШВ/П/096</t>
  </si>
  <si>
    <t>Гульшіна Катерина Юріївна</t>
  </si>
  <si>
    <t>Фастівський академічний ліцей №2</t>
  </si>
  <si>
    <t>ВФЧ/ШВ/П/097</t>
  </si>
  <si>
    <t>Гурінок Марина Анатоліївна</t>
  </si>
  <si>
    <t>ВФЧ/ШВ/П/098</t>
  </si>
  <si>
    <t>Гурінчук Леся Сергіївна</t>
  </si>
  <si>
    <t>Тріскинський ліцей Сарненської міської ради Сарненського району Рівненської області</t>
  </si>
  <si>
    <t>ВФЧ/ШВ/П/099</t>
  </si>
  <si>
    <t>Давидюк Валентина Сергіївна</t>
  </si>
  <si>
    <t>Березнівський економіко-гуманітарний ліцей</t>
  </si>
  <si>
    <t>ВФЧ/ШВ/П/100</t>
  </si>
  <si>
    <t>Данілова Інна Олександрівна</t>
  </si>
  <si>
    <t>Комунальний заклад"Харківський ліцей №156 Харківської міської ради"</t>
  </si>
  <si>
    <t>ВФЧ/ШВ/П/101</t>
  </si>
  <si>
    <t>Девенець Альона Володимирівна</t>
  </si>
  <si>
    <t>Дібрівська гімназія Миргородської міської ради Полтавської області</t>
  </si>
  <si>
    <t>ВФЧ/ШВ/П/102</t>
  </si>
  <si>
    <t>Денисова Ірина Вікторівна</t>
  </si>
  <si>
    <t>Спеціалізована школа І-ІІІ ступенів № 57 з поглибленим вивченням англійської мови Шевченківського району м. Києва</t>
  </si>
  <si>
    <t>ВФЧ/ШВ/П/103</t>
  </si>
  <si>
    <t>Дериземля Тетяна Олександрівна</t>
  </si>
  <si>
    <t>Гуманітарний ліцей Олександрійської міської ради</t>
  </si>
  <si>
    <t>ВФЧ/ШВ/П/104</t>
  </si>
  <si>
    <t>Джура Микола Сергійович</t>
  </si>
  <si>
    <t>Комунальний заклад "Харківський ліцей №143 Харківської міської ради"</t>
  </si>
  <si>
    <t>ВФЧ/ШВ/П/105</t>
  </si>
  <si>
    <t>Дзюба Надія Віталіївна</t>
  </si>
  <si>
    <t>Свеська спеціалізована школа І - ІІІ ступенів №1</t>
  </si>
  <si>
    <t>ВФЧ/ШВ/П/106</t>
  </si>
  <si>
    <t>Дмитрух Олександра Денисівна</t>
  </si>
  <si>
    <t>ВФЧ/ШВ/П/107</t>
  </si>
  <si>
    <t>Дмітрова Людмила Володимирівна</t>
  </si>
  <si>
    <t>Глевахівський академічний ліцей</t>
  </si>
  <si>
    <t>ВФЧ/ШВ/П/108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</si>
  <si>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</si>
  <si>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</si>
  <si>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ВФЧ/ШВ/П/109</t>
  </si>
  <si>
    <t>Добушовська Оксана Миколаївна</t>
  </si>
  <si>
    <t>Липівський заклад загальної середньої освіти І-ІІІ ступенів</t>
  </si>
  <si>
    <t>ВФЧ/ШВ/П/110</t>
  </si>
  <si>
    <t>Домрачева Надія Юріївна</t>
  </si>
  <si>
    <t>Ліцей № 1 Калинівської міської ради Вінницької області</t>
  </si>
  <si>
    <t>ВФЧ/ШВ/П/111</t>
  </si>
  <si>
    <t>в.с.п. Науковий ліцей міжнародних відносин II-III ступенів Університету митної справи та фінансів</t>
  </si>
  <si>
    <t>ВФЧ/ШВ/П/112</t>
  </si>
  <si>
    <t>Дума Світлана Іванівна</t>
  </si>
  <si>
    <t>Навчально-виховний комплекс “Ліцей із загальноосвітньою школою І-ІІІ ступенів” Костянтинівської міської ради Донецької області</t>
  </si>
  <si>
    <t>ВФЧ/ШВ/П/113</t>
  </si>
  <si>
    <t>Духань Оксана Олександрівна</t>
  </si>
  <si>
    <t>Коблівський ліцей Коблівської сільської ради</t>
  </si>
  <si>
    <t>ВФЧ/ШВ/П/114</t>
  </si>
  <si>
    <t>Духніцький Юрій Олексійович</t>
  </si>
  <si>
    <t>Середня загальноосвітня школа № 35</t>
  </si>
  <si>
    <t>ВФЧ/ШВ/П/115</t>
  </si>
  <si>
    <t>Дядькова Людмила Михайлівна</t>
  </si>
  <si>
    <t>КЗО Дніпровський ліцей № 31 "Пріоритет"</t>
  </si>
  <si>
    <t>ВФЧ/ШВ/П/116</t>
  </si>
  <si>
    <t>Євтушенко Наталія Леонідівна</t>
  </si>
  <si>
    <t>Семенівський ліцей №2 Семенівської міської ради Чернігівської області</t>
  </si>
  <si>
    <t>ВФЧ/ШВ/П/117</t>
  </si>
  <si>
    <t>Ємельянова Лідія Іванівна</t>
  </si>
  <si>
    <t>Комунальний заклад "Харківський ліцей № 64 Харківської міської ради"</t>
  </si>
  <si>
    <t>ВФЧ/ШВ/П/118</t>
  </si>
  <si>
    <t>Єрмолаєва Віра Василівна</t>
  </si>
  <si>
    <t>Комунальний заклад "Ліцей сучасної освіти "Інтелект" Світловодської міської ради"</t>
  </si>
  <si>
    <t>ВФЧ/ШВ/П/119</t>
  </si>
  <si>
    <t>Єфремова Світлана Миколаївна</t>
  </si>
  <si>
    <t>Удачненська загальноосвітня школа І-ІІІ ступенів Удачненської селищної ради Покровського району Донецької області</t>
  </si>
  <si>
    <t>ВФЧ/ШВ/П/120</t>
  </si>
  <si>
    <t>Жуковська Олена Миколаївна</t>
  </si>
  <si>
    <t>ЗЗСО "Авангардівський ліцей" Авангардівської селищної ради</t>
  </si>
  <si>
    <t>ВФЧ/ШВ/П/121</t>
  </si>
  <si>
    <t>Журавель Ганна Григорівна</t>
  </si>
  <si>
    <t>КЗ "Харківський академічний ліцей №9" Харківської обласної ради</t>
  </si>
  <si>
    <t>ВФЧ/ШВ/П/122</t>
  </si>
  <si>
    <t>Забєлін Олександр Вікторович</t>
  </si>
  <si>
    <t>Комунальний заклад "Харківський ліцей №144 Харківської міської ради"</t>
  </si>
  <si>
    <t>ВФЧ/ШВ/П/123</t>
  </si>
  <si>
    <t>Загика Тетяна Григорівна</t>
  </si>
  <si>
    <t>Ліцей 53 Шевченківського району, м.Києва</t>
  </si>
  <si>
    <t>ВФЧ/ШВ/П/124</t>
  </si>
  <si>
    <t>Загідуліна Наталія Георгіївна</t>
  </si>
  <si>
    <t>Ліцей №214</t>
  </si>
  <si>
    <t>ВФЧ/ШВ/П/125</t>
  </si>
  <si>
    <t>Заєць Світлана Іванівна</t>
  </si>
  <si>
    <t>Золотоніська загальноосвітня школа І-ІІІ ступенів №5</t>
  </si>
  <si>
    <t>ВФЧ/ШВ/П/126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</si>
  <si>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</si>
  <si>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</si>
  <si>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ВФЧ/ШВ/П/127</t>
  </si>
  <si>
    <t>Зайцева Катерина Сергіївна</t>
  </si>
  <si>
    <t>Спеціалізована школа № 271 із поглибленним вивченням інформаційних технологій</t>
  </si>
  <si>
    <t>ВФЧ/ШВ/П/128</t>
  </si>
  <si>
    <t>Зайцева Надія Георгіївна</t>
  </si>
  <si>
    <t>Херсонська багатопрофільна гімназія N20</t>
  </si>
  <si>
    <t>ВФЧ/ШВ/П/129</t>
  </si>
  <si>
    <t>Заморська Олена Олександрівана</t>
  </si>
  <si>
    <t>Олешнянський ліцей ім. С. Ф. Русової</t>
  </si>
  <si>
    <t>ВФЧ/ШВ/П/130</t>
  </si>
  <si>
    <t>Зварич Тетяна Юріївна</t>
  </si>
  <si>
    <t>Яблунський ліцей</t>
  </si>
  <si>
    <t>ВФЧ/ШВ/П/131</t>
  </si>
  <si>
    <t>Здоровко Людмила Олександрівна</t>
  </si>
  <si>
    <t>Шевченківський ліцей №1 Шевченківської селищної ради Куп'янського району Харківської області</t>
  </si>
  <si>
    <t>ВФЧ/ШВ/П/132</t>
  </si>
  <si>
    <t>Зима Ірина Геннадіївна</t>
  </si>
  <si>
    <t>Полтавський ліцей з посиленою військово-фізичною підгоовкою імені Віталія Грицієнка</t>
  </si>
  <si>
    <t>ВФЧ/ШВ/П/133</t>
  </si>
  <si>
    <t>Золотаревський Андрій Вікторович</t>
  </si>
  <si>
    <t>БРОВАРСЬКИЙ ЛІЦЕЙ №1 БРОВАРСЬКОЇ МІСЬКОЇ РАДИ БРОВАРСЬКОГО РАЙОНУ КИЇВСЬКОЇ ОБЛАСТІ</t>
  </si>
  <si>
    <t>ВФЧ/ШВ/П/134</t>
  </si>
  <si>
    <t>Іванова Ірина Вячеславівна</t>
  </si>
  <si>
    <t>КЗ Ліцей "Лідер"</t>
  </si>
  <si>
    <t>ВФЧ/ШВ/П/135</t>
  </si>
  <si>
    <t>Іванчук Леся Богданівна</t>
  </si>
  <si>
    <t>Пониковицький заклад загальної середньої освіти І-ІІІ ступенів</t>
  </si>
  <si>
    <t>ВФЧ/ШВ/П/136</t>
  </si>
  <si>
    <t>Івасюнько Майя Юріївна</t>
  </si>
  <si>
    <t>КЗЗСО ліцей №1 імені Володимира Красицького Хмельницької міської ради</t>
  </si>
  <si>
    <t>ВФЧ/ШВ/П/137</t>
  </si>
  <si>
    <t>Ільїна Марина Євгеніївна</t>
  </si>
  <si>
    <t>Запорізький академічний ліцей № 34 Запорізької міської ради</t>
  </si>
  <si>
    <t>ВФЧ/ШВ/П/138</t>
  </si>
  <si>
    <t>Кадубінська Наталія Леонідівна</t>
  </si>
  <si>
    <t>Яготинський ліцей № 2 Яготинської міської ради</t>
  </si>
  <si>
    <t>ВФЧ/ШВ/П/139</t>
  </si>
  <si>
    <t>Казанцева Валентина Іванівна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</si>
  <si>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</si>
  <si>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ВФЧ/ШВ/П/140</t>
  </si>
  <si>
    <t>Кальченко Зоя Романівна</t>
  </si>
  <si>
    <t>Кіндрашівський ліцей Кіндрашівської сільської ради</t>
  </si>
  <si>
    <t>ВФЧ/ШВ/П/141</t>
  </si>
  <si>
    <t>Карпенко Інна Володимирівна</t>
  </si>
  <si>
    <t>Тузлівський ліцей</t>
  </si>
  <si>
    <t>ВФЧ/ШВ/П/142</t>
  </si>
  <si>
    <t>Кащук Тетяна Олександрівна</t>
  </si>
  <si>
    <t>Дніпровський ліцец №120</t>
  </si>
  <si>
    <t>ВФЧ/ШВ/П/143</t>
  </si>
  <si>
    <t>Кирильчук Оксана Іванівна</t>
  </si>
  <si>
    <t>Ліцей №46 ім.В.Чорновола Львівської міської ради</t>
  </si>
  <si>
    <t>ВФЧ/ШВ/П/144</t>
  </si>
  <si>
    <t>Кирилюк Марія Віталіївна</t>
  </si>
  <si>
    <t>КЗЗСО "Луцький ліцей №18 Луцької міської ради"</t>
  </si>
  <si>
    <t>ВФЧ/ШВ/П/145</t>
  </si>
  <si>
    <t>Кільчевська Ольга Вікторівна</t>
  </si>
  <si>
    <t>Смілянський НВК "Загальноосвітня школа І ступеня-гімназія імені В.Т.Сенатора" (з дошкільним підрозділом) Смілянської міської ради Черкаської області</t>
  </si>
  <si>
    <t>ВФЧ/ШВ/П/146</t>
  </si>
  <si>
    <t>Кімак Оксана Романівна</t>
  </si>
  <si>
    <t>Одеський ліцей 14 Одеської міської ради</t>
  </si>
  <si>
    <t>ВФЧ/ШВ/П/147</t>
  </si>
  <si>
    <t>Кірєєва Анна Віталіївна</t>
  </si>
  <si>
    <t>Комунальний заклад "Харківський ліцей № 56 Харківської міської ради"</t>
  </si>
  <si>
    <t>ВФЧ/ШВ/П/148</t>
  </si>
  <si>
    <t>Клименко Олена ВІкторівна</t>
  </si>
  <si>
    <t>Слов'янський педагогічний ліцей Слов'янської міської ради Донецької області</t>
  </si>
  <si>
    <t>ВФЧ/ШВ/П/149</t>
  </si>
  <si>
    <t>Климко Ярина Миронівна</t>
  </si>
  <si>
    <t>Середня загальносвітня школа І-ІІІ ступенів №29 м. Львова</t>
  </si>
  <si>
    <t>ВФЧ/ШВ/П/150</t>
  </si>
  <si>
    <t>Климович Яна Валеріївна</t>
  </si>
  <si>
    <t>Ліцей №2 " Подільський"</t>
  </si>
  <si>
    <t>ВФЧ/ШВ/П/151</t>
  </si>
  <si>
    <t>Коваленко Тетяна Федорівна</t>
  </si>
  <si>
    <t>Комунальний заклад "Харківський ліцей №157 Харківської міської ради"</t>
  </si>
  <si>
    <t>ВФЧ/ШВ/П/152</t>
  </si>
  <si>
    <t>Ковалець Євгенія Іванівна</t>
  </si>
  <si>
    <t>Херсонська загальноосвітня школа І-ІІІ ступенів №46 Херсонської міської ради</t>
  </si>
  <si>
    <t>ВФЧ/ШВ/П/153</t>
  </si>
  <si>
    <t>Коваль Людмила Петрівна</t>
  </si>
  <si>
    <t>ЛІЦЕЙ ІМЕНІ ОЛЕНИ ПЧІЛКИ М.КОВЕЛЯ ВОЛИНСЬКОЇ ОБЛАСТІ</t>
  </si>
  <si>
    <t>ВФЧ/ШВ/П/154</t>
  </si>
  <si>
    <t>Коваль Степан Юрійович</t>
  </si>
  <si>
    <t>Ліцей "Галицький" ЛМР</t>
  </si>
  <si>
    <t>ВФЧ/ШВ/П/155</t>
  </si>
  <si>
    <t>Ковальчук Олег Олексійович</t>
  </si>
  <si>
    <t>Надвірнянський ліцей "Престиж" Надвірнянської міської ради Івано-Франківської області</t>
  </si>
  <si>
    <t>ВФЧ/ШВ/П/156</t>
  </si>
  <si>
    <t>Ковтун Валерій Петрович</t>
  </si>
  <si>
    <t>Піївський ліцей "Ерудит" Ржищівської міської ради Київської області</t>
  </si>
  <si>
    <t>ВФЧ/ШВ/П/157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</si>
  <si>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</si>
  <si>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</si>
  <si>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ВФЧ/ШВ/П/158</t>
  </si>
  <si>
    <t>Кожухар Надія Михайлівна</t>
  </si>
  <si>
    <t>Коцюбинський ліцей №2</t>
  </si>
  <si>
    <t>ВФЧ/ШВ/П/159</t>
  </si>
  <si>
    <t>Козак Ганна Олександрівна</t>
  </si>
  <si>
    <t>Міжнародна академічна школа "Одеса"</t>
  </si>
  <si>
    <t>ВФЧ/ШВ/П/160</t>
  </si>
  <si>
    <t>Козак Людмила Миколаївна</t>
  </si>
  <si>
    <t>Опорний заклад Почаївська ЗОШ І-ІІІ ступенів</t>
  </si>
  <si>
    <t>ВФЧ/ШВ/П/161</t>
  </si>
  <si>
    <t>Козлова Елеонора Бахтіярівна</t>
  </si>
  <si>
    <t>НВК “Ліцей із загальноосвітньою школою І-ІІІ ступенів” Костянтинівської міської ради Донецької області</t>
  </si>
  <si>
    <t>ВФЧ/ШВ/П/162</t>
  </si>
  <si>
    <t>Козлова Світлана Ігорівна</t>
  </si>
  <si>
    <t>Броварський ліцей № 7</t>
  </si>
  <si>
    <t>ВФЧ/ШВ/П/163</t>
  </si>
  <si>
    <t>Козурак Галина Пертівна</t>
  </si>
  <si>
    <t>Рахівський заклад загальної середньої освіти І-ІІІ ступенів №3</t>
  </si>
  <si>
    <t>ВФЧ/ШВ/П/164</t>
  </si>
  <si>
    <t>Колеснік Оксана Іванівна</t>
  </si>
  <si>
    <t>Український медичний ліцей Національного медичного університету імені О. О. Богомольця</t>
  </si>
  <si>
    <t>ВФЧ/ШВ/П/165</t>
  </si>
  <si>
    <t>Колесніков Володимир Олександрович</t>
  </si>
  <si>
    <t>Хмельницький ліцей Хмельницької обласної ради</t>
  </si>
  <si>
    <t>ВФЧ/ШВ/П/166</t>
  </si>
  <si>
    <t>Коломієць Тетяна Миколаївна</t>
  </si>
  <si>
    <t>Ліцей № 101, м. Київ</t>
  </si>
  <si>
    <t>ВФЧ/ШВ/П/167</t>
  </si>
  <si>
    <t>Колосова Наталія Станіславівна</t>
  </si>
  <si>
    <t>Комунальний заклад "Харкіівський ліцей № 80 Харківської міської ради"</t>
  </si>
  <si>
    <t>ВФЧ/ШВ/П/168</t>
  </si>
  <si>
    <t>Комарницька Ірина Валеріївна</t>
  </si>
  <si>
    <t>Ліцей "ЮВЕНЕС" міста Сіверськодонецька Луганської області</t>
  </si>
  <si>
    <t>ВФЧ/ШВ/П/169</t>
  </si>
  <si>
    <t>Коноваленко Анна Віталіївна</t>
  </si>
  <si>
    <t>ОДЕСЬКИЙ ЛІЦЕЙ №43 ОДЕСЬКОЇ МІСЬКОЇ РАДИ</t>
  </si>
  <si>
    <t>ВФЧ/ШВ/П/170</t>
  </si>
  <si>
    <t>Конопацька Катерина Олегівна</t>
  </si>
  <si>
    <t>Опорний заклад"Світлівська загальноосвітня школа I-III ступенів Добропільської міської ради Донецької області "</t>
  </si>
  <si>
    <t>ВФЧ/ШВ/П/171</t>
  </si>
  <si>
    <t>Конотоп Павло Миколайович</t>
  </si>
  <si>
    <t>Недригайлівський ліцей Недригайлівської селищної ради</t>
  </si>
  <si>
    <t>ВФЧ/ШВ/П/172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</si>
  <si>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</si>
  <si>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</si>
  <si>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ВФЧ/ШВ/П/173</t>
  </si>
  <si>
    <t>Кравченко Олена Валентинівна</t>
  </si>
  <si>
    <t>Дніпровський ліцей № 36 ДМР</t>
  </si>
  <si>
    <t>ВФЧ/ШВ/П/174</t>
  </si>
  <si>
    <t>Кравчук Оксана Ярославівна</t>
  </si>
  <si>
    <t>Навчально-виховний комплекс "Інженерно-економічна школа – Львівський економічний ліцей"</t>
  </si>
  <si>
    <t>ВФЧ/ШВ/П/175</t>
  </si>
  <si>
    <t>Крайнюк Алла Володимирівна</t>
  </si>
  <si>
    <t>Новоодеський ліцей № 4</t>
  </si>
  <si>
    <t>ВФЧ/ШВ/П/176</t>
  </si>
  <si>
    <t>Кривошап Наталія Олексіївна</t>
  </si>
  <si>
    <t>Ямпільський ліцей №2 Ямпільської селищної ради Сумської області</t>
  </si>
  <si>
    <t>ВФЧ/ШВ/П/177</t>
  </si>
  <si>
    <t>Кривошея Галина Василівна</t>
  </si>
  <si>
    <t>Ліцей № 123 "ТАНДЕМ" Дніпровської міської ради</t>
  </si>
  <si>
    <t>ВФЧ/ШВ/П/178</t>
  </si>
  <si>
    <t>Крохта Оксана</t>
  </si>
  <si>
    <t>Калуський ліцей №10 Калуської міської ради Івано-Франківської області.</t>
  </si>
  <si>
    <t>ВФЧ/ШВ/П/179</t>
  </si>
  <si>
    <t>Кручак Сергій Ігорович</t>
  </si>
  <si>
    <t>Тернопільська загальноосвітня школа І-ІІІ ступенів №23</t>
  </si>
  <si>
    <t>ВФЧ/ШВ/П/180</t>
  </si>
  <si>
    <t>Кудирко Ольга Василівна</t>
  </si>
  <si>
    <t>Олександрівський ліцей Слобожанської селищної ради Дніпровського району Дніпропетровської області</t>
  </si>
  <si>
    <t>ВФЧ/ШВ/П/181</t>
  </si>
  <si>
    <t>Кузій Маркіян Романович</t>
  </si>
  <si>
    <t>Львівська українська гуманітарна гімназія ім. О. Степанів</t>
  </si>
  <si>
    <t>ВФЧ/ШВ/П/182</t>
  </si>
  <si>
    <t>Кузьмінський Дмитро Миколайович</t>
  </si>
  <si>
    <t>Золотоніська спеціалізована школа №1</t>
  </si>
  <si>
    <t>ВФЧ/ШВ/П/183</t>
  </si>
  <si>
    <t>Кукушкін Максим Вікторович</t>
  </si>
  <si>
    <t>Комунальний заклад освіти «Криворізький ліцей «Джерело» Дніпропетровської обласної ради»</t>
  </si>
  <si>
    <t>ВФЧ/ШВ/П/184</t>
  </si>
  <si>
    <t>Кулик Вікторія Вадимівна</t>
  </si>
  <si>
    <t>Криворізький ліцей №4 Криворізької міської ради</t>
  </si>
  <si>
    <t>ВФЧ/ШВ/П/185</t>
  </si>
  <si>
    <t>Кулібаба Тетяна Юріївна</t>
  </si>
  <si>
    <t>Студянський ліцей Смизької селищної ради</t>
  </si>
  <si>
    <t>ВФЧ/ШВ/П/186</t>
  </si>
  <si>
    <t>Купріянчук Любов Анатоліївна</t>
  </si>
  <si>
    <t>КЗ КОР "Київський обласний ліцей"</t>
  </si>
  <si>
    <t>ВФЧ/ШВ/П/187</t>
  </si>
  <si>
    <t>Купченко Надія Анатоліївна</t>
  </si>
  <si>
    <t>Ліцей №1 селища Крижопіль</t>
  </si>
  <si>
    <t>ВФЧ/ШВ/П/188</t>
  </si>
  <si>
    <t>Лаговський Віталій Степанович</t>
  </si>
  <si>
    <t>Комунальний заклад загальної середньої освіти «Луцький ліцей № 22 Луцької міської ради»</t>
  </si>
  <si>
    <t>ВФЧ/ШВ/П/189</t>
  </si>
  <si>
    <t>Ластівка Марина Валентинівна</t>
  </si>
  <si>
    <t>Черкаська загальноосвітня школа І-ІІІ ступенів №15 Черкаської міської ради Черкаської області</t>
  </si>
  <si>
    <t>ВФЧ/ШВ/П/190</t>
  </si>
  <si>
    <t>Левицька Олена Миколаївна</t>
  </si>
  <si>
    <t>Комунальний заклад "Ліцей "Вікторія-П" Кропивницької міської ради"</t>
  </si>
  <si>
    <t>ВФЧ/ШВ/П/191</t>
  </si>
  <si>
    <t>Легка Вікторія Миколаївна</t>
  </si>
  <si>
    <t>Ліцей №291 Дарницького району м. Києва</t>
  </si>
  <si>
    <t>ВФЧ/ШВ/П/192</t>
  </si>
  <si>
    <t>Лемчик Наталія Василівна</t>
  </si>
  <si>
    <t>Ліцей №2 м. Копичинці Копичинецької міської ради</t>
  </si>
  <si>
    <t>ВФЧ/ШВ/П/193</t>
  </si>
  <si>
    <t>Леоненко Юлія Григорівна</t>
  </si>
  <si>
    <t>Конотопський ліцей №9 Конотопської міської ради Сумської області</t>
  </si>
  <si>
    <t>ВФЧ/ШВ/П/194</t>
  </si>
  <si>
    <t>Лийза Катерина Михайлівна</t>
  </si>
  <si>
    <t>Мукачівський ліцей Мукачівської міської ради</t>
  </si>
  <si>
    <t>ВФЧ/ШВ/П/195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</si>
  <si>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</si>
  <si>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</si>
  <si>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ВФЧ/ШВ/П/196</t>
  </si>
  <si>
    <t>Лисакова Вікторія Юріївна</t>
  </si>
  <si>
    <t>Криворізький ліцей №24 Криворізької міської ради</t>
  </si>
  <si>
    <t>ВФЧ/ШВ/П/197</t>
  </si>
  <si>
    <t>Литвиненко Наталія Миколаївна</t>
  </si>
  <si>
    <t>Криворізький Тернівський ліцей Криворізької міської ради</t>
  </si>
  <si>
    <t>ВФЧ/ШВ/П/198</t>
  </si>
  <si>
    <t>ЛІНЧУК ЕЛЛА СЕРГІЇВНА</t>
  </si>
  <si>
    <t>Ліцей № 38 Київ</t>
  </si>
  <si>
    <t>ВФЧ/ШВ/П/199</t>
  </si>
  <si>
    <t>Лозинська Галина Романівна</t>
  </si>
  <si>
    <t>Жовківський ЗЗСО І-ІІІ ст. № 3</t>
  </si>
  <si>
    <t>ВФЧ/ШВ/П/200</t>
  </si>
  <si>
    <t>Лукашенко Людмила Володимирівна</t>
  </si>
  <si>
    <t>Грозинський ліцей, Коростенської міської ради</t>
  </si>
  <si>
    <t>ВФЧ/ШВ/П/201</t>
  </si>
  <si>
    <t>Ляхівненко Людмила Володимирівна</t>
  </si>
  <si>
    <t>Комунальний заклад "Харківський ліцей #147 Харківської міської ради "</t>
  </si>
  <si>
    <t>ВФЧ/ШВ/П/202</t>
  </si>
  <si>
    <t>Мадей Галина Володимирівна</t>
  </si>
  <si>
    <t>Чернівецький ліцей 15 "ОРТ"</t>
  </si>
  <si>
    <t>ВФЧ/ШВ/П/203</t>
  </si>
  <si>
    <t>Майстренко Дар'я Володимирівна</t>
  </si>
  <si>
    <t>Черкаський ліцей Черкаської селищної ради Самарівського району Дніпропетровської бласті</t>
  </si>
  <si>
    <t>ВФЧ/ШВ/П/204</t>
  </si>
  <si>
    <t>Малюжонок Олена Олександрівна</t>
  </si>
  <si>
    <t>Криворізький Покровський ліцей Криворізької міської ради</t>
  </si>
  <si>
    <t>ВФЧ/ШВ/П/205</t>
  </si>
  <si>
    <t>Мамон Едуард Миколайович</t>
  </si>
  <si>
    <t>Український гуманітарний ліцей КНУ імені Тараса Шевченка</t>
  </si>
  <si>
    <t>ВФЧ/ШВ/П/206</t>
  </si>
  <si>
    <t>Мараховська Юлія Олексіївна</t>
  </si>
  <si>
    <t>Слобожанський ліцей Слобожанської селищної ради</t>
  </si>
  <si>
    <t>ВФЧ/ШВ/П/207</t>
  </si>
  <si>
    <t>Мартинюк Оксана Володимирівна</t>
  </si>
  <si>
    <t>Комунальний заклад загальної середньої освіти "Луцький ліцей № 21імені Михайла Кравчука Луцької міської ради"</t>
  </si>
  <si>
    <t>ВФЧ/ШВ/П/208</t>
  </si>
  <si>
    <t>Мартищенко Алла Олексіївна</t>
  </si>
  <si>
    <t>Срібнянський ліцей Срібнянської селищної ради Чернігвської області</t>
  </si>
  <si>
    <t>ВФЧ/ШВ/П/209</t>
  </si>
  <si>
    <t>Марущак Іван Михайлович</t>
  </si>
  <si>
    <t>КЗ ЛОР "Обласний науковий ліцей"</t>
  </si>
  <si>
    <t>ВФЧ/ШВ/П/210</t>
  </si>
  <si>
    <t>Марціновська Мар'яна Іванівна</t>
  </si>
  <si>
    <t>Лопатинський ліцей Лопатинської селищної ради</t>
  </si>
  <si>
    <t>ВФЧ/ШВ/П/211</t>
  </si>
  <si>
    <t>Махамат Світлана Василівна</t>
  </si>
  <si>
    <t>Комунальний заклад "Харківський ліцей №141 Харківської міської ради"</t>
  </si>
  <si>
    <t>ВФЧ/ШВ/П/212</t>
  </si>
  <si>
    <t>Медвідь Вікторія Валентинівна</t>
  </si>
  <si>
    <t>Шпитьківський академічний ліцей "Скіф"</t>
  </si>
  <si>
    <t>ВФЧ/ШВ/П/213</t>
  </si>
  <si>
    <t>Мельник-Мірзоян Арміне Лаврентіївна</t>
  </si>
  <si>
    <t>Український фізико-математичний ліцей КНУ імені Тараса Шевченка</t>
  </si>
  <si>
    <t>ВФЧ/ШВ/П/214</t>
  </si>
  <si>
    <t>Микитин Олексій Валерійович</t>
  </si>
  <si>
    <t>Ліцей №94 Львівської міської ради</t>
  </si>
  <si>
    <t>ВФЧ/ШВ/П/215</t>
  </si>
  <si>
    <t>Миколайчук Ірина Борисівна</t>
  </si>
  <si>
    <t>Опорий заклад освіти "Корецький ліцей" Корецької міської ради</t>
  </si>
  <si>
    <t>ВФЧ/ШВ/П/216</t>
  </si>
  <si>
    <t>Миркало Анастасія Володимирівна</t>
  </si>
  <si>
    <t>Аджамський ліцей</t>
  </si>
  <si>
    <t>ВФЧ/ШВ/П/217</t>
  </si>
  <si>
    <t>Михайлишин Олена Дмитрівна</t>
  </si>
  <si>
    <t>ОЗО"Сколівська академічна гімназія"</t>
  </si>
  <si>
    <t>ВФЧ/ШВ/П/218</t>
  </si>
  <si>
    <t>Михайлова Наталія Анатоліївна</t>
  </si>
  <si>
    <t>Броварський ліцей №9 Броварської міської ради Броварського району Київської області</t>
  </si>
  <si>
    <t>ВФЧ/ШВ/П/219</t>
  </si>
  <si>
    <t>Мищенко Катерина Миколаївна</t>
  </si>
  <si>
    <t>Приватний заклад освіти "МудрАнгелики"</t>
  </si>
  <si>
    <t>ВФЧ/ШВ/П/220</t>
  </si>
  <si>
    <t>Місінська Світлана Михайлівна</t>
  </si>
  <si>
    <t>СЗШ №34 ім. М. Шашкевича</t>
  </si>
  <si>
    <t>ВФЧ/ШВ/П/221</t>
  </si>
  <si>
    <t>Міщенко Сергій Анатолійович</t>
  </si>
  <si>
    <t>Зорянський заклад загальної середньої освіти I-III ступенів Мар'їнської міської військово-цивільної адміністрації Покровського району Донецької області</t>
  </si>
  <si>
    <t>ВФЧ/ШВ/П/222</t>
  </si>
  <si>
    <t>Мойсюк Роман Йосипович</t>
  </si>
  <si>
    <t>Ужгородський ліцей ім. Т. Г. Шевченка Ужгородської міської ради Закарпатської області</t>
  </si>
  <si>
    <t>ВФЧ/ШВ/П/223</t>
  </si>
  <si>
    <t>Мокрушина Оксана Григорівна</t>
  </si>
  <si>
    <t>КЗО "Криворізький ліцей "КОЛІЯ" ДОР"</t>
  </si>
  <si>
    <t>ВФЧ/ШВ/П/224</t>
  </si>
  <si>
    <t>Мунтян Надія Іванівна</t>
  </si>
  <si>
    <t>КЗ "Роздільнянський міський ліцей №3 Роздільнянської міської ради Одеської області"</t>
  </si>
  <si>
    <t>ВФЧ/ШВ/П/225</t>
  </si>
  <si>
    <t>Мунтян Надія Іванівна, вчитель</t>
  </si>
  <si>
    <t>ВФЧ/ШВ/П/226</t>
  </si>
  <si>
    <t>Невірковець Вікторія Анатоліївна</t>
  </si>
  <si>
    <t>Рівненський ліцей "Український"</t>
  </si>
  <si>
    <t>ВФЧ/ШВ/П/227</t>
  </si>
  <si>
    <t>Непомяща Діана Сергіївна</t>
  </si>
  <si>
    <t>ВФЧ/ШВ/П/228</t>
  </si>
  <si>
    <t>Нечаєва-Носова Оксана Олександрівна</t>
  </si>
  <si>
    <t>Комунальний заклад «Харківський ліцей №20 Харківської міської ради»</t>
  </si>
  <si>
    <t>ВФЧ/ШВ/П/229</t>
  </si>
  <si>
    <t>Никифорова Алла Вікторівна</t>
  </si>
  <si>
    <t>Комунальний заклад "Харківський ліцей №139 Харківської міської ради"</t>
  </si>
  <si>
    <t>ВФЧ/ШВ/П/230</t>
  </si>
  <si>
    <t>Никончук Наталя Дмитрівна</t>
  </si>
  <si>
    <t>Комунальний заклад "Вінницький ліцей №27"</t>
  </si>
  <si>
    <t>ВФЧ/ШВ/П/231</t>
  </si>
  <si>
    <t>Ніколаєва Наталія Вікторівна</t>
  </si>
  <si>
    <t>Курахівський опорний заклад загальної середньої освіти №5 Курахівської міської ради Донецької області</t>
  </si>
  <si>
    <t>ВФЧ/ШВ/П/232</t>
  </si>
  <si>
    <t>Ніколаєва Тетяна Василівна</t>
  </si>
  <si>
    <t>Комунальний заклад "Мартинівський ліцей" Степанецької сільської ради Черкаської області</t>
  </si>
  <si>
    <t>ВФЧ/ШВ/П/233</t>
  </si>
  <si>
    <t>Ноджак Мар'яна Миколаївна</t>
  </si>
  <si>
    <t>Заклад загальної середньої освіти І-ІІІ ступенів смт Нижанковичі</t>
  </si>
  <si>
    <t>ВФЧ/ШВ/П/234</t>
  </si>
  <si>
    <t>Обод Маргарита Львівна</t>
  </si>
  <si>
    <t>Комунальний заклад ,,Харківський академічний ліцей N45 Харківської міської ради "</t>
  </si>
  <si>
    <t>ВФЧ/ШВ/П/235</t>
  </si>
  <si>
    <t>Одрибец Наталія Олегівна</t>
  </si>
  <si>
    <t>ПРИВАТНИЙ НАВЧАЛЬНО-ВИХОВНИЙ КОМПЛЕКС "Садок-школа-ліцей "ЕКОЛЕНД"</t>
  </si>
  <si>
    <t>ВФЧ/ШВ/П/236</t>
  </si>
  <si>
    <t>Озарінська Тетяна Станіславівна</t>
  </si>
  <si>
    <t>ОДЕСЬКИЙ ЛІЦЕЙ № 7 ОДЕСЬКОЇ МІСЬКОЇ РАДИ</t>
  </si>
  <si>
    <t>ВФЧ/ШВ/П/237</t>
  </si>
  <si>
    <t>Олесенко Інна Сергіївна</t>
  </si>
  <si>
    <t>Комунальний заклад "Вінницький технічний ліцей"</t>
  </si>
  <si>
    <t>ВФЧ/ШВ/П/238</t>
  </si>
  <si>
    <t>Олех Анатолій Петрович</t>
  </si>
  <si>
    <t>Конотопський ліцей №3 Конотопської міської ради Сумської області</t>
  </si>
  <si>
    <t>ВФЧ/ШВ/П/239</t>
  </si>
  <si>
    <t>Комунальний заклад Сумської обласної ради - Конотопський обласний академічний ліцей "Лідер"</t>
  </si>
  <si>
    <t>ВФЧ/ШВ/П/240</t>
  </si>
  <si>
    <t>Ольферт Олена Григорівна</t>
  </si>
  <si>
    <t>Криворізький ліцей №129 Криворізької міської ради</t>
  </si>
  <si>
    <t>ВФЧ/ШВ/П/241</t>
  </si>
  <si>
    <t>Онищак Вікторія Семенівна</t>
  </si>
  <si>
    <t>Мостівський ліцей</t>
  </si>
  <si>
    <t>ВФЧ/ШВ/П/242</t>
  </si>
  <si>
    <t>Онученко Лідія Михайлівна</t>
  </si>
  <si>
    <t>Навчально-виховний комплекс «Загальноосвітня школа І-ІІІ ступенів №3-колегіум» Смілянської міської ради Черкаської області</t>
  </si>
  <si>
    <t>ВФЧ/ШВ/П/243</t>
  </si>
  <si>
    <t>Опанасенко Ольга Миколаївна</t>
  </si>
  <si>
    <t>Лосинівський ЗЗСО</t>
  </si>
  <si>
    <t>ВФЧ/ШВ/П/244</t>
  </si>
  <si>
    <t>ОРЕШКО ТЕТЯНА ОЛЕКСІЇВНА</t>
  </si>
  <si>
    <t>ПРИВАТНИЙ ЗАКЛАД "МІЖНАРОДНИЙ ЛІЦЕЙ "МИХАЇЛ" С.ЧАЙКИ"</t>
  </si>
  <si>
    <t>ВФЧ/ШВ/П/245</t>
  </si>
  <si>
    <t>Пабат Лариса Миколаївна</t>
  </si>
  <si>
    <t>Талалаївський ліцей Талалаївської сільської ради Ніжинського району Чернігівської області</t>
  </si>
  <si>
    <t>ВФЧ/ШВ/П/246</t>
  </si>
  <si>
    <t>Павловська Оксана Степанівна</t>
  </si>
  <si>
    <t>ЗЗСО І-ІІІ ст.-ліцей імені Владики Івана Хоми м.Хирів</t>
  </si>
  <si>
    <t>ВФЧ/ШВ/П/247</t>
  </si>
  <si>
    <t>Павлуша Олена Іванівна</t>
  </si>
  <si>
    <t>Курахівський заклад загальної середньої освіти І-ІІІ ступенів №1 Курахівської міської ради Донецької області</t>
  </si>
  <si>
    <t>ВФЧ/ШВ/П/248</t>
  </si>
  <si>
    <t>Паламарчук Любов Олександрівна</t>
  </si>
  <si>
    <t>Барський ліцей №1 Барської міської ради</t>
  </si>
  <si>
    <t>ВФЧ/ШВ/П/249</t>
  </si>
  <si>
    <t>Партем Катерина Михайліна</t>
  </si>
  <si>
    <t>Зубрянський ліцей Солонківської сільської ради</t>
  </si>
  <si>
    <t>ВФЧ/ШВ/П/250</t>
  </si>
  <si>
    <t>Парфенюк Ірина Григорівна</t>
  </si>
  <si>
    <t>Комунальний заклад "Вінницький ліцей №7 ім. Олександра Сухомовського"</t>
  </si>
  <si>
    <t>ВФЧ/ШВ/П/251</t>
  </si>
  <si>
    <t>Пасєка Наталія Іванівна</t>
  </si>
  <si>
    <t>Тернопільська загальноосвітня школа І-ІІІ №14 ім.Б.Лепкого</t>
  </si>
  <si>
    <t>ВФЧ/ШВ/П/252</t>
  </si>
  <si>
    <t>Перечепа Наталя Василівна</t>
  </si>
  <si>
    <t>Середня загальноосвітня школа №1 м. Львова</t>
  </si>
  <si>
    <t>ВФЧ/ШВ/П/253</t>
  </si>
  <si>
    <t>Петрович Віктор Володимирович</t>
  </si>
  <si>
    <t>ТОВ ПЗО «Май Скул Едюкейшин»</t>
  </si>
  <si>
    <t>ВФЧ/ШВ/П/254</t>
  </si>
  <si>
    <t>Пиженко Тамара Миколаївна</t>
  </si>
  <si>
    <t>Білейківський ліцей Козелецької селищної ради</t>
  </si>
  <si>
    <t>ВФЧ/ШВ/П/255</t>
  </si>
  <si>
    <t>Пильчук Мирослава Вікторівна</t>
  </si>
  <si>
    <t>Комунальна установа Сумська загальноосвітня школа I-III ступенів № 27, м. Суми, Сумської області</t>
  </si>
  <si>
    <t>ВФЧ/ШВ/П/256</t>
  </si>
  <si>
    <t>Півторацький Олександр Юрійович</t>
  </si>
  <si>
    <t>Веселівський ліцей Межівської селищної ради</t>
  </si>
  <si>
    <t>ВФЧ/ШВ/П/257</t>
  </si>
  <si>
    <t>Пішко Лариса Анатоліївна</t>
  </si>
  <si>
    <t>Олешківський академічний ліцей "ЕРУДИТ"</t>
  </si>
  <si>
    <t>ВФЧ/ШВ/П/258</t>
  </si>
  <si>
    <t>Плеханова Анна Юріївна</t>
  </si>
  <si>
    <t>Комунальний заклад "Харківський ліцей № 128 Харківської міської ради"</t>
  </si>
  <si>
    <t>ВФЧ/ШВ/П/259</t>
  </si>
  <si>
    <t>Подрушняк Любов Іванівна</t>
  </si>
  <si>
    <t>Смілянська загальноосвітня школа І - ІІІ ступенів № 1 Смілянської міської ради Черкаської області</t>
  </si>
  <si>
    <t>ВФЧ/ШВ/П/260</t>
  </si>
  <si>
    <t>Полевик Галина Олексіївна</t>
  </si>
  <si>
    <t>Боярський академічний ліцей "Лідер"</t>
  </si>
  <si>
    <t>ВФЧ/ШВ/П/261</t>
  </si>
  <si>
    <t>Поливанний Валерій Сергійович</t>
  </si>
  <si>
    <t>Комунальний заклад "Харківський науковий ліцей "Обдарованість"" Харківської обласної ради</t>
  </si>
  <si>
    <t>ВФЧ/ШВ/П/262</t>
  </si>
  <si>
    <t>Полтавська Юлія Василівна</t>
  </si>
  <si>
    <t>Криворізький ліцей №115</t>
  </si>
  <si>
    <t>ВФЧ/ШВ/П/263</t>
  </si>
  <si>
    <t>Пономаренко Оксана Миколаївна</t>
  </si>
  <si>
    <t>Колонтаївський ліцей Краснокутської селищної ради Богодухівського району Харківської області</t>
  </si>
  <si>
    <t>ВФЧ/ШВ/П/264</t>
  </si>
  <si>
    <t>Постернак Маріанна Василівна</t>
  </si>
  <si>
    <t>Мельниківський ліцей Шацької селищної ради Ковельського району Волинської області</t>
  </si>
  <si>
    <t>ВФЧ/ШВ/П/265</t>
  </si>
  <si>
    <t>Приходько Галина Петрівна</t>
  </si>
  <si>
    <t>Криворізький ліцей №81 КМР</t>
  </si>
  <si>
    <t>ВФЧ/ШВ/П/266</t>
  </si>
  <si>
    <t>Приходько Мирослава Михайлівна</t>
  </si>
  <si>
    <t>Людинський ліцей Висоцької сільської ради Сарненського району Рівненської області</t>
  </si>
  <si>
    <t>ВФЧ/ШВ/П/267</t>
  </si>
  <si>
    <t>Прядка-Іщенко Анна Володимирівна</t>
  </si>
  <si>
    <t>Опорний заклад освіти Славгородський ліцей Славгородської селищної ради Синельниківського району Дніпропетровської області</t>
  </si>
  <si>
    <t>ВФЧ/ШВ/П/268</t>
  </si>
  <si>
    <t>Пузєєва Ірина Яківна</t>
  </si>
  <si>
    <t>Золотоніська загальноосвітня школа І-ІІІ ступенів №3 Золотоніської міської ради Черкаської області</t>
  </si>
  <si>
    <t>ВФЧ/ШВ/П/269</t>
  </si>
  <si>
    <t>Пуховська Валентина Василівна</t>
  </si>
  <si>
    <t>Тростянецька філія Ліцею N 1 Тростянецької міської ради</t>
  </si>
  <si>
    <t>ВФЧ/ШВ/П/270</t>
  </si>
  <si>
    <t>Рожков Станіслав Ігорович</t>
  </si>
  <si>
    <t>Костянтинівський заклад загальної середньої освіти І-ІІІ ступенів № 5 Костянтинівської міської ради Донецької області</t>
  </si>
  <si>
    <t>ВФЧ/ШВ/П/271</t>
  </si>
  <si>
    <t>Романишин Ольга Миколаївна</t>
  </si>
  <si>
    <t>Тернопільський класичний ліцей Тернопільської міської ради</t>
  </si>
  <si>
    <t>ВФЧ/ШВ/П/272</t>
  </si>
  <si>
    <t>Рудакова Марина Валентинівна</t>
  </si>
  <si>
    <t>Ліцей 49 Шевченківського району м. Києва</t>
  </si>
  <si>
    <t>ВФЧ/ШВ/П/273</t>
  </si>
  <si>
    <t>Руденко Галина Анатоліївна</t>
  </si>
  <si>
    <t>КЗ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</si>
  <si>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ВФЧ/ШВ/П/274</t>
  </si>
  <si>
    <t>Руденко Оксана Анатоліївна</t>
  </si>
  <si>
    <t>Черкаська гімназія №9 ім. О.М.Луценка Черкаської міської ради Черкаської області</t>
  </si>
  <si>
    <t>ВФЧ/ШВ/П/275</t>
  </si>
  <si>
    <t>Рудник Вікторія Віталіївна</t>
  </si>
  <si>
    <t>Львівська гімназія "Євшан"</t>
  </si>
  <si>
    <t>ВФЧ/ШВ/П/276</t>
  </si>
  <si>
    <t>Рудницьких Анна Сергіївна</t>
  </si>
  <si>
    <t>Криворізький ліцей №35 "Імпульс"</t>
  </si>
  <si>
    <t>ВФЧ/ШВ/П/277</t>
  </si>
  <si>
    <t>Рудоман Тетяна Вікторівна</t>
  </si>
  <si>
    <t>Барський ліцей №4 Барської міської ради</t>
  </si>
  <si>
    <t>ВФЧ/ШВ/П/278</t>
  </si>
  <si>
    <t>Русанюк Валентин Михайлович</t>
  </si>
  <si>
    <t>Рахівський заклад загальної середньої освіти І-ІІІ ступенів №4</t>
  </si>
  <si>
    <t>ВФЧ/ШВ/П/279</t>
  </si>
  <si>
    <t>Савенець Наталія Миколаївна</t>
  </si>
  <si>
    <t>СЗШ 99 м. Львів</t>
  </si>
  <si>
    <t>ВФЧ/ШВ/П/280</t>
  </si>
  <si>
    <t>Савченко Інна Миколаївна</t>
  </si>
  <si>
    <t>Великоновосілківська гімназія з загальноосвітньою школою І ступеня Великоновосілківської селищної ради</t>
  </si>
  <si>
    <t>ВФЧ/ШВ/П/281</t>
  </si>
  <si>
    <t>Савченко Ірина Миколаївна</t>
  </si>
  <si>
    <t>Наумівський ліцей Корюківської міської ради Чернігівської області</t>
  </si>
  <si>
    <t>ВФЧ/ШВ/П/282</t>
  </si>
  <si>
    <t>Сазіна Оксана Анатоліївна</t>
  </si>
  <si>
    <t>Опорний заклад "Ліцей №1 ім. Героя України Березняка Є.С."</t>
  </si>
  <si>
    <t>ВФЧ/ШВ/П/283</t>
  </si>
  <si>
    <t>Сакун Ганна Олександрівна</t>
  </si>
  <si>
    <t>Одеський ліцей №63 Одеської міської ради</t>
  </si>
  <si>
    <t>ВФЧ/ШВ/П/284</t>
  </si>
  <si>
    <t>Самойленко Аліса Олександрівна</t>
  </si>
  <si>
    <t>Центральноукраїнський науковий ліцей Кіровоградської обласної ради</t>
  </si>
  <si>
    <t>ВФЧ/ШВ/П/285</t>
  </si>
  <si>
    <t>Сандюк Аліна Валентинівна</t>
  </si>
  <si>
    <t>ОЗО "Перебиковецький ЗЗСО І-ІІІ ступенів"</t>
  </si>
  <si>
    <t>ВФЧ/ШВ/П/286</t>
  </si>
  <si>
    <t>Святкевич Наталія Володимирівна</t>
  </si>
  <si>
    <t>Калуський науковий ліцей імені Дмитра Бахматюка Калуської міськрї ради</t>
  </si>
  <si>
    <t>ВФЧ/ШВ/П/287</t>
  </si>
  <si>
    <t>Сеглянік Олена Михайлівна</t>
  </si>
  <si>
    <t>Криворізький ліцей № 119 Криворізької міської ради</t>
  </si>
  <si>
    <t>ВФЧ/ШВ/П/288</t>
  </si>
  <si>
    <t>Седляр Михайло Олегович</t>
  </si>
  <si>
    <t>ліцей "Наукова зміна"</t>
  </si>
  <si>
    <t>ВФЧ/ШВ/П/289</t>
  </si>
  <si>
    <t>Семенова Ірина Василівна</t>
  </si>
  <si>
    <t>Академічний ліцей імені братів Шеметів Лубенської міської ради Лубенського району Полтавської області.</t>
  </si>
  <si>
    <t>ВФЧ/ШВ/П/290</t>
  </si>
  <si>
    <t>Семенюк Галина Миколаївна</t>
  </si>
  <si>
    <t>Славутський ліцей Хмельницької обласної ради</t>
  </si>
  <si>
    <t>ВФЧ/ШВ/П/291</t>
  </si>
  <si>
    <t>Середа Катерина Анатоліївна</t>
  </si>
  <si>
    <t>ТОВ "Приватний ліцей "Ай Діти" міста Києва"</t>
  </si>
  <si>
    <t>ВФЧ/ШВ/П/292</t>
  </si>
  <si>
    <t>Сивоголовко Зінаїда Анатоліївна</t>
  </si>
  <si>
    <t>Спеціалізована школа І-ІІІ ступенів № 320 з поглибленим вивченням української мови міста Києва</t>
  </si>
  <si>
    <t>ВФЧ/ШВ/П/293</t>
  </si>
  <si>
    <t>Сидорук Олександра Олександрівна</t>
  </si>
  <si>
    <t>Бердянський ліцей "Сузір'я" Бердянської міської ради Запорізької області</t>
  </si>
  <si>
    <t>ВФЧ/ШВ/П/294</t>
  </si>
  <si>
    <t>Сидорук Тетяна Іванівна</t>
  </si>
  <si>
    <t>Опорний заклад загальної середньої освіти " Хотешівський ліцей"</t>
  </si>
  <si>
    <t>ВФЧ/ШВ/П/295</t>
  </si>
  <si>
    <t>Синовець Олег Олександрович</t>
  </si>
  <si>
    <t>Тернопільська загальноосвітня школа І-ІІІ ступенів № 24</t>
  </si>
  <si>
    <t>ВФЧ/ШВ/П/296</t>
  </si>
  <si>
    <t>Сиротюк Оксана Миколаївна</t>
  </si>
  <si>
    <t>Ліцей 9</t>
  </si>
  <si>
    <t>ВФЧ/ШВ/П/297</t>
  </si>
  <si>
    <t>Сиротюк Оксана Павлівна</t>
  </si>
  <si>
    <t>Забродівський ліцей Забродівської сільської ради</t>
  </si>
  <si>
    <t>ВФЧ/ШВ/П/298</t>
  </si>
  <si>
    <t>Сисак Марія Миколаївна</t>
  </si>
  <si>
    <t>Івано-Франківський приватний заклад ліцей "ВС СКУЛ"</t>
  </si>
  <si>
    <t>ВФЧ/ШВ/П/299</t>
  </si>
  <si>
    <t>Сізова Тетяна Петрівна</t>
  </si>
  <si>
    <t>КЗ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</si>
  <si>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ВФЧ/ШВ/П/300</t>
  </si>
  <si>
    <t>Сімашко Любов Іванівна</t>
  </si>
  <si>
    <t>"ОКЗО Іванопільський ліцей"</t>
  </si>
  <si>
    <t>ВФЧ/ШВ/П/301</t>
  </si>
  <si>
    <t>Скицюк Ірина Вікторівна</t>
  </si>
  <si>
    <t>Комунальний заклад загальної середньої освіти "Ліцей № 15 імені Олександра Співачука Хмельницької міської ради"</t>
  </si>
  <si>
    <t>ВФЧ/ШВ/П/302</t>
  </si>
  <si>
    <t>Скіп Василь Григорович</t>
  </si>
  <si>
    <t>Саранчуківський ліцей</t>
  </si>
  <si>
    <t>ВФЧ/ШВ/П/303</t>
  </si>
  <si>
    <t>Скіра Тетяна Миколаївна</t>
  </si>
  <si>
    <t>Мокротинський заклад загальної середньої освіти І-ІІІ ступенів</t>
  </si>
  <si>
    <t>ВФЧ/ШВ/П/304</t>
  </si>
  <si>
    <t>Скорік Сергій Олексійович</t>
  </si>
  <si>
    <t>Ірпінський ліцей інноваційних технологій</t>
  </si>
  <si>
    <t>ВФЧ/ШВ/П/305</t>
  </si>
  <si>
    <t>Скотаренко Анна Володимирівна</t>
  </si>
  <si>
    <t>Ліцей "Успіх" Вільнянської міської ради Запорізької області</t>
  </si>
  <si>
    <t>ВФЧ/ШВ/П/306</t>
  </si>
  <si>
    <t>Скуба Оксана Михайлівна</t>
  </si>
  <si>
    <t>Черкаський науковий фізико-математичний ліцей "ФІМЛІ" Черкаської міської ради Черкаської області</t>
  </si>
  <si>
    <t>ВФЧ/ШВ/П/307</t>
  </si>
  <si>
    <t>Слєдзєвська Оксана Сергіївна</t>
  </si>
  <si>
    <t>Ліцей №1 Тростянецької міської ради Сумської оюласті</t>
  </si>
  <si>
    <t>ВФЧ/ШВ/П/308</t>
  </si>
  <si>
    <t>Слободенюк Ірина Миколаївна</t>
  </si>
  <si>
    <t>Ліцей №1 ім.Героя України М.Дзявульського Шепетівської міської ради Хмельницької області</t>
  </si>
  <si>
    <t>ВФЧ/ШВ/П/309</t>
  </si>
  <si>
    <t>Соловей Мирослава Анатоліївна</t>
  </si>
  <si>
    <t>ВФЧ/ШВ/П/310</t>
  </si>
  <si>
    <t>Сорокіна Антоніна Володимирівна</t>
  </si>
  <si>
    <t>НВК "Сергіївська загальноосвітня школа I-III ступенів - дошкільний навчальний заклад" Удачненської селищної ради Покровського району Донецької області</t>
  </si>
  <si>
    <t>ВФЧ/ШВ/П/311</t>
  </si>
  <si>
    <t>Стаднюк Тетяна Олексіївна</t>
  </si>
  <si>
    <t>Ліцей №33 міста Києва</t>
  </si>
  <si>
    <t>ВФЧ/ШВ/П/312</t>
  </si>
  <si>
    <t>Степаненко Ірина Петрівна</t>
  </si>
  <si>
    <t>Комунальний заклад Слобожанський ліцей № 2 Слобожанської міської ради Чугуївського району Харківської області</t>
  </si>
  <si>
    <t>ВФЧ/ШВ/П/313</t>
  </si>
  <si>
    <t>Степуленко Наталія Сергіївна</t>
  </si>
  <si>
    <t>Ліцей 280 Дарницького району міста Києва</t>
  </si>
  <si>
    <t>ВФЧ/ШВ/П/314</t>
  </si>
  <si>
    <t>Стремедловська Надія Володимирівна</t>
  </si>
  <si>
    <t>Михайлюцький ліцей Михайлюцької сільської ради Шепетівського району Хмельницької області</t>
  </si>
  <si>
    <t>ВФЧ/ШВ/П/315</t>
  </si>
  <si>
    <t>Субач Оксана Ігорівна</t>
  </si>
  <si>
    <t>Криворізький ліцей №123 Криворізької міської ради</t>
  </si>
  <si>
    <t>ВФЧ/ШВ/П/316</t>
  </si>
  <si>
    <t>Судьєв Сергій Володимирович</t>
  </si>
  <si>
    <t>Магдалинівський ліцей Магдалинівської селищної ради</t>
  </si>
  <si>
    <t>ВФЧ/ШВ/П/317</t>
  </si>
  <si>
    <t>Сумрук Катерина Миколаївна</t>
  </si>
  <si>
    <t>Дорошівський ліцей</t>
  </si>
  <si>
    <t>ВФЧ/ШВ/П/318</t>
  </si>
  <si>
    <t>Сушко Володимир Вікторович</t>
  </si>
  <si>
    <t>Комунальний заклад "Ліцей №3 Козятинської міської ради Вінницької області"</t>
  </si>
  <si>
    <t>ВФЧ/ШВ/П/319</t>
  </si>
  <si>
    <t>Східницька Галина Володимирівна</t>
  </si>
  <si>
    <t>ВФЧ/ШВ/П/320</t>
  </si>
  <si>
    <t>Тарасова Ірина Петрівна</t>
  </si>
  <si>
    <t>Ліцей №323 Дарницького району м.Києва</t>
  </si>
  <si>
    <t>ВФЧ/ШВ/П/321</t>
  </si>
  <si>
    <t>Тарценко Віталій Сергійович</t>
  </si>
  <si>
    <t>Липоводолинський ліцей Липоводолинської селищної ради</t>
  </si>
  <si>
    <t>ВФЧ/ШВ/П/322</t>
  </si>
  <si>
    <t>Татушенко Віталій Миколайович</t>
  </si>
  <si>
    <t>Кобеляцький ліцей Полтавської обласної ради</t>
  </si>
  <si>
    <t>ВФЧ/ШВ/П/323</t>
  </si>
  <si>
    <t>Терен Тетяна Василівна</t>
  </si>
  <si>
    <t>Середня загальноосвітня школа №90 м.Львова</t>
  </si>
  <si>
    <t>ВФЧ/ШВ/П/324</t>
  </si>
  <si>
    <t>Тимко Наталія Федорівна</t>
  </si>
  <si>
    <t>Краматорська спеціальна школа № 18 Донецької обласної ради</t>
  </si>
  <si>
    <t>ВФЧ/ШВ/П/325</t>
  </si>
  <si>
    <t>Тимчук Ігор Віталійович</t>
  </si>
  <si>
    <t>Чернівецький ліцей номер 12 Чернівецької міської ради</t>
  </si>
  <si>
    <t>ВФЧ/ШВ/П/326</t>
  </si>
  <si>
    <t>Ткач Андрій Анатолійович</t>
  </si>
  <si>
    <t>ОПОРНИЙ ЗАКЛАД "СОКИРЯНСЬКИЙ ЛІЦЕЙ №1 СОКИРЯНСЬКОЇ МІСЬКОЇ РАДИ ДНІСТРОВСЬКОГО РАЙОНУ ЧЕРНІВЕЦЬКОЇ ОБЛАСТІ"</t>
  </si>
  <si>
    <t>ВФЧ/ШВ/П/327</t>
  </si>
  <si>
    <t>Третяк Світлана Василівна</t>
  </si>
  <si>
    <t>Ліцей "Всесвіт" Матвіївської сільської ради</t>
  </si>
  <si>
    <t>ВФЧ/ШВ/П/328</t>
  </si>
  <si>
    <t>Трифаничева Анна Олегівна</t>
  </si>
  <si>
    <t>Ліцей №16 Мелітопольської міської ради Запорізької області</t>
  </si>
  <si>
    <t>ВФЧ/ШВ/П/329</t>
  </si>
  <si>
    <t>Трусь Світлана Олексіївна</t>
  </si>
  <si>
    <t>Ліцей №4 Ладижинської міської ради Вінницької області</t>
  </si>
  <si>
    <t>ВФЧ/ШВ/П/330</t>
  </si>
  <si>
    <t>Тюлюкіна Наталія Сергіївна</t>
  </si>
  <si>
    <t>Ліцей "Генеза" П'ятихатської міської ради</t>
  </si>
  <si>
    <t>ВФЧ/ШВ/П/331</t>
  </si>
  <si>
    <t>Українець Ірина Володимирівна</t>
  </si>
  <si>
    <t>Комунальний заклад "Харківський ліцей № 85 Харківської міської ради"</t>
  </si>
  <si>
    <t>ВФЧ/ШВ/П/332</t>
  </si>
  <si>
    <t>Українець Марина Володимирівна</t>
  </si>
  <si>
    <t>Берестинський ліцей №3</t>
  </si>
  <si>
    <t>ВФЧ/ШВ/П/333</t>
  </si>
  <si>
    <t>Усатюк Олександра Ярославівна</t>
  </si>
  <si>
    <t>ВФЧ/ШВ/П/334</t>
  </si>
  <si>
    <t>Федій Олександр Анатолійович</t>
  </si>
  <si>
    <t>Ліцей № 14 "Здоров'я" Полтавської міської ради</t>
  </si>
  <si>
    <t>ВФЧ/ШВ/П/335</t>
  </si>
  <si>
    <t>Філатова Світлана Юріївна</t>
  </si>
  <si>
    <t>Комунальна установа Сумська спеціалізована школа І-ІІІ ступенів №17, м. Суми, Сумської області</t>
  </si>
  <si>
    <t>ВФЧ/ШВ/П/336</t>
  </si>
  <si>
    <t>Фом'юк Наталія Петрівна</t>
  </si>
  <si>
    <t>Дубрівський ліцей №1 Дубрівської сільської ради Житомирської області</t>
  </si>
  <si>
    <t>ВФЧ/ШВ/П/337</t>
  </si>
  <si>
    <t>Фурсова Олена Вікторівна</t>
  </si>
  <si>
    <t>Комунальний заклад "Малороганський ліцей Вільхівської сільської ради Харківського району Харківської області"</t>
  </si>
  <si>
    <t>ВФЧ/ШВ/П/338</t>
  </si>
  <si>
    <t>Харитонова Бела Григорівна</t>
  </si>
  <si>
    <t>ОДЕСЬКИЙ ЕКОНОМІЧНИЙ ЛІЦЕЙ ОДЕСЬКОЇ МІСЬКОЇ РАДИ</t>
  </si>
  <si>
    <t>ВФЧ/ШВ/П/339</t>
  </si>
  <si>
    <t>Харченко Наталія Вікторівна</t>
  </si>
  <si>
    <t>Науковий ліцей 3 Полтавської міської ради</t>
  </si>
  <si>
    <t>ВФЧ/ШВ/П/340</t>
  </si>
  <si>
    <t>Химинець Ганна Іванівна</t>
  </si>
  <si>
    <t>Залужанський ліцей Мукачівської міської ради</t>
  </si>
  <si>
    <t>ВФЧ/ШВ/П/341</t>
  </si>
  <si>
    <t>ХОЗЕЄВА ІРИНА МИХАЙЛІВНА</t>
  </si>
  <si>
    <t>ВФЧ/ШВ/П/342</t>
  </si>
  <si>
    <t>Хорольська Любов Володимирівна</t>
  </si>
  <si>
    <t>Криворізький Центрально-Міський ліцей Криворізької міської ради Дніпропетровської області</t>
  </si>
  <si>
    <t>ВФЧ/ШВ/П/343</t>
  </si>
  <si>
    <t>Цегольник Ілона Василівна</t>
  </si>
  <si>
    <t>Комунальний заклад "Вінницький ліцей №12"</t>
  </si>
  <si>
    <t>ВФЧ/ШВ/П/344</t>
  </si>
  <si>
    <t>Чеботар Євгеній Олегович</t>
  </si>
  <si>
    <t>Мамалигівський ліцей</t>
  </si>
  <si>
    <t>ВФЧ/ШВ/П/345</t>
  </si>
  <si>
    <t>Чемерис Наталія Володимирівна</t>
  </si>
  <si>
    <t>Перший Краматорський ліцей Крматорської міської ради Донецької області</t>
  </si>
  <si>
    <t>ВФЧ/ШВ/П/346</t>
  </si>
  <si>
    <t>Чернобай Надія Володимирівна</t>
  </si>
  <si>
    <t>Петрівський ліцей Скороходівської селищної ради</t>
  </si>
  <si>
    <t>ВФЧ/ШВ/П/347</t>
  </si>
  <si>
    <t>Чернова Людмила Іванівна</t>
  </si>
  <si>
    <t>Криворізький ліцей №127 Криворізької міської ради</t>
  </si>
  <si>
    <t>ВФЧ/ШВ/П/348</t>
  </si>
  <si>
    <t>Черьомухіна Альона Олександрівна</t>
  </si>
  <si>
    <t>Запорізька гімназія №107 Запорізької міської ради Запорізької області</t>
  </si>
  <si>
    <t>ВФЧ/ШВ/П/349</t>
  </si>
  <si>
    <t>Чорна Тетяна Василівна</t>
  </si>
  <si>
    <t>Опорний заклад освіти-Городищенський заклад загальної середньої освіти I-III ступенів № 3 Городищенської міської ради Черкаської області</t>
  </si>
  <si>
    <t>ВФЧ/ШВ/П/350</t>
  </si>
  <si>
    <t>Шаля Катерина Володимирівна</t>
  </si>
  <si>
    <t>Ліцей №80 Печерського району м. Києва</t>
  </si>
  <si>
    <t>ВФЧ/ШВ/П/351</t>
  </si>
  <si>
    <t>Шанта Марина Михайлівна</t>
  </si>
  <si>
    <t>Концівський ліцей Холмківської сільської ради Ужгородського району Закарпатської області</t>
  </si>
  <si>
    <t>ВФЧ/ШВ/П/352</t>
  </si>
  <si>
    <t>Шаповал Ярослав Юрійович</t>
  </si>
  <si>
    <t>Вінницький ліцей №20</t>
  </si>
  <si>
    <t>ВФЧ/ШВ/П/353</t>
  </si>
  <si>
    <t>Шапран Вікторія Степанівна</t>
  </si>
  <si>
    <t>ВФЧ/ШВ/П/354</t>
  </si>
  <si>
    <t>Шаріпова Тетяна Володимирівна</t>
  </si>
  <si>
    <t>ВФЧ/ШВ/П/355</t>
  </si>
  <si>
    <t>Шарко Валентина Миколаївна</t>
  </si>
  <si>
    <t>Ліцей №1 Горностаївської селищної ради Каховського району Херсонської області</t>
  </si>
  <si>
    <t>ВФЧ/ШВ/П/356</t>
  </si>
  <si>
    <t>Шатіло Оксана Вадимівна</t>
  </si>
  <si>
    <t>ТОВ "Центр освіти "Оптіма"</t>
  </si>
  <si>
    <t>ВФЧ/ШВ/П/357</t>
  </si>
  <si>
    <t>Шацило Марія Василівна</t>
  </si>
  <si>
    <t>Коробівський НВК 'ЗОШ І-ІІІ ступенів - заклад дошкільної освіти" Золотоніської міської ради Черкаської області</t>
  </si>
  <si>
    <t>ВФЧ/ШВ/П/358</t>
  </si>
  <si>
    <t>Шевченко Людмила Василівна</t>
  </si>
  <si>
    <t>Шполянський ліцей №2 Шполянської міської ради ОТГ Черкаської області</t>
  </si>
  <si>
    <t>ВФЧ/ШВ/П/359</t>
  </si>
  <si>
    <t>Шевченко Світлана Олексіївна</t>
  </si>
  <si>
    <t>Гребінківсська гімназія Гребінківської міської ради Полтавської області</t>
  </si>
  <si>
    <t>ВФЧ/ШВ/П/360</t>
  </si>
  <si>
    <t>Шевчук Наталія Михайлівна</t>
  </si>
  <si>
    <t>Коцюбинський ліцей №1 Коцюбинської селищної ради</t>
  </si>
  <si>
    <t>ВФЧ/ШВ/П/361</t>
  </si>
  <si>
    <t>Шило Наталія Іванівна</t>
  </si>
  <si>
    <t>ліцей "Сихівський" ЛМР</t>
  </si>
  <si>
    <t>ВФЧ/ШВ/П/362</t>
  </si>
  <si>
    <t>Шинкарьова Юлія Семенівна</t>
  </si>
  <si>
    <t>Ліцей № 6 м.Києва</t>
  </si>
  <si>
    <t>ВФЧ/ШВ/П/363</t>
  </si>
  <si>
    <t>Шовкун Тетяна Миколаївна</t>
  </si>
  <si>
    <t>Ніжинський ліцей Ніжинської міської ради при НДУ ім. М. Гоголяпри НДУ</t>
  </si>
  <si>
    <t>ВФЧ/ШВ/П/364</t>
  </si>
  <si>
    <t>Шолька Сергій Миколайович</t>
  </si>
  <si>
    <t>Арцизький ліцей №5 з початковою школою та гімназією Арцизької міської ради</t>
  </si>
  <si>
    <t>ВФЧ/ШВ/П/365</t>
  </si>
  <si>
    <t>Юр'як Роман Іванович</t>
  </si>
  <si>
    <t>Коломийський ліцей №9 Коломийської міської ради</t>
  </si>
  <si>
    <t>ВФЧ/ШВ/П/366</t>
  </si>
  <si>
    <t>Ющенко Ірина Володимирівна</t>
  </si>
  <si>
    <t>Заводський ліцей №1 Заводської міської ради Миргородського району Полтавської області</t>
  </si>
  <si>
    <t>ВФЧ/ШВ/П/367</t>
  </si>
  <si>
    <t>Якимець Леся Василівна</t>
  </si>
  <si>
    <t>Бережанський ліцей імені Віталія Скакуна</t>
  </si>
  <si>
    <t>ВФЧ/ШВ/П/368</t>
  </si>
  <si>
    <t>Якимчук Оксана Віталіївна</t>
  </si>
  <si>
    <t>Рівненський ліцей 27</t>
  </si>
  <si>
    <t>ВФЧ/ШВ/П/369</t>
  </si>
  <si>
    <t>Якуніна Юлія Василівна</t>
  </si>
  <si>
    <t>Ліцей 13 м. Чернівці</t>
  </si>
  <si>
    <t>ВФЧ/ШВ/П/370</t>
  </si>
  <si>
    <t>Яременко Людмила Петрівна</t>
  </si>
  <si>
    <t>Білоцерківський академічний ліцей "Колегіум" Білоцерківської міської ради Київської області</t>
  </si>
  <si>
    <t>ВФЧ/ШВ/П/371</t>
  </si>
  <si>
    <t>Яремин Олександра Ярославівна</t>
  </si>
  <si>
    <t>Косівський ліцей номер 2 імені Михайла Павлика</t>
  </si>
  <si>
    <t>ВФЧ/ШВ/П/372</t>
  </si>
  <si>
    <t>Яськова Алла Олександрівна</t>
  </si>
  <si>
    <t>Полонський ліцей №7 імені М.Сливки</t>
  </si>
  <si>
    <t>Заклад освіти</t>
  </si>
  <si>
    <t>Дюдя Олександр Сергійович</t>
  </si>
  <si>
    <t>ВФЧ/ШВ/П/373</t>
  </si>
  <si>
    <t>Коновалова Олена Володимирівна</t>
  </si>
  <si>
    <t>гімназія "Міленіум" №318 м.Києва</t>
  </si>
  <si>
    <t>ВФЧ/ШВ/П/374</t>
  </si>
  <si>
    <t>Городищенський економічний ліцей Городищенської міської ради Черкаської області</t>
  </si>
  <si>
    <t>ВФЧ/ШВ/П/375</t>
  </si>
  <si>
    <t>Рудоман Тетяна Вікторівна     </t>
  </si>
  <si>
    <t>Барський ліцей №4 Барської міської ради   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</si>
</sst>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j8ywoxCNvfON3-Qinxpb" TargetMode="External"/><Relationship Id="rId299" Type="http://schemas.openxmlformats.org/officeDocument/2006/relationships/hyperlink" Target="https://talan.bank.gov.ua/get-user-certificate/j8ywo-ZBJW4LeNB4SS8X" TargetMode="External"/><Relationship Id="rId21" Type="http://schemas.openxmlformats.org/officeDocument/2006/relationships/hyperlink" Target="https://talan.bank.gov.ua/get-user-certificate/j8ywoBbUUopUqbccpKwV" TargetMode="External"/><Relationship Id="rId63" Type="http://schemas.openxmlformats.org/officeDocument/2006/relationships/hyperlink" Target="https://talan.bank.gov.ua/get-user-certificate/j8yworhtydOfKwY4L8gu" TargetMode="External"/><Relationship Id="rId159" Type="http://schemas.openxmlformats.org/officeDocument/2006/relationships/hyperlink" Target="https://talan.bank.gov.ua/get-user-certificate/j8ywo7Gic5aq0h9GtDEq" TargetMode="External"/><Relationship Id="rId324" Type="http://schemas.openxmlformats.org/officeDocument/2006/relationships/hyperlink" Target="https://talan.bank.gov.ua/get-user-certificate/j8ywoeHho_FMtN-OcxQ9" TargetMode="External"/><Relationship Id="rId366" Type="http://schemas.openxmlformats.org/officeDocument/2006/relationships/hyperlink" Target="https://talan.bank.gov.ua/get-user-certificate/j8ywo8fJjoBSg-rXiWff" TargetMode="External"/><Relationship Id="rId170" Type="http://schemas.openxmlformats.org/officeDocument/2006/relationships/hyperlink" Target="https://talan.bank.gov.ua/get-user-certificate/j8ywobx9QFAUqIHVloTP" TargetMode="External"/><Relationship Id="rId226" Type="http://schemas.openxmlformats.org/officeDocument/2006/relationships/hyperlink" Target="https://talan.bank.gov.ua/get-user-certificate/j8ywonnGFkBZtaem5bMi" TargetMode="External"/><Relationship Id="rId268" Type="http://schemas.openxmlformats.org/officeDocument/2006/relationships/hyperlink" Target="https://talan.bank.gov.ua/get-user-certificate/j8ywo8wGGiJLuJ0iNOX-" TargetMode="External"/><Relationship Id="rId32" Type="http://schemas.openxmlformats.org/officeDocument/2006/relationships/hyperlink" Target="https://talan.bank.gov.ua/get-user-certificate/j8ywooj4hhX5WxwGjOJs" TargetMode="External"/><Relationship Id="rId74" Type="http://schemas.openxmlformats.org/officeDocument/2006/relationships/hyperlink" Target="https://talan.bank.gov.ua/get-user-certificate/j8ywoNbHbOeTwmN7gd_9" TargetMode="External"/><Relationship Id="rId128" Type="http://schemas.openxmlformats.org/officeDocument/2006/relationships/hyperlink" Target="https://talan.bank.gov.ua/get-user-certificate/j8ywoyZEbsNfkae6ft_x" TargetMode="External"/><Relationship Id="rId335" Type="http://schemas.openxmlformats.org/officeDocument/2006/relationships/hyperlink" Target="https://talan.bank.gov.ua/get-user-certificate/j8ywoszQtaQjga_5yls7" TargetMode="External"/><Relationship Id="rId5" Type="http://schemas.openxmlformats.org/officeDocument/2006/relationships/hyperlink" Target="https://talan.bank.gov.ua/get-user-certificate/j8ywonBCQXcH6Kcnv9aO" TargetMode="External"/><Relationship Id="rId181" Type="http://schemas.openxmlformats.org/officeDocument/2006/relationships/hyperlink" Target="https://talan.bank.gov.ua/get-user-certificate/j8ywoaJgK0uKH6nnB1ry" TargetMode="External"/><Relationship Id="rId237" Type="http://schemas.openxmlformats.org/officeDocument/2006/relationships/hyperlink" Target="https://talan.bank.gov.ua/get-user-certificate/j8ywoSe3_HbsIRr4EqVD" TargetMode="External"/><Relationship Id="rId279" Type="http://schemas.openxmlformats.org/officeDocument/2006/relationships/hyperlink" Target="https://talan.bank.gov.ua/get-user-certificate/j8ywoaHIm24yoWAMKCeK" TargetMode="External"/><Relationship Id="rId43" Type="http://schemas.openxmlformats.org/officeDocument/2006/relationships/hyperlink" Target="https://talan.bank.gov.ua/get-user-certificate/j8ywoMP2z_Wde1qrtca_" TargetMode="External"/><Relationship Id="rId139" Type="http://schemas.openxmlformats.org/officeDocument/2006/relationships/hyperlink" Target="https://talan.bank.gov.ua/get-user-certificate/j8ywo3iP1ECA3YiL7hxs" TargetMode="External"/><Relationship Id="rId290" Type="http://schemas.openxmlformats.org/officeDocument/2006/relationships/hyperlink" Target="https://talan.bank.gov.ua/get-user-certificate/j8ywojYEEl1Ac6uO3Kgj" TargetMode="External"/><Relationship Id="rId304" Type="http://schemas.openxmlformats.org/officeDocument/2006/relationships/hyperlink" Target="https://talan.bank.gov.ua/get-user-certificate/j8ywo9SaLlMDKurUYWrM" TargetMode="External"/><Relationship Id="rId346" Type="http://schemas.openxmlformats.org/officeDocument/2006/relationships/hyperlink" Target="https://talan.bank.gov.ua/get-user-certificate/j8ywonCYQkdAQH4uQaX2" TargetMode="External"/><Relationship Id="rId85" Type="http://schemas.openxmlformats.org/officeDocument/2006/relationships/hyperlink" Target="https://talan.bank.gov.ua/get-user-certificate/j8ywo9k8hGQO94s-HrzE" TargetMode="External"/><Relationship Id="rId150" Type="http://schemas.openxmlformats.org/officeDocument/2006/relationships/hyperlink" Target="https://talan.bank.gov.ua/get-user-certificate/j8ywoNr7hVO8q1pReL7C" TargetMode="External"/><Relationship Id="rId192" Type="http://schemas.openxmlformats.org/officeDocument/2006/relationships/hyperlink" Target="https://talan.bank.gov.ua/get-user-certificate/j8ywof9Il8u4MOWL671M" TargetMode="External"/><Relationship Id="rId206" Type="http://schemas.openxmlformats.org/officeDocument/2006/relationships/hyperlink" Target="https://talan.bank.gov.ua/get-user-certificate/j8ywonQzwsBPvsQWi07Q" TargetMode="External"/><Relationship Id="rId248" Type="http://schemas.openxmlformats.org/officeDocument/2006/relationships/hyperlink" Target="https://talan.bank.gov.ua/get-user-certificate/j8ywoDJxuLx0CyefBBTl" TargetMode="External"/><Relationship Id="rId12" Type="http://schemas.openxmlformats.org/officeDocument/2006/relationships/hyperlink" Target="https://talan.bank.gov.ua/get-user-certificate/j8ywobnS4QPGHoeb8gYp" TargetMode="External"/><Relationship Id="rId108" Type="http://schemas.openxmlformats.org/officeDocument/2006/relationships/hyperlink" Target="https://talan.bank.gov.ua/get-user-certificate/j8ywovMD2I9Csdwcq3Iu" TargetMode="External"/><Relationship Id="rId315" Type="http://schemas.openxmlformats.org/officeDocument/2006/relationships/hyperlink" Target="https://talan.bank.gov.ua/get-user-certificate/j8ywoDplclDAHbVYfAf0" TargetMode="External"/><Relationship Id="rId357" Type="http://schemas.openxmlformats.org/officeDocument/2006/relationships/hyperlink" Target="https://talan.bank.gov.ua/get-user-certificate/j8ywofjucQxXAlCI1sge" TargetMode="External"/><Relationship Id="rId54" Type="http://schemas.openxmlformats.org/officeDocument/2006/relationships/hyperlink" Target="https://talan.bank.gov.ua/get-user-certificate/j8ywo98BZMS7vDLSSmyX" TargetMode="External"/><Relationship Id="rId96" Type="http://schemas.openxmlformats.org/officeDocument/2006/relationships/hyperlink" Target="https://talan.bank.gov.ua/get-user-certificate/j8ywoJhCzBC9oSdSfK-D" TargetMode="External"/><Relationship Id="rId161" Type="http://schemas.openxmlformats.org/officeDocument/2006/relationships/hyperlink" Target="https://talan.bank.gov.ua/get-user-certificate/j8ywoFP98O9-uKB9i1pF" TargetMode="External"/><Relationship Id="rId217" Type="http://schemas.openxmlformats.org/officeDocument/2006/relationships/hyperlink" Target="https://talan.bank.gov.ua/get-user-certificate/j8ywodR9TeUCk7usdiGi" TargetMode="External"/><Relationship Id="rId259" Type="http://schemas.openxmlformats.org/officeDocument/2006/relationships/hyperlink" Target="https://talan.bank.gov.ua/get-user-certificate/j8ywoMAGkMiaqUaMUIxk" TargetMode="External"/><Relationship Id="rId23" Type="http://schemas.openxmlformats.org/officeDocument/2006/relationships/hyperlink" Target="https://talan.bank.gov.ua/get-user-certificate/j8ywoUf_MQ-pYcNWYdjR" TargetMode="External"/><Relationship Id="rId119" Type="http://schemas.openxmlformats.org/officeDocument/2006/relationships/hyperlink" Target="https://talan.bank.gov.ua/get-user-certificate/j8ywowb-m2vOhtRY_bhW" TargetMode="External"/><Relationship Id="rId270" Type="http://schemas.openxmlformats.org/officeDocument/2006/relationships/hyperlink" Target="https://talan.bank.gov.ua/get-user-certificate/j8ywoCgZsiumgvfH_xAs" TargetMode="External"/><Relationship Id="rId326" Type="http://schemas.openxmlformats.org/officeDocument/2006/relationships/hyperlink" Target="https://talan.bank.gov.ua/get-user-certificate/j8ywocE2uOxbxgI4HBwy" TargetMode="External"/><Relationship Id="rId65" Type="http://schemas.openxmlformats.org/officeDocument/2006/relationships/hyperlink" Target="https://talan.bank.gov.ua/get-user-certificate/j8ywooTzTmypbL5wPTmi" TargetMode="External"/><Relationship Id="rId130" Type="http://schemas.openxmlformats.org/officeDocument/2006/relationships/hyperlink" Target="https://talan.bank.gov.ua/get-user-certificate/j8ywo4jNh1B_6yCGrJEa" TargetMode="External"/><Relationship Id="rId368" Type="http://schemas.openxmlformats.org/officeDocument/2006/relationships/hyperlink" Target="https://talan.bank.gov.ua/get-user-certificate/j8ywoMHblEPqv0mhO8l2" TargetMode="External"/><Relationship Id="rId172" Type="http://schemas.openxmlformats.org/officeDocument/2006/relationships/hyperlink" Target="https://talan.bank.gov.ua/get-user-certificate/j8ywoDEU1ghWZ6tjnJCY" TargetMode="External"/><Relationship Id="rId228" Type="http://schemas.openxmlformats.org/officeDocument/2006/relationships/hyperlink" Target="https://talan.bank.gov.ua/get-user-certificate/j8ywoIweKCp8tLKeOKEC" TargetMode="External"/><Relationship Id="rId281" Type="http://schemas.openxmlformats.org/officeDocument/2006/relationships/hyperlink" Target="https://talan.bank.gov.ua/get-user-certificate/j8ywoWnQEIrx4vA7gUFI" TargetMode="External"/><Relationship Id="rId337" Type="http://schemas.openxmlformats.org/officeDocument/2006/relationships/hyperlink" Target="https://talan.bank.gov.ua/get-user-certificate/j8ywo3kSnEAyMqaKSqwM" TargetMode="External"/><Relationship Id="rId34" Type="http://schemas.openxmlformats.org/officeDocument/2006/relationships/hyperlink" Target="https://talan.bank.gov.ua/get-user-certificate/j8ywohsrJJPXCRHjwDWy" TargetMode="External"/><Relationship Id="rId76" Type="http://schemas.openxmlformats.org/officeDocument/2006/relationships/hyperlink" Target="https://talan.bank.gov.ua/get-user-certificate/j8ywojenoZv2MsgFS7AM" TargetMode="External"/><Relationship Id="rId141" Type="http://schemas.openxmlformats.org/officeDocument/2006/relationships/hyperlink" Target="https://talan.bank.gov.ua/get-user-certificate/j8ywoLDF4oq7vwhW5Xi1" TargetMode="External"/><Relationship Id="rId7" Type="http://schemas.openxmlformats.org/officeDocument/2006/relationships/hyperlink" Target="https://talan.bank.gov.ua/get-user-certificate/j8ywo-aqS8RE_os7EoCO" TargetMode="External"/><Relationship Id="rId183" Type="http://schemas.openxmlformats.org/officeDocument/2006/relationships/hyperlink" Target="https://talan.bank.gov.ua/get-user-certificate/j8ywowoWqwITEw9Q86ES" TargetMode="External"/><Relationship Id="rId239" Type="http://schemas.openxmlformats.org/officeDocument/2006/relationships/hyperlink" Target="https://talan.bank.gov.ua/get-user-certificate/j8ywo8Se9NfYAGuuISKA" TargetMode="External"/><Relationship Id="rId250" Type="http://schemas.openxmlformats.org/officeDocument/2006/relationships/hyperlink" Target="https://talan.bank.gov.ua/get-user-certificate/j8ywo8Fmpa-4d2yEmmsP" TargetMode="External"/><Relationship Id="rId292" Type="http://schemas.openxmlformats.org/officeDocument/2006/relationships/hyperlink" Target="https://talan.bank.gov.ua/get-user-certificate/j8ywooiy8uXrnV3727eM" TargetMode="External"/><Relationship Id="rId306" Type="http://schemas.openxmlformats.org/officeDocument/2006/relationships/hyperlink" Target="https://talan.bank.gov.ua/get-user-certificate/j8ywo1qP1mxeWVLkaKjc" TargetMode="External"/><Relationship Id="rId45" Type="http://schemas.openxmlformats.org/officeDocument/2006/relationships/hyperlink" Target="https://talan.bank.gov.ua/get-user-certificate/j8ywosZwP7Gce3_vnaE0" TargetMode="External"/><Relationship Id="rId87" Type="http://schemas.openxmlformats.org/officeDocument/2006/relationships/hyperlink" Target="https://talan.bank.gov.ua/get-user-certificate/j8ywolciAHQNDvNIulcA" TargetMode="External"/><Relationship Id="rId110" Type="http://schemas.openxmlformats.org/officeDocument/2006/relationships/hyperlink" Target="https://talan.bank.gov.ua/get-user-certificate/j8ywoPR0HutiPlPswK9z" TargetMode="External"/><Relationship Id="rId348" Type="http://schemas.openxmlformats.org/officeDocument/2006/relationships/hyperlink" Target="https://talan.bank.gov.ua/get-user-certificate/j8ywoZNQ5FAYFEg7grUj" TargetMode="External"/><Relationship Id="rId152" Type="http://schemas.openxmlformats.org/officeDocument/2006/relationships/hyperlink" Target="https://talan.bank.gov.ua/get-user-certificate/j8ywofABZtqitAu4GCX5" TargetMode="External"/><Relationship Id="rId194" Type="http://schemas.openxmlformats.org/officeDocument/2006/relationships/hyperlink" Target="https://talan.bank.gov.ua/get-user-certificate/j8ywoFyZBHjQpm_v9SEb" TargetMode="External"/><Relationship Id="rId208" Type="http://schemas.openxmlformats.org/officeDocument/2006/relationships/hyperlink" Target="https://talan.bank.gov.ua/get-user-certificate/j8ywo-fX5Lv72Q8goOJE" TargetMode="External"/><Relationship Id="rId261" Type="http://schemas.openxmlformats.org/officeDocument/2006/relationships/hyperlink" Target="https://talan.bank.gov.ua/get-user-certificate/j8ywoI-9RSjc-MyT9R01" TargetMode="External"/><Relationship Id="rId14" Type="http://schemas.openxmlformats.org/officeDocument/2006/relationships/hyperlink" Target="https://talan.bank.gov.ua/get-user-certificate/j8ywo5bHVdvJ4cjPZfnp" TargetMode="External"/><Relationship Id="rId56" Type="http://schemas.openxmlformats.org/officeDocument/2006/relationships/hyperlink" Target="https://talan.bank.gov.ua/get-user-certificate/j8ywoB4la9QpZS9t8Yxc" TargetMode="External"/><Relationship Id="rId317" Type="http://schemas.openxmlformats.org/officeDocument/2006/relationships/hyperlink" Target="https://talan.bank.gov.ua/get-user-certificate/j8ywovahpOFHx6zNc9OP" TargetMode="External"/><Relationship Id="rId359" Type="http://schemas.openxmlformats.org/officeDocument/2006/relationships/hyperlink" Target="https://talan.bank.gov.ua/get-user-certificate/j8ywo6DbW_3QRayz88Fd" TargetMode="External"/><Relationship Id="rId98" Type="http://schemas.openxmlformats.org/officeDocument/2006/relationships/hyperlink" Target="https://talan.bank.gov.ua/get-user-certificate/j8ywovO6-1keyVjq-jQx" TargetMode="External"/><Relationship Id="rId121" Type="http://schemas.openxmlformats.org/officeDocument/2006/relationships/hyperlink" Target="https://talan.bank.gov.ua/get-user-certificate/j8ywo5J3INIkPSsKsMEt" TargetMode="External"/><Relationship Id="rId163" Type="http://schemas.openxmlformats.org/officeDocument/2006/relationships/hyperlink" Target="https://talan.bank.gov.ua/get-user-certificate/j8ywoEkcetykAL1mrIVc" TargetMode="External"/><Relationship Id="rId219" Type="http://schemas.openxmlformats.org/officeDocument/2006/relationships/hyperlink" Target="https://talan.bank.gov.ua/get-user-certificate/j8ywoTuFdcVKPfd0UB6N" TargetMode="External"/><Relationship Id="rId370" Type="http://schemas.openxmlformats.org/officeDocument/2006/relationships/hyperlink" Target="https://talan.bank.gov.ua/get-user-certificate/j8ywo2dA1TfCQZUWTODX" TargetMode="External"/><Relationship Id="rId230" Type="http://schemas.openxmlformats.org/officeDocument/2006/relationships/hyperlink" Target="https://talan.bank.gov.ua/get-user-certificate/j8ywoeioYmv63AzZ1PwE" TargetMode="External"/><Relationship Id="rId25" Type="http://schemas.openxmlformats.org/officeDocument/2006/relationships/hyperlink" Target="https://talan.bank.gov.ua/get-user-certificate/j8ywoSqF8-S2d_JIR1k2" TargetMode="External"/><Relationship Id="rId67" Type="http://schemas.openxmlformats.org/officeDocument/2006/relationships/hyperlink" Target="https://talan.bank.gov.ua/get-user-certificate/j8ywoaNS3VtOcJ1fLSPK" TargetMode="External"/><Relationship Id="rId272" Type="http://schemas.openxmlformats.org/officeDocument/2006/relationships/hyperlink" Target="https://talan.bank.gov.ua/get-user-certificate/j8ywoyldiVJjtW_26xNC" TargetMode="External"/><Relationship Id="rId328" Type="http://schemas.openxmlformats.org/officeDocument/2006/relationships/hyperlink" Target="https://talan.bank.gov.ua/get-user-certificate/j8ywoVsn-qs-1-47QMDF" TargetMode="External"/><Relationship Id="rId132" Type="http://schemas.openxmlformats.org/officeDocument/2006/relationships/hyperlink" Target="https://talan.bank.gov.ua/get-user-certificate/j8ywo_6f9UOXznxIJ3iC" TargetMode="External"/><Relationship Id="rId174" Type="http://schemas.openxmlformats.org/officeDocument/2006/relationships/hyperlink" Target="https://talan.bank.gov.ua/get-user-certificate/j8ywohQP2lggMhFZUkjc" TargetMode="External"/><Relationship Id="rId241" Type="http://schemas.openxmlformats.org/officeDocument/2006/relationships/hyperlink" Target="https://talan.bank.gov.ua/get-user-certificate/j8ywoDCWs6NJBZ79ODUf" TargetMode="External"/><Relationship Id="rId36" Type="http://schemas.openxmlformats.org/officeDocument/2006/relationships/hyperlink" Target="https://talan.bank.gov.ua/get-user-certificate/j8ywoJ9ADikQJVjptibg" TargetMode="External"/><Relationship Id="rId283" Type="http://schemas.openxmlformats.org/officeDocument/2006/relationships/hyperlink" Target="https://talan.bank.gov.ua/get-user-certificate/j8ywoVty9OWVQhKXCgWs" TargetMode="External"/><Relationship Id="rId339" Type="http://schemas.openxmlformats.org/officeDocument/2006/relationships/hyperlink" Target="https://talan.bank.gov.ua/get-user-certificate/j8ywoXpm-rU6RehKJe5o" TargetMode="External"/><Relationship Id="rId78" Type="http://schemas.openxmlformats.org/officeDocument/2006/relationships/hyperlink" Target="https://talan.bank.gov.ua/get-user-certificate/j8ywo9fTaFUsQHi1Z2PD" TargetMode="External"/><Relationship Id="rId99" Type="http://schemas.openxmlformats.org/officeDocument/2006/relationships/hyperlink" Target="https://talan.bank.gov.ua/get-user-certificate/j8ywo-w499Z4VOnuEDmk" TargetMode="External"/><Relationship Id="rId101" Type="http://schemas.openxmlformats.org/officeDocument/2006/relationships/hyperlink" Target="https://talan.bank.gov.ua/get-user-certificate/j8ywomzH-XHGxdE8-vdw" TargetMode="External"/><Relationship Id="rId122" Type="http://schemas.openxmlformats.org/officeDocument/2006/relationships/hyperlink" Target="https://talan.bank.gov.ua/get-user-certificate/j8ywostoSc-Tu7-rXnkp" TargetMode="External"/><Relationship Id="rId143" Type="http://schemas.openxmlformats.org/officeDocument/2006/relationships/hyperlink" Target="https://talan.bank.gov.ua/get-user-certificate/j8ywoakJcmfAy0OjcB03" TargetMode="External"/><Relationship Id="rId164" Type="http://schemas.openxmlformats.org/officeDocument/2006/relationships/hyperlink" Target="https://talan.bank.gov.ua/get-user-certificate/j8ywoB_ysS00M6mTBoF3" TargetMode="External"/><Relationship Id="rId185" Type="http://schemas.openxmlformats.org/officeDocument/2006/relationships/hyperlink" Target="https://talan.bank.gov.ua/get-user-certificate/j8ywo6Lrgfp-o6_3XbZc" TargetMode="External"/><Relationship Id="rId350" Type="http://schemas.openxmlformats.org/officeDocument/2006/relationships/hyperlink" Target="https://talan.bank.gov.ua/get-user-certificate/j8ywoEd_Cd6o58MgWR9S" TargetMode="External"/><Relationship Id="rId371" Type="http://schemas.openxmlformats.org/officeDocument/2006/relationships/hyperlink" Target="https://talan.bank.gov.ua/get-user-certificate/j8ywo2psZ0La8goOm-3E" TargetMode="External"/><Relationship Id="rId9" Type="http://schemas.openxmlformats.org/officeDocument/2006/relationships/hyperlink" Target="https://talan.bank.gov.ua/get-user-certificate/j8ywofAGKB_FKfneP5Zo" TargetMode="External"/><Relationship Id="rId210" Type="http://schemas.openxmlformats.org/officeDocument/2006/relationships/hyperlink" Target="https://talan.bank.gov.ua/get-user-certificate/j8ywovHuOrcYpZ_tSEBP" TargetMode="External"/><Relationship Id="rId26" Type="http://schemas.openxmlformats.org/officeDocument/2006/relationships/hyperlink" Target="https://talan.bank.gov.ua/get-user-certificate/j8ywofZLGcUQJ5aStxKt" TargetMode="External"/><Relationship Id="rId231" Type="http://schemas.openxmlformats.org/officeDocument/2006/relationships/hyperlink" Target="https://talan.bank.gov.ua/get-user-certificate/j8ywoYOKaCA7PsJv8-Tg" TargetMode="External"/><Relationship Id="rId252" Type="http://schemas.openxmlformats.org/officeDocument/2006/relationships/hyperlink" Target="https://talan.bank.gov.ua/get-user-certificate/j8ywoC0mRLHgA4ZvL6W4" TargetMode="External"/><Relationship Id="rId273" Type="http://schemas.openxmlformats.org/officeDocument/2006/relationships/hyperlink" Target="https://talan.bank.gov.ua/get-user-certificate/j8ywoMbqdT07GjpM-Jxm" TargetMode="External"/><Relationship Id="rId294" Type="http://schemas.openxmlformats.org/officeDocument/2006/relationships/hyperlink" Target="https://talan.bank.gov.ua/get-user-certificate/j8ywoWB9b0yxaqTmQ136" TargetMode="External"/><Relationship Id="rId308" Type="http://schemas.openxmlformats.org/officeDocument/2006/relationships/hyperlink" Target="https://talan.bank.gov.ua/get-user-certificate/j8ywozeo6vxI47sOkVS0" TargetMode="External"/><Relationship Id="rId329" Type="http://schemas.openxmlformats.org/officeDocument/2006/relationships/hyperlink" Target="https://talan.bank.gov.ua/get-user-certificate/j8ywomiEihdrYGZoCmtP" TargetMode="External"/><Relationship Id="rId47" Type="http://schemas.openxmlformats.org/officeDocument/2006/relationships/hyperlink" Target="https://talan.bank.gov.ua/get-user-certificate/j8ywoZE8OwMip334qBXt" TargetMode="External"/><Relationship Id="rId68" Type="http://schemas.openxmlformats.org/officeDocument/2006/relationships/hyperlink" Target="https://talan.bank.gov.ua/get-user-certificate/j8ywo-a17XvNu03rn3ZT" TargetMode="External"/><Relationship Id="rId89" Type="http://schemas.openxmlformats.org/officeDocument/2006/relationships/hyperlink" Target="https://talan.bank.gov.ua/get-user-certificate/j8ywom7oWYIViIRYeCF5" TargetMode="External"/><Relationship Id="rId112" Type="http://schemas.openxmlformats.org/officeDocument/2006/relationships/hyperlink" Target="https://talan.bank.gov.ua/get-user-certificate/j8ywomhSD-tAU7h1iQAL" TargetMode="External"/><Relationship Id="rId133" Type="http://schemas.openxmlformats.org/officeDocument/2006/relationships/hyperlink" Target="https://talan.bank.gov.ua/get-user-certificate/j8ywoESVBEGNgyD5gi0N" TargetMode="External"/><Relationship Id="rId154" Type="http://schemas.openxmlformats.org/officeDocument/2006/relationships/hyperlink" Target="https://talan.bank.gov.ua/get-user-certificate/j8ywoBKlWuZsh99qpnVj" TargetMode="External"/><Relationship Id="rId175" Type="http://schemas.openxmlformats.org/officeDocument/2006/relationships/hyperlink" Target="https://talan.bank.gov.ua/get-user-certificate/j8ywowWlfw6b8646a4Vy" TargetMode="External"/><Relationship Id="rId340" Type="http://schemas.openxmlformats.org/officeDocument/2006/relationships/hyperlink" Target="https://talan.bank.gov.ua/get-user-certificate/j8ywoR0v-Rn-M4k35oCs" TargetMode="External"/><Relationship Id="rId361" Type="http://schemas.openxmlformats.org/officeDocument/2006/relationships/hyperlink" Target="https://talan.bank.gov.ua/get-user-certificate/j8ywoMS0WHm_llmB9pCt" TargetMode="External"/><Relationship Id="rId196" Type="http://schemas.openxmlformats.org/officeDocument/2006/relationships/hyperlink" Target="https://talan.bank.gov.ua/get-user-certificate/j8ywoys0j1oWvMC4KO4-" TargetMode="External"/><Relationship Id="rId200" Type="http://schemas.openxmlformats.org/officeDocument/2006/relationships/hyperlink" Target="https://talan.bank.gov.ua/get-user-certificate/j8ywo5k-zhb2LWmAfXWc" TargetMode="External"/><Relationship Id="rId16" Type="http://schemas.openxmlformats.org/officeDocument/2006/relationships/hyperlink" Target="https://talan.bank.gov.ua/get-user-certificate/j8ywoeCSW2Mx-8zzfGXG" TargetMode="External"/><Relationship Id="rId221" Type="http://schemas.openxmlformats.org/officeDocument/2006/relationships/hyperlink" Target="https://talan.bank.gov.ua/get-user-certificate/j8ywojMlY0l2Q81J6ydl" TargetMode="External"/><Relationship Id="rId242" Type="http://schemas.openxmlformats.org/officeDocument/2006/relationships/hyperlink" Target="https://talan.bank.gov.ua/get-user-certificate/j8ywogo4bIniorTjz6k_" TargetMode="External"/><Relationship Id="rId263" Type="http://schemas.openxmlformats.org/officeDocument/2006/relationships/hyperlink" Target="https://talan.bank.gov.ua/get-user-certificate/j8ywoBdXu3VYvQsm7oDG" TargetMode="External"/><Relationship Id="rId284" Type="http://schemas.openxmlformats.org/officeDocument/2006/relationships/hyperlink" Target="https://talan.bank.gov.ua/get-user-certificate/j8ywolyK4e-A3hQmWXTU" TargetMode="External"/><Relationship Id="rId319" Type="http://schemas.openxmlformats.org/officeDocument/2006/relationships/hyperlink" Target="https://talan.bank.gov.ua/get-user-certificate/j8ywofmmIacyMIOMf3td" TargetMode="External"/><Relationship Id="rId37" Type="http://schemas.openxmlformats.org/officeDocument/2006/relationships/hyperlink" Target="https://talan.bank.gov.ua/get-user-certificate/j8ywo5O8RkwR_WdrvveI" TargetMode="External"/><Relationship Id="rId58" Type="http://schemas.openxmlformats.org/officeDocument/2006/relationships/hyperlink" Target="https://talan.bank.gov.ua/get-user-certificate/j8ywowILvRuE-rMRs-Zy" TargetMode="External"/><Relationship Id="rId79" Type="http://schemas.openxmlformats.org/officeDocument/2006/relationships/hyperlink" Target="https://talan.bank.gov.ua/get-user-certificate/j8ywouiYVeWw5dcMLjpN" TargetMode="External"/><Relationship Id="rId102" Type="http://schemas.openxmlformats.org/officeDocument/2006/relationships/hyperlink" Target="https://talan.bank.gov.ua/get-user-certificate/j8ywo_PTr4l5KSTMGFe8" TargetMode="External"/><Relationship Id="rId123" Type="http://schemas.openxmlformats.org/officeDocument/2006/relationships/hyperlink" Target="https://talan.bank.gov.ua/get-user-certificate/j8ywoIA4KNDQK7P1rPO9" TargetMode="External"/><Relationship Id="rId144" Type="http://schemas.openxmlformats.org/officeDocument/2006/relationships/hyperlink" Target="https://talan.bank.gov.ua/get-user-certificate/j8ywo-lfTWmuNu7En9FO" TargetMode="External"/><Relationship Id="rId330" Type="http://schemas.openxmlformats.org/officeDocument/2006/relationships/hyperlink" Target="https://talan.bank.gov.ua/get-user-certificate/j8ywoUcyrTXquZcHeC3k" TargetMode="External"/><Relationship Id="rId90" Type="http://schemas.openxmlformats.org/officeDocument/2006/relationships/hyperlink" Target="https://talan.bank.gov.ua/get-user-certificate/j8ywoac44oCgiiS5j2eV" TargetMode="External"/><Relationship Id="rId165" Type="http://schemas.openxmlformats.org/officeDocument/2006/relationships/hyperlink" Target="https://talan.bank.gov.ua/get-user-certificate/j8ywo3qxT6kcpIPplrFD" TargetMode="External"/><Relationship Id="rId186" Type="http://schemas.openxmlformats.org/officeDocument/2006/relationships/hyperlink" Target="https://talan.bank.gov.ua/get-user-certificate/j8ywo0djCdMCAwWzy-tn" TargetMode="External"/><Relationship Id="rId351" Type="http://schemas.openxmlformats.org/officeDocument/2006/relationships/hyperlink" Target="https://talan.bank.gov.ua/get-user-certificate/j8ywobNK_VKw5vFIx8MJ" TargetMode="External"/><Relationship Id="rId372" Type="http://schemas.openxmlformats.org/officeDocument/2006/relationships/hyperlink" Target="https://talan.bank.gov.ua/get-user-certificate/3Enzd8XwVIYZEOAEotZC" TargetMode="External"/><Relationship Id="rId211" Type="http://schemas.openxmlformats.org/officeDocument/2006/relationships/hyperlink" Target="https://talan.bank.gov.ua/get-user-certificate/j8ywoyRrS9PXbn70jQtp" TargetMode="External"/><Relationship Id="rId232" Type="http://schemas.openxmlformats.org/officeDocument/2006/relationships/hyperlink" Target="https://talan.bank.gov.ua/get-user-certificate/j8ywodSbL9nz8bchpSfF" TargetMode="External"/><Relationship Id="rId253" Type="http://schemas.openxmlformats.org/officeDocument/2006/relationships/hyperlink" Target="https://talan.bank.gov.ua/get-user-certificate/j8ywo0VvcbaXEVm5Hlpc" TargetMode="External"/><Relationship Id="rId274" Type="http://schemas.openxmlformats.org/officeDocument/2006/relationships/hyperlink" Target="https://talan.bank.gov.ua/get-user-certificate/j8ywo64Ao8UQSd_7y3LA" TargetMode="External"/><Relationship Id="rId295" Type="http://schemas.openxmlformats.org/officeDocument/2006/relationships/hyperlink" Target="https://talan.bank.gov.ua/get-user-certificate/j8ywo6BN7pHmOw0MqCxK" TargetMode="External"/><Relationship Id="rId309" Type="http://schemas.openxmlformats.org/officeDocument/2006/relationships/hyperlink" Target="https://talan.bank.gov.ua/get-user-certificate/j8ywovwEUSbQMxBx-cHx" TargetMode="External"/><Relationship Id="rId27" Type="http://schemas.openxmlformats.org/officeDocument/2006/relationships/hyperlink" Target="https://talan.bank.gov.ua/get-user-certificate/j8ywonEvWwEABuYaFzfL" TargetMode="External"/><Relationship Id="rId48" Type="http://schemas.openxmlformats.org/officeDocument/2006/relationships/hyperlink" Target="https://talan.bank.gov.ua/get-user-certificate/j8ywosF7-wACpzdjYuim" TargetMode="External"/><Relationship Id="rId69" Type="http://schemas.openxmlformats.org/officeDocument/2006/relationships/hyperlink" Target="https://talan.bank.gov.ua/get-user-certificate/j8ywo993x2QomFg567Pg" TargetMode="External"/><Relationship Id="rId113" Type="http://schemas.openxmlformats.org/officeDocument/2006/relationships/hyperlink" Target="https://talan.bank.gov.ua/get-user-certificate/j8ywoAG8_cN5lGS84dWk" TargetMode="External"/><Relationship Id="rId134" Type="http://schemas.openxmlformats.org/officeDocument/2006/relationships/hyperlink" Target="https://talan.bank.gov.ua/get-user-certificate/j8ywoMy2kuvRtvbMa2FJ" TargetMode="External"/><Relationship Id="rId320" Type="http://schemas.openxmlformats.org/officeDocument/2006/relationships/hyperlink" Target="https://talan.bank.gov.ua/get-user-certificate/j8ywoHRXR--WkjazvZHs" TargetMode="External"/><Relationship Id="rId80" Type="http://schemas.openxmlformats.org/officeDocument/2006/relationships/hyperlink" Target="https://talan.bank.gov.ua/get-user-certificate/j8ywoZK5e_tFqcIOH21c" TargetMode="External"/><Relationship Id="rId155" Type="http://schemas.openxmlformats.org/officeDocument/2006/relationships/hyperlink" Target="https://talan.bank.gov.ua/get-user-certificate/j8ywoPj_mqAPKa4A1Xr2" TargetMode="External"/><Relationship Id="rId176" Type="http://schemas.openxmlformats.org/officeDocument/2006/relationships/hyperlink" Target="https://talan.bank.gov.ua/get-user-certificate/j8ywotKatyhd3t7ppO3U" TargetMode="External"/><Relationship Id="rId197" Type="http://schemas.openxmlformats.org/officeDocument/2006/relationships/hyperlink" Target="https://talan.bank.gov.ua/get-user-certificate/j8ywoHCpJaVN9JuvIG_8" TargetMode="External"/><Relationship Id="rId341" Type="http://schemas.openxmlformats.org/officeDocument/2006/relationships/hyperlink" Target="https://talan.bank.gov.ua/get-user-certificate/j8ywovBfDFoR5dSNSwi-" TargetMode="External"/><Relationship Id="rId362" Type="http://schemas.openxmlformats.org/officeDocument/2006/relationships/hyperlink" Target="https://talan.bank.gov.ua/get-user-certificate/j8ywoEYUstIf0jrnu8ur" TargetMode="External"/><Relationship Id="rId201" Type="http://schemas.openxmlformats.org/officeDocument/2006/relationships/hyperlink" Target="https://talan.bank.gov.ua/get-user-certificate/j8ywo3bUkVvSydUwC_sB" TargetMode="External"/><Relationship Id="rId222" Type="http://schemas.openxmlformats.org/officeDocument/2006/relationships/hyperlink" Target="https://talan.bank.gov.ua/get-user-certificate/j8ywo2uX0_zSxXkBZ_kR" TargetMode="External"/><Relationship Id="rId243" Type="http://schemas.openxmlformats.org/officeDocument/2006/relationships/hyperlink" Target="https://talan.bank.gov.ua/get-user-certificate/j8ywoxLtxx4PpLnSHVz0" TargetMode="External"/><Relationship Id="rId264" Type="http://schemas.openxmlformats.org/officeDocument/2006/relationships/hyperlink" Target="https://talan.bank.gov.ua/get-user-certificate/j8ywoMp3dU3SBS78Or2V" TargetMode="External"/><Relationship Id="rId285" Type="http://schemas.openxmlformats.org/officeDocument/2006/relationships/hyperlink" Target="https://talan.bank.gov.ua/get-user-certificate/j8ywoFCvFJ7ajUGzmCqS" TargetMode="External"/><Relationship Id="rId17" Type="http://schemas.openxmlformats.org/officeDocument/2006/relationships/hyperlink" Target="https://talan.bank.gov.ua/get-user-certificate/j8ywolvouMFs3de645iV" TargetMode="External"/><Relationship Id="rId38" Type="http://schemas.openxmlformats.org/officeDocument/2006/relationships/hyperlink" Target="https://talan.bank.gov.ua/get-user-certificate/j8ywolO93FytFaOc8lmw" TargetMode="External"/><Relationship Id="rId59" Type="http://schemas.openxmlformats.org/officeDocument/2006/relationships/hyperlink" Target="https://talan.bank.gov.ua/get-user-certificate/j8ywoFpOjIuvSeXOe8uX" TargetMode="External"/><Relationship Id="rId103" Type="http://schemas.openxmlformats.org/officeDocument/2006/relationships/hyperlink" Target="https://talan.bank.gov.ua/get-user-certificate/j8ywogH2cU2tea5Nmy-D" TargetMode="External"/><Relationship Id="rId124" Type="http://schemas.openxmlformats.org/officeDocument/2006/relationships/hyperlink" Target="https://talan.bank.gov.ua/get-user-certificate/j8ywoaYE88t0Episi6Op" TargetMode="External"/><Relationship Id="rId310" Type="http://schemas.openxmlformats.org/officeDocument/2006/relationships/hyperlink" Target="https://talan.bank.gov.ua/get-user-certificate/j8ywoeSuQ8VduVyuiROm" TargetMode="External"/><Relationship Id="rId70" Type="http://schemas.openxmlformats.org/officeDocument/2006/relationships/hyperlink" Target="https://talan.bank.gov.ua/get-user-certificate/j8ywoAyV0lw0l9Tq3ysm" TargetMode="External"/><Relationship Id="rId91" Type="http://schemas.openxmlformats.org/officeDocument/2006/relationships/hyperlink" Target="https://talan.bank.gov.ua/get-user-certificate/j8ywoET8upMN6kVX56ov" TargetMode="External"/><Relationship Id="rId145" Type="http://schemas.openxmlformats.org/officeDocument/2006/relationships/hyperlink" Target="https://talan.bank.gov.ua/get-user-certificate/j8ywoMX_FgrT3ogw43Tu" TargetMode="External"/><Relationship Id="rId166" Type="http://schemas.openxmlformats.org/officeDocument/2006/relationships/hyperlink" Target="https://talan.bank.gov.ua/get-user-certificate/j8ywoXaMgEuYntxDMs38" TargetMode="External"/><Relationship Id="rId187" Type="http://schemas.openxmlformats.org/officeDocument/2006/relationships/hyperlink" Target="https://talan.bank.gov.ua/get-user-certificate/j8ywoBi18zHEAHPiY5xs" TargetMode="External"/><Relationship Id="rId331" Type="http://schemas.openxmlformats.org/officeDocument/2006/relationships/hyperlink" Target="https://talan.bank.gov.ua/get-user-certificate/j8ywolfQ6bVpYbAiSgV5" TargetMode="External"/><Relationship Id="rId352" Type="http://schemas.openxmlformats.org/officeDocument/2006/relationships/hyperlink" Target="https://talan.bank.gov.ua/get-user-certificate/j8ywog9DkZO7Qhlw81Ma" TargetMode="External"/><Relationship Id="rId373" Type="http://schemas.openxmlformats.org/officeDocument/2006/relationships/hyperlink" Target="https://talan.bank.gov.ua/get-user-certificate/3EnzdToJ4SpTC64N1cdx" TargetMode="External"/><Relationship Id="rId1" Type="http://schemas.openxmlformats.org/officeDocument/2006/relationships/hyperlink" Target="https://talan.bank.gov.ua/get-user-certificate/j8ywo1B7mR3SP3NZm-AP" TargetMode="External"/><Relationship Id="rId212" Type="http://schemas.openxmlformats.org/officeDocument/2006/relationships/hyperlink" Target="https://talan.bank.gov.ua/get-user-certificate/j8ywoJhqBgJu-6_ofIet" TargetMode="External"/><Relationship Id="rId233" Type="http://schemas.openxmlformats.org/officeDocument/2006/relationships/hyperlink" Target="https://talan.bank.gov.ua/get-user-certificate/j8ywoeXb8N0OBiJCnkVK" TargetMode="External"/><Relationship Id="rId254" Type="http://schemas.openxmlformats.org/officeDocument/2006/relationships/hyperlink" Target="https://talan.bank.gov.ua/get-user-certificate/j8ywomjeXW6_1m-LzzW5" TargetMode="External"/><Relationship Id="rId28" Type="http://schemas.openxmlformats.org/officeDocument/2006/relationships/hyperlink" Target="https://talan.bank.gov.ua/get-user-certificate/j8ywoOB--VvMKM0TAaCk" TargetMode="External"/><Relationship Id="rId49" Type="http://schemas.openxmlformats.org/officeDocument/2006/relationships/hyperlink" Target="https://talan.bank.gov.ua/get-user-certificate/j8ywohtlBH9d0FMAAHw5" TargetMode="External"/><Relationship Id="rId114" Type="http://schemas.openxmlformats.org/officeDocument/2006/relationships/hyperlink" Target="https://talan.bank.gov.ua/get-user-certificate/j8ywoCGzR_G7BnyL7S0y" TargetMode="External"/><Relationship Id="rId275" Type="http://schemas.openxmlformats.org/officeDocument/2006/relationships/hyperlink" Target="https://talan.bank.gov.ua/get-user-certificate/j8yworw34WhBiQrihvSh" TargetMode="External"/><Relationship Id="rId296" Type="http://schemas.openxmlformats.org/officeDocument/2006/relationships/hyperlink" Target="https://talan.bank.gov.ua/get-user-certificate/j8ywoiUTvOEtjYj8oTl3" TargetMode="External"/><Relationship Id="rId300" Type="http://schemas.openxmlformats.org/officeDocument/2006/relationships/hyperlink" Target="https://talan.bank.gov.ua/get-user-certificate/j8ywoO9eoxM1Jxuo42u-" TargetMode="External"/><Relationship Id="rId60" Type="http://schemas.openxmlformats.org/officeDocument/2006/relationships/hyperlink" Target="https://talan.bank.gov.ua/get-user-certificate/j8ywobSE9B8xvEVr-9ct" TargetMode="External"/><Relationship Id="rId81" Type="http://schemas.openxmlformats.org/officeDocument/2006/relationships/hyperlink" Target="https://talan.bank.gov.ua/get-user-certificate/j8ywoKdHg1NZvCsYh8E1" TargetMode="External"/><Relationship Id="rId135" Type="http://schemas.openxmlformats.org/officeDocument/2006/relationships/hyperlink" Target="https://talan.bank.gov.ua/get-user-certificate/j8ywo3vxzVXGhea64PuM" TargetMode="External"/><Relationship Id="rId156" Type="http://schemas.openxmlformats.org/officeDocument/2006/relationships/hyperlink" Target="https://talan.bank.gov.ua/get-user-certificate/j8ywocUII4pU231A2gQf" TargetMode="External"/><Relationship Id="rId177" Type="http://schemas.openxmlformats.org/officeDocument/2006/relationships/hyperlink" Target="https://talan.bank.gov.ua/get-user-certificate/j8ywoFcxA_G9Z3x-pskB" TargetMode="External"/><Relationship Id="rId198" Type="http://schemas.openxmlformats.org/officeDocument/2006/relationships/hyperlink" Target="https://talan.bank.gov.ua/get-user-certificate/j8ywoimaeM8Jd7kfPmkd" TargetMode="External"/><Relationship Id="rId321" Type="http://schemas.openxmlformats.org/officeDocument/2006/relationships/hyperlink" Target="https://talan.bank.gov.ua/get-user-certificate/j8ywoAkvdE0Mjr8JQ95e" TargetMode="External"/><Relationship Id="rId342" Type="http://schemas.openxmlformats.org/officeDocument/2006/relationships/hyperlink" Target="https://talan.bank.gov.ua/get-user-certificate/j8ywotQhqjAG-PR6vPwB" TargetMode="External"/><Relationship Id="rId363" Type="http://schemas.openxmlformats.org/officeDocument/2006/relationships/hyperlink" Target="https://talan.bank.gov.ua/get-user-certificate/j8ywoB0W_rSk2JAxdKfs" TargetMode="External"/><Relationship Id="rId202" Type="http://schemas.openxmlformats.org/officeDocument/2006/relationships/hyperlink" Target="https://talan.bank.gov.ua/get-user-certificate/j8ywoUSFw6nJd7k7cjBJ" TargetMode="External"/><Relationship Id="rId223" Type="http://schemas.openxmlformats.org/officeDocument/2006/relationships/hyperlink" Target="https://talan.bank.gov.ua/get-user-certificate/j8ywor_b6rAblTsosXKb" TargetMode="External"/><Relationship Id="rId244" Type="http://schemas.openxmlformats.org/officeDocument/2006/relationships/hyperlink" Target="https://talan.bank.gov.ua/get-user-certificate/j8ywonEK-2MnoxewDzAJ" TargetMode="External"/><Relationship Id="rId18" Type="http://schemas.openxmlformats.org/officeDocument/2006/relationships/hyperlink" Target="https://talan.bank.gov.ua/get-user-certificate/j8ywoBfZHBB4w0MQiSZ_" TargetMode="External"/><Relationship Id="rId39" Type="http://schemas.openxmlformats.org/officeDocument/2006/relationships/hyperlink" Target="https://talan.bank.gov.ua/get-user-certificate/j8ywoiOGRkQpoOgrQxZY" TargetMode="External"/><Relationship Id="rId265" Type="http://schemas.openxmlformats.org/officeDocument/2006/relationships/hyperlink" Target="https://talan.bank.gov.ua/get-user-certificate/j8ywo66GsgVhU4YxvXMu" TargetMode="External"/><Relationship Id="rId286" Type="http://schemas.openxmlformats.org/officeDocument/2006/relationships/hyperlink" Target="https://talan.bank.gov.ua/get-user-certificate/j8ywoRnIPPuUZv-AHqhk" TargetMode="External"/><Relationship Id="rId50" Type="http://schemas.openxmlformats.org/officeDocument/2006/relationships/hyperlink" Target="https://talan.bank.gov.ua/get-user-certificate/j8ywozUNc5kmeHjK5GgO" TargetMode="External"/><Relationship Id="rId104" Type="http://schemas.openxmlformats.org/officeDocument/2006/relationships/hyperlink" Target="https://talan.bank.gov.ua/get-user-certificate/j8ywo5mtNXQyZ5XQ2Rr5" TargetMode="External"/><Relationship Id="rId125" Type="http://schemas.openxmlformats.org/officeDocument/2006/relationships/hyperlink" Target="https://talan.bank.gov.ua/get-user-certificate/j8ywoq0zQFL6T0eWEitU" TargetMode="External"/><Relationship Id="rId146" Type="http://schemas.openxmlformats.org/officeDocument/2006/relationships/hyperlink" Target="https://talan.bank.gov.ua/get-user-certificate/j8ywoZbyzvntrFPby7J4" TargetMode="External"/><Relationship Id="rId167" Type="http://schemas.openxmlformats.org/officeDocument/2006/relationships/hyperlink" Target="https://talan.bank.gov.ua/get-user-certificate/j8ywoL3SgMl2DdkvVf5p" TargetMode="External"/><Relationship Id="rId188" Type="http://schemas.openxmlformats.org/officeDocument/2006/relationships/hyperlink" Target="https://talan.bank.gov.ua/get-user-certificate/j8ywo3B9KxnT3udjW_hi" TargetMode="External"/><Relationship Id="rId311" Type="http://schemas.openxmlformats.org/officeDocument/2006/relationships/hyperlink" Target="https://talan.bank.gov.ua/get-user-certificate/j8yworxsv44z5STu5MN_" TargetMode="External"/><Relationship Id="rId332" Type="http://schemas.openxmlformats.org/officeDocument/2006/relationships/hyperlink" Target="https://talan.bank.gov.ua/get-user-certificate/j8ywo4UhfTob90CVEOWs" TargetMode="External"/><Relationship Id="rId353" Type="http://schemas.openxmlformats.org/officeDocument/2006/relationships/hyperlink" Target="https://talan.bank.gov.ua/get-user-certificate/j8ywoXEmKX3DatwQg_GT" TargetMode="External"/><Relationship Id="rId374" Type="http://schemas.openxmlformats.org/officeDocument/2006/relationships/hyperlink" Target="https://talan.bank.gov.ua/get-user-certificate/3EnzdX28Wjs7RQoESAXY" TargetMode="External"/><Relationship Id="rId71" Type="http://schemas.openxmlformats.org/officeDocument/2006/relationships/hyperlink" Target="https://talan.bank.gov.ua/get-user-certificate/j8ywoBi_J2KDgTsfeWe-" TargetMode="External"/><Relationship Id="rId92" Type="http://schemas.openxmlformats.org/officeDocument/2006/relationships/hyperlink" Target="https://talan.bank.gov.ua/get-user-certificate/j8ywoiT4UxTbSmcq2Try" TargetMode="External"/><Relationship Id="rId213" Type="http://schemas.openxmlformats.org/officeDocument/2006/relationships/hyperlink" Target="https://talan.bank.gov.ua/get-user-certificate/j8ywoecBocyaRlPCNdus" TargetMode="External"/><Relationship Id="rId234" Type="http://schemas.openxmlformats.org/officeDocument/2006/relationships/hyperlink" Target="https://talan.bank.gov.ua/get-user-certificate/j8ywo44lpy6XUnrROd--" TargetMode="External"/><Relationship Id="rId2" Type="http://schemas.openxmlformats.org/officeDocument/2006/relationships/hyperlink" Target="https://talan.bank.gov.ua/get-user-certificate/j8ywoL5iHz2M_ulJ2qkE" TargetMode="External"/><Relationship Id="rId29" Type="http://schemas.openxmlformats.org/officeDocument/2006/relationships/hyperlink" Target="https://talan.bank.gov.ua/get-user-certificate/j8ywoolnoxWYkhdBiMgl" TargetMode="External"/><Relationship Id="rId255" Type="http://schemas.openxmlformats.org/officeDocument/2006/relationships/hyperlink" Target="https://talan.bank.gov.ua/get-user-certificate/j8ywodX577AJUIYMUWkP" TargetMode="External"/><Relationship Id="rId276" Type="http://schemas.openxmlformats.org/officeDocument/2006/relationships/hyperlink" Target="https://talan.bank.gov.ua/get-user-certificate/j8ywoSUm7Eo4POYphg9o" TargetMode="External"/><Relationship Id="rId297" Type="http://schemas.openxmlformats.org/officeDocument/2006/relationships/hyperlink" Target="https://talan.bank.gov.ua/get-user-certificate/j8ywo61T4MvgqWaTGrJs" TargetMode="External"/><Relationship Id="rId40" Type="http://schemas.openxmlformats.org/officeDocument/2006/relationships/hyperlink" Target="https://talan.bank.gov.ua/get-user-certificate/j8ywonqj6zyNC96luPLb" TargetMode="External"/><Relationship Id="rId115" Type="http://schemas.openxmlformats.org/officeDocument/2006/relationships/hyperlink" Target="https://talan.bank.gov.ua/get-user-certificate/j8ywoEfXU5z6xEWg2xOn" TargetMode="External"/><Relationship Id="rId136" Type="http://schemas.openxmlformats.org/officeDocument/2006/relationships/hyperlink" Target="https://talan.bank.gov.ua/get-user-certificate/j8ywoZcVHpF0NGWjT1XR" TargetMode="External"/><Relationship Id="rId157" Type="http://schemas.openxmlformats.org/officeDocument/2006/relationships/hyperlink" Target="https://talan.bank.gov.ua/get-user-certificate/j8ywoJyQ23we-45cTUWE" TargetMode="External"/><Relationship Id="rId178" Type="http://schemas.openxmlformats.org/officeDocument/2006/relationships/hyperlink" Target="https://talan.bank.gov.ua/get-user-certificate/j8ywoXs-aX8Yd1e4MV0X" TargetMode="External"/><Relationship Id="rId301" Type="http://schemas.openxmlformats.org/officeDocument/2006/relationships/hyperlink" Target="https://talan.bank.gov.ua/get-user-certificate/j8ywoTfIqJh81K5mJ-V_" TargetMode="External"/><Relationship Id="rId322" Type="http://schemas.openxmlformats.org/officeDocument/2006/relationships/hyperlink" Target="https://talan.bank.gov.ua/get-user-certificate/j8ywoTT2U2Br_klUPymH" TargetMode="External"/><Relationship Id="rId343" Type="http://schemas.openxmlformats.org/officeDocument/2006/relationships/hyperlink" Target="https://talan.bank.gov.ua/get-user-certificate/j8ywo1buL1oWzvIQATqO" TargetMode="External"/><Relationship Id="rId364" Type="http://schemas.openxmlformats.org/officeDocument/2006/relationships/hyperlink" Target="https://talan.bank.gov.ua/get-user-certificate/j8ywos0OHav8uSw1pESx" TargetMode="External"/><Relationship Id="rId61" Type="http://schemas.openxmlformats.org/officeDocument/2006/relationships/hyperlink" Target="https://talan.bank.gov.ua/get-user-certificate/j8ywozmm2RnENOkw8N7_" TargetMode="External"/><Relationship Id="rId82" Type="http://schemas.openxmlformats.org/officeDocument/2006/relationships/hyperlink" Target="https://talan.bank.gov.ua/get-user-certificate/j8ywoDtvpuqZdIe0Hxtl" TargetMode="External"/><Relationship Id="rId199" Type="http://schemas.openxmlformats.org/officeDocument/2006/relationships/hyperlink" Target="https://talan.bank.gov.ua/get-user-certificate/j8ywo70e_bc581cRK59H" TargetMode="External"/><Relationship Id="rId203" Type="http://schemas.openxmlformats.org/officeDocument/2006/relationships/hyperlink" Target="https://talan.bank.gov.ua/get-user-certificate/j8ywo5iTyD7xBtMUyGQD" TargetMode="External"/><Relationship Id="rId19" Type="http://schemas.openxmlformats.org/officeDocument/2006/relationships/hyperlink" Target="https://talan.bank.gov.ua/get-user-certificate/j8ywo0WltAw6O60PAPuj" TargetMode="External"/><Relationship Id="rId224" Type="http://schemas.openxmlformats.org/officeDocument/2006/relationships/hyperlink" Target="https://talan.bank.gov.ua/get-user-certificate/j8ywoDClTNaeu5UeWHTx" TargetMode="External"/><Relationship Id="rId245" Type="http://schemas.openxmlformats.org/officeDocument/2006/relationships/hyperlink" Target="https://talan.bank.gov.ua/get-user-certificate/j8ywoQTPXyZj5DVXJtGi" TargetMode="External"/><Relationship Id="rId266" Type="http://schemas.openxmlformats.org/officeDocument/2006/relationships/hyperlink" Target="https://talan.bank.gov.ua/get-user-certificate/j8ywohRu4iRDrzKJ85iP" TargetMode="External"/><Relationship Id="rId287" Type="http://schemas.openxmlformats.org/officeDocument/2006/relationships/hyperlink" Target="https://talan.bank.gov.ua/get-user-certificate/j8ywommLyKi_e7nAWCEg" TargetMode="External"/><Relationship Id="rId30" Type="http://schemas.openxmlformats.org/officeDocument/2006/relationships/hyperlink" Target="https://talan.bank.gov.ua/get-user-certificate/j8ywoY7SwFvUKda9Vi39" TargetMode="External"/><Relationship Id="rId105" Type="http://schemas.openxmlformats.org/officeDocument/2006/relationships/hyperlink" Target="https://talan.bank.gov.ua/get-user-certificate/j8ywo7YtR6_bQ4d84ZAa" TargetMode="External"/><Relationship Id="rId126" Type="http://schemas.openxmlformats.org/officeDocument/2006/relationships/hyperlink" Target="https://talan.bank.gov.ua/get-user-certificate/j8ywonuR2TFmIA_q4-bg" TargetMode="External"/><Relationship Id="rId147" Type="http://schemas.openxmlformats.org/officeDocument/2006/relationships/hyperlink" Target="https://talan.bank.gov.ua/get-user-certificate/j8ywoXXX0e3DiKp8KS0E" TargetMode="External"/><Relationship Id="rId168" Type="http://schemas.openxmlformats.org/officeDocument/2006/relationships/hyperlink" Target="https://talan.bank.gov.ua/get-user-certificate/j8ywohCUnf3vP1Ho2KVG" TargetMode="External"/><Relationship Id="rId312" Type="http://schemas.openxmlformats.org/officeDocument/2006/relationships/hyperlink" Target="https://talan.bank.gov.ua/get-user-certificate/j8ywoqnUhbpjvByxxx9O" TargetMode="External"/><Relationship Id="rId333" Type="http://schemas.openxmlformats.org/officeDocument/2006/relationships/hyperlink" Target="https://talan.bank.gov.ua/get-user-certificate/j8ywosbjd9K8eyhaXjtc" TargetMode="External"/><Relationship Id="rId354" Type="http://schemas.openxmlformats.org/officeDocument/2006/relationships/hyperlink" Target="https://talan.bank.gov.ua/get-user-certificate/j8ywoZRMlEB1mechbHaW" TargetMode="External"/><Relationship Id="rId51" Type="http://schemas.openxmlformats.org/officeDocument/2006/relationships/hyperlink" Target="https://talan.bank.gov.ua/get-user-certificate/j8ywo0Ljr0VZyUDKVjiw" TargetMode="External"/><Relationship Id="rId72" Type="http://schemas.openxmlformats.org/officeDocument/2006/relationships/hyperlink" Target="https://talan.bank.gov.ua/get-user-certificate/j8ywoDfgD2XEZepghBuK" TargetMode="External"/><Relationship Id="rId93" Type="http://schemas.openxmlformats.org/officeDocument/2006/relationships/hyperlink" Target="https://talan.bank.gov.ua/get-user-certificate/j8ywohAH0s1Hp3dpt_s-" TargetMode="External"/><Relationship Id="rId189" Type="http://schemas.openxmlformats.org/officeDocument/2006/relationships/hyperlink" Target="https://talan.bank.gov.ua/get-user-certificate/j8ywoNWi0WQpCS0hWQ_S" TargetMode="External"/><Relationship Id="rId375" Type="http://schemas.openxmlformats.org/officeDocument/2006/relationships/hyperlink" Target="https://talan.bank.gov.ua/get-user-certificate/3Enzd8N3wjcEoXSHX0Uj" TargetMode="External"/><Relationship Id="rId3" Type="http://schemas.openxmlformats.org/officeDocument/2006/relationships/hyperlink" Target="https://talan.bank.gov.ua/get-user-certificate/j8ywobB8Ca0z4xsORGqh" TargetMode="External"/><Relationship Id="rId214" Type="http://schemas.openxmlformats.org/officeDocument/2006/relationships/hyperlink" Target="https://talan.bank.gov.ua/get-user-certificate/j8ywo6KAzJsLb0zTQF_p" TargetMode="External"/><Relationship Id="rId235" Type="http://schemas.openxmlformats.org/officeDocument/2006/relationships/hyperlink" Target="https://talan.bank.gov.ua/get-user-certificate/j8ywoF3GUiueDAz_WEys" TargetMode="External"/><Relationship Id="rId256" Type="http://schemas.openxmlformats.org/officeDocument/2006/relationships/hyperlink" Target="https://talan.bank.gov.ua/get-user-certificate/j8ywoV8o9mDr3rKGa-Vh" TargetMode="External"/><Relationship Id="rId277" Type="http://schemas.openxmlformats.org/officeDocument/2006/relationships/hyperlink" Target="https://talan.bank.gov.ua/get-user-certificate/j8ywoQ5nWPEE2icc7mBj" TargetMode="External"/><Relationship Id="rId298" Type="http://schemas.openxmlformats.org/officeDocument/2006/relationships/hyperlink" Target="https://talan.bank.gov.ua/get-user-certificate/j8ywoABAQWFG0kAJIW08" TargetMode="External"/><Relationship Id="rId116" Type="http://schemas.openxmlformats.org/officeDocument/2006/relationships/hyperlink" Target="https://talan.bank.gov.ua/get-user-certificate/j8ywo3_3E2ntQ6wptAIi" TargetMode="External"/><Relationship Id="rId137" Type="http://schemas.openxmlformats.org/officeDocument/2006/relationships/hyperlink" Target="https://talan.bank.gov.ua/get-user-certificate/j8ywoNWEieJJPMQ7VqMH" TargetMode="External"/><Relationship Id="rId158" Type="http://schemas.openxmlformats.org/officeDocument/2006/relationships/hyperlink" Target="https://talan.bank.gov.ua/get-user-certificate/j8ywoDB61rTsyeJ5YQ44" TargetMode="External"/><Relationship Id="rId302" Type="http://schemas.openxmlformats.org/officeDocument/2006/relationships/hyperlink" Target="https://talan.bank.gov.ua/get-user-certificate/j8ywobX5mDM8a-ozaB3W" TargetMode="External"/><Relationship Id="rId323" Type="http://schemas.openxmlformats.org/officeDocument/2006/relationships/hyperlink" Target="https://talan.bank.gov.ua/get-user-certificate/j8ywoRfTwfF74PxzfVPv" TargetMode="External"/><Relationship Id="rId344" Type="http://schemas.openxmlformats.org/officeDocument/2006/relationships/hyperlink" Target="https://talan.bank.gov.ua/get-user-certificate/j8ywohKNf_5wnNq16SJx" TargetMode="External"/><Relationship Id="rId20" Type="http://schemas.openxmlformats.org/officeDocument/2006/relationships/hyperlink" Target="https://talan.bank.gov.ua/get-user-certificate/j8ywoE7NamKpFdfujLI5" TargetMode="External"/><Relationship Id="rId41" Type="http://schemas.openxmlformats.org/officeDocument/2006/relationships/hyperlink" Target="https://talan.bank.gov.ua/get-user-certificate/j8ywo7rHEMwMp6vCx7LB" TargetMode="External"/><Relationship Id="rId62" Type="http://schemas.openxmlformats.org/officeDocument/2006/relationships/hyperlink" Target="https://talan.bank.gov.ua/get-user-certificate/j8ywoHjlQDaL8vuQOCmJ" TargetMode="External"/><Relationship Id="rId83" Type="http://schemas.openxmlformats.org/officeDocument/2006/relationships/hyperlink" Target="https://talan.bank.gov.ua/get-user-certificate/j8ywo5vgpVtaGxhX87m_" TargetMode="External"/><Relationship Id="rId179" Type="http://schemas.openxmlformats.org/officeDocument/2006/relationships/hyperlink" Target="https://talan.bank.gov.ua/get-user-certificate/j8ywoE2kZyzy5vhlJV-_" TargetMode="External"/><Relationship Id="rId365" Type="http://schemas.openxmlformats.org/officeDocument/2006/relationships/hyperlink" Target="https://talan.bank.gov.ua/get-user-certificate/j8ywohRPt0iWvrdtZgBE" TargetMode="External"/><Relationship Id="rId190" Type="http://schemas.openxmlformats.org/officeDocument/2006/relationships/hyperlink" Target="https://talan.bank.gov.ua/get-user-certificate/j8ywotgoSithuMOGffgz" TargetMode="External"/><Relationship Id="rId204" Type="http://schemas.openxmlformats.org/officeDocument/2006/relationships/hyperlink" Target="https://talan.bank.gov.ua/get-user-certificate/j8ywodB-0umSd8prBmO2" TargetMode="External"/><Relationship Id="rId225" Type="http://schemas.openxmlformats.org/officeDocument/2006/relationships/hyperlink" Target="https://talan.bank.gov.ua/get-user-certificate/j8ywoor5aOaq-8-6sjX-" TargetMode="External"/><Relationship Id="rId246" Type="http://schemas.openxmlformats.org/officeDocument/2006/relationships/hyperlink" Target="https://talan.bank.gov.ua/get-user-certificate/j8ywo36raGHAfMIqVZ1g" TargetMode="External"/><Relationship Id="rId267" Type="http://schemas.openxmlformats.org/officeDocument/2006/relationships/hyperlink" Target="https://talan.bank.gov.ua/get-user-certificate/j8ywodbsLf-PleBsGB5Y" TargetMode="External"/><Relationship Id="rId288" Type="http://schemas.openxmlformats.org/officeDocument/2006/relationships/hyperlink" Target="https://talan.bank.gov.ua/get-user-certificate/j8ywoAQSQdIQQajRx5p1" TargetMode="External"/><Relationship Id="rId106" Type="http://schemas.openxmlformats.org/officeDocument/2006/relationships/hyperlink" Target="https://talan.bank.gov.ua/get-user-certificate/j8ywocg6A34pLodeEnye" TargetMode="External"/><Relationship Id="rId127" Type="http://schemas.openxmlformats.org/officeDocument/2006/relationships/hyperlink" Target="https://talan.bank.gov.ua/get-user-certificate/j8ywoFKN0kFkdGVvnRWX" TargetMode="External"/><Relationship Id="rId313" Type="http://schemas.openxmlformats.org/officeDocument/2006/relationships/hyperlink" Target="https://talan.bank.gov.ua/get-user-certificate/j8ywo-gRYiyRCc-MxJ6w" TargetMode="External"/><Relationship Id="rId10" Type="http://schemas.openxmlformats.org/officeDocument/2006/relationships/hyperlink" Target="https://talan.bank.gov.ua/get-user-certificate/j8ywotBrTVrKsgQz2og0" TargetMode="External"/><Relationship Id="rId31" Type="http://schemas.openxmlformats.org/officeDocument/2006/relationships/hyperlink" Target="https://talan.bank.gov.ua/get-user-certificate/j8ywoA8QXEiilWtjzFnd" TargetMode="External"/><Relationship Id="rId52" Type="http://schemas.openxmlformats.org/officeDocument/2006/relationships/hyperlink" Target="https://talan.bank.gov.ua/get-user-certificate/j8ywoq_jZf4gccV-Ksqo" TargetMode="External"/><Relationship Id="rId73" Type="http://schemas.openxmlformats.org/officeDocument/2006/relationships/hyperlink" Target="https://talan.bank.gov.ua/get-user-certificate/j8ywo-EXaTlL5JJ4DrFd" TargetMode="External"/><Relationship Id="rId94" Type="http://schemas.openxmlformats.org/officeDocument/2006/relationships/hyperlink" Target="https://talan.bank.gov.ua/get-user-certificate/j8ywojop1FmLv7ucL43z" TargetMode="External"/><Relationship Id="rId148" Type="http://schemas.openxmlformats.org/officeDocument/2006/relationships/hyperlink" Target="https://talan.bank.gov.ua/get-user-certificate/j8ywozpDx4f3e0dQMZtZ" TargetMode="External"/><Relationship Id="rId169" Type="http://schemas.openxmlformats.org/officeDocument/2006/relationships/hyperlink" Target="https://talan.bank.gov.ua/get-user-certificate/j8ywooK4cEN42obGxGUh" TargetMode="External"/><Relationship Id="rId334" Type="http://schemas.openxmlformats.org/officeDocument/2006/relationships/hyperlink" Target="https://talan.bank.gov.ua/get-user-certificate/j8ywoUfdLHaa9mB1tqD8" TargetMode="External"/><Relationship Id="rId355" Type="http://schemas.openxmlformats.org/officeDocument/2006/relationships/hyperlink" Target="https://talan.bank.gov.ua/get-user-certificate/j8ywoAeUk12zFFhwqtXb" TargetMode="External"/><Relationship Id="rId376" Type="http://schemas.openxmlformats.org/officeDocument/2006/relationships/printerSettings" Target="../printerSettings/printerSettings1.bin"/><Relationship Id="rId4" Type="http://schemas.openxmlformats.org/officeDocument/2006/relationships/hyperlink" Target="https://talan.bank.gov.ua/get-user-certificate/j8ywoO52Iw4CGqMjGPeI" TargetMode="External"/><Relationship Id="rId180" Type="http://schemas.openxmlformats.org/officeDocument/2006/relationships/hyperlink" Target="https://talan.bank.gov.ua/get-user-certificate/j8ywoatzv3oW9YSLrVbK" TargetMode="External"/><Relationship Id="rId215" Type="http://schemas.openxmlformats.org/officeDocument/2006/relationships/hyperlink" Target="https://talan.bank.gov.ua/get-user-certificate/j8ywoa_MArY66eZ7vfsi" TargetMode="External"/><Relationship Id="rId236" Type="http://schemas.openxmlformats.org/officeDocument/2006/relationships/hyperlink" Target="https://talan.bank.gov.ua/get-user-certificate/j8ywoLql5FWDHZc3DilS" TargetMode="External"/><Relationship Id="rId257" Type="http://schemas.openxmlformats.org/officeDocument/2006/relationships/hyperlink" Target="https://talan.bank.gov.ua/get-user-certificate/j8ywoPld4ZdjLxUHGT5V" TargetMode="External"/><Relationship Id="rId278" Type="http://schemas.openxmlformats.org/officeDocument/2006/relationships/hyperlink" Target="https://talan.bank.gov.ua/get-user-certificate/j8ywoim89VpUfpayASnE" TargetMode="External"/><Relationship Id="rId303" Type="http://schemas.openxmlformats.org/officeDocument/2006/relationships/hyperlink" Target="https://talan.bank.gov.ua/get-user-certificate/j8ywoMuCkGywA4g8LqR7" TargetMode="External"/><Relationship Id="rId42" Type="http://schemas.openxmlformats.org/officeDocument/2006/relationships/hyperlink" Target="https://talan.bank.gov.ua/get-user-certificate/j8ywohTrlUQQzc4aoyRh" TargetMode="External"/><Relationship Id="rId84" Type="http://schemas.openxmlformats.org/officeDocument/2006/relationships/hyperlink" Target="https://talan.bank.gov.ua/get-user-certificate/j8ywoO8nPIEAwq8Zghzx" TargetMode="External"/><Relationship Id="rId138" Type="http://schemas.openxmlformats.org/officeDocument/2006/relationships/hyperlink" Target="https://talan.bank.gov.ua/get-user-certificate/j8ywodLcb7gOtCWLigyd" TargetMode="External"/><Relationship Id="rId345" Type="http://schemas.openxmlformats.org/officeDocument/2006/relationships/hyperlink" Target="https://talan.bank.gov.ua/get-user-certificate/j8ywoAerv64Bu_9Wa79K" TargetMode="External"/><Relationship Id="rId191" Type="http://schemas.openxmlformats.org/officeDocument/2006/relationships/hyperlink" Target="https://talan.bank.gov.ua/get-user-certificate/j8ywoGFI2iKjdlHzXFHN" TargetMode="External"/><Relationship Id="rId205" Type="http://schemas.openxmlformats.org/officeDocument/2006/relationships/hyperlink" Target="https://talan.bank.gov.ua/get-user-certificate/j8ywoVVhbtFHzvaewPyr" TargetMode="External"/><Relationship Id="rId247" Type="http://schemas.openxmlformats.org/officeDocument/2006/relationships/hyperlink" Target="https://talan.bank.gov.ua/get-user-certificate/j8ywo4ij_WFbYEqtFIE1" TargetMode="External"/><Relationship Id="rId107" Type="http://schemas.openxmlformats.org/officeDocument/2006/relationships/hyperlink" Target="https://talan.bank.gov.ua/get-user-certificate/j8ywoBVg5FEpu83PVoN4" TargetMode="External"/><Relationship Id="rId289" Type="http://schemas.openxmlformats.org/officeDocument/2006/relationships/hyperlink" Target="https://talan.bank.gov.ua/get-user-certificate/j8ywo_sfQeUnmViPAIT4" TargetMode="External"/><Relationship Id="rId11" Type="http://schemas.openxmlformats.org/officeDocument/2006/relationships/hyperlink" Target="https://talan.bank.gov.ua/get-user-certificate/j8ywohrHFWUsc20Fg-rk" TargetMode="External"/><Relationship Id="rId53" Type="http://schemas.openxmlformats.org/officeDocument/2006/relationships/hyperlink" Target="https://talan.bank.gov.ua/get-user-certificate/j8ywo0ankQ5FEtEjBijt" TargetMode="External"/><Relationship Id="rId149" Type="http://schemas.openxmlformats.org/officeDocument/2006/relationships/hyperlink" Target="https://talan.bank.gov.ua/get-user-certificate/j8ywoaLXWsPZTLUltYOB" TargetMode="External"/><Relationship Id="rId314" Type="http://schemas.openxmlformats.org/officeDocument/2006/relationships/hyperlink" Target="https://talan.bank.gov.ua/get-user-certificate/j8ywonqAvNVI3vpZaZmm" TargetMode="External"/><Relationship Id="rId356" Type="http://schemas.openxmlformats.org/officeDocument/2006/relationships/hyperlink" Target="https://talan.bank.gov.ua/get-user-certificate/j8ywo4WIfSjNKBZZlNYg" TargetMode="External"/><Relationship Id="rId95" Type="http://schemas.openxmlformats.org/officeDocument/2006/relationships/hyperlink" Target="https://talan.bank.gov.ua/get-user-certificate/j8ywoxydJYVzUSlBh9Vk" TargetMode="External"/><Relationship Id="rId160" Type="http://schemas.openxmlformats.org/officeDocument/2006/relationships/hyperlink" Target="https://talan.bank.gov.ua/get-user-certificate/j8ywoidw4H-VJUE-mcik" TargetMode="External"/><Relationship Id="rId216" Type="http://schemas.openxmlformats.org/officeDocument/2006/relationships/hyperlink" Target="https://talan.bank.gov.ua/get-user-certificate/j8ywoMa_STINxNy9ZNDi" TargetMode="External"/><Relationship Id="rId258" Type="http://schemas.openxmlformats.org/officeDocument/2006/relationships/hyperlink" Target="https://talan.bank.gov.ua/get-user-certificate/j8ywo0hfV0z7OWZ7i2F0" TargetMode="External"/><Relationship Id="rId22" Type="http://schemas.openxmlformats.org/officeDocument/2006/relationships/hyperlink" Target="https://talan.bank.gov.ua/get-user-certificate/j8ywoafeTV9xo2xkFB2X" TargetMode="External"/><Relationship Id="rId64" Type="http://schemas.openxmlformats.org/officeDocument/2006/relationships/hyperlink" Target="https://talan.bank.gov.ua/get-user-certificate/j8ywo9Ubpe0rw5NnYDpM" TargetMode="External"/><Relationship Id="rId118" Type="http://schemas.openxmlformats.org/officeDocument/2006/relationships/hyperlink" Target="https://talan.bank.gov.ua/get-user-certificate/j8ywoime5d3abw3D06S8" TargetMode="External"/><Relationship Id="rId325" Type="http://schemas.openxmlformats.org/officeDocument/2006/relationships/hyperlink" Target="https://talan.bank.gov.ua/get-user-certificate/j8ywo0FXV1waSTGsckKt" TargetMode="External"/><Relationship Id="rId367" Type="http://schemas.openxmlformats.org/officeDocument/2006/relationships/hyperlink" Target="https://talan.bank.gov.ua/get-user-certificate/j8ywo8yQZDhpdiK9a-aQ" TargetMode="External"/><Relationship Id="rId171" Type="http://schemas.openxmlformats.org/officeDocument/2006/relationships/hyperlink" Target="https://talan.bank.gov.ua/get-user-certificate/j8ywoktVf-9T9BqW-JEJ" TargetMode="External"/><Relationship Id="rId227" Type="http://schemas.openxmlformats.org/officeDocument/2006/relationships/hyperlink" Target="https://talan.bank.gov.ua/get-user-certificate/j8ywoqIi1GNMeuP3_65D" TargetMode="External"/><Relationship Id="rId269" Type="http://schemas.openxmlformats.org/officeDocument/2006/relationships/hyperlink" Target="https://talan.bank.gov.ua/get-user-certificate/j8ywo_vMGGri2BteMdfe" TargetMode="External"/><Relationship Id="rId33" Type="http://schemas.openxmlformats.org/officeDocument/2006/relationships/hyperlink" Target="https://talan.bank.gov.ua/get-user-certificate/j8ywoTdP6vxsL0lk6B8E" TargetMode="External"/><Relationship Id="rId129" Type="http://schemas.openxmlformats.org/officeDocument/2006/relationships/hyperlink" Target="https://talan.bank.gov.ua/get-user-certificate/j8ywo9VGgg_mHXfvdpG-" TargetMode="External"/><Relationship Id="rId280" Type="http://schemas.openxmlformats.org/officeDocument/2006/relationships/hyperlink" Target="https://talan.bank.gov.ua/get-user-certificate/j8ywoGb0yviBFwoDz3Bx" TargetMode="External"/><Relationship Id="rId336" Type="http://schemas.openxmlformats.org/officeDocument/2006/relationships/hyperlink" Target="https://talan.bank.gov.ua/get-user-certificate/j8ywo7ZN90cmVzKD5cGu" TargetMode="External"/><Relationship Id="rId75" Type="http://schemas.openxmlformats.org/officeDocument/2006/relationships/hyperlink" Target="https://talan.bank.gov.ua/get-user-certificate/j8ywoWXjzzZhJSBFXpTR" TargetMode="External"/><Relationship Id="rId140" Type="http://schemas.openxmlformats.org/officeDocument/2006/relationships/hyperlink" Target="https://talan.bank.gov.ua/get-user-certificate/j8ywo3qw4jXzwBYs-Hgt" TargetMode="External"/><Relationship Id="rId182" Type="http://schemas.openxmlformats.org/officeDocument/2006/relationships/hyperlink" Target="https://talan.bank.gov.ua/get-user-certificate/j8ywoPxS5JkZqz3DiRTX" TargetMode="External"/><Relationship Id="rId6" Type="http://schemas.openxmlformats.org/officeDocument/2006/relationships/hyperlink" Target="https://talan.bank.gov.ua/get-user-certificate/j8ywo-K8QMDfmQLpkkyE" TargetMode="External"/><Relationship Id="rId238" Type="http://schemas.openxmlformats.org/officeDocument/2006/relationships/hyperlink" Target="https://talan.bank.gov.ua/get-user-certificate/j8ywoR_UCV_MfA8l2qG1" TargetMode="External"/><Relationship Id="rId291" Type="http://schemas.openxmlformats.org/officeDocument/2006/relationships/hyperlink" Target="https://talan.bank.gov.ua/get-user-certificate/j8ywohFzkp6FUPeBGkfS" TargetMode="External"/><Relationship Id="rId305" Type="http://schemas.openxmlformats.org/officeDocument/2006/relationships/hyperlink" Target="https://talan.bank.gov.ua/get-user-certificate/j8ywoz6Y98WmLl3RstmL" TargetMode="External"/><Relationship Id="rId347" Type="http://schemas.openxmlformats.org/officeDocument/2006/relationships/hyperlink" Target="https://talan.bank.gov.ua/get-user-certificate/j8ywoT-MBkXe67OjtcO7" TargetMode="External"/><Relationship Id="rId44" Type="http://schemas.openxmlformats.org/officeDocument/2006/relationships/hyperlink" Target="https://talan.bank.gov.ua/get-user-certificate/j8ywoFLNPVoA5d_2uwxZ" TargetMode="External"/><Relationship Id="rId86" Type="http://schemas.openxmlformats.org/officeDocument/2006/relationships/hyperlink" Target="https://talan.bank.gov.ua/get-user-certificate/j8ywoy_bnSjG-gMGc-pd" TargetMode="External"/><Relationship Id="rId151" Type="http://schemas.openxmlformats.org/officeDocument/2006/relationships/hyperlink" Target="https://talan.bank.gov.ua/get-user-certificate/j8ywoTR2e2CaWHxegypN" TargetMode="External"/><Relationship Id="rId193" Type="http://schemas.openxmlformats.org/officeDocument/2006/relationships/hyperlink" Target="https://talan.bank.gov.ua/get-user-certificate/j8ywoQaQXBF6bKU1BQvh" TargetMode="External"/><Relationship Id="rId207" Type="http://schemas.openxmlformats.org/officeDocument/2006/relationships/hyperlink" Target="https://talan.bank.gov.ua/get-user-certificate/j8ywoY1RQTjekGyB0E6i" TargetMode="External"/><Relationship Id="rId249" Type="http://schemas.openxmlformats.org/officeDocument/2006/relationships/hyperlink" Target="https://talan.bank.gov.ua/get-user-certificate/j8ywoKeQYuV5IkVtiNLI" TargetMode="External"/><Relationship Id="rId13" Type="http://schemas.openxmlformats.org/officeDocument/2006/relationships/hyperlink" Target="https://talan.bank.gov.ua/get-user-certificate/j8ywoFz18ehsoy4Xxi_-" TargetMode="External"/><Relationship Id="rId109" Type="http://schemas.openxmlformats.org/officeDocument/2006/relationships/hyperlink" Target="https://talan.bank.gov.ua/get-user-certificate/j8ywoCCrwImM3c1RyHmb" TargetMode="External"/><Relationship Id="rId260" Type="http://schemas.openxmlformats.org/officeDocument/2006/relationships/hyperlink" Target="https://talan.bank.gov.ua/get-user-certificate/j8ywoFZlAsaS012JzM1m" TargetMode="External"/><Relationship Id="rId316" Type="http://schemas.openxmlformats.org/officeDocument/2006/relationships/hyperlink" Target="https://talan.bank.gov.ua/get-user-certificate/j8ywoNVZtjgXhdFNxadY" TargetMode="External"/><Relationship Id="rId55" Type="http://schemas.openxmlformats.org/officeDocument/2006/relationships/hyperlink" Target="https://talan.bank.gov.ua/get-user-certificate/j8ywoGRrnWeGnK_EpvJt" TargetMode="External"/><Relationship Id="rId97" Type="http://schemas.openxmlformats.org/officeDocument/2006/relationships/hyperlink" Target="https://talan.bank.gov.ua/get-user-certificate/j8ywoGXACCpMII3czZ8C" TargetMode="External"/><Relationship Id="rId120" Type="http://schemas.openxmlformats.org/officeDocument/2006/relationships/hyperlink" Target="https://talan.bank.gov.ua/get-user-certificate/j8ywoBTOxFWWzYPAvbIW" TargetMode="External"/><Relationship Id="rId358" Type="http://schemas.openxmlformats.org/officeDocument/2006/relationships/hyperlink" Target="https://talan.bank.gov.ua/get-user-certificate/j8ywoSQuDU4nwefZj__q" TargetMode="External"/><Relationship Id="rId162" Type="http://schemas.openxmlformats.org/officeDocument/2006/relationships/hyperlink" Target="https://talan.bank.gov.ua/get-user-certificate/j8ywoYS0VyIQpfhVsX8J" TargetMode="External"/><Relationship Id="rId218" Type="http://schemas.openxmlformats.org/officeDocument/2006/relationships/hyperlink" Target="https://talan.bank.gov.ua/get-user-certificate/j8ywoX6f29HNf88_H2GD" TargetMode="External"/><Relationship Id="rId271" Type="http://schemas.openxmlformats.org/officeDocument/2006/relationships/hyperlink" Target="https://talan.bank.gov.ua/get-user-certificate/j8ywoOzkK5pAyrXeOCwq" TargetMode="External"/><Relationship Id="rId24" Type="http://schemas.openxmlformats.org/officeDocument/2006/relationships/hyperlink" Target="https://talan.bank.gov.ua/get-user-certificate/j8ywoHlVKSdknTHPK0bO" TargetMode="External"/><Relationship Id="rId66" Type="http://schemas.openxmlformats.org/officeDocument/2006/relationships/hyperlink" Target="https://talan.bank.gov.ua/get-user-certificate/j8ywoqwTT60Xretx-uBB" TargetMode="External"/><Relationship Id="rId131" Type="http://schemas.openxmlformats.org/officeDocument/2006/relationships/hyperlink" Target="https://talan.bank.gov.ua/get-user-certificate/j8ywooe7FU8AS26Z8GzB" TargetMode="External"/><Relationship Id="rId327" Type="http://schemas.openxmlformats.org/officeDocument/2006/relationships/hyperlink" Target="https://talan.bank.gov.ua/get-user-certificate/j8ywoBe8Qj7P64ZF21qU" TargetMode="External"/><Relationship Id="rId369" Type="http://schemas.openxmlformats.org/officeDocument/2006/relationships/hyperlink" Target="https://talan.bank.gov.ua/get-user-certificate/j8ywokqWmKAdkp17tv2K" TargetMode="External"/><Relationship Id="rId173" Type="http://schemas.openxmlformats.org/officeDocument/2006/relationships/hyperlink" Target="https://talan.bank.gov.ua/get-user-certificate/j8ywoaQi_DqyrS6YjSzN" TargetMode="External"/><Relationship Id="rId229" Type="http://schemas.openxmlformats.org/officeDocument/2006/relationships/hyperlink" Target="https://talan.bank.gov.ua/get-user-certificate/j8ywo0lo68CcnmDIsBKl" TargetMode="External"/><Relationship Id="rId240" Type="http://schemas.openxmlformats.org/officeDocument/2006/relationships/hyperlink" Target="https://talan.bank.gov.ua/get-user-certificate/j8ywoTnTJ7vxbHQpNO-G" TargetMode="External"/><Relationship Id="rId35" Type="http://schemas.openxmlformats.org/officeDocument/2006/relationships/hyperlink" Target="https://talan.bank.gov.ua/get-user-certificate/j8ywoaWKv2UKPJfGCNDj" TargetMode="External"/><Relationship Id="rId77" Type="http://schemas.openxmlformats.org/officeDocument/2006/relationships/hyperlink" Target="https://talan.bank.gov.ua/get-user-certificate/j8ywoDXnWN9J5CuTOCnx" TargetMode="External"/><Relationship Id="rId100" Type="http://schemas.openxmlformats.org/officeDocument/2006/relationships/hyperlink" Target="https://talan.bank.gov.ua/get-user-certificate/j8ywons56Oa2laWWLhcV" TargetMode="External"/><Relationship Id="rId282" Type="http://schemas.openxmlformats.org/officeDocument/2006/relationships/hyperlink" Target="https://talan.bank.gov.ua/get-user-certificate/j8ywooj1FDaPHDFUv9ZW" TargetMode="External"/><Relationship Id="rId338" Type="http://schemas.openxmlformats.org/officeDocument/2006/relationships/hyperlink" Target="https://talan.bank.gov.ua/get-user-certificate/j8ywo_pdGfxLLsUYOts9" TargetMode="External"/><Relationship Id="rId8" Type="http://schemas.openxmlformats.org/officeDocument/2006/relationships/hyperlink" Target="https://talan.bank.gov.ua/get-user-certificate/j8ywouyaUGBCgbv_HTPM" TargetMode="External"/><Relationship Id="rId142" Type="http://schemas.openxmlformats.org/officeDocument/2006/relationships/hyperlink" Target="https://talan.bank.gov.ua/get-user-certificate/j8ywoyDes1oNCkSt7HBU" TargetMode="External"/><Relationship Id="rId184" Type="http://schemas.openxmlformats.org/officeDocument/2006/relationships/hyperlink" Target="https://talan.bank.gov.ua/get-user-certificate/j8ywoOZIBCbH30MT85Du" TargetMode="External"/><Relationship Id="rId251" Type="http://schemas.openxmlformats.org/officeDocument/2006/relationships/hyperlink" Target="https://talan.bank.gov.ua/get-user-certificate/j8ywoNb3WKb0LqA9D8jM" TargetMode="External"/><Relationship Id="rId46" Type="http://schemas.openxmlformats.org/officeDocument/2006/relationships/hyperlink" Target="https://talan.bank.gov.ua/get-user-certificate/j8ywoAxBX2uYKJ3CfLPn" TargetMode="External"/><Relationship Id="rId293" Type="http://schemas.openxmlformats.org/officeDocument/2006/relationships/hyperlink" Target="https://talan.bank.gov.ua/get-user-certificate/j8ywovwrtUKsse0t92Zf" TargetMode="External"/><Relationship Id="rId307" Type="http://schemas.openxmlformats.org/officeDocument/2006/relationships/hyperlink" Target="https://talan.bank.gov.ua/get-user-certificate/j8ywoJZ-VMbKNWrPC-xP" TargetMode="External"/><Relationship Id="rId349" Type="http://schemas.openxmlformats.org/officeDocument/2006/relationships/hyperlink" Target="https://talan.bank.gov.ua/get-user-certificate/j8ywoT566DeXmkLU5G6r" TargetMode="External"/><Relationship Id="rId88" Type="http://schemas.openxmlformats.org/officeDocument/2006/relationships/hyperlink" Target="https://talan.bank.gov.ua/get-user-certificate/j8ywoUptlIWXzFWY9LX7" TargetMode="External"/><Relationship Id="rId111" Type="http://schemas.openxmlformats.org/officeDocument/2006/relationships/hyperlink" Target="https://talan.bank.gov.ua/get-user-certificate/j8ywoP15wuUtdIz_GUAY" TargetMode="External"/><Relationship Id="rId153" Type="http://schemas.openxmlformats.org/officeDocument/2006/relationships/hyperlink" Target="https://talan.bank.gov.ua/get-user-certificate/j8ywoRixyNNvT8cAjabI" TargetMode="External"/><Relationship Id="rId195" Type="http://schemas.openxmlformats.org/officeDocument/2006/relationships/hyperlink" Target="https://talan.bank.gov.ua/get-user-certificate/j8ywo0jj9Dro43o3Gpy_" TargetMode="External"/><Relationship Id="rId209" Type="http://schemas.openxmlformats.org/officeDocument/2006/relationships/hyperlink" Target="https://talan.bank.gov.ua/get-user-certificate/j8ywoMd3g5gcgdjyAfTQ" TargetMode="External"/><Relationship Id="rId360" Type="http://schemas.openxmlformats.org/officeDocument/2006/relationships/hyperlink" Target="https://talan.bank.gov.ua/get-user-certificate/j8ywo0u5-GMmvovGu_9M" TargetMode="External"/><Relationship Id="rId220" Type="http://schemas.openxmlformats.org/officeDocument/2006/relationships/hyperlink" Target="https://talan.bank.gov.ua/get-user-certificate/j8ywoOWX4h-1-AeIwErz" TargetMode="External"/><Relationship Id="rId15" Type="http://schemas.openxmlformats.org/officeDocument/2006/relationships/hyperlink" Target="https://talan.bank.gov.ua/get-user-certificate/j8ywoyfRaSDW0Qsjj_y4" TargetMode="External"/><Relationship Id="rId57" Type="http://schemas.openxmlformats.org/officeDocument/2006/relationships/hyperlink" Target="https://talan.bank.gov.ua/get-user-certificate/j8ywobHVg2fN8KEhhZ1_" TargetMode="External"/><Relationship Id="rId262" Type="http://schemas.openxmlformats.org/officeDocument/2006/relationships/hyperlink" Target="https://talan.bank.gov.ua/get-user-certificate/j8ywoObk1Om1MX_6hAVR" TargetMode="External"/><Relationship Id="rId318" Type="http://schemas.openxmlformats.org/officeDocument/2006/relationships/hyperlink" Target="https://talan.bank.gov.ua/get-user-certificate/j8ywo9keXwhoV0NVn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6"/>
  <sheetViews>
    <sheetView tabSelected="1" topLeftCell="A367" workbookViewId="0">
      <selection activeCell="B381" sqref="B381"/>
    </sheetView>
  </sheetViews>
  <sheetFormatPr defaultRowHeight="14.4" x14ac:dyDescent="0.3"/>
  <cols>
    <col min="1" max="1" width="14.5546875" customWidth="1"/>
    <col min="2" max="2" width="19.6640625" customWidth="1"/>
    <col min="3" max="3" width="29.33203125" customWidth="1"/>
    <col min="4" max="4" width="58.21875" customWidth="1"/>
    <col min="5" max="5" width="25.3320312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1108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HYPERLINK("https://talan.bank.gov.ua/get-user-certificate/j8ywo1B7mR3SP3NZm-AP","Завантажити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HYPERLINK("https://talan.bank.gov.ua/get-user-certificate/j8ywoL5iHz2M_ulJ2qkE","Завантажити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HYPERLINK("https://talan.bank.gov.ua/get-user-certificate/j8ywobB8Ca0z4xsORGqh","Завантажити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HYPERLINK("https://talan.bank.gov.ua/get-user-certificate/j8ywoO52Iw4CGqMjGPeI","Завантажити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HYPERLINK("https://talan.bank.gov.ua/get-user-certificate/j8ywonBCQXcH6Kcnv9aO","Завантажити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HYPERLINK("https://talan.bank.gov.ua/get-user-certificate/j8ywo-K8QMDfmQLpkkyE","Завантажити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HYPERLINK("https://talan.bank.gov.ua/get-user-certificate/j8ywo-aqS8RE_os7EoCO","Завантажити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HYPERLINK("https://talan.bank.gov.ua/get-user-certificate/j8ywouyaUGBCgbv_HTPM","Завантажити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HYPERLINK("https://talan.bank.gov.ua/get-user-certificate/j8ywofAGKB_FKfneP5Zo","Завантажити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HYPERLINK("https://talan.bank.gov.ua/get-user-certificate/j8ywotBrTVrKsgQz2og0","Завантажити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HYPERLINK("https://talan.bank.gov.ua/get-user-certificate/j8ywohrHFWUsc20Fg-rk","Завантажити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HYPERLINK("https://talan.bank.gov.ua/get-user-certificate/j8ywobnS4QPGHoeb8gYp","Завантажити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HYPERLINK("https://talan.bank.gov.ua/get-user-certificate/j8ywoFz18ehsoy4Xxi_-","Завантажити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HYPERLINK("https://talan.bank.gov.ua/get-user-certificate/j8ywo5bHVdvJ4cjPZfnp","Завантажити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HYPERLINK("https://talan.bank.gov.ua/get-user-certificate/j8ywoyfRaSDW0Qsjj_y4","Завантажити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HYPERLINK("https://talan.bank.gov.ua/get-user-certificate/j8ywoeCSW2Mx-8zzfGXG","Завантажити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HYPERLINK("https://talan.bank.gov.ua/get-user-certificate/j8ywolvouMFs3de645iV","Завантажити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HYPERLINK("https://talan.bank.gov.ua/get-user-certificate/j8ywoBfZHBB4w0MQiSZ_","Завантажити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HYPERLINK("https://talan.bank.gov.ua/get-user-certificate/j8ywo0WltAw6O60PAPuj","Завантажити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HYPERLINK("https://talan.bank.gov.ua/get-user-certificate/j8ywoE7NamKpFdfujLI5","Завантажити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HYPERLINK("https://talan.bank.gov.ua/get-user-certificate/j8ywoBbUUopUqbccpKwV","Завантажити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HYPERLINK("https://talan.bank.gov.ua/get-user-certificate/j8ywoafeTV9xo2xkFB2X","Завантажити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HYPERLINK("https://talan.bank.gov.ua/get-user-certificate/j8ywoUf_MQ-pYcNWYdjR","Завантажити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HYPERLINK("https://talan.bank.gov.ua/get-user-certificate/j8ywoHlVKSdknTHPK0bO","Завантажити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HYPERLINK("https://talan.bank.gov.ua/get-user-certificate/j8ywoSqF8-S2d_JIR1k2","Завантажити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HYPERLINK("https://talan.bank.gov.ua/get-user-certificate/j8ywofZLGcUQJ5aStxKt","Завантажити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HYPERLINK("https://talan.bank.gov.ua/get-user-certificate/j8ywonEvWwEABuYaFzfL","Завантажити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HYPERLINK("https://talan.bank.gov.ua/get-user-certificate/j8ywoOB--VvMKM0TAaCk","Завантажити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HYPERLINK("https://talan.bank.gov.ua/get-user-certificate/j8ywoolnoxWYkhdBiMgl","Завантажити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HYPERLINK("https://talan.bank.gov.ua/get-user-certificate/j8ywoY7SwFvUKda9Vi39","Завантажити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HYPERLINK("https://talan.bank.gov.ua/get-user-certificate/j8ywoA8QXEiilWtjzFnd","Завантажити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HYPERLINK("https://talan.bank.gov.ua/get-user-certificate/j8ywooj4hhX5WxwGjOJs","Завантажити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HYPERLINK("https://talan.bank.gov.ua/get-user-certificate/j8ywoTdP6vxsL0lk6B8E","Завантажити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HYPERLINK("https://talan.bank.gov.ua/get-user-certificate/j8ywohsrJJPXCRHjwDWy","Завантажити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HYPERLINK("https://talan.bank.gov.ua/get-user-certificate/j8ywoaWKv2UKPJfGCNDj","Завантажити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HYPERLINK("https://talan.bank.gov.ua/get-user-certificate/j8ywoJ9ADikQJVjptibg","Завантажити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HYPERLINK("https://talan.bank.gov.ua/get-user-certificate/j8ywo5O8RkwR_WdrvveI","Завантажити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HYPERLINK("https://talan.bank.gov.ua/get-user-certificate/j8ywolO93FytFaOc8lmw","Завантажити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HYPERLINK("https://talan.bank.gov.ua/get-user-certificate/j8ywoiOGRkQpoOgrQxZY","Завантажити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HYPERLINK("https://talan.bank.gov.ua/get-user-certificate/j8ywonqj6zyNC96luPLb","Завантажити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HYPERLINK("https://talan.bank.gov.ua/get-user-certificate/j8ywo7rHEMwMp6vCx7LB","Завантажити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129</v>
      </c>
      <c r="D43" t="s">
        <v>130</v>
      </c>
      <c r="E43" t="str">
        <f>HYPERLINK("https://talan.bank.gov.ua/get-user-certificate/j8ywohTrlUQQzc4aoyRh","Завантажити сертифікат")</f>
        <v>Завантажити сертифікат</v>
      </c>
    </row>
    <row r="44" spans="1:5" x14ac:dyDescent="0.3">
      <c r="A44" t="s">
        <v>131</v>
      </c>
      <c r="B44" t="s">
        <v>5</v>
      </c>
      <c r="C44" t="s">
        <v>132</v>
      </c>
      <c r="D44" t="s">
        <v>133</v>
      </c>
      <c r="E44" t="str">
        <f>HYPERLINK("https://talan.bank.gov.ua/get-user-certificate/j8ywoMP2z_Wde1qrtca_","Завантажити сертифікат")</f>
        <v>Завантажити сертифікат</v>
      </c>
    </row>
    <row r="45" spans="1:5" x14ac:dyDescent="0.3">
      <c r="A45" t="s">
        <v>134</v>
      </c>
      <c r="B45" t="s">
        <v>5</v>
      </c>
      <c r="C45" t="s">
        <v>135</v>
      </c>
      <c r="D45" t="s">
        <v>136</v>
      </c>
      <c r="E45" t="str">
        <f>HYPERLINK("https://talan.bank.gov.ua/get-user-certificate/j8ywoFLNPVoA5d_2uwxZ","Завантажити сертифікат")</f>
        <v>Завантажити сертифікат</v>
      </c>
    </row>
    <row r="46" spans="1:5" x14ac:dyDescent="0.3">
      <c r="A46" t="s">
        <v>137</v>
      </c>
      <c r="B46" t="s">
        <v>5</v>
      </c>
      <c r="C46" t="s">
        <v>138</v>
      </c>
      <c r="D46" t="s">
        <v>139</v>
      </c>
      <c r="E46" t="str">
        <f>HYPERLINK("https://talan.bank.gov.ua/get-user-certificate/j8ywosZwP7Gce3_vnaE0","Завантажити сертифікат")</f>
        <v>Завантажити сертифікат</v>
      </c>
    </row>
    <row r="47" spans="1:5" x14ac:dyDescent="0.3">
      <c r="A47" t="s">
        <v>140</v>
      </c>
      <c r="B47" t="s">
        <v>5</v>
      </c>
      <c r="C47" t="s">
        <v>141</v>
      </c>
      <c r="D47" t="s">
        <v>142</v>
      </c>
      <c r="E47" t="str">
        <f>HYPERLINK("https://talan.bank.gov.ua/get-user-certificate/j8ywoAxBX2uYKJ3CfLPn","Завантажити сертифікат")</f>
        <v>Завантажити сертифікат</v>
      </c>
    </row>
    <row r="48" spans="1:5" x14ac:dyDescent="0.3">
      <c r="A48" t="s">
        <v>143</v>
      </c>
      <c r="B48" t="s">
        <v>5</v>
      </c>
      <c r="C48" t="s">
        <v>144</v>
      </c>
      <c r="D48" t="s">
        <v>145</v>
      </c>
      <c r="E48" t="str">
        <f>HYPERLINK("https://talan.bank.gov.ua/get-user-certificate/j8ywoZE8OwMip334qBXt","Завантажити сертифікат")</f>
        <v>Завантажити сертифікат</v>
      </c>
    </row>
    <row r="49" spans="1:5" x14ac:dyDescent="0.3">
      <c r="A49" t="s">
        <v>146</v>
      </c>
      <c r="B49" t="s">
        <v>5</v>
      </c>
      <c r="C49" t="s">
        <v>147</v>
      </c>
      <c r="D49" t="s">
        <v>148</v>
      </c>
      <c r="E49" t="str">
        <f>HYPERLINK("https://talan.bank.gov.ua/get-user-certificate/j8ywosF7-wACpzdjYuim","Завантажити сертифікат")</f>
        <v>Завантажити сертифікат</v>
      </c>
    </row>
    <row r="50" spans="1:5" x14ac:dyDescent="0.3">
      <c r="A50" t="s">
        <v>149</v>
      </c>
      <c r="B50" t="s">
        <v>5</v>
      </c>
      <c r="C50" t="s">
        <v>150</v>
      </c>
      <c r="D50" t="s">
        <v>151</v>
      </c>
      <c r="E50" t="str">
        <f>HYPERLINK("https://talan.bank.gov.ua/get-user-certificate/j8ywohtlBH9d0FMAAHw5","Завантажити сертифікат")</f>
        <v>Завантажити сертифікат</v>
      </c>
    </row>
    <row r="51" spans="1:5" x14ac:dyDescent="0.3">
      <c r="A51" t="s">
        <v>152</v>
      </c>
      <c r="B51" t="s">
        <v>5</v>
      </c>
      <c r="C51" t="s">
        <v>153</v>
      </c>
      <c r="D51" t="s">
        <v>154</v>
      </c>
      <c r="E51" t="str">
        <f>HYPERLINK("https://talan.bank.gov.ua/get-user-certificate/j8ywozUNc5kmeHjK5GgO","Завантажити сертифікат")</f>
        <v>Завантажити сертифікат</v>
      </c>
    </row>
    <row r="52" spans="1:5" x14ac:dyDescent="0.3">
      <c r="A52" t="s">
        <v>155</v>
      </c>
      <c r="B52" t="s">
        <v>5</v>
      </c>
      <c r="C52" t="s">
        <v>156</v>
      </c>
      <c r="D52" t="s">
        <v>157</v>
      </c>
      <c r="E52" t="str">
        <f>HYPERLINK("https://talan.bank.gov.ua/get-user-certificate/j8ywo0Ljr0VZyUDKVjiw","Завантажити сертифікат")</f>
        <v>Завантажити сертифікат</v>
      </c>
    </row>
    <row r="53" spans="1:5" x14ac:dyDescent="0.3">
      <c r="A53" t="s">
        <v>158</v>
      </c>
      <c r="B53" t="s">
        <v>5</v>
      </c>
      <c r="C53" t="s">
        <v>159</v>
      </c>
      <c r="D53" t="s">
        <v>160</v>
      </c>
      <c r="E53" t="str">
        <f>HYPERLINK("https://talan.bank.gov.ua/get-user-certificate/j8ywoq_jZf4gccV-Ksqo","Завантажити сертифікат")</f>
        <v>Завантажити сертифікат</v>
      </c>
    </row>
    <row r="54" spans="1:5" x14ac:dyDescent="0.3">
      <c r="A54" t="s">
        <v>161</v>
      </c>
      <c r="B54" t="s">
        <v>5</v>
      </c>
      <c r="C54" t="s">
        <v>162</v>
      </c>
      <c r="D54" t="s">
        <v>163</v>
      </c>
      <c r="E54" t="str">
        <f>HYPERLINK("https://talan.bank.gov.ua/get-user-certificate/j8ywo0ankQ5FEtEjBijt","Завантажити сертифікат")</f>
        <v>Завантажити сертифікат</v>
      </c>
    </row>
    <row r="55" spans="1:5" x14ac:dyDescent="0.3">
      <c r="A55" t="s">
        <v>164</v>
      </c>
      <c r="B55" t="s">
        <v>5</v>
      </c>
      <c r="C55" t="s">
        <v>165</v>
      </c>
      <c r="D55" t="s">
        <v>166</v>
      </c>
      <c r="E55" t="str">
        <f>HYPERLINK("https://talan.bank.gov.ua/get-user-certificate/j8ywo98BZMS7vDLSSmyX","Завантажити сертифікат")</f>
        <v>Завантажити сертифікат</v>
      </c>
    </row>
    <row r="56" spans="1:5" x14ac:dyDescent="0.3">
      <c r="A56" t="s">
        <v>167</v>
      </c>
      <c r="B56" t="s">
        <v>5</v>
      </c>
      <c r="C56" t="s">
        <v>168</v>
      </c>
      <c r="D56" t="s">
        <v>169</v>
      </c>
      <c r="E56" t="str">
        <f>HYPERLINK("https://talan.bank.gov.ua/get-user-certificate/j8ywoGRrnWeGnK_EpvJt","Завантажити сертифікат")</f>
        <v>Завантажити сертифікат</v>
      </c>
    </row>
    <row r="57" spans="1:5" x14ac:dyDescent="0.3">
      <c r="A57" t="s">
        <v>170</v>
      </c>
      <c r="B57" t="s">
        <v>5</v>
      </c>
      <c r="C57" t="s">
        <v>171</v>
      </c>
      <c r="D57" t="s">
        <v>172</v>
      </c>
      <c r="E57" t="str">
        <f>HYPERLINK("https://talan.bank.gov.ua/get-user-certificate/j8ywoB4la9QpZS9t8Yxc","Завантажити сертифікат")</f>
        <v>Завантажити сертифікат</v>
      </c>
    </row>
    <row r="58" spans="1:5" x14ac:dyDescent="0.3">
      <c r="A58" t="s">
        <v>173</v>
      </c>
      <c r="B58" t="s">
        <v>5</v>
      </c>
      <c r="C58" t="s">
        <v>174</v>
      </c>
      <c r="D58" t="s">
        <v>175</v>
      </c>
      <c r="E58" t="str">
        <f>HYPERLINK("https://talan.bank.gov.ua/get-user-certificate/j8ywobHVg2fN8KEhhZ1_","Завантажити сертифікат")</f>
        <v>Завантажити сертифікат</v>
      </c>
    </row>
    <row r="59" spans="1:5" x14ac:dyDescent="0.3">
      <c r="A59" t="s">
        <v>176</v>
      </c>
      <c r="B59" t="s">
        <v>5</v>
      </c>
      <c r="C59" t="s">
        <v>177</v>
      </c>
      <c r="D59" t="s">
        <v>178</v>
      </c>
      <c r="E59" t="str">
        <f>HYPERLINK("https://talan.bank.gov.ua/get-user-certificate/j8ywowILvRuE-rMRs-Zy","Завантажити сертифікат")</f>
        <v>Завантажити сертифікат</v>
      </c>
    </row>
    <row r="60" spans="1:5" x14ac:dyDescent="0.3">
      <c r="A60" t="s">
        <v>179</v>
      </c>
      <c r="B60" t="s">
        <v>5</v>
      </c>
      <c r="C60" t="s">
        <v>180</v>
      </c>
      <c r="D60" t="s">
        <v>178</v>
      </c>
      <c r="E60" t="str">
        <f>HYPERLINK("https://talan.bank.gov.ua/get-user-certificate/j8ywoFpOjIuvSeXOe8uX","Завантажити сертифікат")</f>
        <v>Завантажити сертифікат</v>
      </c>
    </row>
    <row r="61" spans="1:5" x14ac:dyDescent="0.3">
      <c r="A61" t="s">
        <v>181</v>
      </c>
      <c r="B61" t="s">
        <v>5</v>
      </c>
      <c r="C61" t="s">
        <v>182</v>
      </c>
      <c r="D61" t="s">
        <v>183</v>
      </c>
      <c r="E61" t="str">
        <f>HYPERLINK("https://talan.bank.gov.ua/get-user-certificate/j8ywobSE9B8xvEVr-9ct","Завантажити сертифікат")</f>
        <v>Завантажити сертифікат</v>
      </c>
    </row>
    <row r="62" spans="1:5" x14ac:dyDescent="0.3">
      <c r="A62" t="s">
        <v>184</v>
      </c>
      <c r="B62" t="s">
        <v>5</v>
      </c>
      <c r="C62" t="s">
        <v>185</v>
      </c>
      <c r="D62" t="s">
        <v>186</v>
      </c>
      <c r="E62" t="str">
        <f>HYPERLINK("https://talan.bank.gov.ua/get-user-certificate/j8ywozmm2RnENOkw8N7_","Завантажити сертифікат")</f>
        <v>Завантажити сертифікат</v>
      </c>
    </row>
    <row r="63" spans="1:5" x14ac:dyDescent="0.3">
      <c r="A63" t="s">
        <v>187</v>
      </c>
      <c r="B63" t="s">
        <v>5</v>
      </c>
      <c r="C63" t="s">
        <v>188</v>
      </c>
      <c r="D63" t="s">
        <v>189</v>
      </c>
      <c r="E63" t="str">
        <f>HYPERLINK("https://talan.bank.gov.ua/get-user-certificate/j8ywoHjlQDaL8vuQOCmJ","Завантажити сертифікат")</f>
        <v>Завантажити сертифікат</v>
      </c>
    </row>
    <row r="64" spans="1:5" x14ac:dyDescent="0.3">
      <c r="A64" t="s">
        <v>190</v>
      </c>
      <c r="B64" t="s">
        <v>5</v>
      </c>
      <c r="C64" t="s">
        <v>191</v>
      </c>
      <c r="D64" t="s">
        <v>192</v>
      </c>
      <c r="E64" t="str">
        <f>HYPERLINK("https://talan.bank.gov.ua/get-user-certificate/j8yworhtydOfKwY4L8gu","Завантажити сертифікат")</f>
        <v>Завантажити сертифікат</v>
      </c>
    </row>
    <row r="65" spans="1:5" x14ac:dyDescent="0.3">
      <c r="A65" t="s">
        <v>193</v>
      </c>
      <c r="B65" t="s">
        <v>5</v>
      </c>
      <c r="C65" t="s">
        <v>194</v>
      </c>
      <c r="D65" t="s">
        <v>195</v>
      </c>
      <c r="E65" t="str">
        <f>HYPERLINK("https://talan.bank.gov.ua/get-user-certificate/j8ywo9Ubpe0rw5NnYDpM","Завантажити сертифікат")</f>
        <v>Завантажити сертифікат</v>
      </c>
    </row>
    <row r="66" spans="1:5" x14ac:dyDescent="0.3">
      <c r="A66" t="s">
        <v>196</v>
      </c>
      <c r="B66" t="s">
        <v>5</v>
      </c>
      <c r="C66" t="s">
        <v>197</v>
      </c>
      <c r="D66" t="s">
        <v>198</v>
      </c>
      <c r="E66" t="str">
        <f>HYPERLINK("https://talan.bank.gov.ua/get-user-certificate/j8ywooTzTmypbL5wPTmi","Завантажити сертифікат")</f>
        <v>Завантажити сертифікат</v>
      </c>
    </row>
    <row r="67" spans="1:5" x14ac:dyDescent="0.3">
      <c r="A67" t="s">
        <v>199</v>
      </c>
      <c r="B67" t="s">
        <v>5</v>
      </c>
      <c r="C67" t="s">
        <v>200</v>
      </c>
      <c r="D67" t="s">
        <v>201</v>
      </c>
      <c r="E67" t="str">
        <f>HYPERLINK("https://talan.bank.gov.ua/get-user-certificate/j8ywoqwTT60Xretx-uBB","Завантажити сертифікат")</f>
        <v>Завантажити сертифікат</v>
      </c>
    </row>
    <row r="68" spans="1:5" x14ac:dyDescent="0.3">
      <c r="A68" t="s">
        <v>202</v>
      </c>
      <c r="B68" t="s">
        <v>5</v>
      </c>
      <c r="C68" t="s">
        <v>203</v>
      </c>
      <c r="D68" t="s">
        <v>204</v>
      </c>
      <c r="E68" t="str">
        <f>HYPERLINK("https://talan.bank.gov.ua/get-user-certificate/j8ywoaNS3VtOcJ1fLSPK","Завантажити сертифікат")</f>
        <v>Завантажити сертифікат</v>
      </c>
    </row>
    <row r="69" spans="1:5" x14ac:dyDescent="0.3">
      <c r="A69" t="s">
        <v>205</v>
      </c>
      <c r="B69" t="s">
        <v>5</v>
      </c>
      <c r="C69" t="s">
        <v>206</v>
      </c>
      <c r="D69" t="s">
        <v>207</v>
      </c>
      <c r="E69" t="str">
        <f>HYPERLINK("https://talan.bank.gov.ua/get-user-certificate/j8ywo-a17XvNu03rn3ZT","Завантажити сертифікат")</f>
        <v>Завантажити сертифікат</v>
      </c>
    </row>
    <row r="70" spans="1:5" x14ac:dyDescent="0.3">
      <c r="A70" t="s">
        <v>208</v>
      </c>
      <c r="B70" t="s">
        <v>5</v>
      </c>
      <c r="C70" t="s">
        <v>209</v>
      </c>
      <c r="D70" t="s">
        <v>210</v>
      </c>
      <c r="E70" t="str">
        <f>HYPERLINK("https://talan.bank.gov.ua/get-user-certificate/j8ywo993x2QomFg567Pg","Завантажити сертифікат")</f>
        <v>Завантажити сертифікат</v>
      </c>
    </row>
    <row r="71" spans="1:5" x14ac:dyDescent="0.3">
      <c r="A71" t="s">
        <v>211</v>
      </c>
      <c r="B71" t="s">
        <v>5</v>
      </c>
      <c r="C71" t="s">
        <v>212</v>
      </c>
      <c r="D71" t="s">
        <v>213</v>
      </c>
      <c r="E71" t="str">
        <f>HYPERLINK("https://talan.bank.gov.ua/get-user-certificate/j8ywoAyV0lw0l9Tq3ysm","Завантажити сертифікат")</f>
        <v>Завантажити сертифікат</v>
      </c>
    </row>
    <row r="72" spans="1:5" x14ac:dyDescent="0.3">
      <c r="A72" t="s">
        <v>214</v>
      </c>
      <c r="B72" t="s">
        <v>5</v>
      </c>
      <c r="C72" t="s">
        <v>215</v>
      </c>
      <c r="D72" t="s">
        <v>216</v>
      </c>
      <c r="E72" t="str">
        <f>HYPERLINK("https://talan.bank.gov.ua/get-user-certificate/j8ywoBi_J2KDgTsfeWe-","Завантажити сертифікат")</f>
        <v>Завантажити сертифікат</v>
      </c>
    </row>
    <row r="73" spans="1:5" x14ac:dyDescent="0.3">
      <c r="A73" t="s">
        <v>217</v>
      </c>
      <c r="B73" t="s">
        <v>5</v>
      </c>
      <c r="C73" t="s">
        <v>218</v>
      </c>
      <c r="D73" t="s">
        <v>219</v>
      </c>
      <c r="E73" t="str">
        <f>HYPERLINK("https://talan.bank.gov.ua/get-user-certificate/j8ywoDfgD2XEZepghBuK","Завантажити сертифікат")</f>
        <v>Завантажити сертифікат</v>
      </c>
    </row>
    <row r="74" spans="1:5" x14ac:dyDescent="0.3">
      <c r="A74" t="s">
        <v>220</v>
      </c>
      <c r="B74" t="s">
        <v>5</v>
      </c>
      <c r="C74" t="s">
        <v>221</v>
      </c>
      <c r="D74" t="s">
        <v>222</v>
      </c>
      <c r="E74" t="str">
        <f>HYPERLINK("https://talan.bank.gov.ua/get-user-certificate/j8ywo-EXaTlL5JJ4DrFd","Завантажити сертифікат")</f>
        <v>Завантажити сертифікат</v>
      </c>
    </row>
    <row r="75" spans="1:5" x14ac:dyDescent="0.3">
      <c r="A75" t="s">
        <v>223</v>
      </c>
      <c r="B75" t="s">
        <v>5</v>
      </c>
      <c r="C75" t="s">
        <v>224</v>
      </c>
      <c r="D75" t="s">
        <v>225</v>
      </c>
      <c r="E75" t="str">
        <f>HYPERLINK("https://talan.bank.gov.ua/get-user-certificate/j8ywoNbHbOeTwmN7gd_9","Завантажити сертифікат")</f>
        <v>Завантажити сертифікат</v>
      </c>
    </row>
    <row r="76" spans="1:5" x14ac:dyDescent="0.3">
      <c r="A76" t="s">
        <v>226</v>
      </c>
      <c r="B76" t="s">
        <v>5</v>
      </c>
      <c r="C76" t="s">
        <v>227</v>
      </c>
      <c r="D76" t="s">
        <v>228</v>
      </c>
      <c r="E76" t="str">
        <f>HYPERLINK("https://talan.bank.gov.ua/get-user-certificate/j8ywoWXjzzZhJSBFXpTR","Завантажити сертифікат")</f>
        <v>Завантажити сертифікат</v>
      </c>
    </row>
    <row r="77" spans="1:5" x14ac:dyDescent="0.3">
      <c r="A77" t="s">
        <v>229</v>
      </c>
      <c r="B77" t="s">
        <v>5</v>
      </c>
      <c r="C77" t="s">
        <v>230</v>
      </c>
      <c r="D77" t="s">
        <v>231</v>
      </c>
      <c r="E77" t="str">
        <f>HYPERLINK("https://talan.bank.gov.ua/get-user-certificate/j8ywojenoZv2MsgFS7AM","Завантажити сертифікат")</f>
        <v>Завантажити сертифікат</v>
      </c>
    </row>
    <row r="78" spans="1:5" x14ac:dyDescent="0.3">
      <c r="A78" t="s">
        <v>232</v>
      </c>
      <c r="B78" t="s">
        <v>5</v>
      </c>
      <c r="C78" t="s">
        <v>233</v>
      </c>
      <c r="D78" t="s">
        <v>234</v>
      </c>
      <c r="E78" t="str">
        <f>HYPERLINK("https://talan.bank.gov.ua/get-user-certificate/j8ywoDXnWN9J5CuTOCnx","Завантажити сертифікат")</f>
        <v>Завантажити сертифікат</v>
      </c>
    </row>
    <row r="79" spans="1:5" x14ac:dyDescent="0.3">
      <c r="A79" t="s">
        <v>235</v>
      </c>
      <c r="B79" t="s">
        <v>5</v>
      </c>
      <c r="C79" t="s">
        <v>236</v>
      </c>
      <c r="D79" t="s">
        <v>237</v>
      </c>
      <c r="E79" t="str">
        <f>HYPERLINK("https://talan.bank.gov.ua/get-user-certificate/j8ywo9fTaFUsQHi1Z2PD","Завантажити сертифікат")</f>
        <v>Завантажити сертифікат</v>
      </c>
    </row>
    <row r="80" spans="1:5" x14ac:dyDescent="0.3">
      <c r="A80" t="s">
        <v>238</v>
      </c>
      <c r="B80" t="s">
        <v>5</v>
      </c>
      <c r="C80" t="s">
        <v>239</v>
      </c>
      <c r="D80" t="s">
        <v>240</v>
      </c>
      <c r="E80" t="str">
        <f>HYPERLINK("https://talan.bank.gov.ua/get-user-certificate/j8ywouiYVeWw5dcMLjpN","Завантажити сертифікат")</f>
        <v>Завантажити сертифікат</v>
      </c>
    </row>
    <row r="81" spans="1:5" x14ac:dyDescent="0.3">
      <c r="A81" t="s">
        <v>241</v>
      </c>
      <c r="B81" t="s">
        <v>5</v>
      </c>
      <c r="C81" t="s">
        <v>242</v>
      </c>
      <c r="D81" t="s">
        <v>243</v>
      </c>
      <c r="E81" t="str">
        <f>HYPERLINK("https://talan.bank.gov.ua/get-user-certificate/j8ywoZK5e_tFqcIOH21c","Завантажити сертифікат")</f>
        <v>Завантажити сертифікат</v>
      </c>
    </row>
    <row r="82" spans="1:5" x14ac:dyDescent="0.3">
      <c r="A82" t="s">
        <v>244</v>
      </c>
      <c r="B82" t="s">
        <v>5</v>
      </c>
      <c r="C82" t="s">
        <v>245</v>
      </c>
      <c r="D82" t="s">
        <v>246</v>
      </c>
      <c r="E82" t="str">
        <f>HYPERLINK("https://talan.bank.gov.ua/get-user-certificate/j8ywoKdHg1NZvCsYh8E1","Завантажити сертифікат")</f>
        <v>Завантажити сертифікат</v>
      </c>
    </row>
    <row r="83" spans="1:5" x14ac:dyDescent="0.3">
      <c r="A83" t="s">
        <v>247</v>
      </c>
      <c r="B83" t="s">
        <v>5</v>
      </c>
      <c r="C83" t="s">
        <v>248</v>
      </c>
      <c r="D83" t="s">
        <v>249</v>
      </c>
      <c r="E83" t="str">
        <f>HYPERLINK("https://talan.bank.gov.ua/get-user-certificate/j8ywoDtvpuqZdIe0Hxtl","Завантажити сертифікат")</f>
        <v>Завантажити сертифікат</v>
      </c>
    </row>
    <row r="84" spans="1:5" x14ac:dyDescent="0.3">
      <c r="A84" t="s">
        <v>250</v>
      </c>
      <c r="B84" t="s">
        <v>5</v>
      </c>
      <c r="C84" t="s">
        <v>251</v>
      </c>
      <c r="D84" t="s">
        <v>252</v>
      </c>
      <c r="E84" t="str">
        <f>HYPERLINK("https://talan.bank.gov.ua/get-user-certificate/j8ywo5vgpVtaGxhX87m_","Завантажити сертифікат")</f>
        <v>Завантажити сертифікат</v>
      </c>
    </row>
    <row r="85" spans="1:5" x14ac:dyDescent="0.3">
      <c r="A85" t="s">
        <v>253</v>
      </c>
      <c r="B85" t="s">
        <v>5</v>
      </c>
      <c r="C85" t="s">
        <v>254</v>
      </c>
      <c r="D85" t="s">
        <v>255</v>
      </c>
      <c r="E85" t="str">
        <f>HYPERLINK("https://talan.bank.gov.ua/get-user-certificate/j8ywoO8nPIEAwq8Zghzx","Завантажити сертифікат")</f>
        <v>Завантажити сертифікат</v>
      </c>
    </row>
    <row r="86" spans="1:5" x14ac:dyDescent="0.3">
      <c r="A86" t="s">
        <v>256</v>
      </c>
      <c r="B86" t="s">
        <v>5</v>
      </c>
      <c r="C86" t="s">
        <v>257</v>
      </c>
      <c r="D86" t="s">
        <v>258</v>
      </c>
      <c r="E86" t="str">
        <f>HYPERLINK("https://talan.bank.gov.ua/get-user-certificate/j8ywo9k8hGQO94s-HrzE","Завантажити сертифікат")</f>
        <v>Завантажити сертифікат</v>
      </c>
    </row>
    <row r="87" spans="1:5" x14ac:dyDescent="0.3">
      <c r="A87" t="s">
        <v>259</v>
      </c>
      <c r="B87" t="s">
        <v>5</v>
      </c>
      <c r="C87" t="s">
        <v>260</v>
      </c>
      <c r="D87" t="s">
        <v>261</v>
      </c>
      <c r="E87" t="str">
        <f>HYPERLINK("https://talan.bank.gov.ua/get-user-certificate/j8ywoy_bnSjG-gMGc-pd","Завантажити сертифікат")</f>
        <v>Завантажити сертифікат</v>
      </c>
    </row>
    <row r="88" spans="1:5" x14ac:dyDescent="0.3">
      <c r="A88" t="s">
        <v>262</v>
      </c>
      <c r="B88" t="s">
        <v>5</v>
      </c>
      <c r="C88" t="s">
        <v>263</v>
      </c>
      <c r="D88" t="s">
        <v>264</v>
      </c>
      <c r="E88" t="str">
        <f>HYPERLINK("https://talan.bank.gov.ua/get-user-certificate/j8ywolciAHQNDvNIulcA","Завантажити сертифікат")</f>
        <v>Завантажити сертифікат</v>
      </c>
    </row>
    <row r="89" spans="1:5" x14ac:dyDescent="0.3">
      <c r="A89" t="s">
        <v>265</v>
      </c>
      <c r="B89" t="s">
        <v>5</v>
      </c>
      <c r="C89" t="s">
        <v>266</v>
      </c>
      <c r="D89" t="s">
        <v>267</v>
      </c>
      <c r="E89" t="str">
        <f>HYPERLINK("https://talan.bank.gov.ua/get-user-certificate/j8ywoUptlIWXzFWY9LX7","Завантажити сертифікат")</f>
        <v>Завантажити сертифікат</v>
      </c>
    </row>
    <row r="90" spans="1:5" x14ac:dyDescent="0.3">
      <c r="A90" t="s">
        <v>268</v>
      </c>
      <c r="B90" t="s">
        <v>5</v>
      </c>
      <c r="C90" t="s">
        <v>269</v>
      </c>
      <c r="D90" t="s">
        <v>270</v>
      </c>
      <c r="E90" t="str">
        <f>HYPERLINK("https://talan.bank.gov.ua/get-user-certificate/j8ywom7oWYIViIRYeCF5","Завантажити сертифікат")</f>
        <v>Завантажити сертифікат</v>
      </c>
    </row>
    <row r="91" spans="1:5" x14ac:dyDescent="0.3">
      <c r="A91" t="s">
        <v>271</v>
      </c>
      <c r="B91" t="s">
        <v>5</v>
      </c>
      <c r="C91" t="s">
        <v>272</v>
      </c>
      <c r="D91" t="s">
        <v>273</v>
      </c>
      <c r="E91" t="str">
        <f>HYPERLINK("https://talan.bank.gov.ua/get-user-certificate/j8ywoac44oCgiiS5j2eV","Завантажити сертифікат")</f>
        <v>Завантажити сертифікат</v>
      </c>
    </row>
    <row r="92" spans="1:5" x14ac:dyDescent="0.3">
      <c r="A92" t="s">
        <v>274</v>
      </c>
      <c r="B92" t="s">
        <v>5</v>
      </c>
      <c r="C92" t="s">
        <v>275</v>
      </c>
      <c r="D92" t="s">
        <v>276</v>
      </c>
      <c r="E92" t="str">
        <f>HYPERLINK("https://talan.bank.gov.ua/get-user-certificate/j8ywoET8upMN6kVX56ov","Завантажити сертифікат")</f>
        <v>Завантажити сертифікат</v>
      </c>
    </row>
    <row r="93" spans="1:5" x14ac:dyDescent="0.3">
      <c r="A93" t="s">
        <v>277</v>
      </c>
      <c r="B93" t="s">
        <v>5</v>
      </c>
      <c r="C93" t="s">
        <v>278</v>
      </c>
      <c r="D93" t="s">
        <v>279</v>
      </c>
      <c r="E93" t="str">
        <f>HYPERLINK("https://talan.bank.gov.ua/get-user-certificate/j8ywoiT4UxTbSmcq2Try","Завантажити сертифікат")</f>
        <v>Завантажити сертифікат</v>
      </c>
    </row>
    <row r="94" spans="1:5" x14ac:dyDescent="0.3">
      <c r="A94" t="s">
        <v>280</v>
      </c>
      <c r="B94" t="s">
        <v>5</v>
      </c>
      <c r="C94" t="s">
        <v>281</v>
      </c>
      <c r="D94" t="s">
        <v>282</v>
      </c>
      <c r="E94" t="str">
        <f>HYPERLINK("https://talan.bank.gov.ua/get-user-certificate/j8ywohAH0s1Hp3dpt_s-","Завантажити сертифікат")</f>
        <v>Завантажити сертифікат</v>
      </c>
    </row>
    <row r="95" spans="1:5" x14ac:dyDescent="0.3">
      <c r="A95" t="s">
        <v>283</v>
      </c>
      <c r="B95" t="s">
        <v>5</v>
      </c>
      <c r="C95" t="s">
        <v>284</v>
      </c>
      <c r="D95" t="s">
        <v>285</v>
      </c>
      <c r="E95" t="str">
        <f>HYPERLINK("https://talan.bank.gov.ua/get-user-certificate/j8ywojop1FmLv7ucL43z","Завантажити сертифікат")</f>
        <v>Завантажити сертифікат</v>
      </c>
    </row>
    <row r="96" spans="1:5" x14ac:dyDescent="0.3">
      <c r="A96" t="s">
        <v>286</v>
      </c>
      <c r="B96" t="s">
        <v>5</v>
      </c>
      <c r="C96" t="s">
        <v>287</v>
      </c>
      <c r="D96" t="s">
        <v>288</v>
      </c>
      <c r="E96" t="str">
        <f>HYPERLINK("https://talan.bank.gov.ua/get-user-certificate/j8ywoxydJYVzUSlBh9Vk","Завантажити сертифікат")</f>
        <v>Завантажити сертифікат</v>
      </c>
    </row>
    <row r="97" spans="1:5" x14ac:dyDescent="0.3">
      <c r="A97" t="s">
        <v>289</v>
      </c>
      <c r="B97" t="s">
        <v>5</v>
      </c>
      <c r="C97" t="s">
        <v>290</v>
      </c>
      <c r="D97" t="s">
        <v>291</v>
      </c>
      <c r="E97" t="str">
        <f>HYPERLINK("https://talan.bank.gov.ua/get-user-certificate/j8ywoJhCzBC9oSdSfK-D","Завантажити сертифікат")</f>
        <v>Завантажити сертифікат</v>
      </c>
    </row>
    <row r="98" spans="1:5" x14ac:dyDescent="0.3">
      <c r="A98" t="s">
        <v>292</v>
      </c>
      <c r="B98" t="s">
        <v>5</v>
      </c>
      <c r="C98" t="s">
        <v>293</v>
      </c>
      <c r="D98" t="s">
        <v>261</v>
      </c>
      <c r="E98" t="str">
        <f>HYPERLINK("https://talan.bank.gov.ua/get-user-certificate/j8ywoGXACCpMII3czZ8C","Завантажити сертифікат")</f>
        <v>Завантажити сертифікат</v>
      </c>
    </row>
    <row r="99" spans="1:5" x14ac:dyDescent="0.3">
      <c r="A99" t="s">
        <v>294</v>
      </c>
      <c r="B99" t="s">
        <v>5</v>
      </c>
      <c r="C99" t="s">
        <v>295</v>
      </c>
      <c r="D99" t="s">
        <v>296</v>
      </c>
      <c r="E99" t="str">
        <f>HYPERLINK("https://talan.bank.gov.ua/get-user-certificate/j8ywovO6-1keyVjq-jQx","Завантажити сертифікат")</f>
        <v>Завантажити сертифікат</v>
      </c>
    </row>
    <row r="100" spans="1:5" x14ac:dyDescent="0.3">
      <c r="A100" t="s">
        <v>297</v>
      </c>
      <c r="B100" t="s">
        <v>5</v>
      </c>
      <c r="C100" t="s">
        <v>298</v>
      </c>
      <c r="D100" t="s">
        <v>299</v>
      </c>
      <c r="E100" t="str">
        <f>HYPERLINK("https://talan.bank.gov.ua/get-user-certificate/j8ywo-w499Z4VOnuEDmk","Завантажити сертифікат")</f>
        <v>Завантажити сертифікат</v>
      </c>
    </row>
    <row r="101" spans="1:5" x14ac:dyDescent="0.3">
      <c r="A101" t="s">
        <v>300</v>
      </c>
      <c r="B101" t="s">
        <v>5</v>
      </c>
      <c r="C101" t="s">
        <v>301</v>
      </c>
      <c r="D101" t="s">
        <v>302</v>
      </c>
      <c r="E101" t="str">
        <f>HYPERLINK("https://talan.bank.gov.ua/get-user-certificate/j8ywons56Oa2laWWLhcV","Завантажити сертифікат")</f>
        <v>Завантажити сертифікат</v>
      </c>
    </row>
    <row r="102" spans="1:5" x14ac:dyDescent="0.3">
      <c r="A102" t="s">
        <v>303</v>
      </c>
      <c r="B102" t="s">
        <v>5</v>
      </c>
      <c r="C102" t="s">
        <v>304</v>
      </c>
      <c r="D102" t="s">
        <v>305</v>
      </c>
      <c r="E102" t="str">
        <f>HYPERLINK("https://talan.bank.gov.ua/get-user-certificate/j8ywomzH-XHGxdE8-vdw","Завантажити сертифікат")</f>
        <v>Завантажити сертифікат</v>
      </c>
    </row>
    <row r="103" spans="1:5" x14ac:dyDescent="0.3">
      <c r="A103" t="s">
        <v>306</v>
      </c>
      <c r="B103" t="s">
        <v>5</v>
      </c>
      <c r="C103" t="s">
        <v>307</v>
      </c>
      <c r="D103" t="s">
        <v>308</v>
      </c>
      <c r="E103" t="str">
        <f>HYPERLINK("https://talan.bank.gov.ua/get-user-certificate/j8ywo_PTr4l5KSTMGFe8","Завантажити сертифікат")</f>
        <v>Завантажити сертифікат</v>
      </c>
    </row>
    <row r="104" spans="1:5" x14ac:dyDescent="0.3">
      <c r="A104" t="s">
        <v>309</v>
      </c>
      <c r="B104" t="s">
        <v>5</v>
      </c>
      <c r="C104" t="s">
        <v>310</v>
      </c>
      <c r="D104" t="s">
        <v>311</v>
      </c>
      <c r="E104" t="str">
        <f>HYPERLINK("https://talan.bank.gov.ua/get-user-certificate/j8ywogH2cU2tea5Nmy-D","Завантажити сертифікат")</f>
        <v>Завантажити сертифікат</v>
      </c>
    </row>
    <row r="105" spans="1:5" x14ac:dyDescent="0.3">
      <c r="A105" t="s">
        <v>312</v>
      </c>
      <c r="B105" t="s">
        <v>5</v>
      </c>
      <c r="C105" t="s">
        <v>313</v>
      </c>
      <c r="D105" t="s">
        <v>314</v>
      </c>
      <c r="E105" t="str">
        <f>HYPERLINK("https://talan.bank.gov.ua/get-user-certificate/j8ywo5mtNXQyZ5XQ2Rr5","Завантажити сертифікат")</f>
        <v>Завантажити сертифікат</v>
      </c>
    </row>
    <row r="106" spans="1:5" x14ac:dyDescent="0.3">
      <c r="A106" t="s">
        <v>315</v>
      </c>
      <c r="B106" t="s">
        <v>5</v>
      </c>
      <c r="C106" t="s">
        <v>316</v>
      </c>
      <c r="D106" t="s">
        <v>317</v>
      </c>
      <c r="E106" t="str">
        <f>HYPERLINK("https://talan.bank.gov.ua/get-user-certificate/j8ywo7YtR6_bQ4d84ZAa","Завантажити сертифікат")</f>
        <v>Завантажити сертифікат</v>
      </c>
    </row>
    <row r="107" spans="1:5" x14ac:dyDescent="0.3">
      <c r="A107" t="s">
        <v>318</v>
      </c>
      <c r="B107" t="s">
        <v>5</v>
      </c>
      <c r="C107" t="s">
        <v>319</v>
      </c>
      <c r="D107" t="s">
        <v>216</v>
      </c>
      <c r="E107" t="str">
        <f>HYPERLINK("https://talan.bank.gov.ua/get-user-certificate/j8ywocg6A34pLodeEnye","Завантажити сертифікат")</f>
        <v>Завантажити сертифікат</v>
      </c>
    </row>
    <row r="108" spans="1:5" x14ac:dyDescent="0.3">
      <c r="A108" t="s">
        <v>320</v>
      </c>
      <c r="B108" t="s">
        <v>5</v>
      </c>
      <c r="C108" t="s">
        <v>321</v>
      </c>
      <c r="D108" t="s">
        <v>322</v>
      </c>
      <c r="E108" t="str">
        <f>HYPERLINK("https://talan.bank.gov.ua/get-user-certificate/j8ywoBVg5FEpu83PVoN4","Завантажити сертифікат")</f>
        <v>Завантажити сертифікат</v>
      </c>
    </row>
    <row r="109" spans="1:5" x14ac:dyDescent="0.3">
      <c r="A109" t="s">
        <v>323</v>
      </c>
      <c r="B109" t="s">
        <v>5</v>
      </c>
      <c r="C109" t="s">
        <v>324</v>
      </c>
      <c r="D109" t="s">
        <v>325</v>
      </c>
      <c r="E109" t="str">
        <f>HYPERLINK("https://talan.bank.gov.ua/get-user-certificate/j8ywovMD2I9Csdwcq3Iu","Завантажити сертифікат")</f>
        <v>Завантажити сертифікат</v>
      </c>
    </row>
    <row r="110" spans="1:5" x14ac:dyDescent="0.3">
      <c r="A110" t="s">
        <v>326</v>
      </c>
      <c r="B110" t="s">
        <v>5</v>
      </c>
      <c r="C110" t="s">
        <v>327</v>
      </c>
      <c r="D110" t="s">
        <v>328</v>
      </c>
      <c r="E110" t="str">
        <f>HYPERLINK("https://talan.bank.gov.ua/get-user-certificate/j8ywoCCrwImM3c1RyHmb","Завантажити сертифікат")</f>
        <v>Завантажити сертифікат</v>
      </c>
    </row>
    <row r="111" spans="1:5" x14ac:dyDescent="0.3">
      <c r="A111" t="s">
        <v>329</v>
      </c>
      <c r="B111" t="s">
        <v>5</v>
      </c>
      <c r="C111" t="s">
        <v>330</v>
      </c>
      <c r="D111" t="s">
        <v>331</v>
      </c>
      <c r="E111" t="str">
        <f>HYPERLINK("https://talan.bank.gov.ua/get-user-certificate/j8ywoPR0HutiPlPswK9z","Завантажити сертифікат")</f>
        <v>Завантажити сертифікат</v>
      </c>
    </row>
    <row r="112" spans="1:5" x14ac:dyDescent="0.3">
      <c r="A112" t="s">
        <v>332</v>
      </c>
      <c r="B112" t="s">
        <v>5</v>
      </c>
      <c r="C112" t="s">
        <v>1109</v>
      </c>
      <c r="D112" t="s">
        <v>333</v>
      </c>
      <c r="E112" t="str">
        <f>HYPERLINK("https://talan.bank.gov.ua/get-user-certificate/3Enzd8XwVIYZEOAEotZC","Завантажити сертифікат")</f>
        <v>Завантажити сертифікат</v>
      </c>
    </row>
    <row r="113" spans="1:5" x14ac:dyDescent="0.3">
      <c r="A113" t="s">
        <v>334</v>
      </c>
      <c r="B113" t="s">
        <v>5</v>
      </c>
      <c r="C113" t="s">
        <v>335</v>
      </c>
      <c r="D113" t="s">
        <v>336</v>
      </c>
      <c r="E113" t="str">
        <f>HYPERLINK("https://talan.bank.gov.ua/get-user-certificate/j8ywoP15wuUtdIz_GUAY","Завантажити сертифікат")</f>
        <v>Завантажити сертифікат</v>
      </c>
    </row>
    <row r="114" spans="1:5" x14ac:dyDescent="0.3">
      <c r="A114" t="s">
        <v>337</v>
      </c>
      <c r="B114" t="s">
        <v>5</v>
      </c>
      <c r="C114" t="s">
        <v>338</v>
      </c>
      <c r="D114" t="s">
        <v>339</v>
      </c>
      <c r="E114" t="str">
        <f>HYPERLINK("https://talan.bank.gov.ua/get-user-certificate/j8ywomhSD-tAU7h1iQAL","Завантажити сертифікат")</f>
        <v>Завантажити сертифікат</v>
      </c>
    </row>
    <row r="115" spans="1:5" x14ac:dyDescent="0.3">
      <c r="A115" t="s">
        <v>340</v>
      </c>
      <c r="B115" t="s">
        <v>5</v>
      </c>
      <c r="C115" t="s">
        <v>341</v>
      </c>
      <c r="D115" t="s">
        <v>342</v>
      </c>
      <c r="E115" t="str">
        <f>HYPERLINK("https://talan.bank.gov.ua/get-user-certificate/j8ywoAG8_cN5lGS84dWk","Завантажити сертифікат")</f>
        <v>Завантажити сертифікат</v>
      </c>
    </row>
    <row r="116" spans="1:5" x14ac:dyDescent="0.3">
      <c r="A116" t="s">
        <v>343</v>
      </c>
      <c r="B116" t="s">
        <v>5</v>
      </c>
      <c r="C116" t="s">
        <v>344</v>
      </c>
      <c r="D116" t="s">
        <v>345</v>
      </c>
      <c r="E116" t="str">
        <f>HYPERLINK("https://talan.bank.gov.ua/get-user-certificate/j8ywoCGzR_G7BnyL7S0y","Завантажити сертифікат")</f>
        <v>Завантажити сертифікат</v>
      </c>
    </row>
    <row r="117" spans="1:5" x14ac:dyDescent="0.3">
      <c r="A117" t="s">
        <v>346</v>
      </c>
      <c r="B117" t="s">
        <v>5</v>
      </c>
      <c r="C117" t="s">
        <v>347</v>
      </c>
      <c r="D117" t="s">
        <v>348</v>
      </c>
      <c r="E117" t="str">
        <f>HYPERLINK("https://talan.bank.gov.ua/get-user-certificate/j8ywoEfXU5z6xEWg2xOn","Завантажити сертифікат")</f>
        <v>Завантажити сертифікат</v>
      </c>
    </row>
    <row r="118" spans="1:5" x14ac:dyDescent="0.3">
      <c r="A118" t="s">
        <v>349</v>
      </c>
      <c r="B118" t="s">
        <v>5</v>
      </c>
      <c r="C118" t="s">
        <v>350</v>
      </c>
      <c r="D118" t="s">
        <v>351</v>
      </c>
      <c r="E118" t="str">
        <f>HYPERLINK("https://talan.bank.gov.ua/get-user-certificate/j8ywo3_3E2ntQ6wptAIi","Завантажити сертифікат")</f>
        <v>Завантажити сертифікат</v>
      </c>
    </row>
    <row r="119" spans="1:5" x14ac:dyDescent="0.3">
      <c r="A119" t="s">
        <v>352</v>
      </c>
      <c r="B119" t="s">
        <v>5</v>
      </c>
      <c r="C119" t="s">
        <v>353</v>
      </c>
      <c r="D119" t="s">
        <v>354</v>
      </c>
      <c r="E119" t="str">
        <f>HYPERLINK("https://talan.bank.gov.ua/get-user-certificate/j8ywoxCNvfON3-Qinxpb","Завантажити сертифікат")</f>
        <v>Завантажити сертифікат</v>
      </c>
    </row>
    <row r="120" spans="1:5" x14ac:dyDescent="0.3">
      <c r="A120" t="s">
        <v>355</v>
      </c>
      <c r="B120" t="s">
        <v>5</v>
      </c>
      <c r="C120" t="s">
        <v>356</v>
      </c>
      <c r="D120" t="s">
        <v>357</v>
      </c>
      <c r="E120" t="str">
        <f>HYPERLINK("https://talan.bank.gov.ua/get-user-certificate/j8ywoime5d3abw3D06S8","Завантажити сертифікат")</f>
        <v>Завантажити сертифікат</v>
      </c>
    </row>
    <row r="121" spans="1:5" x14ac:dyDescent="0.3">
      <c r="A121" t="s">
        <v>358</v>
      </c>
      <c r="B121" t="s">
        <v>5</v>
      </c>
      <c r="C121" t="s">
        <v>359</v>
      </c>
      <c r="D121" t="s">
        <v>360</v>
      </c>
      <c r="E121" t="str">
        <f>HYPERLINK("https://talan.bank.gov.ua/get-user-certificate/j8ywowb-m2vOhtRY_bhW","Завантажити сертифікат")</f>
        <v>Завантажити сертифікат</v>
      </c>
    </row>
    <row r="122" spans="1:5" x14ac:dyDescent="0.3">
      <c r="A122" t="s">
        <v>361</v>
      </c>
      <c r="B122" t="s">
        <v>5</v>
      </c>
      <c r="C122" t="s">
        <v>362</v>
      </c>
      <c r="D122" t="s">
        <v>363</v>
      </c>
      <c r="E122" t="str">
        <f>HYPERLINK("https://talan.bank.gov.ua/get-user-certificate/j8ywoBTOxFWWzYPAvbIW","Завантажити сертифікат")</f>
        <v>Завантажити сертифікат</v>
      </c>
    </row>
    <row r="123" spans="1:5" x14ac:dyDescent="0.3">
      <c r="A123" t="s">
        <v>364</v>
      </c>
      <c r="B123" t="s">
        <v>5</v>
      </c>
      <c r="C123" t="s">
        <v>365</v>
      </c>
      <c r="D123" t="s">
        <v>366</v>
      </c>
      <c r="E123" t="str">
        <f>HYPERLINK("https://talan.bank.gov.ua/get-user-certificate/j8ywo5J3INIkPSsKsMEt","Завантажити сертифікат")</f>
        <v>Завантажити сертифікат</v>
      </c>
    </row>
    <row r="124" spans="1:5" x14ac:dyDescent="0.3">
      <c r="A124" t="s">
        <v>367</v>
      </c>
      <c r="B124" t="s">
        <v>5</v>
      </c>
      <c r="C124" t="s">
        <v>368</v>
      </c>
      <c r="D124" t="s">
        <v>369</v>
      </c>
      <c r="E124" t="str">
        <f>HYPERLINK("https://talan.bank.gov.ua/get-user-certificate/j8ywostoSc-Tu7-rXnkp","Завантажити сертифікат")</f>
        <v>Завантажити сертифікат</v>
      </c>
    </row>
    <row r="125" spans="1:5" x14ac:dyDescent="0.3">
      <c r="A125" t="s">
        <v>370</v>
      </c>
      <c r="B125" t="s">
        <v>5</v>
      </c>
      <c r="C125" t="s">
        <v>371</v>
      </c>
      <c r="D125" t="s">
        <v>372</v>
      </c>
      <c r="E125" t="str">
        <f>HYPERLINK("https://talan.bank.gov.ua/get-user-certificate/j8ywoIA4KNDQK7P1rPO9","Завантажити сертифікат")</f>
        <v>Завантажити сертифікат</v>
      </c>
    </row>
    <row r="126" spans="1:5" x14ac:dyDescent="0.3">
      <c r="A126" t="s">
        <v>373</v>
      </c>
      <c r="B126" t="s">
        <v>5</v>
      </c>
      <c r="C126" t="s">
        <v>374</v>
      </c>
      <c r="D126" t="s">
        <v>375</v>
      </c>
      <c r="E126" t="str">
        <f>HYPERLINK("https://talan.bank.gov.ua/get-user-certificate/j8ywoaYE88t0Episi6Op","Завантажити сертифікат")</f>
        <v>Завантажити сертифікат</v>
      </c>
    </row>
    <row r="127" spans="1:5" x14ac:dyDescent="0.3">
      <c r="A127" t="s">
        <v>376</v>
      </c>
      <c r="B127" t="s">
        <v>5</v>
      </c>
      <c r="C127" t="s">
        <v>377</v>
      </c>
      <c r="D127" t="s">
        <v>378</v>
      </c>
      <c r="E127" t="str">
        <f>HYPERLINK("https://talan.bank.gov.ua/get-user-certificate/j8ywoq0zQFL6T0eWEitU","Завантажити сертифікат")</f>
        <v>Завантажити сертифікат</v>
      </c>
    </row>
    <row r="128" spans="1:5" x14ac:dyDescent="0.3">
      <c r="A128" t="s">
        <v>379</v>
      </c>
      <c r="B128" t="s">
        <v>5</v>
      </c>
      <c r="C128" t="s">
        <v>380</v>
      </c>
      <c r="D128" t="s">
        <v>381</v>
      </c>
      <c r="E128" t="str">
        <f>HYPERLINK("https://talan.bank.gov.ua/get-user-certificate/j8ywonuR2TFmIA_q4-bg","Завантажити сертифікат")</f>
        <v>Завантажити сертифікат</v>
      </c>
    </row>
    <row r="129" spans="1:5" x14ac:dyDescent="0.3">
      <c r="A129" t="s">
        <v>382</v>
      </c>
      <c r="B129" t="s">
        <v>5</v>
      </c>
      <c r="C129" t="s">
        <v>383</v>
      </c>
      <c r="D129" t="s">
        <v>384</v>
      </c>
      <c r="E129" t="str">
        <f>HYPERLINK("https://talan.bank.gov.ua/get-user-certificate/j8ywoFKN0kFkdGVvnRWX","Завантажити сертифікат")</f>
        <v>Завантажити сертифікат</v>
      </c>
    </row>
    <row r="130" spans="1:5" x14ac:dyDescent="0.3">
      <c r="A130" t="s">
        <v>385</v>
      </c>
      <c r="B130" t="s">
        <v>5</v>
      </c>
      <c r="C130" t="s">
        <v>386</v>
      </c>
      <c r="D130" t="s">
        <v>387</v>
      </c>
      <c r="E130" t="str">
        <f>HYPERLINK("https://talan.bank.gov.ua/get-user-certificate/j8ywoyZEbsNfkae6ft_x","Завантажити сертифікат")</f>
        <v>Завантажити сертифікат</v>
      </c>
    </row>
    <row r="131" spans="1:5" x14ac:dyDescent="0.3">
      <c r="A131" t="s">
        <v>388</v>
      </c>
      <c r="B131" t="s">
        <v>5</v>
      </c>
      <c r="C131" t="s">
        <v>389</v>
      </c>
      <c r="D131" t="s">
        <v>390</v>
      </c>
      <c r="E131" t="str">
        <f>HYPERLINK("https://talan.bank.gov.ua/get-user-certificate/j8ywo9VGgg_mHXfvdpG-","Завантажити сертифікат")</f>
        <v>Завантажити сертифікат</v>
      </c>
    </row>
    <row r="132" spans="1:5" x14ac:dyDescent="0.3">
      <c r="A132" t="s">
        <v>391</v>
      </c>
      <c r="B132" t="s">
        <v>5</v>
      </c>
      <c r="C132" t="s">
        <v>392</v>
      </c>
      <c r="D132" t="s">
        <v>393</v>
      </c>
      <c r="E132" t="str">
        <f>HYPERLINK("https://talan.bank.gov.ua/get-user-certificate/j8ywo4jNh1B_6yCGrJEa","Завантажити сертифікат")</f>
        <v>Завантажити сертифікат</v>
      </c>
    </row>
    <row r="133" spans="1:5" x14ac:dyDescent="0.3">
      <c r="A133" t="s">
        <v>394</v>
      </c>
      <c r="B133" t="s">
        <v>5</v>
      </c>
      <c r="C133" t="s">
        <v>395</v>
      </c>
      <c r="D133" t="s">
        <v>396</v>
      </c>
      <c r="E133" t="str">
        <f>HYPERLINK("https://talan.bank.gov.ua/get-user-certificate/j8ywooe7FU8AS26Z8GzB","Завантажити сертифікат")</f>
        <v>Завантажити сертифікат</v>
      </c>
    </row>
    <row r="134" spans="1:5" x14ac:dyDescent="0.3">
      <c r="A134" t="s">
        <v>397</v>
      </c>
      <c r="B134" t="s">
        <v>5</v>
      </c>
      <c r="C134" t="s">
        <v>398</v>
      </c>
      <c r="D134" t="s">
        <v>399</v>
      </c>
      <c r="E134" t="str">
        <f>HYPERLINK("https://talan.bank.gov.ua/get-user-certificate/j8ywo_6f9UOXznxIJ3iC","Завантажити сертифікат")</f>
        <v>Завантажити сертифікат</v>
      </c>
    </row>
    <row r="135" spans="1:5" x14ac:dyDescent="0.3">
      <c r="A135" t="s">
        <v>400</v>
      </c>
      <c r="B135" t="s">
        <v>5</v>
      </c>
      <c r="C135" t="s">
        <v>401</v>
      </c>
      <c r="D135" t="s">
        <v>402</v>
      </c>
      <c r="E135" t="str">
        <f>HYPERLINK("https://talan.bank.gov.ua/get-user-certificate/j8ywoESVBEGNgyD5gi0N","Завантажити сертифікат")</f>
        <v>Завантажити сертифікат</v>
      </c>
    </row>
    <row r="136" spans="1:5" x14ac:dyDescent="0.3">
      <c r="A136" t="s">
        <v>403</v>
      </c>
      <c r="B136" t="s">
        <v>5</v>
      </c>
      <c r="C136" t="s">
        <v>404</v>
      </c>
      <c r="D136" t="s">
        <v>405</v>
      </c>
      <c r="E136" t="str">
        <f>HYPERLINK("https://talan.bank.gov.ua/get-user-certificate/j8ywoMy2kuvRtvbMa2FJ","Завантажити сертифікат")</f>
        <v>Завантажити сертифікат</v>
      </c>
    </row>
    <row r="137" spans="1:5" x14ac:dyDescent="0.3">
      <c r="A137" t="s">
        <v>406</v>
      </c>
      <c r="B137" t="s">
        <v>5</v>
      </c>
      <c r="C137" t="s">
        <v>407</v>
      </c>
      <c r="D137" t="s">
        <v>408</v>
      </c>
      <c r="E137" t="str">
        <f>HYPERLINK("https://talan.bank.gov.ua/get-user-certificate/j8ywo3vxzVXGhea64PuM","Завантажити сертифікат")</f>
        <v>Завантажити сертифікат</v>
      </c>
    </row>
    <row r="138" spans="1:5" x14ac:dyDescent="0.3">
      <c r="A138" t="s">
        <v>409</v>
      </c>
      <c r="B138" t="s">
        <v>5</v>
      </c>
      <c r="C138" t="s">
        <v>410</v>
      </c>
      <c r="D138" t="s">
        <v>411</v>
      </c>
      <c r="E138" t="str">
        <f>HYPERLINK("https://talan.bank.gov.ua/get-user-certificate/j8ywoZcVHpF0NGWjT1XR","Завантажити сертифікат")</f>
        <v>Завантажити сертифікат</v>
      </c>
    </row>
    <row r="139" spans="1:5" x14ac:dyDescent="0.3">
      <c r="A139" t="s">
        <v>412</v>
      </c>
      <c r="B139" t="s">
        <v>5</v>
      </c>
      <c r="C139" t="s">
        <v>413</v>
      </c>
      <c r="D139" t="s">
        <v>414</v>
      </c>
      <c r="E139" t="str">
        <f>HYPERLINK("https://talan.bank.gov.ua/get-user-certificate/j8ywoNWEieJJPMQ7VqMH","Завантажити сертифікат")</f>
        <v>Завантажити сертифікат</v>
      </c>
    </row>
    <row r="140" spans="1:5" x14ac:dyDescent="0.3">
      <c r="A140" t="s">
        <v>415</v>
      </c>
      <c r="B140" t="s">
        <v>5</v>
      </c>
      <c r="C140" t="s">
        <v>416</v>
      </c>
      <c r="D140" t="s">
        <v>417</v>
      </c>
      <c r="E140" t="str">
        <f>HYPERLINK("https://talan.bank.gov.ua/get-user-certificate/j8ywodLcb7gOtCWLigyd","Завантажити сертифікат")</f>
        <v>Завантажити сертифікат</v>
      </c>
    </row>
    <row r="141" spans="1:5" x14ac:dyDescent="0.3">
      <c r="A141" t="s">
        <v>418</v>
      </c>
      <c r="B141" t="s">
        <v>5</v>
      </c>
      <c r="C141" t="s">
        <v>419</v>
      </c>
      <c r="D141" t="s">
        <v>420</v>
      </c>
      <c r="E141" t="str">
        <f>HYPERLINK("https://talan.bank.gov.ua/get-user-certificate/j8ywo3iP1ECA3YiL7hxs","Завантажити сертифікат")</f>
        <v>Завантажити сертифікат</v>
      </c>
    </row>
    <row r="142" spans="1:5" x14ac:dyDescent="0.3">
      <c r="A142" t="s">
        <v>421</v>
      </c>
      <c r="B142" t="s">
        <v>5</v>
      </c>
      <c r="C142" t="s">
        <v>422</v>
      </c>
      <c r="D142" t="s">
        <v>423</v>
      </c>
      <c r="E142" t="str">
        <f>HYPERLINK("https://talan.bank.gov.ua/get-user-certificate/j8ywo3qw4jXzwBYs-Hgt","Завантажити сертифікат")</f>
        <v>Завантажити сертифікат</v>
      </c>
    </row>
    <row r="143" spans="1:5" x14ac:dyDescent="0.3">
      <c r="A143" t="s">
        <v>424</v>
      </c>
      <c r="B143" t="s">
        <v>5</v>
      </c>
      <c r="C143" t="s">
        <v>425</v>
      </c>
      <c r="D143" t="s">
        <v>426</v>
      </c>
      <c r="E143" t="str">
        <f>HYPERLINK("https://talan.bank.gov.ua/get-user-certificate/j8ywoLDF4oq7vwhW5Xi1","Завантажити сертифікат")</f>
        <v>Завантажити сертифікат</v>
      </c>
    </row>
    <row r="144" spans="1:5" x14ac:dyDescent="0.3">
      <c r="A144" t="s">
        <v>427</v>
      </c>
      <c r="B144" t="s">
        <v>5</v>
      </c>
      <c r="C144" t="s">
        <v>428</v>
      </c>
      <c r="D144" t="s">
        <v>429</v>
      </c>
      <c r="E144" t="str">
        <f>HYPERLINK("https://talan.bank.gov.ua/get-user-certificate/j8ywoyDes1oNCkSt7HBU","Завантажити сертифікат")</f>
        <v>Завантажити сертифікат</v>
      </c>
    </row>
    <row r="145" spans="1:5" x14ac:dyDescent="0.3">
      <c r="A145" t="s">
        <v>430</v>
      </c>
      <c r="B145" t="s">
        <v>5</v>
      </c>
      <c r="C145" t="s">
        <v>431</v>
      </c>
      <c r="D145" t="s">
        <v>432</v>
      </c>
      <c r="E145" t="str">
        <f>HYPERLINK("https://talan.bank.gov.ua/get-user-certificate/j8ywoakJcmfAy0OjcB03","Завантажити сертифікат")</f>
        <v>Завантажити сертифікат</v>
      </c>
    </row>
    <row r="146" spans="1:5" x14ac:dyDescent="0.3">
      <c r="A146" t="s">
        <v>433</v>
      </c>
      <c r="B146" t="s">
        <v>5</v>
      </c>
      <c r="C146" t="s">
        <v>434</v>
      </c>
      <c r="D146" t="s">
        <v>435</v>
      </c>
      <c r="E146" t="str">
        <f>HYPERLINK("https://talan.bank.gov.ua/get-user-certificate/j8ywo-lfTWmuNu7En9FO","Завантажити сертифікат")</f>
        <v>Завантажити сертифікат</v>
      </c>
    </row>
    <row r="147" spans="1:5" x14ac:dyDescent="0.3">
      <c r="A147" t="s">
        <v>436</v>
      </c>
      <c r="B147" t="s">
        <v>5</v>
      </c>
      <c r="C147" t="s">
        <v>437</v>
      </c>
      <c r="D147" t="s">
        <v>438</v>
      </c>
      <c r="E147" t="str">
        <f>HYPERLINK("https://talan.bank.gov.ua/get-user-certificate/j8ywoMX_FgrT3ogw43Tu","Завантажити сертифікат")</f>
        <v>Завантажити сертифікат</v>
      </c>
    </row>
    <row r="148" spans="1:5" x14ac:dyDescent="0.3">
      <c r="A148" t="s">
        <v>439</v>
      </c>
      <c r="B148" t="s">
        <v>5</v>
      </c>
      <c r="C148" t="s">
        <v>440</v>
      </c>
      <c r="D148" t="s">
        <v>441</v>
      </c>
      <c r="E148" t="str">
        <f>HYPERLINK("https://talan.bank.gov.ua/get-user-certificate/j8ywoZbyzvntrFPby7J4","Завантажити сертифікат")</f>
        <v>Завантажити сертифікат</v>
      </c>
    </row>
    <row r="149" spans="1:5" x14ac:dyDescent="0.3">
      <c r="A149" t="s">
        <v>442</v>
      </c>
      <c r="B149" t="s">
        <v>5</v>
      </c>
      <c r="C149" t="s">
        <v>443</v>
      </c>
      <c r="D149" t="s">
        <v>444</v>
      </c>
      <c r="E149" t="str">
        <f>HYPERLINK("https://talan.bank.gov.ua/get-user-certificate/j8ywoXXX0e3DiKp8KS0E","Завантажити сертифікат")</f>
        <v>Завантажити сертифікат</v>
      </c>
    </row>
    <row r="150" spans="1:5" x14ac:dyDescent="0.3">
      <c r="A150" t="s">
        <v>445</v>
      </c>
      <c r="B150" t="s">
        <v>5</v>
      </c>
      <c r="C150" t="s">
        <v>446</v>
      </c>
      <c r="D150" t="s">
        <v>447</v>
      </c>
      <c r="E150" t="str">
        <f>HYPERLINK("https://talan.bank.gov.ua/get-user-certificate/j8ywozpDx4f3e0dQMZtZ","Завантажити сертифікат")</f>
        <v>Завантажити сертифікат</v>
      </c>
    </row>
    <row r="151" spans="1:5" x14ac:dyDescent="0.3">
      <c r="A151" t="s">
        <v>448</v>
      </c>
      <c r="B151" t="s">
        <v>5</v>
      </c>
      <c r="C151" t="s">
        <v>449</v>
      </c>
      <c r="D151" t="s">
        <v>450</v>
      </c>
      <c r="E151" t="str">
        <f>HYPERLINK("https://talan.bank.gov.ua/get-user-certificate/j8ywoaLXWsPZTLUltYOB","Завантажити сертифікат")</f>
        <v>Завантажити сертифікат</v>
      </c>
    </row>
    <row r="152" spans="1:5" x14ac:dyDescent="0.3">
      <c r="A152" t="s">
        <v>451</v>
      </c>
      <c r="B152" t="s">
        <v>5</v>
      </c>
      <c r="C152" t="s">
        <v>452</v>
      </c>
      <c r="D152" t="s">
        <v>453</v>
      </c>
      <c r="E152" t="str">
        <f>HYPERLINK("https://talan.bank.gov.ua/get-user-certificate/j8ywoNr7hVO8q1pReL7C","Завантажити сертифікат")</f>
        <v>Завантажити сертифікат</v>
      </c>
    </row>
    <row r="153" spans="1:5" x14ac:dyDescent="0.3">
      <c r="A153" t="s">
        <v>454</v>
      </c>
      <c r="B153" t="s">
        <v>5</v>
      </c>
      <c r="C153" t="s">
        <v>455</v>
      </c>
      <c r="D153" t="s">
        <v>456</v>
      </c>
      <c r="E153" t="str">
        <f>HYPERLINK("https://talan.bank.gov.ua/get-user-certificate/j8ywoTR2e2CaWHxegypN","Завантажити сертифікат")</f>
        <v>Завантажити сертифікат</v>
      </c>
    </row>
    <row r="154" spans="1:5" x14ac:dyDescent="0.3">
      <c r="A154" t="s">
        <v>457</v>
      </c>
      <c r="B154" t="s">
        <v>5</v>
      </c>
      <c r="C154" t="s">
        <v>458</v>
      </c>
      <c r="D154" t="s">
        <v>459</v>
      </c>
      <c r="E154" t="str">
        <f>HYPERLINK("https://talan.bank.gov.ua/get-user-certificate/j8ywofABZtqitAu4GCX5","Завантажити сертифікат")</f>
        <v>Завантажити сертифікат</v>
      </c>
    </row>
    <row r="155" spans="1:5" x14ac:dyDescent="0.3">
      <c r="A155" t="s">
        <v>460</v>
      </c>
      <c r="B155" t="s">
        <v>5</v>
      </c>
      <c r="C155" t="s">
        <v>461</v>
      </c>
      <c r="D155" t="s">
        <v>462</v>
      </c>
      <c r="E155" t="str">
        <f>HYPERLINK("https://talan.bank.gov.ua/get-user-certificate/j8ywoRixyNNvT8cAjabI","Завантажити сертифікат")</f>
        <v>Завантажити сертифікат</v>
      </c>
    </row>
    <row r="156" spans="1:5" x14ac:dyDescent="0.3">
      <c r="A156" t="s">
        <v>463</v>
      </c>
      <c r="B156" t="s">
        <v>5</v>
      </c>
      <c r="C156" t="s">
        <v>464</v>
      </c>
      <c r="D156" t="s">
        <v>465</v>
      </c>
      <c r="E156" t="str">
        <f>HYPERLINK("https://talan.bank.gov.ua/get-user-certificate/j8ywoBKlWuZsh99qpnVj","Завантажити сертифікат")</f>
        <v>Завантажити сертифікат</v>
      </c>
    </row>
    <row r="157" spans="1:5" x14ac:dyDescent="0.3">
      <c r="A157" t="s">
        <v>466</v>
      </c>
      <c r="B157" t="s">
        <v>5</v>
      </c>
      <c r="C157" t="s">
        <v>467</v>
      </c>
      <c r="D157" t="s">
        <v>468</v>
      </c>
      <c r="E157" t="str">
        <f>HYPERLINK("https://talan.bank.gov.ua/get-user-certificate/j8ywoPj_mqAPKa4A1Xr2","Завантажити сертифікат")</f>
        <v>Завантажити сертифікат</v>
      </c>
    </row>
    <row r="158" spans="1:5" x14ac:dyDescent="0.3">
      <c r="A158" t="s">
        <v>469</v>
      </c>
      <c r="B158" t="s">
        <v>5</v>
      </c>
      <c r="C158" t="s">
        <v>470</v>
      </c>
      <c r="D158" t="s">
        <v>471</v>
      </c>
      <c r="E158" t="str">
        <f>HYPERLINK("https://talan.bank.gov.ua/get-user-certificate/j8ywocUII4pU231A2gQf","Завантажити сертифікат")</f>
        <v>Завантажити сертифікат</v>
      </c>
    </row>
    <row r="159" spans="1:5" x14ac:dyDescent="0.3">
      <c r="A159" t="s">
        <v>472</v>
      </c>
      <c r="B159" t="s">
        <v>5</v>
      </c>
      <c r="C159" t="s">
        <v>473</v>
      </c>
      <c r="D159" t="s">
        <v>474</v>
      </c>
      <c r="E159" t="str">
        <f>HYPERLINK("https://talan.bank.gov.ua/get-user-certificate/j8ywoJyQ23we-45cTUWE","Завантажити сертифікат")</f>
        <v>Завантажити сертифікат</v>
      </c>
    </row>
    <row r="160" spans="1:5" x14ac:dyDescent="0.3">
      <c r="A160" t="s">
        <v>475</v>
      </c>
      <c r="B160" t="s">
        <v>5</v>
      </c>
      <c r="C160" t="s">
        <v>476</v>
      </c>
      <c r="D160" t="s">
        <v>477</v>
      </c>
      <c r="E160" t="str">
        <f>HYPERLINK("https://talan.bank.gov.ua/get-user-certificate/j8ywoDB61rTsyeJ5YQ44","Завантажити сертифікат")</f>
        <v>Завантажити сертифікат</v>
      </c>
    </row>
    <row r="161" spans="1:5" x14ac:dyDescent="0.3">
      <c r="A161" t="s">
        <v>478</v>
      </c>
      <c r="B161" t="s">
        <v>5</v>
      </c>
      <c r="C161" t="s">
        <v>479</v>
      </c>
      <c r="D161" t="s">
        <v>480</v>
      </c>
      <c r="E161" t="str">
        <f>HYPERLINK("https://talan.bank.gov.ua/get-user-certificate/j8ywo7Gic5aq0h9GtDEq","Завантажити сертифікат")</f>
        <v>Завантажити сертифікат</v>
      </c>
    </row>
    <row r="162" spans="1:5" x14ac:dyDescent="0.3">
      <c r="A162" t="s">
        <v>481</v>
      </c>
      <c r="B162" t="s">
        <v>5</v>
      </c>
      <c r="C162" t="s">
        <v>482</v>
      </c>
      <c r="D162" t="s">
        <v>483</v>
      </c>
      <c r="E162" t="str">
        <f>HYPERLINK("https://talan.bank.gov.ua/get-user-certificate/j8ywoidw4H-VJUE-mcik","Завантажити сертифікат")</f>
        <v>Завантажити сертифікат</v>
      </c>
    </row>
    <row r="163" spans="1:5" x14ac:dyDescent="0.3">
      <c r="A163" t="s">
        <v>484</v>
      </c>
      <c r="B163" t="s">
        <v>5</v>
      </c>
      <c r="C163" t="s">
        <v>485</v>
      </c>
      <c r="D163" t="s">
        <v>486</v>
      </c>
      <c r="E163" t="str">
        <f>HYPERLINK("https://talan.bank.gov.ua/get-user-certificate/j8ywoFP98O9-uKB9i1pF","Завантажити сертифікат")</f>
        <v>Завантажити сертифікат</v>
      </c>
    </row>
    <row r="164" spans="1:5" x14ac:dyDescent="0.3">
      <c r="A164" t="s">
        <v>487</v>
      </c>
      <c r="B164" t="s">
        <v>5</v>
      </c>
      <c r="C164" t="s">
        <v>488</v>
      </c>
      <c r="D164" t="s">
        <v>489</v>
      </c>
      <c r="E164" t="str">
        <f>HYPERLINK("https://talan.bank.gov.ua/get-user-certificate/j8ywoYS0VyIQpfhVsX8J","Завантажити сертифікат")</f>
        <v>Завантажити сертифікат</v>
      </c>
    </row>
    <row r="165" spans="1:5" x14ac:dyDescent="0.3">
      <c r="A165" t="s">
        <v>490</v>
      </c>
      <c r="B165" t="s">
        <v>5</v>
      </c>
      <c r="C165" t="s">
        <v>491</v>
      </c>
      <c r="D165" t="s">
        <v>492</v>
      </c>
      <c r="E165" t="str">
        <f>HYPERLINK("https://talan.bank.gov.ua/get-user-certificate/j8ywoEkcetykAL1mrIVc","Завантажити сертифікат")</f>
        <v>Завантажити сертифікат</v>
      </c>
    </row>
    <row r="166" spans="1:5" x14ac:dyDescent="0.3">
      <c r="A166" t="s">
        <v>493</v>
      </c>
      <c r="B166" t="s">
        <v>5</v>
      </c>
      <c r="C166" t="s">
        <v>494</v>
      </c>
      <c r="D166" t="s">
        <v>495</v>
      </c>
      <c r="E166" t="str">
        <f>HYPERLINK("https://talan.bank.gov.ua/get-user-certificate/j8ywoB_ysS00M6mTBoF3","Завантажити сертифікат")</f>
        <v>Завантажити сертифікат</v>
      </c>
    </row>
    <row r="167" spans="1:5" x14ac:dyDescent="0.3">
      <c r="A167" t="s">
        <v>496</v>
      </c>
      <c r="B167" t="s">
        <v>5</v>
      </c>
      <c r="C167" t="s">
        <v>497</v>
      </c>
      <c r="D167" t="s">
        <v>498</v>
      </c>
      <c r="E167" t="str">
        <f>HYPERLINK("https://talan.bank.gov.ua/get-user-certificate/j8ywo3qxT6kcpIPplrFD","Завантажити сертифікат")</f>
        <v>Завантажити сертифікат</v>
      </c>
    </row>
    <row r="168" spans="1:5" x14ac:dyDescent="0.3">
      <c r="A168" t="s">
        <v>499</v>
      </c>
      <c r="B168" t="s">
        <v>5</v>
      </c>
      <c r="C168" t="s">
        <v>500</v>
      </c>
      <c r="D168" t="s">
        <v>501</v>
      </c>
      <c r="E168" t="str">
        <f>HYPERLINK("https://talan.bank.gov.ua/get-user-certificate/j8ywoXaMgEuYntxDMs38","Завантажити сертифікат")</f>
        <v>Завантажити сертифікат</v>
      </c>
    </row>
    <row r="169" spans="1:5" x14ac:dyDescent="0.3">
      <c r="A169" t="s">
        <v>502</v>
      </c>
      <c r="B169" t="s">
        <v>5</v>
      </c>
      <c r="C169" t="s">
        <v>503</v>
      </c>
      <c r="D169" t="s">
        <v>504</v>
      </c>
      <c r="E169" t="str">
        <f>HYPERLINK("https://talan.bank.gov.ua/get-user-certificate/j8ywoL3SgMl2DdkvVf5p","Завантажити сертифікат")</f>
        <v>Завантажити сертифікат</v>
      </c>
    </row>
    <row r="170" spans="1:5" x14ac:dyDescent="0.3">
      <c r="A170" t="s">
        <v>505</v>
      </c>
      <c r="B170" t="s">
        <v>5</v>
      </c>
      <c r="C170" t="s">
        <v>506</v>
      </c>
      <c r="D170" t="s">
        <v>507</v>
      </c>
      <c r="E170" t="str">
        <f>HYPERLINK("https://talan.bank.gov.ua/get-user-certificate/j8ywohCUnf3vP1Ho2KVG","Завантажити сертифікат")</f>
        <v>Завантажити сертифікат</v>
      </c>
    </row>
    <row r="171" spans="1:5" x14ac:dyDescent="0.3">
      <c r="A171" t="s">
        <v>508</v>
      </c>
      <c r="B171" t="s">
        <v>5</v>
      </c>
      <c r="C171" t="s">
        <v>509</v>
      </c>
      <c r="D171" t="s">
        <v>510</v>
      </c>
      <c r="E171" t="str">
        <f>HYPERLINK("https://talan.bank.gov.ua/get-user-certificate/j8ywooK4cEN42obGxGUh","Завантажити сертифікат")</f>
        <v>Завантажити сертифікат</v>
      </c>
    </row>
    <row r="172" spans="1:5" x14ac:dyDescent="0.3">
      <c r="A172" t="s">
        <v>511</v>
      </c>
      <c r="B172" t="s">
        <v>5</v>
      </c>
      <c r="C172" t="s">
        <v>512</v>
      </c>
      <c r="D172" t="s">
        <v>513</v>
      </c>
      <c r="E172" t="str">
        <f>HYPERLINK("https://talan.bank.gov.ua/get-user-certificate/j8ywobx9QFAUqIHVloTP","Завантажити сертифікат")</f>
        <v>Завантажити сертифікат</v>
      </c>
    </row>
    <row r="173" spans="1:5" x14ac:dyDescent="0.3">
      <c r="A173" t="s">
        <v>514</v>
      </c>
      <c r="B173" t="s">
        <v>5</v>
      </c>
      <c r="C173" t="s">
        <v>515</v>
      </c>
      <c r="D173" t="s">
        <v>516</v>
      </c>
      <c r="E173" t="str">
        <f>HYPERLINK("https://talan.bank.gov.ua/get-user-certificate/j8ywoktVf-9T9BqW-JEJ","Завантажити сертифікат")</f>
        <v>Завантажити сертифікат</v>
      </c>
    </row>
    <row r="174" spans="1:5" x14ac:dyDescent="0.3">
      <c r="A174" t="s">
        <v>517</v>
      </c>
      <c r="B174" t="s">
        <v>5</v>
      </c>
      <c r="C174" t="s">
        <v>518</v>
      </c>
      <c r="D174" t="s">
        <v>519</v>
      </c>
      <c r="E174" t="str">
        <f>HYPERLINK("https://talan.bank.gov.ua/get-user-certificate/j8ywoDEU1ghWZ6tjnJCY","Завантажити сертифікат")</f>
        <v>Завантажити сертифікат</v>
      </c>
    </row>
    <row r="175" spans="1:5" x14ac:dyDescent="0.3">
      <c r="A175" t="s">
        <v>520</v>
      </c>
      <c r="B175" t="s">
        <v>5</v>
      </c>
      <c r="C175" t="s">
        <v>521</v>
      </c>
      <c r="D175" t="s">
        <v>522</v>
      </c>
      <c r="E175" t="str">
        <f>HYPERLINK("https://talan.bank.gov.ua/get-user-certificate/j8ywoaQi_DqyrS6YjSzN","Завантажити сертифікат")</f>
        <v>Завантажити сертифікат</v>
      </c>
    </row>
    <row r="176" spans="1:5" x14ac:dyDescent="0.3">
      <c r="A176" t="s">
        <v>523</v>
      </c>
      <c r="B176" t="s">
        <v>5</v>
      </c>
      <c r="C176" t="s">
        <v>524</v>
      </c>
      <c r="D176" t="s">
        <v>525</v>
      </c>
      <c r="E176" t="str">
        <f>HYPERLINK("https://talan.bank.gov.ua/get-user-certificate/j8ywohQP2lggMhFZUkjc","Завантажити сертифікат")</f>
        <v>Завантажити сертифікат</v>
      </c>
    </row>
    <row r="177" spans="1:5" x14ac:dyDescent="0.3">
      <c r="A177" t="s">
        <v>526</v>
      </c>
      <c r="B177" t="s">
        <v>5</v>
      </c>
      <c r="C177" t="s">
        <v>527</v>
      </c>
      <c r="D177" t="s">
        <v>528</v>
      </c>
      <c r="E177" t="str">
        <f>HYPERLINK("https://talan.bank.gov.ua/get-user-certificate/j8ywowWlfw6b8646a4Vy","Завантажити сертифікат")</f>
        <v>Завантажити сертифікат</v>
      </c>
    </row>
    <row r="178" spans="1:5" x14ac:dyDescent="0.3">
      <c r="A178" t="s">
        <v>529</v>
      </c>
      <c r="B178" t="s">
        <v>5</v>
      </c>
      <c r="C178" t="s">
        <v>530</v>
      </c>
      <c r="D178" t="s">
        <v>531</v>
      </c>
      <c r="E178" t="str">
        <f>HYPERLINK("https://talan.bank.gov.ua/get-user-certificate/j8ywotKatyhd3t7ppO3U","Завантажити сертифікат")</f>
        <v>Завантажити сертифікат</v>
      </c>
    </row>
    <row r="179" spans="1:5" x14ac:dyDescent="0.3">
      <c r="A179" t="s">
        <v>532</v>
      </c>
      <c r="B179" t="s">
        <v>5</v>
      </c>
      <c r="C179" t="s">
        <v>533</v>
      </c>
      <c r="D179" t="s">
        <v>534</v>
      </c>
      <c r="E179" t="str">
        <f>HYPERLINK("https://talan.bank.gov.ua/get-user-certificate/j8ywoFcxA_G9Z3x-pskB","Завантажити сертифікат")</f>
        <v>Завантажити сертифікат</v>
      </c>
    </row>
    <row r="180" spans="1:5" x14ac:dyDescent="0.3">
      <c r="A180" t="s">
        <v>535</v>
      </c>
      <c r="B180" t="s">
        <v>5</v>
      </c>
      <c r="C180" t="s">
        <v>536</v>
      </c>
      <c r="D180" t="s">
        <v>537</v>
      </c>
      <c r="E180" t="str">
        <f>HYPERLINK("https://talan.bank.gov.ua/get-user-certificate/j8ywoXs-aX8Yd1e4MV0X","Завантажити сертифікат")</f>
        <v>Завантажити сертифікат</v>
      </c>
    </row>
    <row r="181" spans="1:5" x14ac:dyDescent="0.3">
      <c r="A181" t="s">
        <v>538</v>
      </c>
      <c r="B181" t="s">
        <v>5</v>
      </c>
      <c r="C181" t="s">
        <v>539</v>
      </c>
      <c r="D181" t="s">
        <v>540</v>
      </c>
      <c r="E181" t="str">
        <f>HYPERLINK("https://talan.bank.gov.ua/get-user-certificate/j8ywoE2kZyzy5vhlJV-_","Завантажити сертифікат")</f>
        <v>Завантажити сертифікат</v>
      </c>
    </row>
    <row r="182" spans="1:5" x14ac:dyDescent="0.3">
      <c r="A182" t="s">
        <v>541</v>
      </c>
      <c r="B182" t="s">
        <v>5</v>
      </c>
      <c r="C182" t="s">
        <v>542</v>
      </c>
      <c r="D182" t="s">
        <v>543</v>
      </c>
      <c r="E182" t="str">
        <f>HYPERLINK("https://talan.bank.gov.ua/get-user-certificate/j8ywoatzv3oW9YSLrVbK","Завантажити сертифікат")</f>
        <v>Завантажити сертифікат</v>
      </c>
    </row>
    <row r="183" spans="1:5" x14ac:dyDescent="0.3">
      <c r="A183" t="s">
        <v>544</v>
      </c>
      <c r="B183" t="s">
        <v>5</v>
      </c>
      <c r="C183" t="s">
        <v>545</v>
      </c>
      <c r="D183" t="s">
        <v>546</v>
      </c>
      <c r="E183" t="str">
        <f>HYPERLINK("https://talan.bank.gov.ua/get-user-certificate/j8ywoaJgK0uKH6nnB1ry","Завантажити сертифікат")</f>
        <v>Завантажити сертифікат</v>
      </c>
    </row>
    <row r="184" spans="1:5" x14ac:dyDescent="0.3">
      <c r="A184" t="s">
        <v>547</v>
      </c>
      <c r="B184" t="s">
        <v>5</v>
      </c>
      <c r="C184" t="s">
        <v>548</v>
      </c>
      <c r="D184" t="s">
        <v>549</v>
      </c>
      <c r="E184" t="str">
        <f>HYPERLINK("https://talan.bank.gov.ua/get-user-certificate/j8ywoPxS5JkZqz3DiRTX","Завантажити сертифікат")</f>
        <v>Завантажити сертифікат</v>
      </c>
    </row>
    <row r="185" spans="1:5" x14ac:dyDescent="0.3">
      <c r="A185" t="s">
        <v>550</v>
      </c>
      <c r="B185" t="s">
        <v>5</v>
      </c>
      <c r="C185" t="s">
        <v>551</v>
      </c>
      <c r="D185" t="s">
        <v>552</v>
      </c>
      <c r="E185" t="str">
        <f>HYPERLINK("https://talan.bank.gov.ua/get-user-certificate/j8ywowoWqwITEw9Q86ES","Завантажити сертифікат")</f>
        <v>Завантажити сертифікат</v>
      </c>
    </row>
    <row r="186" spans="1:5" x14ac:dyDescent="0.3">
      <c r="A186" t="s">
        <v>553</v>
      </c>
      <c r="B186" t="s">
        <v>5</v>
      </c>
      <c r="C186" t="s">
        <v>554</v>
      </c>
      <c r="D186" t="s">
        <v>555</v>
      </c>
      <c r="E186" t="str">
        <f>HYPERLINK("https://talan.bank.gov.ua/get-user-certificate/j8ywoOZIBCbH30MT85Du","Завантажити сертифікат")</f>
        <v>Завантажити сертифікат</v>
      </c>
    </row>
    <row r="187" spans="1:5" x14ac:dyDescent="0.3">
      <c r="A187" t="s">
        <v>556</v>
      </c>
      <c r="B187" t="s">
        <v>5</v>
      </c>
      <c r="C187" t="s">
        <v>557</v>
      </c>
      <c r="D187" t="s">
        <v>558</v>
      </c>
      <c r="E187" t="str">
        <f>HYPERLINK("https://talan.bank.gov.ua/get-user-certificate/j8ywo6Lrgfp-o6_3XbZc","Завантажити сертифікат")</f>
        <v>Завантажити сертифікат</v>
      </c>
    </row>
    <row r="188" spans="1:5" x14ac:dyDescent="0.3">
      <c r="A188" t="s">
        <v>559</v>
      </c>
      <c r="B188" t="s">
        <v>5</v>
      </c>
      <c r="C188" t="s">
        <v>560</v>
      </c>
      <c r="D188" t="s">
        <v>561</v>
      </c>
      <c r="E188" t="str">
        <f>HYPERLINK("https://talan.bank.gov.ua/get-user-certificate/j8ywo0djCdMCAwWzy-tn","Завантажити сертифікат")</f>
        <v>Завантажити сертифікат</v>
      </c>
    </row>
    <row r="189" spans="1:5" x14ac:dyDescent="0.3">
      <c r="A189" t="s">
        <v>562</v>
      </c>
      <c r="B189" t="s">
        <v>5</v>
      </c>
      <c r="C189" t="s">
        <v>563</v>
      </c>
      <c r="D189" t="s">
        <v>564</v>
      </c>
      <c r="E189" t="str">
        <f>HYPERLINK("https://talan.bank.gov.ua/get-user-certificate/j8ywoBi18zHEAHPiY5xs","Завантажити сертифікат")</f>
        <v>Завантажити сертифікат</v>
      </c>
    </row>
    <row r="190" spans="1:5" x14ac:dyDescent="0.3">
      <c r="A190" t="s">
        <v>565</v>
      </c>
      <c r="B190" t="s">
        <v>5</v>
      </c>
      <c r="C190" t="s">
        <v>566</v>
      </c>
      <c r="D190" t="s">
        <v>567</v>
      </c>
      <c r="E190" t="str">
        <f>HYPERLINK("https://talan.bank.gov.ua/get-user-certificate/j8ywo3B9KxnT3udjW_hi","Завантажити сертифікат")</f>
        <v>Завантажити сертифікат</v>
      </c>
    </row>
    <row r="191" spans="1:5" x14ac:dyDescent="0.3">
      <c r="A191" t="s">
        <v>568</v>
      </c>
      <c r="B191" t="s">
        <v>5</v>
      </c>
      <c r="C191" t="s">
        <v>569</v>
      </c>
      <c r="D191" t="s">
        <v>570</v>
      </c>
      <c r="E191" t="str">
        <f>HYPERLINK("https://talan.bank.gov.ua/get-user-certificate/j8ywoNWi0WQpCS0hWQ_S","Завантажити сертифікат")</f>
        <v>Завантажити сертифікат</v>
      </c>
    </row>
    <row r="192" spans="1:5" x14ac:dyDescent="0.3">
      <c r="A192" t="s">
        <v>571</v>
      </c>
      <c r="B192" t="s">
        <v>5</v>
      </c>
      <c r="C192" t="s">
        <v>572</v>
      </c>
      <c r="D192" t="s">
        <v>573</v>
      </c>
      <c r="E192" t="str">
        <f>HYPERLINK("https://talan.bank.gov.ua/get-user-certificate/j8ywotgoSithuMOGffgz","Завантажити сертифікат")</f>
        <v>Завантажити сертифікат</v>
      </c>
    </row>
    <row r="193" spans="1:5" x14ac:dyDescent="0.3">
      <c r="A193" t="s">
        <v>574</v>
      </c>
      <c r="B193" t="s">
        <v>5</v>
      </c>
      <c r="C193" t="s">
        <v>575</v>
      </c>
      <c r="D193" t="s">
        <v>576</v>
      </c>
      <c r="E193" t="str">
        <f>HYPERLINK("https://talan.bank.gov.ua/get-user-certificate/j8ywoGFI2iKjdlHzXFHN","Завантажити сертифікат")</f>
        <v>Завантажити сертифікат</v>
      </c>
    </row>
    <row r="194" spans="1:5" x14ac:dyDescent="0.3">
      <c r="A194" t="s">
        <v>577</v>
      </c>
      <c r="B194" t="s">
        <v>5</v>
      </c>
      <c r="C194" t="s">
        <v>578</v>
      </c>
      <c r="D194" t="s">
        <v>579</v>
      </c>
      <c r="E194" t="str">
        <f>HYPERLINK("https://talan.bank.gov.ua/get-user-certificate/j8ywof9Il8u4MOWL671M","Завантажити сертифікат")</f>
        <v>Завантажити сертифікат</v>
      </c>
    </row>
    <row r="195" spans="1:5" x14ac:dyDescent="0.3">
      <c r="A195" t="s">
        <v>580</v>
      </c>
      <c r="B195" t="s">
        <v>5</v>
      </c>
      <c r="C195" t="s">
        <v>581</v>
      </c>
      <c r="D195" t="s">
        <v>582</v>
      </c>
      <c r="E195" t="str">
        <f>HYPERLINK("https://talan.bank.gov.ua/get-user-certificate/j8ywoQaQXBF6bKU1BQvh","Завантажити сертифікат")</f>
        <v>Завантажити сертифікат</v>
      </c>
    </row>
    <row r="196" spans="1:5" x14ac:dyDescent="0.3">
      <c r="A196" t="s">
        <v>583</v>
      </c>
      <c r="B196" t="s">
        <v>5</v>
      </c>
      <c r="C196" t="s">
        <v>584</v>
      </c>
      <c r="D196" t="s">
        <v>585</v>
      </c>
      <c r="E196" t="str">
        <f>HYPERLINK("https://talan.bank.gov.ua/get-user-certificate/j8ywoFyZBHjQpm_v9SEb","Завантажити сертифікат")</f>
        <v>Завантажити сертифікат</v>
      </c>
    </row>
    <row r="197" spans="1:5" x14ac:dyDescent="0.3">
      <c r="A197" t="s">
        <v>586</v>
      </c>
      <c r="B197" t="s">
        <v>5</v>
      </c>
      <c r="C197" t="s">
        <v>587</v>
      </c>
      <c r="D197" t="s">
        <v>588</v>
      </c>
      <c r="E197" t="str">
        <f>HYPERLINK("https://talan.bank.gov.ua/get-user-certificate/j8ywo0jj9Dro43o3Gpy_","Завантажити сертифікат")</f>
        <v>Завантажити сертифікат</v>
      </c>
    </row>
    <row r="198" spans="1:5" x14ac:dyDescent="0.3">
      <c r="A198" t="s">
        <v>589</v>
      </c>
      <c r="B198" t="s">
        <v>5</v>
      </c>
      <c r="C198" t="s">
        <v>590</v>
      </c>
      <c r="D198" t="s">
        <v>591</v>
      </c>
      <c r="E198" t="str">
        <f>HYPERLINK("https://talan.bank.gov.ua/get-user-certificate/j8ywoys0j1oWvMC4KO4-","Завантажити сертифікат")</f>
        <v>Завантажити сертифікат</v>
      </c>
    </row>
    <row r="199" spans="1:5" x14ac:dyDescent="0.3">
      <c r="A199" t="s">
        <v>592</v>
      </c>
      <c r="B199" t="s">
        <v>5</v>
      </c>
      <c r="C199" t="s">
        <v>593</v>
      </c>
      <c r="D199" t="s">
        <v>594</v>
      </c>
      <c r="E199" t="str">
        <f>HYPERLINK("https://talan.bank.gov.ua/get-user-certificate/j8ywoHCpJaVN9JuvIG_8","Завантажити сертифікат")</f>
        <v>Завантажити сертифікат</v>
      </c>
    </row>
    <row r="200" spans="1:5" x14ac:dyDescent="0.3">
      <c r="A200" t="s">
        <v>595</v>
      </c>
      <c r="B200" t="s">
        <v>5</v>
      </c>
      <c r="C200" t="s">
        <v>596</v>
      </c>
      <c r="D200" t="s">
        <v>597</v>
      </c>
      <c r="E200" t="str">
        <f>HYPERLINK("https://talan.bank.gov.ua/get-user-certificate/j8ywoimaeM8Jd7kfPmkd","Завантажити сертифікат")</f>
        <v>Завантажити сертифікат</v>
      </c>
    </row>
    <row r="201" spans="1:5" x14ac:dyDescent="0.3">
      <c r="A201" t="s">
        <v>598</v>
      </c>
      <c r="B201" t="s">
        <v>5</v>
      </c>
      <c r="C201" t="s">
        <v>599</v>
      </c>
      <c r="D201" t="s">
        <v>600</v>
      </c>
      <c r="E201" t="str">
        <f>HYPERLINK("https://talan.bank.gov.ua/get-user-certificate/j8ywo70e_bc581cRK59H","Завантажити сертифікат")</f>
        <v>Завантажити сертифікат</v>
      </c>
    </row>
    <row r="202" spans="1:5" x14ac:dyDescent="0.3">
      <c r="A202" t="s">
        <v>601</v>
      </c>
      <c r="B202" t="s">
        <v>5</v>
      </c>
      <c r="C202" t="s">
        <v>602</v>
      </c>
      <c r="D202" t="s">
        <v>603</v>
      </c>
      <c r="E202" t="str">
        <f>HYPERLINK("https://talan.bank.gov.ua/get-user-certificate/j8ywo5k-zhb2LWmAfXWc","Завантажити сертифікат")</f>
        <v>Завантажити сертифікат</v>
      </c>
    </row>
    <row r="203" spans="1:5" x14ac:dyDescent="0.3">
      <c r="A203" t="s">
        <v>604</v>
      </c>
      <c r="B203" t="s">
        <v>5</v>
      </c>
      <c r="C203" t="s">
        <v>605</v>
      </c>
      <c r="D203" t="s">
        <v>606</v>
      </c>
      <c r="E203" t="str">
        <f>HYPERLINK("https://talan.bank.gov.ua/get-user-certificate/j8ywo3bUkVvSydUwC_sB","Завантажити сертифікат")</f>
        <v>Завантажити сертифікат</v>
      </c>
    </row>
    <row r="204" spans="1:5" x14ac:dyDescent="0.3">
      <c r="A204" t="s">
        <v>607</v>
      </c>
      <c r="B204" t="s">
        <v>5</v>
      </c>
      <c r="C204" t="s">
        <v>608</v>
      </c>
      <c r="D204" t="s">
        <v>609</v>
      </c>
      <c r="E204" t="str">
        <f>HYPERLINK("https://talan.bank.gov.ua/get-user-certificate/j8ywoUSFw6nJd7k7cjBJ","Завантажити сертифікат")</f>
        <v>Завантажити сертифікат</v>
      </c>
    </row>
    <row r="205" spans="1:5" x14ac:dyDescent="0.3">
      <c r="A205" t="s">
        <v>610</v>
      </c>
      <c r="B205" t="s">
        <v>5</v>
      </c>
      <c r="C205" t="s">
        <v>611</v>
      </c>
      <c r="D205" t="s">
        <v>612</v>
      </c>
      <c r="E205" t="str">
        <f>HYPERLINK("https://talan.bank.gov.ua/get-user-certificate/j8ywo5iTyD7xBtMUyGQD","Завантажити сертифікат")</f>
        <v>Завантажити сертифікат</v>
      </c>
    </row>
    <row r="206" spans="1:5" x14ac:dyDescent="0.3">
      <c r="A206" t="s">
        <v>613</v>
      </c>
      <c r="B206" t="s">
        <v>5</v>
      </c>
      <c r="C206" t="s">
        <v>614</v>
      </c>
      <c r="D206" t="s">
        <v>615</v>
      </c>
      <c r="E206" t="str">
        <f>HYPERLINK("https://talan.bank.gov.ua/get-user-certificate/j8ywodB-0umSd8prBmO2","Завантажити сертифікат")</f>
        <v>Завантажити сертифікат</v>
      </c>
    </row>
    <row r="207" spans="1:5" x14ac:dyDescent="0.3">
      <c r="A207" t="s">
        <v>616</v>
      </c>
      <c r="B207" t="s">
        <v>5</v>
      </c>
      <c r="C207" t="s">
        <v>617</v>
      </c>
      <c r="D207" t="s">
        <v>618</v>
      </c>
      <c r="E207" t="str">
        <f>HYPERLINK("https://talan.bank.gov.ua/get-user-certificate/j8ywoVVhbtFHzvaewPyr","Завантажити сертифікат")</f>
        <v>Завантажити сертифікат</v>
      </c>
    </row>
    <row r="208" spans="1:5" x14ac:dyDescent="0.3">
      <c r="A208" t="s">
        <v>619</v>
      </c>
      <c r="B208" t="s">
        <v>5</v>
      </c>
      <c r="C208" t="s">
        <v>620</v>
      </c>
      <c r="D208" t="s">
        <v>621</v>
      </c>
      <c r="E208" t="str">
        <f>HYPERLINK("https://talan.bank.gov.ua/get-user-certificate/j8ywonQzwsBPvsQWi07Q","Завантажити сертифікат")</f>
        <v>Завантажити сертифікат</v>
      </c>
    </row>
    <row r="209" spans="1:5" x14ac:dyDescent="0.3">
      <c r="A209" t="s">
        <v>622</v>
      </c>
      <c r="B209" t="s">
        <v>5</v>
      </c>
      <c r="C209" t="s">
        <v>623</v>
      </c>
      <c r="D209" t="s">
        <v>624</v>
      </c>
      <c r="E209" t="str">
        <f>HYPERLINK("https://talan.bank.gov.ua/get-user-certificate/j8ywoY1RQTjekGyB0E6i","Завантажити сертифікат")</f>
        <v>Завантажити сертифікат</v>
      </c>
    </row>
    <row r="210" spans="1:5" x14ac:dyDescent="0.3">
      <c r="A210" t="s">
        <v>625</v>
      </c>
      <c r="B210" t="s">
        <v>5</v>
      </c>
      <c r="C210" t="s">
        <v>626</v>
      </c>
      <c r="D210" t="s">
        <v>627</v>
      </c>
      <c r="E210" t="str">
        <f>HYPERLINK("https://talan.bank.gov.ua/get-user-certificate/j8ywo-fX5Lv72Q8goOJE","Завантажити сертифікат")</f>
        <v>Завантажити сертифікат</v>
      </c>
    </row>
    <row r="211" spans="1:5" x14ac:dyDescent="0.3">
      <c r="A211" t="s">
        <v>628</v>
      </c>
      <c r="B211" t="s">
        <v>5</v>
      </c>
      <c r="C211" t="s">
        <v>629</v>
      </c>
      <c r="D211" t="s">
        <v>630</v>
      </c>
      <c r="E211" t="str">
        <f>HYPERLINK("https://talan.bank.gov.ua/get-user-certificate/j8ywoMd3g5gcgdjyAfTQ","Завантажити сертифікат")</f>
        <v>Завантажити сертифікат</v>
      </c>
    </row>
    <row r="212" spans="1:5" x14ac:dyDescent="0.3">
      <c r="A212" t="s">
        <v>631</v>
      </c>
      <c r="B212" t="s">
        <v>5</v>
      </c>
      <c r="C212" t="s">
        <v>632</v>
      </c>
      <c r="D212" t="s">
        <v>633</v>
      </c>
      <c r="E212" t="str">
        <f>HYPERLINK("https://talan.bank.gov.ua/get-user-certificate/j8ywovHuOrcYpZ_tSEBP","Завантажити сертифікат")</f>
        <v>Завантажити сертифікат</v>
      </c>
    </row>
    <row r="213" spans="1:5" x14ac:dyDescent="0.3">
      <c r="A213" t="s">
        <v>634</v>
      </c>
      <c r="B213" t="s">
        <v>5</v>
      </c>
      <c r="C213" t="s">
        <v>635</v>
      </c>
      <c r="D213" t="s">
        <v>636</v>
      </c>
      <c r="E213" t="str">
        <f>HYPERLINK("https://talan.bank.gov.ua/get-user-certificate/j8ywoyRrS9PXbn70jQtp","Завантажити сертифікат")</f>
        <v>Завантажити сертифікат</v>
      </c>
    </row>
    <row r="214" spans="1:5" x14ac:dyDescent="0.3">
      <c r="A214" t="s">
        <v>637</v>
      </c>
      <c r="B214" t="s">
        <v>5</v>
      </c>
      <c r="C214" t="s">
        <v>638</v>
      </c>
      <c r="D214" t="s">
        <v>639</v>
      </c>
      <c r="E214" t="str">
        <f>HYPERLINK("https://talan.bank.gov.ua/get-user-certificate/j8ywoJhqBgJu-6_ofIet","Завантажити сертифікат")</f>
        <v>Завантажити сертифікат</v>
      </c>
    </row>
    <row r="215" spans="1:5" x14ac:dyDescent="0.3">
      <c r="A215" t="s">
        <v>640</v>
      </c>
      <c r="B215" t="s">
        <v>5</v>
      </c>
      <c r="C215" t="s">
        <v>641</v>
      </c>
      <c r="D215" t="s">
        <v>642</v>
      </c>
      <c r="E215" t="str">
        <f>HYPERLINK("https://talan.bank.gov.ua/get-user-certificate/j8ywoecBocyaRlPCNdus","Завантажити сертифікат")</f>
        <v>Завантажити сертифікат</v>
      </c>
    </row>
    <row r="216" spans="1:5" x14ac:dyDescent="0.3">
      <c r="A216" t="s">
        <v>643</v>
      </c>
      <c r="B216" t="s">
        <v>5</v>
      </c>
      <c r="C216" t="s">
        <v>644</v>
      </c>
      <c r="D216" t="s">
        <v>645</v>
      </c>
      <c r="E216" t="str">
        <f>HYPERLINK("https://talan.bank.gov.ua/get-user-certificate/j8ywo6KAzJsLb0zTQF_p","Завантажити сертифікат")</f>
        <v>Завантажити сертифікат</v>
      </c>
    </row>
    <row r="217" spans="1:5" x14ac:dyDescent="0.3">
      <c r="A217" t="s">
        <v>646</v>
      </c>
      <c r="B217" t="s">
        <v>5</v>
      </c>
      <c r="C217" t="s">
        <v>647</v>
      </c>
      <c r="D217" t="s">
        <v>648</v>
      </c>
      <c r="E217" t="str">
        <f>HYPERLINK("https://talan.bank.gov.ua/get-user-certificate/j8ywoa_MArY66eZ7vfsi","Завантажити сертифікат")</f>
        <v>Завантажити сертифікат</v>
      </c>
    </row>
    <row r="218" spans="1:5" x14ac:dyDescent="0.3">
      <c r="A218" t="s">
        <v>649</v>
      </c>
      <c r="B218" t="s">
        <v>5</v>
      </c>
      <c r="C218" t="s">
        <v>650</v>
      </c>
      <c r="D218" t="s">
        <v>651</v>
      </c>
      <c r="E218" t="str">
        <f>HYPERLINK("https://talan.bank.gov.ua/get-user-certificate/j8ywoMa_STINxNy9ZNDi","Завантажити сертифікат")</f>
        <v>Завантажити сертифікат</v>
      </c>
    </row>
    <row r="219" spans="1:5" x14ac:dyDescent="0.3">
      <c r="A219" t="s">
        <v>652</v>
      </c>
      <c r="B219" t="s">
        <v>5</v>
      </c>
      <c r="C219" t="s">
        <v>653</v>
      </c>
      <c r="D219" t="s">
        <v>654</v>
      </c>
      <c r="E219" t="str">
        <f>HYPERLINK("https://talan.bank.gov.ua/get-user-certificate/j8ywodR9TeUCk7usdiGi","Завантажити сертифікат")</f>
        <v>Завантажити сертифікат</v>
      </c>
    </row>
    <row r="220" spans="1:5" x14ac:dyDescent="0.3">
      <c r="A220" t="s">
        <v>655</v>
      </c>
      <c r="B220" t="s">
        <v>5</v>
      </c>
      <c r="C220" t="s">
        <v>656</v>
      </c>
      <c r="D220" t="s">
        <v>657</v>
      </c>
      <c r="E220" t="str">
        <f>HYPERLINK("https://talan.bank.gov.ua/get-user-certificate/j8ywoX6f29HNf88_H2GD","Завантажити сертифікат")</f>
        <v>Завантажити сертифікат</v>
      </c>
    </row>
    <row r="221" spans="1:5" x14ac:dyDescent="0.3">
      <c r="A221" t="s">
        <v>658</v>
      </c>
      <c r="B221" t="s">
        <v>5</v>
      </c>
      <c r="C221" t="s">
        <v>659</v>
      </c>
      <c r="D221" t="s">
        <v>660</v>
      </c>
      <c r="E221" t="str">
        <f>HYPERLINK("https://talan.bank.gov.ua/get-user-certificate/j8ywoTuFdcVKPfd0UB6N","Завантажити сертифікат")</f>
        <v>Завантажити сертифікат</v>
      </c>
    </row>
    <row r="222" spans="1:5" x14ac:dyDescent="0.3">
      <c r="A222" t="s">
        <v>661</v>
      </c>
      <c r="B222" t="s">
        <v>5</v>
      </c>
      <c r="C222" t="s">
        <v>662</v>
      </c>
      <c r="D222" t="s">
        <v>663</v>
      </c>
      <c r="E222" t="str">
        <f>HYPERLINK("https://talan.bank.gov.ua/get-user-certificate/j8ywoOWX4h-1-AeIwErz","Завантажити сертифікат")</f>
        <v>Завантажити сертифікат</v>
      </c>
    </row>
    <row r="223" spans="1:5" x14ac:dyDescent="0.3">
      <c r="A223" t="s">
        <v>664</v>
      </c>
      <c r="B223" t="s">
        <v>5</v>
      </c>
      <c r="C223" t="s">
        <v>665</v>
      </c>
      <c r="D223" t="s">
        <v>666</v>
      </c>
      <c r="E223" t="str">
        <f>HYPERLINK("https://talan.bank.gov.ua/get-user-certificate/j8ywojMlY0l2Q81J6ydl","Завантажити сертифікат")</f>
        <v>Завантажити сертифікат</v>
      </c>
    </row>
    <row r="224" spans="1:5" x14ac:dyDescent="0.3">
      <c r="A224" t="s">
        <v>667</v>
      </c>
      <c r="B224" t="s">
        <v>5</v>
      </c>
      <c r="C224" t="s">
        <v>668</v>
      </c>
      <c r="D224" t="s">
        <v>669</v>
      </c>
      <c r="E224" t="str">
        <f>HYPERLINK("https://talan.bank.gov.ua/get-user-certificate/j8ywo2uX0_zSxXkBZ_kR","Завантажити сертифікат")</f>
        <v>Завантажити сертифікат</v>
      </c>
    </row>
    <row r="225" spans="1:5" x14ac:dyDescent="0.3">
      <c r="A225" t="s">
        <v>670</v>
      </c>
      <c r="B225" t="s">
        <v>5</v>
      </c>
      <c r="C225" t="s">
        <v>671</v>
      </c>
      <c r="D225" t="s">
        <v>672</v>
      </c>
      <c r="E225" t="str">
        <f>HYPERLINK("https://talan.bank.gov.ua/get-user-certificate/j8ywor_b6rAblTsosXKb","Завантажити сертифікат")</f>
        <v>Завантажити сертифікат</v>
      </c>
    </row>
    <row r="226" spans="1:5" x14ac:dyDescent="0.3">
      <c r="A226" t="s">
        <v>673</v>
      </c>
      <c r="B226" t="s">
        <v>5</v>
      </c>
      <c r="C226" t="s">
        <v>674</v>
      </c>
      <c r="D226" t="s">
        <v>672</v>
      </c>
      <c r="E226" t="str">
        <f>HYPERLINK("https://talan.bank.gov.ua/get-user-certificate/j8ywoDClTNaeu5UeWHTx","Завантажити сертифікат")</f>
        <v>Завантажити сертифікат</v>
      </c>
    </row>
    <row r="227" spans="1:5" x14ac:dyDescent="0.3">
      <c r="A227" t="s">
        <v>675</v>
      </c>
      <c r="B227" t="s">
        <v>5</v>
      </c>
      <c r="C227" t="s">
        <v>676</v>
      </c>
      <c r="D227" t="s">
        <v>677</v>
      </c>
      <c r="E227" t="str">
        <f>HYPERLINK("https://talan.bank.gov.ua/get-user-certificate/j8ywoor5aOaq-8-6sjX-","Завантажити сертифікат")</f>
        <v>Завантажити сертифікат</v>
      </c>
    </row>
    <row r="228" spans="1:5" x14ac:dyDescent="0.3">
      <c r="A228" t="s">
        <v>678</v>
      </c>
      <c r="B228" t="s">
        <v>5</v>
      </c>
      <c r="C228" t="s">
        <v>679</v>
      </c>
      <c r="D228" t="s">
        <v>588</v>
      </c>
      <c r="E228" t="str">
        <f>HYPERLINK("https://talan.bank.gov.ua/get-user-certificate/j8ywonnGFkBZtaem5bMi","Завантажити сертифікат")</f>
        <v>Завантажити сертифікат</v>
      </c>
    </row>
    <row r="229" spans="1:5" x14ac:dyDescent="0.3">
      <c r="A229" t="s">
        <v>680</v>
      </c>
      <c r="B229" t="s">
        <v>5</v>
      </c>
      <c r="C229" t="s">
        <v>681</v>
      </c>
      <c r="D229" t="s">
        <v>682</v>
      </c>
      <c r="E229" t="str">
        <f>HYPERLINK("https://talan.bank.gov.ua/get-user-certificate/j8ywoqIi1GNMeuP3_65D","Завантажити сертифікат")</f>
        <v>Завантажити сертифікат</v>
      </c>
    </row>
    <row r="230" spans="1:5" x14ac:dyDescent="0.3">
      <c r="A230" t="s">
        <v>683</v>
      </c>
      <c r="B230" t="s">
        <v>5</v>
      </c>
      <c r="C230" t="s">
        <v>684</v>
      </c>
      <c r="D230" t="s">
        <v>685</v>
      </c>
      <c r="E230" t="str">
        <f>HYPERLINK("https://talan.bank.gov.ua/get-user-certificate/j8ywoIweKCp8tLKeOKEC","Завантажити сертифікат")</f>
        <v>Завантажити сертифікат</v>
      </c>
    </row>
    <row r="231" spans="1:5" x14ac:dyDescent="0.3">
      <c r="A231" t="s">
        <v>686</v>
      </c>
      <c r="B231" t="s">
        <v>5</v>
      </c>
      <c r="C231" t="s">
        <v>687</v>
      </c>
      <c r="D231" t="s">
        <v>688</v>
      </c>
      <c r="E231" t="str">
        <f>HYPERLINK("https://talan.bank.gov.ua/get-user-certificate/j8ywo0lo68CcnmDIsBKl","Завантажити сертифікат")</f>
        <v>Завантажити сертифікат</v>
      </c>
    </row>
    <row r="232" spans="1:5" x14ac:dyDescent="0.3">
      <c r="A232" t="s">
        <v>689</v>
      </c>
      <c r="B232" t="s">
        <v>5</v>
      </c>
      <c r="C232" t="s">
        <v>690</v>
      </c>
      <c r="D232" t="s">
        <v>691</v>
      </c>
      <c r="E232" t="str">
        <f>HYPERLINK("https://talan.bank.gov.ua/get-user-certificate/j8ywoeioYmv63AzZ1PwE","Завантажити сертифікат")</f>
        <v>Завантажити сертифікат</v>
      </c>
    </row>
    <row r="233" spans="1:5" x14ac:dyDescent="0.3">
      <c r="A233" t="s">
        <v>692</v>
      </c>
      <c r="B233" t="s">
        <v>5</v>
      </c>
      <c r="C233" t="s">
        <v>693</v>
      </c>
      <c r="D233" t="s">
        <v>694</v>
      </c>
      <c r="E233" t="str">
        <f>HYPERLINK("https://talan.bank.gov.ua/get-user-certificate/j8ywoYOKaCA7PsJv8-Tg","Завантажити сертифікат")</f>
        <v>Завантажити сертифікат</v>
      </c>
    </row>
    <row r="234" spans="1:5" x14ac:dyDescent="0.3">
      <c r="A234" t="s">
        <v>695</v>
      </c>
      <c r="B234" t="s">
        <v>5</v>
      </c>
      <c r="C234" t="s">
        <v>696</v>
      </c>
      <c r="D234" t="s">
        <v>697</v>
      </c>
      <c r="E234" t="str">
        <f>HYPERLINK("https://talan.bank.gov.ua/get-user-certificate/j8ywodSbL9nz8bchpSfF","Завантажити сертифікат")</f>
        <v>Завантажити сертифікат</v>
      </c>
    </row>
    <row r="235" spans="1:5" x14ac:dyDescent="0.3">
      <c r="A235" t="s">
        <v>698</v>
      </c>
      <c r="B235" t="s">
        <v>5</v>
      </c>
      <c r="C235" t="s">
        <v>699</v>
      </c>
      <c r="D235" t="s">
        <v>700</v>
      </c>
      <c r="E235" t="str">
        <f>HYPERLINK("https://talan.bank.gov.ua/get-user-certificate/j8ywoeXb8N0OBiJCnkVK","Завантажити сертифікат")</f>
        <v>Завантажити сертифікат</v>
      </c>
    </row>
    <row r="236" spans="1:5" x14ac:dyDescent="0.3">
      <c r="A236" t="s">
        <v>701</v>
      </c>
      <c r="B236" t="s">
        <v>5</v>
      </c>
      <c r="C236" t="s">
        <v>702</v>
      </c>
      <c r="D236" t="s">
        <v>703</v>
      </c>
      <c r="E236" t="str">
        <f>HYPERLINK("https://talan.bank.gov.ua/get-user-certificate/j8ywo44lpy6XUnrROd--","Завантажити сертифікат")</f>
        <v>Завантажити сертифікат</v>
      </c>
    </row>
    <row r="237" spans="1:5" x14ac:dyDescent="0.3">
      <c r="A237" t="s">
        <v>704</v>
      </c>
      <c r="B237" t="s">
        <v>5</v>
      </c>
      <c r="C237" t="s">
        <v>705</v>
      </c>
      <c r="D237" t="s">
        <v>706</v>
      </c>
      <c r="E237" t="str">
        <f>HYPERLINK("https://talan.bank.gov.ua/get-user-certificate/j8ywoF3GUiueDAz_WEys","Завантажити сертифікат")</f>
        <v>Завантажити сертифікат</v>
      </c>
    </row>
    <row r="238" spans="1:5" x14ac:dyDescent="0.3">
      <c r="A238" t="s">
        <v>707</v>
      </c>
      <c r="B238" t="s">
        <v>5</v>
      </c>
      <c r="C238" t="s">
        <v>708</v>
      </c>
      <c r="D238" t="s">
        <v>709</v>
      </c>
      <c r="E238" t="str">
        <f>HYPERLINK("https://talan.bank.gov.ua/get-user-certificate/j8ywoLql5FWDHZc3DilS","Завантажити сертифікат")</f>
        <v>Завантажити сертифікат</v>
      </c>
    </row>
    <row r="239" spans="1:5" x14ac:dyDescent="0.3">
      <c r="A239" t="s">
        <v>710</v>
      </c>
      <c r="B239" t="s">
        <v>5</v>
      </c>
      <c r="C239" t="s">
        <v>711</v>
      </c>
      <c r="D239" t="s">
        <v>712</v>
      </c>
      <c r="E239" t="str">
        <f>HYPERLINK("https://talan.bank.gov.ua/get-user-certificate/j8ywoSe3_HbsIRr4EqVD","Завантажити сертифікат")</f>
        <v>Завантажити сертифікат</v>
      </c>
    </row>
    <row r="240" spans="1:5" x14ac:dyDescent="0.3">
      <c r="A240" t="s">
        <v>713</v>
      </c>
      <c r="B240" t="s">
        <v>5</v>
      </c>
      <c r="C240" t="s">
        <v>711</v>
      </c>
      <c r="D240" t="s">
        <v>714</v>
      </c>
      <c r="E240" t="str">
        <f>HYPERLINK("https://talan.bank.gov.ua/get-user-certificate/j8ywoR_UCV_MfA8l2qG1","Завантажити сертифікат")</f>
        <v>Завантажити сертифікат</v>
      </c>
    </row>
    <row r="241" spans="1:5" x14ac:dyDescent="0.3">
      <c r="A241" t="s">
        <v>715</v>
      </c>
      <c r="B241" t="s">
        <v>5</v>
      </c>
      <c r="C241" t="s">
        <v>716</v>
      </c>
      <c r="D241" t="s">
        <v>717</v>
      </c>
      <c r="E241" t="str">
        <f>HYPERLINK("https://talan.bank.gov.ua/get-user-certificate/j8ywo8Se9NfYAGuuISKA","Завантажити сертифікат")</f>
        <v>Завантажити сертифікат</v>
      </c>
    </row>
    <row r="242" spans="1:5" x14ac:dyDescent="0.3">
      <c r="A242" t="s">
        <v>718</v>
      </c>
      <c r="B242" t="s">
        <v>5</v>
      </c>
      <c r="C242" t="s">
        <v>719</v>
      </c>
      <c r="D242" t="s">
        <v>720</v>
      </c>
      <c r="E242" t="str">
        <f>HYPERLINK("https://talan.bank.gov.ua/get-user-certificate/j8ywoTnTJ7vxbHQpNO-G","Завантажити сертифікат")</f>
        <v>Завантажити сертифікат</v>
      </c>
    </row>
    <row r="243" spans="1:5" x14ac:dyDescent="0.3">
      <c r="A243" t="s">
        <v>721</v>
      </c>
      <c r="B243" t="s">
        <v>5</v>
      </c>
      <c r="C243" t="s">
        <v>722</v>
      </c>
      <c r="D243" t="s">
        <v>723</v>
      </c>
      <c r="E243" t="str">
        <f>HYPERLINK("https://talan.bank.gov.ua/get-user-certificate/j8ywoDCWs6NJBZ79ODUf","Завантажити сертифікат")</f>
        <v>Завантажити сертифікат</v>
      </c>
    </row>
    <row r="244" spans="1:5" x14ac:dyDescent="0.3">
      <c r="A244" t="s">
        <v>724</v>
      </c>
      <c r="B244" t="s">
        <v>5</v>
      </c>
      <c r="C244" t="s">
        <v>725</v>
      </c>
      <c r="D244" t="s">
        <v>726</v>
      </c>
      <c r="E244" t="str">
        <f>HYPERLINK("https://talan.bank.gov.ua/get-user-certificate/j8ywogo4bIniorTjz6k_","Завантажити сертифікат")</f>
        <v>Завантажити сертифікат</v>
      </c>
    </row>
    <row r="245" spans="1:5" x14ac:dyDescent="0.3">
      <c r="A245" t="s">
        <v>727</v>
      </c>
      <c r="B245" t="s">
        <v>5</v>
      </c>
      <c r="C245" t="s">
        <v>728</v>
      </c>
      <c r="D245" t="s">
        <v>729</v>
      </c>
      <c r="E245" t="str">
        <f>HYPERLINK("https://talan.bank.gov.ua/get-user-certificate/j8ywoxLtxx4PpLnSHVz0","Завантажити сертифікат")</f>
        <v>Завантажити сертифікат</v>
      </c>
    </row>
    <row r="246" spans="1:5" x14ac:dyDescent="0.3">
      <c r="A246" t="s">
        <v>730</v>
      </c>
      <c r="B246" t="s">
        <v>5</v>
      </c>
      <c r="C246" t="s">
        <v>731</v>
      </c>
      <c r="D246" t="s">
        <v>732</v>
      </c>
      <c r="E246" t="str">
        <f>HYPERLINK("https://talan.bank.gov.ua/get-user-certificate/j8ywonEK-2MnoxewDzAJ","Завантажити сертифікат")</f>
        <v>Завантажити сертифікат</v>
      </c>
    </row>
    <row r="247" spans="1:5" x14ac:dyDescent="0.3">
      <c r="A247" t="s">
        <v>733</v>
      </c>
      <c r="B247" t="s">
        <v>5</v>
      </c>
      <c r="C247" t="s">
        <v>734</v>
      </c>
      <c r="D247" t="s">
        <v>735</v>
      </c>
      <c r="E247" t="str">
        <f>HYPERLINK("https://talan.bank.gov.ua/get-user-certificate/j8ywoQTPXyZj5DVXJtGi","Завантажити сертифікат")</f>
        <v>Завантажити сертифікат</v>
      </c>
    </row>
    <row r="248" spans="1:5" x14ac:dyDescent="0.3">
      <c r="A248" t="s">
        <v>736</v>
      </c>
      <c r="B248" t="s">
        <v>5</v>
      </c>
      <c r="C248" t="s">
        <v>737</v>
      </c>
      <c r="D248" t="s">
        <v>738</v>
      </c>
      <c r="E248" t="str">
        <f>HYPERLINK("https://talan.bank.gov.ua/get-user-certificate/j8ywo36raGHAfMIqVZ1g","Завантажити сертифікат")</f>
        <v>Завантажити сертифікат</v>
      </c>
    </row>
    <row r="249" spans="1:5" x14ac:dyDescent="0.3">
      <c r="A249" t="s">
        <v>739</v>
      </c>
      <c r="B249" t="s">
        <v>5</v>
      </c>
      <c r="C249" t="s">
        <v>740</v>
      </c>
      <c r="D249" t="s">
        <v>741</v>
      </c>
      <c r="E249" t="str">
        <f>HYPERLINK("https://talan.bank.gov.ua/get-user-certificate/j8ywo4ij_WFbYEqtFIE1","Завантажити сертифікат")</f>
        <v>Завантажити сертифікат</v>
      </c>
    </row>
    <row r="250" spans="1:5" x14ac:dyDescent="0.3">
      <c r="A250" t="s">
        <v>742</v>
      </c>
      <c r="B250" t="s">
        <v>5</v>
      </c>
      <c r="C250" t="s">
        <v>743</v>
      </c>
      <c r="D250" t="s">
        <v>744</v>
      </c>
      <c r="E250" t="str">
        <f>HYPERLINK("https://talan.bank.gov.ua/get-user-certificate/j8ywoDJxuLx0CyefBBTl","Завантажити сертифікат")</f>
        <v>Завантажити сертифікат</v>
      </c>
    </row>
    <row r="251" spans="1:5" x14ac:dyDescent="0.3">
      <c r="A251" t="s">
        <v>745</v>
      </c>
      <c r="B251" t="s">
        <v>5</v>
      </c>
      <c r="C251" t="s">
        <v>746</v>
      </c>
      <c r="D251" t="s">
        <v>747</v>
      </c>
      <c r="E251" t="str">
        <f>HYPERLINK("https://talan.bank.gov.ua/get-user-certificate/j8ywoKeQYuV5IkVtiNLI","Завантажити сертифікат")</f>
        <v>Завантажити сертифікат</v>
      </c>
    </row>
    <row r="252" spans="1:5" x14ac:dyDescent="0.3">
      <c r="A252" t="s">
        <v>748</v>
      </c>
      <c r="B252" t="s">
        <v>5</v>
      </c>
      <c r="C252" t="s">
        <v>749</v>
      </c>
      <c r="D252" t="s">
        <v>750</v>
      </c>
      <c r="E252" t="str">
        <f>HYPERLINK("https://talan.bank.gov.ua/get-user-certificate/j8ywo8Fmpa-4d2yEmmsP","Завантажити сертифікат")</f>
        <v>Завантажити сертифікат</v>
      </c>
    </row>
    <row r="253" spans="1:5" x14ac:dyDescent="0.3">
      <c r="A253" t="s">
        <v>751</v>
      </c>
      <c r="B253" t="s">
        <v>5</v>
      </c>
      <c r="C253" t="s">
        <v>752</v>
      </c>
      <c r="D253" t="s">
        <v>753</v>
      </c>
      <c r="E253" t="str">
        <f>HYPERLINK("https://talan.bank.gov.ua/get-user-certificate/j8ywoNb3WKb0LqA9D8jM","Завантажити сертифікат")</f>
        <v>Завантажити сертифікат</v>
      </c>
    </row>
    <row r="254" spans="1:5" x14ac:dyDescent="0.3">
      <c r="A254" t="s">
        <v>754</v>
      </c>
      <c r="B254" t="s">
        <v>5</v>
      </c>
      <c r="C254" t="s">
        <v>755</v>
      </c>
      <c r="D254" t="s">
        <v>756</v>
      </c>
      <c r="E254" t="str">
        <f>HYPERLINK("https://talan.bank.gov.ua/get-user-certificate/j8ywoC0mRLHgA4ZvL6W4","Завантажити сертифікат")</f>
        <v>Завантажити сертифікат</v>
      </c>
    </row>
    <row r="255" spans="1:5" x14ac:dyDescent="0.3">
      <c r="A255" t="s">
        <v>757</v>
      </c>
      <c r="B255" t="s">
        <v>5</v>
      </c>
      <c r="C255" t="s">
        <v>758</v>
      </c>
      <c r="D255" t="s">
        <v>759</v>
      </c>
      <c r="E255" t="str">
        <f>HYPERLINK("https://talan.bank.gov.ua/get-user-certificate/j8ywo0VvcbaXEVm5Hlpc","Завантажити сертифікат")</f>
        <v>Завантажити сертифікат</v>
      </c>
    </row>
    <row r="256" spans="1:5" x14ac:dyDescent="0.3">
      <c r="A256" t="s">
        <v>760</v>
      </c>
      <c r="B256" t="s">
        <v>5</v>
      </c>
      <c r="C256" t="s">
        <v>761</v>
      </c>
      <c r="D256" t="s">
        <v>762</v>
      </c>
      <c r="E256" t="str">
        <f>HYPERLINK("https://talan.bank.gov.ua/get-user-certificate/j8ywomjeXW6_1m-LzzW5","Завантажити сертифікат")</f>
        <v>Завантажити сертифікат</v>
      </c>
    </row>
    <row r="257" spans="1:5" x14ac:dyDescent="0.3">
      <c r="A257" t="s">
        <v>763</v>
      </c>
      <c r="B257" t="s">
        <v>5</v>
      </c>
      <c r="C257" t="s">
        <v>764</v>
      </c>
      <c r="D257" t="s">
        <v>765</v>
      </c>
      <c r="E257" t="str">
        <f>HYPERLINK("https://talan.bank.gov.ua/get-user-certificate/j8ywodX577AJUIYMUWkP","Завантажити сертифікат")</f>
        <v>Завантажити сертифікат</v>
      </c>
    </row>
    <row r="258" spans="1:5" x14ac:dyDescent="0.3">
      <c r="A258" t="s">
        <v>766</v>
      </c>
      <c r="B258" t="s">
        <v>5</v>
      </c>
      <c r="C258" t="s">
        <v>767</v>
      </c>
      <c r="D258" t="s">
        <v>768</v>
      </c>
      <c r="E258" t="str">
        <f>HYPERLINK("https://talan.bank.gov.ua/get-user-certificate/j8ywoV8o9mDr3rKGa-Vh","Завантажити сертифікат")</f>
        <v>Завантажити сертифікат</v>
      </c>
    </row>
    <row r="259" spans="1:5" x14ac:dyDescent="0.3">
      <c r="A259" t="s">
        <v>769</v>
      </c>
      <c r="B259" t="s">
        <v>5</v>
      </c>
      <c r="C259" t="s">
        <v>770</v>
      </c>
      <c r="D259" t="s">
        <v>771</v>
      </c>
      <c r="E259" t="str">
        <f>HYPERLINK("https://talan.bank.gov.ua/get-user-certificate/j8ywoPld4ZdjLxUHGT5V","Завантажити сертифікат")</f>
        <v>Завантажити сертифікат</v>
      </c>
    </row>
    <row r="260" spans="1:5" x14ac:dyDescent="0.3">
      <c r="A260" t="s">
        <v>772</v>
      </c>
      <c r="B260" t="s">
        <v>5</v>
      </c>
      <c r="C260" t="s">
        <v>773</v>
      </c>
      <c r="D260" t="s">
        <v>774</v>
      </c>
      <c r="E260" t="str">
        <f>HYPERLINK("https://talan.bank.gov.ua/get-user-certificate/j8ywo0hfV0z7OWZ7i2F0","Завантажити сертифікат")</f>
        <v>Завантажити сертифікат</v>
      </c>
    </row>
    <row r="261" spans="1:5" x14ac:dyDescent="0.3">
      <c r="A261" t="s">
        <v>775</v>
      </c>
      <c r="B261" t="s">
        <v>5</v>
      </c>
      <c r="C261" t="s">
        <v>776</v>
      </c>
      <c r="D261" t="s">
        <v>777</v>
      </c>
      <c r="E261" t="str">
        <f>HYPERLINK("https://talan.bank.gov.ua/get-user-certificate/j8ywoMAGkMiaqUaMUIxk","Завантажити сертифікат")</f>
        <v>Завантажити сертифікат</v>
      </c>
    </row>
    <row r="262" spans="1:5" x14ac:dyDescent="0.3">
      <c r="A262" t="s">
        <v>778</v>
      </c>
      <c r="B262" t="s">
        <v>5</v>
      </c>
      <c r="C262" t="s">
        <v>779</v>
      </c>
      <c r="D262" t="s">
        <v>780</v>
      </c>
      <c r="E262" t="str">
        <f>HYPERLINK("https://talan.bank.gov.ua/get-user-certificate/j8ywoFZlAsaS012JzM1m","Завантажити сертифікат")</f>
        <v>Завантажити сертифікат</v>
      </c>
    </row>
    <row r="263" spans="1:5" x14ac:dyDescent="0.3">
      <c r="A263" t="s">
        <v>781</v>
      </c>
      <c r="B263" t="s">
        <v>5</v>
      </c>
      <c r="C263" t="s">
        <v>782</v>
      </c>
      <c r="D263" t="s">
        <v>783</v>
      </c>
      <c r="E263" t="str">
        <f>HYPERLINK("https://talan.bank.gov.ua/get-user-certificate/j8ywoI-9RSjc-MyT9R01","Завантажити сертифікат")</f>
        <v>Завантажити сертифікат</v>
      </c>
    </row>
    <row r="264" spans="1:5" x14ac:dyDescent="0.3">
      <c r="A264" t="s">
        <v>784</v>
      </c>
      <c r="B264" t="s">
        <v>5</v>
      </c>
      <c r="C264" t="s">
        <v>785</v>
      </c>
      <c r="D264" t="s">
        <v>786</v>
      </c>
      <c r="E264" t="str">
        <f>HYPERLINK("https://talan.bank.gov.ua/get-user-certificate/j8ywoObk1Om1MX_6hAVR","Завантажити сертифікат")</f>
        <v>Завантажити сертифікат</v>
      </c>
    </row>
    <row r="265" spans="1:5" x14ac:dyDescent="0.3">
      <c r="A265" t="s">
        <v>787</v>
      </c>
      <c r="B265" t="s">
        <v>5</v>
      </c>
      <c r="C265" t="s">
        <v>788</v>
      </c>
      <c r="D265" t="s">
        <v>789</v>
      </c>
      <c r="E265" t="str">
        <f>HYPERLINK("https://talan.bank.gov.ua/get-user-certificate/j8ywoBdXu3VYvQsm7oDG","Завантажити сертифікат")</f>
        <v>Завантажити сертифікат</v>
      </c>
    </row>
    <row r="266" spans="1:5" x14ac:dyDescent="0.3">
      <c r="A266" t="s">
        <v>790</v>
      </c>
      <c r="B266" t="s">
        <v>5</v>
      </c>
      <c r="C266" t="s">
        <v>791</v>
      </c>
      <c r="D266" t="s">
        <v>792</v>
      </c>
      <c r="E266" t="str">
        <f>HYPERLINK("https://talan.bank.gov.ua/get-user-certificate/j8ywoMp3dU3SBS78Or2V","Завантажити сертифікат")</f>
        <v>Завантажити сертифікат</v>
      </c>
    </row>
    <row r="267" spans="1:5" x14ac:dyDescent="0.3">
      <c r="A267" t="s">
        <v>793</v>
      </c>
      <c r="B267" t="s">
        <v>5</v>
      </c>
      <c r="C267" t="s">
        <v>794</v>
      </c>
      <c r="D267" t="s">
        <v>795</v>
      </c>
      <c r="E267" t="str">
        <f>HYPERLINK("https://talan.bank.gov.ua/get-user-certificate/j8ywo66GsgVhU4YxvXMu","Завантажити сертифікат")</f>
        <v>Завантажити сертифікат</v>
      </c>
    </row>
    <row r="268" spans="1:5" x14ac:dyDescent="0.3">
      <c r="A268" t="s">
        <v>796</v>
      </c>
      <c r="B268" t="s">
        <v>5</v>
      </c>
      <c r="C268" t="s">
        <v>797</v>
      </c>
      <c r="D268" t="s">
        <v>798</v>
      </c>
      <c r="E268" t="str">
        <f>HYPERLINK("https://talan.bank.gov.ua/get-user-certificate/j8ywohRu4iRDrzKJ85iP","Завантажити сертифікат")</f>
        <v>Завантажити сертифікат</v>
      </c>
    </row>
    <row r="269" spans="1:5" x14ac:dyDescent="0.3">
      <c r="A269" t="s">
        <v>799</v>
      </c>
      <c r="B269" t="s">
        <v>5</v>
      </c>
      <c r="C269" t="s">
        <v>800</v>
      </c>
      <c r="D269" t="s">
        <v>801</v>
      </c>
      <c r="E269" t="str">
        <f>HYPERLINK("https://talan.bank.gov.ua/get-user-certificate/j8ywodbsLf-PleBsGB5Y","Завантажити сертифікат")</f>
        <v>Завантажити сертифікат</v>
      </c>
    </row>
    <row r="270" spans="1:5" x14ac:dyDescent="0.3">
      <c r="A270" t="s">
        <v>802</v>
      </c>
      <c r="B270" t="s">
        <v>5</v>
      </c>
      <c r="C270" t="s">
        <v>803</v>
      </c>
      <c r="D270" t="s">
        <v>804</v>
      </c>
      <c r="E270" t="str">
        <f>HYPERLINK("https://talan.bank.gov.ua/get-user-certificate/j8ywo8wGGiJLuJ0iNOX-","Завантажити сертифікат")</f>
        <v>Завантажити сертифікат</v>
      </c>
    </row>
    <row r="271" spans="1:5" x14ac:dyDescent="0.3">
      <c r="A271" t="s">
        <v>805</v>
      </c>
      <c r="B271" t="s">
        <v>5</v>
      </c>
      <c r="C271" t="s">
        <v>806</v>
      </c>
      <c r="D271" t="s">
        <v>807</v>
      </c>
      <c r="E271" t="str">
        <f>HYPERLINK("https://talan.bank.gov.ua/get-user-certificate/j8ywo_vMGGri2BteMdfe","Завантажити сертифікат")</f>
        <v>Завантажити сертифікат</v>
      </c>
    </row>
    <row r="272" spans="1:5" x14ac:dyDescent="0.3">
      <c r="A272" t="s">
        <v>808</v>
      </c>
      <c r="B272" t="s">
        <v>5</v>
      </c>
      <c r="C272" t="s">
        <v>809</v>
      </c>
      <c r="D272" t="s">
        <v>810</v>
      </c>
      <c r="E272" t="str">
        <f>HYPERLINK("https://talan.bank.gov.ua/get-user-certificate/j8ywoCgZsiumgvfH_xAs","Завантажити сертифікат")</f>
        <v>Завантажити сертифікат</v>
      </c>
    </row>
    <row r="273" spans="1:5" x14ac:dyDescent="0.3">
      <c r="A273" t="s">
        <v>811</v>
      </c>
      <c r="B273" t="s">
        <v>5</v>
      </c>
      <c r="C273" t="s">
        <v>812</v>
      </c>
      <c r="D273" t="s">
        <v>813</v>
      </c>
      <c r="E273" t="str">
        <f>HYPERLINK("https://talan.bank.gov.ua/get-user-certificate/j8ywoOzkK5pAyrXeOCwq","Завантажити сертифікат")</f>
        <v>Завантажити сертифікат</v>
      </c>
    </row>
    <row r="274" spans="1:5" x14ac:dyDescent="0.3">
      <c r="A274" t="s">
        <v>814</v>
      </c>
      <c r="B274" t="s">
        <v>5</v>
      </c>
      <c r="C274" t="s">
        <v>815</v>
      </c>
      <c r="D274" t="s">
        <v>816</v>
      </c>
      <c r="E274" t="str">
        <f>HYPERLINK("https://talan.bank.gov.ua/get-user-certificate/j8ywoyldiVJjtW_26xNC","Завантажити сертифікат")</f>
        <v>Завантажити сертифікат</v>
      </c>
    </row>
    <row r="275" spans="1:5" x14ac:dyDescent="0.3">
      <c r="A275" t="s">
        <v>817</v>
      </c>
      <c r="B275" t="s">
        <v>5</v>
      </c>
      <c r="C275" t="s">
        <v>818</v>
      </c>
      <c r="D275" t="s">
        <v>819</v>
      </c>
      <c r="E275" t="str">
        <f>HYPERLINK("https://talan.bank.gov.ua/get-user-certificate/j8ywoMbqdT07GjpM-Jxm","Завантажити сертифікат")</f>
        <v>Завантажити сертифікат</v>
      </c>
    </row>
    <row r="276" spans="1:5" x14ac:dyDescent="0.3">
      <c r="A276" t="s">
        <v>820</v>
      </c>
      <c r="B276" t="s">
        <v>5</v>
      </c>
      <c r="C276" t="s">
        <v>821</v>
      </c>
      <c r="D276" t="s">
        <v>822</v>
      </c>
      <c r="E276" t="str">
        <f>HYPERLINK("https://talan.bank.gov.ua/get-user-certificate/j8ywo64Ao8UQSd_7y3LA","Завантажити сертифікат")</f>
        <v>Завантажити сертифікат</v>
      </c>
    </row>
    <row r="277" spans="1:5" x14ac:dyDescent="0.3">
      <c r="A277" t="s">
        <v>823</v>
      </c>
      <c r="B277" t="s">
        <v>5</v>
      </c>
      <c r="C277" t="s">
        <v>824</v>
      </c>
      <c r="D277" t="s">
        <v>825</v>
      </c>
      <c r="E277" t="str">
        <f>HYPERLINK("https://talan.bank.gov.ua/get-user-certificate/j8yworw34WhBiQrihvSh","Завантажити сертифікат")</f>
        <v>Завантажити сертифікат</v>
      </c>
    </row>
    <row r="278" spans="1:5" x14ac:dyDescent="0.3">
      <c r="A278" t="s">
        <v>826</v>
      </c>
      <c r="B278" t="s">
        <v>5</v>
      </c>
      <c r="C278" t="s">
        <v>827</v>
      </c>
      <c r="D278" t="s">
        <v>828</v>
      </c>
      <c r="E278" t="str">
        <f>HYPERLINK("https://talan.bank.gov.ua/get-user-certificate/j8ywoSUm7Eo4POYphg9o","Завантажити сертифікат")</f>
        <v>Завантажити сертифікат</v>
      </c>
    </row>
    <row r="279" spans="1:5" x14ac:dyDescent="0.3">
      <c r="A279" t="s">
        <v>829</v>
      </c>
      <c r="B279" t="s">
        <v>5</v>
      </c>
      <c r="C279" t="s">
        <v>830</v>
      </c>
      <c r="D279" t="s">
        <v>831</v>
      </c>
      <c r="E279" t="str">
        <f>HYPERLINK("https://talan.bank.gov.ua/get-user-certificate/j8ywoQ5nWPEE2icc7mBj","Завантажити сертифікат")</f>
        <v>Завантажити сертифікат</v>
      </c>
    </row>
    <row r="280" spans="1:5" x14ac:dyDescent="0.3">
      <c r="A280" t="s">
        <v>832</v>
      </c>
      <c r="B280" t="s">
        <v>5</v>
      </c>
      <c r="C280" t="s">
        <v>833</v>
      </c>
      <c r="D280" t="s">
        <v>834</v>
      </c>
      <c r="E280" t="str">
        <f>HYPERLINK("https://talan.bank.gov.ua/get-user-certificate/j8ywoim89VpUfpayASnE","Завантажити сертифікат")</f>
        <v>Завантажити сертифікат</v>
      </c>
    </row>
    <row r="281" spans="1:5" x14ac:dyDescent="0.3">
      <c r="A281" t="s">
        <v>835</v>
      </c>
      <c r="B281" t="s">
        <v>5</v>
      </c>
      <c r="C281" t="s">
        <v>836</v>
      </c>
      <c r="D281" t="s">
        <v>837</v>
      </c>
      <c r="E281" t="str">
        <f>HYPERLINK("https://talan.bank.gov.ua/get-user-certificate/j8ywoaHIm24yoWAMKCeK","Завантажити сертифікат")</f>
        <v>Завантажити сертифікат</v>
      </c>
    </row>
    <row r="282" spans="1:5" x14ac:dyDescent="0.3">
      <c r="A282" t="s">
        <v>838</v>
      </c>
      <c r="B282" t="s">
        <v>5</v>
      </c>
      <c r="C282" t="s">
        <v>839</v>
      </c>
      <c r="D282" t="s">
        <v>840</v>
      </c>
      <c r="E282" t="str">
        <f>HYPERLINK("https://talan.bank.gov.ua/get-user-certificate/j8ywoGb0yviBFwoDz3Bx","Завантажити сертифікат")</f>
        <v>Завантажити сертифікат</v>
      </c>
    </row>
    <row r="283" spans="1:5" x14ac:dyDescent="0.3">
      <c r="A283" t="s">
        <v>841</v>
      </c>
      <c r="B283" t="s">
        <v>5</v>
      </c>
      <c r="C283" t="s">
        <v>842</v>
      </c>
      <c r="D283" t="s">
        <v>843</v>
      </c>
      <c r="E283" t="str">
        <f>HYPERLINK("https://talan.bank.gov.ua/get-user-certificate/j8ywoWnQEIrx4vA7gUFI","Завантажити сертифікат")</f>
        <v>Завантажити сертифікат</v>
      </c>
    </row>
    <row r="284" spans="1:5" x14ac:dyDescent="0.3">
      <c r="A284" t="s">
        <v>844</v>
      </c>
      <c r="B284" t="s">
        <v>5</v>
      </c>
      <c r="C284" t="s">
        <v>845</v>
      </c>
      <c r="D284" t="s">
        <v>846</v>
      </c>
      <c r="E284" t="str">
        <f>HYPERLINK("https://talan.bank.gov.ua/get-user-certificate/j8ywooj1FDaPHDFUv9ZW","Завантажити сертифікат")</f>
        <v>Завантажити сертифікат</v>
      </c>
    </row>
    <row r="285" spans="1:5" x14ac:dyDescent="0.3">
      <c r="A285" t="s">
        <v>847</v>
      </c>
      <c r="B285" t="s">
        <v>5</v>
      </c>
      <c r="C285" t="s">
        <v>848</v>
      </c>
      <c r="D285" t="s">
        <v>849</v>
      </c>
      <c r="E285" t="str">
        <f>HYPERLINK("https://talan.bank.gov.ua/get-user-certificate/j8ywoVty9OWVQhKXCgWs","Завантажити сертифікат")</f>
        <v>Завантажити сертифікат</v>
      </c>
    </row>
    <row r="286" spans="1:5" x14ac:dyDescent="0.3">
      <c r="A286" t="s">
        <v>850</v>
      </c>
      <c r="B286" t="s">
        <v>5</v>
      </c>
      <c r="C286" t="s">
        <v>851</v>
      </c>
      <c r="D286" t="s">
        <v>852</v>
      </c>
      <c r="E286" t="str">
        <f>HYPERLINK("https://talan.bank.gov.ua/get-user-certificate/j8ywolyK4e-A3hQmWXTU","Завантажити сертифікат")</f>
        <v>Завантажити сертифікат</v>
      </c>
    </row>
    <row r="287" spans="1:5" x14ac:dyDescent="0.3">
      <c r="A287" t="s">
        <v>853</v>
      </c>
      <c r="B287" t="s">
        <v>5</v>
      </c>
      <c r="C287" t="s">
        <v>854</v>
      </c>
      <c r="D287" t="s">
        <v>855</v>
      </c>
      <c r="E287" t="str">
        <f>HYPERLINK("https://talan.bank.gov.ua/get-user-certificate/j8ywoFCvFJ7ajUGzmCqS","Завантажити сертифікат")</f>
        <v>Завантажити сертифікат</v>
      </c>
    </row>
    <row r="288" spans="1:5" x14ac:dyDescent="0.3">
      <c r="A288" t="s">
        <v>856</v>
      </c>
      <c r="B288" t="s">
        <v>5</v>
      </c>
      <c r="C288" t="s">
        <v>857</v>
      </c>
      <c r="D288" t="s">
        <v>858</v>
      </c>
      <c r="E288" t="str">
        <f>HYPERLINK("https://talan.bank.gov.ua/get-user-certificate/j8ywoRnIPPuUZv-AHqhk","Завантажити сертифікат")</f>
        <v>Завантажити сертифікат</v>
      </c>
    </row>
    <row r="289" spans="1:5" x14ac:dyDescent="0.3">
      <c r="A289" t="s">
        <v>859</v>
      </c>
      <c r="B289" t="s">
        <v>5</v>
      </c>
      <c r="C289" t="s">
        <v>860</v>
      </c>
      <c r="D289" t="s">
        <v>861</v>
      </c>
      <c r="E289" t="str">
        <f>HYPERLINK("https://talan.bank.gov.ua/get-user-certificate/j8ywommLyKi_e7nAWCEg","Завантажити сертифікат")</f>
        <v>Завантажити сертифікат</v>
      </c>
    </row>
    <row r="290" spans="1:5" x14ac:dyDescent="0.3">
      <c r="A290" t="s">
        <v>862</v>
      </c>
      <c r="B290" t="s">
        <v>5</v>
      </c>
      <c r="C290" t="s">
        <v>863</v>
      </c>
      <c r="D290" t="s">
        <v>864</v>
      </c>
      <c r="E290" t="str">
        <f>HYPERLINK("https://talan.bank.gov.ua/get-user-certificate/j8ywoAQSQdIQQajRx5p1","Завантажити сертифікат")</f>
        <v>Завантажити сертифікат</v>
      </c>
    </row>
    <row r="291" spans="1:5" x14ac:dyDescent="0.3">
      <c r="A291" t="s">
        <v>865</v>
      </c>
      <c r="B291" t="s">
        <v>5</v>
      </c>
      <c r="C291" t="s">
        <v>866</v>
      </c>
      <c r="D291" t="s">
        <v>867</v>
      </c>
      <c r="E291" t="str">
        <f>HYPERLINK("https://talan.bank.gov.ua/get-user-certificate/j8ywo_sfQeUnmViPAIT4","Завантажити сертифікат")</f>
        <v>Завантажити сертифікат</v>
      </c>
    </row>
    <row r="292" spans="1:5" x14ac:dyDescent="0.3">
      <c r="A292" t="s">
        <v>868</v>
      </c>
      <c r="B292" t="s">
        <v>5</v>
      </c>
      <c r="C292" t="s">
        <v>869</v>
      </c>
      <c r="D292" t="s">
        <v>870</v>
      </c>
      <c r="E292" t="str">
        <f>HYPERLINK("https://talan.bank.gov.ua/get-user-certificate/j8ywojYEEl1Ac6uO3Kgj","Завантажити сертифікат")</f>
        <v>Завантажити сертифікат</v>
      </c>
    </row>
    <row r="293" spans="1:5" x14ac:dyDescent="0.3">
      <c r="A293" t="s">
        <v>871</v>
      </c>
      <c r="B293" t="s">
        <v>5</v>
      </c>
      <c r="C293" t="s">
        <v>872</v>
      </c>
      <c r="D293" t="s">
        <v>873</v>
      </c>
      <c r="E293" t="str">
        <f>HYPERLINK("https://talan.bank.gov.ua/get-user-certificate/j8ywohFzkp6FUPeBGkfS","Завантажити сертифікат")</f>
        <v>Завантажити сертифікат</v>
      </c>
    </row>
    <row r="294" spans="1:5" x14ac:dyDescent="0.3">
      <c r="A294" t="s">
        <v>874</v>
      </c>
      <c r="B294" t="s">
        <v>5</v>
      </c>
      <c r="C294" t="s">
        <v>875</v>
      </c>
      <c r="D294" t="s">
        <v>876</v>
      </c>
      <c r="E294" t="str">
        <f>HYPERLINK("https://talan.bank.gov.ua/get-user-certificate/j8ywooiy8uXrnV3727eM","Завантажити сертифікат")</f>
        <v>Завантажити сертифікат</v>
      </c>
    </row>
    <row r="295" spans="1:5" x14ac:dyDescent="0.3">
      <c r="A295" t="s">
        <v>877</v>
      </c>
      <c r="B295" t="s">
        <v>5</v>
      </c>
      <c r="C295" t="s">
        <v>878</v>
      </c>
      <c r="D295" t="s">
        <v>879</v>
      </c>
      <c r="E295" t="str">
        <f>HYPERLINK("https://talan.bank.gov.ua/get-user-certificate/j8ywovwrtUKsse0t92Zf","Завантажити сертифікат")</f>
        <v>Завантажити сертифікат</v>
      </c>
    </row>
    <row r="296" spans="1:5" x14ac:dyDescent="0.3">
      <c r="A296" t="s">
        <v>880</v>
      </c>
      <c r="B296" t="s">
        <v>5</v>
      </c>
      <c r="C296" t="s">
        <v>881</v>
      </c>
      <c r="D296" t="s">
        <v>882</v>
      </c>
      <c r="E296" t="str">
        <f>HYPERLINK("https://talan.bank.gov.ua/get-user-certificate/j8ywoWB9b0yxaqTmQ136","Завантажити сертифікат")</f>
        <v>Завантажити сертифікат</v>
      </c>
    </row>
    <row r="297" spans="1:5" x14ac:dyDescent="0.3">
      <c r="A297" t="s">
        <v>883</v>
      </c>
      <c r="B297" t="s">
        <v>5</v>
      </c>
      <c r="C297" t="s">
        <v>884</v>
      </c>
      <c r="D297" t="s">
        <v>885</v>
      </c>
      <c r="E297" t="str">
        <f>HYPERLINK("https://talan.bank.gov.ua/get-user-certificate/j8ywo6BN7pHmOw0MqCxK","Завантажити сертифікат")</f>
        <v>Завантажити сертифікат</v>
      </c>
    </row>
    <row r="298" spans="1:5" x14ac:dyDescent="0.3">
      <c r="A298" t="s">
        <v>886</v>
      </c>
      <c r="B298" t="s">
        <v>5</v>
      </c>
      <c r="C298" t="s">
        <v>887</v>
      </c>
      <c r="D298" t="s">
        <v>888</v>
      </c>
      <c r="E298" t="str">
        <f>HYPERLINK("https://talan.bank.gov.ua/get-user-certificate/j8ywoiUTvOEtjYj8oTl3","Завантажити сертифікат")</f>
        <v>Завантажити сертифікат</v>
      </c>
    </row>
    <row r="299" spans="1:5" x14ac:dyDescent="0.3">
      <c r="A299" t="s">
        <v>889</v>
      </c>
      <c r="B299" t="s">
        <v>5</v>
      </c>
      <c r="C299" t="s">
        <v>890</v>
      </c>
      <c r="D299" t="s">
        <v>891</v>
      </c>
      <c r="E299" t="str">
        <f>HYPERLINK("https://talan.bank.gov.ua/get-user-certificate/j8ywo61T4MvgqWaTGrJs","Завантажити сертифікат")</f>
        <v>Завантажити сертифікат</v>
      </c>
    </row>
    <row r="300" spans="1:5" x14ac:dyDescent="0.3">
      <c r="A300" t="s">
        <v>892</v>
      </c>
      <c r="B300" t="s">
        <v>5</v>
      </c>
      <c r="C300" t="s">
        <v>893</v>
      </c>
      <c r="D300" t="s">
        <v>894</v>
      </c>
      <c r="E300" t="str">
        <f>HYPERLINK("https://talan.bank.gov.ua/get-user-certificate/j8ywoABAQWFG0kAJIW08","Завантажити сертифікат")</f>
        <v>Завантажити сертифікат</v>
      </c>
    </row>
    <row r="301" spans="1:5" x14ac:dyDescent="0.3">
      <c r="A301" t="s">
        <v>895</v>
      </c>
      <c r="B301" t="s">
        <v>5</v>
      </c>
      <c r="C301" t="s">
        <v>896</v>
      </c>
      <c r="D301" t="s">
        <v>897</v>
      </c>
      <c r="E301" t="str">
        <f>HYPERLINK("https://talan.bank.gov.ua/get-user-certificate/j8ywo-ZBJW4LeNB4SS8X","Завантажити сертифікат")</f>
        <v>Завантажити сертифікат</v>
      </c>
    </row>
    <row r="302" spans="1:5" x14ac:dyDescent="0.3">
      <c r="A302" t="s">
        <v>898</v>
      </c>
      <c r="B302" t="s">
        <v>5</v>
      </c>
      <c r="C302" t="s">
        <v>899</v>
      </c>
      <c r="D302" t="s">
        <v>900</v>
      </c>
      <c r="E302" t="str">
        <f>HYPERLINK("https://talan.bank.gov.ua/get-user-certificate/j8ywoO9eoxM1Jxuo42u-","Завантажити сертифікат")</f>
        <v>Завантажити сертифікат</v>
      </c>
    </row>
    <row r="303" spans="1:5" x14ac:dyDescent="0.3">
      <c r="A303" t="s">
        <v>901</v>
      </c>
      <c r="B303" t="s">
        <v>5</v>
      </c>
      <c r="C303" t="s">
        <v>902</v>
      </c>
      <c r="D303" t="s">
        <v>903</v>
      </c>
      <c r="E303" t="str">
        <f>HYPERLINK("https://talan.bank.gov.ua/get-user-certificate/j8ywoTfIqJh81K5mJ-V_","Завантажити сертифікат")</f>
        <v>Завантажити сертифікат</v>
      </c>
    </row>
    <row r="304" spans="1:5" x14ac:dyDescent="0.3">
      <c r="A304" t="s">
        <v>904</v>
      </c>
      <c r="B304" t="s">
        <v>5</v>
      </c>
      <c r="C304" t="s">
        <v>905</v>
      </c>
      <c r="D304" t="s">
        <v>906</v>
      </c>
      <c r="E304" t="str">
        <f>HYPERLINK("https://talan.bank.gov.ua/get-user-certificate/j8ywobX5mDM8a-ozaB3W","Завантажити сертифікат")</f>
        <v>Завантажити сертифікат</v>
      </c>
    </row>
    <row r="305" spans="1:5" x14ac:dyDescent="0.3">
      <c r="A305" t="s">
        <v>907</v>
      </c>
      <c r="B305" t="s">
        <v>5</v>
      </c>
      <c r="C305" t="s">
        <v>908</v>
      </c>
      <c r="D305" t="s">
        <v>909</v>
      </c>
      <c r="E305" t="str">
        <f>HYPERLINK("https://talan.bank.gov.ua/get-user-certificate/j8ywoMuCkGywA4g8LqR7","Завантажити сертифікат")</f>
        <v>Завантажити сертифікат</v>
      </c>
    </row>
    <row r="306" spans="1:5" x14ac:dyDescent="0.3">
      <c r="A306" t="s">
        <v>910</v>
      </c>
      <c r="B306" t="s">
        <v>5</v>
      </c>
      <c r="C306" t="s">
        <v>911</v>
      </c>
      <c r="D306" t="s">
        <v>912</v>
      </c>
      <c r="E306" t="str">
        <f>HYPERLINK("https://talan.bank.gov.ua/get-user-certificate/j8ywo9SaLlMDKurUYWrM","Завантажити сертифікат")</f>
        <v>Завантажити сертифікат</v>
      </c>
    </row>
    <row r="307" spans="1:5" x14ac:dyDescent="0.3">
      <c r="A307" t="s">
        <v>913</v>
      </c>
      <c r="B307" t="s">
        <v>5</v>
      </c>
      <c r="C307" t="s">
        <v>914</v>
      </c>
      <c r="D307" t="s">
        <v>915</v>
      </c>
      <c r="E307" t="str">
        <f>HYPERLINK("https://talan.bank.gov.ua/get-user-certificate/j8ywoz6Y98WmLl3RstmL","Завантажити сертифікат")</f>
        <v>Завантажити сертифікат</v>
      </c>
    </row>
    <row r="308" spans="1:5" x14ac:dyDescent="0.3">
      <c r="A308" t="s">
        <v>916</v>
      </c>
      <c r="B308" t="s">
        <v>5</v>
      </c>
      <c r="C308" t="s">
        <v>917</v>
      </c>
      <c r="D308" t="s">
        <v>918</v>
      </c>
      <c r="E308" t="str">
        <f>HYPERLINK("https://talan.bank.gov.ua/get-user-certificate/j8ywo1qP1mxeWVLkaKjc","Завантажити сертифікат")</f>
        <v>Завантажити сертифікат</v>
      </c>
    </row>
    <row r="309" spans="1:5" x14ac:dyDescent="0.3">
      <c r="A309" t="s">
        <v>919</v>
      </c>
      <c r="B309" t="s">
        <v>5</v>
      </c>
      <c r="C309" t="s">
        <v>920</v>
      </c>
      <c r="D309" t="s">
        <v>921</v>
      </c>
      <c r="E309" t="str">
        <f>HYPERLINK("https://talan.bank.gov.ua/get-user-certificate/j8ywoJZ-VMbKNWrPC-xP","Завантажити сертифікат")</f>
        <v>Завантажити сертифікат</v>
      </c>
    </row>
    <row r="310" spans="1:5" x14ac:dyDescent="0.3">
      <c r="A310" t="s">
        <v>922</v>
      </c>
      <c r="B310" t="s">
        <v>5</v>
      </c>
      <c r="C310" t="s">
        <v>923</v>
      </c>
      <c r="D310" t="s">
        <v>624</v>
      </c>
      <c r="E310" t="str">
        <f>HYPERLINK("https://talan.bank.gov.ua/get-user-certificate/j8ywozeo6vxI47sOkVS0","Завантажити сертифікат")</f>
        <v>Завантажити сертифікат</v>
      </c>
    </row>
    <row r="311" spans="1:5" x14ac:dyDescent="0.3">
      <c r="A311" t="s">
        <v>924</v>
      </c>
      <c r="B311" t="s">
        <v>5</v>
      </c>
      <c r="C311" t="s">
        <v>925</v>
      </c>
      <c r="D311" t="s">
        <v>926</v>
      </c>
      <c r="E311" t="str">
        <f>HYPERLINK("https://talan.bank.gov.ua/get-user-certificate/j8ywovwEUSbQMxBx-cHx","Завантажити сертифікат")</f>
        <v>Завантажити сертифікат</v>
      </c>
    </row>
    <row r="312" spans="1:5" x14ac:dyDescent="0.3">
      <c r="A312" t="s">
        <v>927</v>
      </c>
      <c r="B312" t="s">
        <v>5</v>
      </c>
      <c r="C312" t="s">
        <v>928</v>
      </c>
      <c r="D312" t="s">
        <v>929</v>
      </c>
      <c r="E312" t="str">
        <f>HYPERLINK("https://talan.bank.gov.ua/get-user-certificate/j8ywoeSuQ8VduVyuiROm","Завантажити сертифікат")</f>
        <v>Завантажити сертифікат</v>
      </c>
    </row>
    <row r="313" spans="1:5" x14ac:dyDescent="0.3">
      <c r="A313" t="s">
        <v>930</v>
      </c>
      <c r="B313" t="s">
        <v>5</v>
      </c>
      <c r="C313" t="s">
        <v>931</v>
      </c>
      <c r="D313" t="s">
        <v>932</v>
      </c>
      <c r="E313" t="str">
        <f>HYPERLINK("https://talan.bank.gov.ua/get-user-certificate/j8yworxsv44z5STu5MN_","Завантажити сертифікат")</f>
        <v>Завантажити сертифікат</v>
      </c>
    </row>
    <row r="314" spans="1:5" x14ac:dyDescent="0.3">
      <c r="A314" t="s">
        <v>933</v>
      </c>
      <c r="B314" t="s">
        <v>5</v>
      </c>
      <c r="C314" t="s">
        <v>934</v>
      </c>
      <c r="D314" t="s">
        <v>935</v>
      </c>
      <c r="E314" t="str">
        <f>HYPERLINK("https://talan.bank.gov.ua/get-user-certificate/j8ywoqnUhbpjvByxxx9O","Завантажити сертифікат")</f>
        <v>Завантажити сертифікат</v>
      </c>
    </row>
    <row r="315" spans="1:5" x14ac:dyDescent="0.3">
      <c r="A315" t="s">
        <v>936</v>
      </c>
      <c r="B315" t="s">
        <v>5</v>
      </c>
      <c r="C315" t="s">
        <v>937</v>
      </c>
      <c r="D315" t="s">
        <v>938</v>
      </c>
      <c r="E315" t="str">
        <f>HYPERLINK("https://talan.bank.gov.ua/get-user-certificate/j8ywo-gRYiyRCc-MxJ6w","Завантажити сертифікат")</f>
        <v>Завантажити сертифікат</v>
      </c>
    </row>
    <row r="316" spans="1:5" x14ac:dyDescent="0.3">
      <c r="A316" t="s">
        <v>939</v>
      </c>
      <c r="B316" t="s">
        <v>5</v>
      </c>
      <c r="C316" t="s">
        <v>940</v>
      </c>
      <c r="D316" t="s">
        <v>941</v>
      </c>
      <c r="E316" t="str">
        <f>HYPERLINK("https://talan.bank.gov.ua/get-user-certificate/j8ywonqAvNVI3vpZaZmm","Завантажити сертифікат")</f>
        <v>Завантажити сертифікат</v>
      </c>
    </row>
    <row r="317" spans="1:5" x14ac:dyDescent="0.3">
      <c r="A317" t="s">
        <v>942</v>
      </c>
      <c r="B317" t="s">
        <v>5</v>
      </c>
      <c r="C317" t="s">
        <v>943</v>
      </c>
      <c r="D317" t="s">
        <v>944</v>
      </c>
      <c r="E317" t="str">
        <f>HYPERLINK("https://talan.bank.gov.ua/get-user-certificate/j8ywoDplclDAHbVYfAf0","Завантажити сертифікат")</f>
        <v>Завантажити сертифікат</v>
      </c>
    </row>
    <row r="318" spans="1:5" x14ac:dyDescent="0.3">
      <c r="A318" t="s">
        <v>945</v>
      </c>
      <c r="B318" t="s">
        <v>5</v>
      </c>
      <c r="C318" t="s">
        <v>946</v>
      </c>
      <c r="D318" t="s">
        <v>947</v>
      </c>
      <c r="E318" t="str">
        <f>HYPERLINK("https://talan.bank.gov.ua/get-user-certificate/j8ywoNVZtjgXhdFNxadY","Завантажити сертифікат")</f>
        <v>Завантажити сертифікат</v>
      </c>
    </row>
    <row r="319" spans="1:5" x14ac:dyDescent="0.3">
      <c r="A319" t="s">
        <v>948</v>
      </c>
      <c r="B319" t="s">
        <v>5</v>
      </c>
      <c r="C319" t="s">
        <v>949</v>
      </c>
      <c r="D319" t="s">
        <v>950</v>
      </c>
      <c r="E319" t="str">
        <f>HYPERLINK("https://talan.bank.gov.ua/get-user-certificate/j8ywovahpOFHx6zNc9OP","Завантажити сертифікат")</f>
        <v>Завантажити сертифікат</v>
      </c>
    </row>
    <row r="320" spans="1:5" x14ac:dyDescent="0.3">
      <c r="A320" t="s">
        <v>951</v>
      </c>
      <c r="B320" t="s">
        <v>5</v>
      </c>
      <c r="C320" t="s">
        <v>952</v>
      </c>
      <c r="D320" t="s">
        <v>630</v>
      </c>
      <c r="E320" t="str">
        <f>HYPERLINK("https://talan.bank.gov.ua/get-user-certificate/j8ywo9keXwhoV0NVnNeT","Завантажити сертифікат")</f>
        <v>Завантажити сертифікат</v>
      </c>
    </row>
    <row r="321" spans="1:5" x14ac:dyDescent="0.3">
      <c r="A321" t="s">
        <v>953</v>
      </c>
      <c r="B321" t="s">
        <v>5</v>
      </c>
      <c r="C321" t="s">
        <v>954</v>
      </c>
      <c r="D321" t="s">
        <v>955</v>
      </c>
      <c r="E321" t="str">
        <f>HYPERLINK("https://talan.bank.gov.ua/get-user-certificate/j8ywofmmIacyMIOMf3td","Завантажити сертифікат")</f>
        <v>Завантажити сертифікат</v>
      </c>
    </row>
    <row r="322" spans="1:5" x14ac:dyDescent="0.3">
      <c r="A322" t="s">
        <v>956</v>
      </c>
      <c r="B322" t="s">
        <v>5</v>
      </c>
      <c r="C322" t="s">
        <v>957</v>
      </c>
      <c r="D322" t="s">
        <v>958</v>
      </c>
      <c r="E322" t="str">
        <f>HYPERLINK("https://talan.bank.gov.ua/get-user-certificate/j8ywoHRXR--WkjazvZHs","Завантажити сертифікат")</f>
        <v>Завантажити сертифікат</v>
      </c>
    </row>
    <row r="323" spans="1:5" x14ac:dyDescent="0.3">
      <c r="A323" t="s">
        <v>959</v>
      </c>
      <c r="B323" t="s">
        <v>5</v>
      </c>
      <c r="C323" t="s">
        <v>960</v>
      </c>
      <c r="D323" t="s">
        <v>961</v>
      </c>
      <c r="E323" t="str">
        <f>HYPERLINK("https://talan.bank.gov.ua/get-user-certificate/j8ywoAkvdE0Mjr8JQ95e","Завантажити сертифікат")</f>
        <v>Завантажити сертифікат</v>
      </c>
    </row>
    <row r="324" spans="1:5" x14ac:dyDescent="0.3">
      <c r="A324" t="s">
        <v>962</v>
      </c>
      <c r="B324" t="s">
        <v>5</v>
      </c>
      <c r="C324" t="s">
        <v>963</v>
      </c>
      <c r="D324" t="s">
        <v>964</v>
      </c>
      <c r="E324" t="str">
        <f>HYPERLINK("https://talan.bank.gov.ua/get-user-certificate/j8ywoTT2U2Br_klUPymH","Завантажити сертифікат")</f>
        <v>Завантажити сертифікат</v>
      </c>
    </row>
    <row r="325" spans="1:5" x14ac:dyDescent="0.3">
      <c r="A325" t="s">
        <v>965</v>
      </c>
      <c r="B325" t="s">
        <v>5</v>
      </c>
      <c r="C325" t="s">
        <v>966</v>
      </c>
      <c r="D325" t="s">
        <v>967</v>
      </c>
      <c r="E325" t="str">
        <f>HYPERLINK("https://talan.bank.gov.ua/get-user-certificate/j8ywoRfTwfF74PxzfVPv","Завантажити сертифікат")</f>
        <v>Завантажити сертифікат</v>
      </c>
    </row>
    <row r="326" spans="1:5" x14ac:dyDescent="0.3">
      <c r="A326" t="s">
        <v>968</v>
      </c>
      <c r="B326" t="s">
        <v>5</v>
      </c>
      <c r="C326" t="s">
        <v>969</v>
      </c>
      <c r="D326" t="s">
        <v>970</v>
      </c>
      <c r="E326" t="str">
        <f>HYPERLINK("https://talan.bank.gov.ua/get-user-certificate/j8ywoeHho_FMtN-OcxQ9","Завантажити сертифікат")</f>
        <v>Завантажити сертифікат</v>
      </c>
    </row>
    <row r="327" spans="1:5" x14ac:dyDescent="0.3">
      <c r="A327" t="s">
        <v>971</v>
      </c>
      <c r="B327" t="s">
        <v>5</v>
      </c>
      <c r="C327" t="s">
        <v>972</v>
      </c>
      <c r="D327" t="s">
        <v>973</v>
      </c>
      <c r="E327" t="str">
        <f>HYPERLINK("https://talan.bank.gov.ua/get-user-certificate/j8ywo0FXV1waSTGsckKt","Завантажити сертифікат")</f>
        <v>Завантажити сертифікат</v>
      </c>
    </row>
    <row r="328" spans="1:5" x14ac:dyDescent="0.3">
      <c r="A328" t="s">
        <v>974</v>
      </c>
      <c r="B328" t="s">
        <v>5</v>
      </c>
      <c r="C328" t="s">
        <v>975</v>
      </c>
      <c r="D328" t="s">
        <v>976</v>
      </c>
      <c r="E328" t="str">
        <f>HYPERLINK("https://talan.bank.gov.ua/get-user-certificate/j8ywocE2uOxbxgI4HBwy","Завантажити сертифікат")</f>
        <v>Завантажити сертифікат</v>
      </c>
    </row>
    <row r="329" spans="1:5" x14ac:dyDescent="0.3">
      <c r="A329" t="s">
        <v>977</v>
      </c>
      <c r="B329" t="s">
        <v>5</v>
      </c>
      <c r="C329" t="s">
        <v>978</v>
      </c>
      <c r="D329" t="s">
        <v>979</v>
      </c>
      <c r="E329" t="str">
        <f>HYPERLINK("https://talan.bank.gov.ua/get-user-certificate/j8ywoBe8Qj7P64ZF21qU","Завантажити сертифікат")</f>
        <v>Завантажити сертифікат</v>
      </c>
    </row>
    <row r="330" spans="1:5" x14ac:dyDescent="0.3">
      <c r="A330" t="s">
        <v>980</v>
      </c>
      <c r="B330" t="s">
        <v>5</v>
      </c>
      <c r="C330" t="s">
        <v>981</v>
      </c>
      <c r="D330" t="s">
        <v>982</v>
      </c>
      <c r="E330" t="str">
        <f>HYPERLINK("https://talan.bank.gov.ua/get-user-certificate/j8ywoVsn-qs-1-47QMDF","Завантажити сертифікат")</f>
        <v>Завантажити сертифікат</v>
      </c>
    </row>
    <row r="331" spans="1:5" x14ac:dyDescent="0.3">
      <c r="A331" t="s">
        <v>983</v>
      </c>
      <c r="B331" t="s">
        <v>5</v>
      </c>
      <c r="C331" t="s">
        <v>984</v>
      </c>
      <c r="D331" t="s">
        <v>985</v>
      </c>
      <c r="E331" t="str">
        <f>HYPERLINK("https://talan.bank.gov.ua/get-user-certificate/j8ywomiEihdrYGZoCmtP","Завантажити сертифікат")</f>
        <v>Завантажити сертифікат</v>
      </c>
    </row>
    <row r="332" spans="1:5" x14ac:dyDescent="0.3">
      <c r="A332" t="s">
        <v>986</v>
      </c>
      <c r="B332" t="s">
        <v>5</v>
      </c>
      <c r="C332" t="s">
        <v>987</v>
      </c>
      <c r="D332" t="s">
        <v>988</v>
      </c>
      <c r="E332" t="str">
        <f>HYPERLINK("https://talan.bank.gov.ua/get-user-certificate/j8ywoUcyrTXquZcHeC3k","Завантажити сертифікат")</f>
        <v>Завантажити сертифікат</v>
      </c>
    </row>
    <row r="333" spans="1:5" x14ac:dyDescent="0.3">
      <c r="A333" t="s">
        <v>989</v>
      </c>
      <c r="B333" t="s">
        <v>5</v>
      </c>
      <c r="C333" t="s">
        <v>990</v>
      </c>
      <c r="D333" t="s">
        <v>991</v>
      </c>
      <c r="E333" t="str">
        <f>HYPERLINK("https://talan.bank.gov.ua/get-user-certificate/j8ywolfQ6bVpYbAiSgV5","Завантажити сертифікат")</f>
        <v>Завантажити сертифікат</v>
      </c>
    </row>
    <row r="334" spans="1:5" x14ac:dyDescent="0.3">
      <c r="A334" t="s">
        <v>992</v>
      </c>
      <c r="B334" t="s">
        <v>5</v>
      </c>
      <c r="C334" t="s">
        <v>993</v>
      </c>
      <c r="D334" t="s">
        <v>64</v>
      </c>
      <c r="E334" t="str">
        <f>HYPERLINK("https://talan.bank.gov.ua/get-user-certificate/j8ywo4UhfTob90CVEOWs","Завантажити сертифікат")</f>
        <v>Завантажити сертифікат</v>
      </c>
    </row>
    <row r="335" spans="1:5" x14ac:dyDescent="0.3">
      <c r="A335" t="s">
        <v>994</v>
      </c>
      <c r="B335" t="s">
        <v>5</v>
      </c>
      <c r="C335" t="s">
        <v>995</v>
      </c>
      <c r="D335" t="s">
        <v>996</v>
      </c>
      <c r="E335" t="str">
        <f>HYPERLINK("https://talan.bank.gov.ua/get-user-certificate/j8ywosbjd9K8eyhaXjtc","Завантажити сертифікат")</f>
        <v>Завантажити сертифікат</v>
      </c>
    </row>
    <row r="336" spans="1:5" x14ac:dyDescent="0.3">
      <c r="A336" t="s">
        <v>997</v>
      </c>
      <c r="B336" t="s">
        <v>5</v>
      </c>
      <c r="C336" t="s">
        <v>998</v>
      </c>
      <c r="D336" t="s">
        <v>999</v>
      </c>
      <c r="E336" t="str">
        <f>HYPERLINK("https://talan.bank.gov.ua/get-user-certificate/j8ywoUfdLHaa9mB1tqD8","Завантажити сертифікат")</f>
        <v>Завантажити сертифікат</v>
      </c>
    </row>
    <row r="337" spans="1:5" x14ac:dyDescent="0.3">
      <c r="A337" t="s">
        <v>1000</v>
      </c>
      <c r="B337" t="s">
        <v>5</v>
      </c>
      <c r="C337" t="s">
        <v>1001</v>
      </c>
      <c r="D337" t="s">
        <v>1002</v>
      </c>
      <c r="E337" t="str">
        <f>HYPERLINK("https://talan.bank.gov.ua/get-user-certificate/j8ywoszQtaQjga_5yls7","Завантажити сертифікат")</f>
        <v>Завантажити сертифікат</v>
      </c>
    </row>
    <row r="338" spans="1:5" x14ac:dyDescent="0.3">
      <c r="A338" t="s">
        <v>1003</v>
      </c>
      <c r="B338" t="s">
        <v>5</v>
      </c>
      <c r="C338" t="s">
        <v>1004</v>
      </c>
      <c r="D338" t="s">
        <v>1005</v>
      </c>
      <c r="E338" t="str">
        <f>HYPERLINK("https://talan.bank.gov.ua/get-user-certificate/j8ywo7ZN90cmVzKD5cGu","Завантажити сертифікат")</f>
        <v>Завантажити сертифікат</v>
      </c>
    </row>
    <row r="339" spans="1:5" x14ac:dyDescent="0.3">
      <c r="A339" t="s">
        <v>1006</v>
      </c>
      <c r="B339" t="s">
        <v>5</v>
      </c>
      <c r="C339" t="s">
        <v>1007</v>
      </c>
      <c r="D339" t="s">
        <v>1008</v>
      </c>
      <c r="E339" t="str">
        <f>HYPERLINK("https://talan.bank.gov.ua/get-user-certificate/j8ywo3kSnEAyMqaKSqwM","Завантажити сертифікат")</f>
        <v>Завантажити сертифікат</v>
      </c>
    </row>
    <row r="340" spans="1:5" x14ac:dyDescent="0.3">
      <c r="A340" t="s">
        <v>1009</v>
      </c>
      <c r="B340" t="s">
        <v>5</v>
      </c>
      <c r="C340" t="s">
        <v>1010</v>
      </c>
      <c r="D340" t="s">
        <v>1011</v>
      </c>
      <c r="E340" t="str">
        <f>HYPERLINK("https://talan.bank.gov.ua/get-user-certificate/j8ywo_pdGfxLLsUYOts9","Завантажити сертифікат")</f>
        <v>Завантажити сертифікат</v>
      </c>
    </row>
    <row r="341" spans="1:5" x14ac:dyDescent="0.3">
      <c r="A341" t="s">
        <v>1012</v>
      </c>
      <c r="B341" t="s">
        <v>5</v>
      </c>
      <c r="C341" t="s">
        <v>1013</v>
      </c>
      <c r="D341" t="s">
        <v>1014</v>
      </c>
      <c r="E341" t="str">
        <f>HYPERLINK("https://talan.bank.gov.ua/get-user-certificate/j8ywoXpm-rU6RehKJe5o","Завантажити сертифікат")</f>
        <v>Завантажити сертифікат</v>
      </c>
    </row>
    <row r="342" spans="1:5" x14ac:dyDescent="0.3">
      <c r="A342" t="s">
        <v>1015</v>
      </c>
      <c r="B342" t="s">
        <v>5</v>
      </c>
      <c r="C342" t="s">
        <v>1016</v>
      </c>
      <c r="D342" t="s">
        <v>594</v>
      </c>
      <c r="E342" t="str">
        <f>HYPERLINK("https://talan.bank.gov.ua/get-user-certificate/j8ywoR0v-Rn-M4k35oCs","Завантажити сертифікат")</f>
        <v>Завантажити сертифікат</v>
      </c>
    </row>
    <row r="343" spans="1:5" x14ac:dyDescent="0.3">
      <c r="A343" t="s">
        <v>1017</v>
      </c>
      <c r="B343" t="s">
        <v>5</v>
      </c>
      <c r="C343" t="s">
        <v>1018</v>
      </c>
      <c r="D343" t="s">
        <v>1019</v>
      </c>
      <c r="E343" t="str">
        <f>HYPERLINK("https://talan.bank.gov.ua/get-user-certificate/j8ywovBfDFoR5dSNSwi-","Завантажити сертифікат")</f>
        <v>Завантажити сертифікат</v>
      </c>
    </row>
    <row r="344" spans="1:5" x14ac:dyDescent="0.3">
      <c r="A344" t="s">
        <v>1020</v>
      </c>
      <c r="B344" t="s">
        <v>5</v>
      </c>
      <c r="C344" t="s">
        <v>1021</v>
      </c>
      <c r="D344" t="s">
        <v>1022</v>
      </c>
      <c r="E344" t="str">
        <f>HYPERLINK("https://talan.bank.gov.ua/get-user-certificate/j8ywotQhqjAG-PR6vPwB","Завантажити сертифікат")</f>
        <v>Завантажити сертифікат</v>
      </c>
    </row>
    <row r="345" spans="1:5" x14ac:dyDescent="0.3">
      <c r="A345" t="s">
        <v>1023</v>
      </c>
      <c r="B345" t="s">
        <v>5</v>
      </c>
      <c r="C345" t="s">
        <v>1024</v>
      </c>
      <c r="D345" t="s">
        <v>1025</v>
      </c>
      <c r="E345" t="str">
        <f>HYPERLINK("https://talan.bank.gov.ua/get-user-certificate/j8ywo1buL1oWzvIQATqO","Завантажити сертифікат")</f>
        <v>Завантажити сертифікат</v>
      </c>
    </row>
    <row r="346" spans="1:5" x14ac:dyDescent="0.3">
      <c r="A346" t="s">
        <v>1026</v>
      </c>
      <c r="B346" t="s">
        <v>5</v>
      </c>
      <c r="C346" t="s">
        <v>1027</v>
      </c>
      <c r="D346" t="s">
        <v>1028</v>
      </c>
      <c r="E346" t="str">
        <f>HYPERLINK("https://talan.bank.gov.ua/get-user-certificate/j8ywohKNf_5wnNq16SJx","Завантажити сертифікат")</f>
        <v>Завантажити сертифікат</v>
      </c>
    </row>
    <row r="347" spans="1:5" x14ac:dyDescent="0.3">
      <c r="A347" t="s">
        <v>1029</v>
      </c>
      <c r="B347" t="s">
        <v>5</v>
      </c>
      <c r="C347" t="s">
        <v>1030</v>
      </c>
      <c r="D347" t="s">
        <v>1031</v>
      </c>
      <c r="E347" t="str">
        <f>HYPERLINK("https://talan.bank.gov.ua/get-user-certificate/j8ywoAerv64Bu_9Wa79K","Завантажити сертифікат")</f>
        <v>Завантажити сертифікат</v>
      </c>
    </row>
    <row r="348" spans="1:5" x14ac:dyDescent="0.3">
      <c r="A348" t="s">
        <v>1032</v>
      </c>
      <c r="B348" t="s">
        <v>5</v>
      </c>
      <c r="C348" t="s">
        <v>1033</v>
      </c>
      <c r="D348" t="s">
        <v>1034</v>
      </c>
      <c r="E348" t="str">
        <f>HYPERLINK("https://talan.bank.gov.ua/get-user-certificate/j8ywonCYQkdAQH4uQaX2","Завантажити сертифікат")</f>
        <v>Завантажити сертифікат</v>
      </c>
    </row>
    <row r="349" spans="1:5" x14ac:dyDescent="0.3">
      <c r="A349" t="s">
        <v>1035</v>
      </c>
      <c r="B349" t="s">
        <v>5</v>
      </c>
      <c r="C349" t="s">
        <v>1036</v>
      </c>
      <c r="D349" t="s">
        <v>1037</v>
      </c>
      <c r="E349" t="str">
        <f>HYPERLINK("https://talan.bank.gov.ua/get-user-certificate/j8ywoT-MBkXe67OjtcO7","Завантажити сертифікат")</f>
        <v>Завантажити сертифікат</v>
      </c>
    </row>
    <row r="350" spans="1:5" x14ac:dyDescent="0.3">
      <c r="A350" t="s">
        <v>1038</v>
      </c>
      <c r="B350" t="s">
        <v>5</v>
      </c>
      <c r="C350" t="s">
        <v>1039</v>
      </c>
      <c r="D350" t="s">
        <v>1040</v>
      </c>
      <c r="E350" t="str">
        <f>HYPERLINK("https://talan.bank.gov.ua/get-user-certificate/j8ywoZNQ5FAYFEg7grUj","Завантажити сертифікат")</f>
        <v>Завантажити сертифікат</v>
      </c>
    </row>
    <row r="351" spans="1:5" x14ac:dyDescent="0.3">
      <c r="A351" t="s">
        <v>1041</v>
      </c>
      <c r="B351" t="s">
        <v>5</v>
      </c>
      <c r="C351" t="s">
        <v>1042</v>
      </c>
      <c r="D351" t="s">
        <v>1043</v>
      </c>
      <c r="E351" t="str">
        <f>HYPERLINK("https://talan.bank.gov.ua/get-user-certificate/j8ywoT566DeXmkLU5G6r","Завантажити сертифікат")</f>
        <v>Завантажити сертифікат</v>
      </c>
    </row>
    <row r="352" spans="1:5" x14ac:dyDescent="0.3">
      <c r="A352" t="s">
        <v>1044</v>
      </c>
      <c r="B352" t="s">
        <v>5</v>
      </c>
      <c r="C352" t="s">
        <v>1045</v>
      </c>
      <c r="D352" t="s">
        <v>1046</v>
      </c>
      <c r="E352" t="str">
        <f>HYPERLINK("https://talan.bank.gov.ua/get-user-certificate/j8ywoEd_Cd6o58MgWR9S","Завантажити сертифікат")</f>
        <v>Завантажити сертифікат</v>
      </c>
    </row>
    <row r="353" spans="1:5" x14ac:dyDescent="0.3">
      <c r="A353" t="s">
        <v>1047</v>
      </c>
      <c r="B353" t="s">
        <v>5</v>
      </c>
      <c r="C353" t="s">
        <v>1048</v>
      </c>
      <c r="D353" t="s">
        <v>1049</v>
      </c>
      <c r="E353" t="str">
        <f>HYPERLINK("https://talan.bank.gov.ua/get-user-certificate/j8ywobNK_VKw5vFIx8MJ","Завантажити сертифікат")</f>
        <v>Завантажити сертифікат</v>
      </c>
    </row>
    <row r="354" spans="1:5" x14ac:dyDescent="0.3">
      <c r="A354" t="s">
        <v>1050</v>
      </c>
      <c r="B354" t="s">
        <v>5</v>
      </c>
      <c r="C354" t="s">
        <v>1051</v>
      </c>
      <c r="D354" t="s">
        <v>849</v>
      </c>
      <c r="E354" t="str">
        <f>HYPERLINK("https://talan.bank.gov.ua/get-user-certificate/j8ywog9DkZO7Qhlw81Ma","Завантажити сертифікат")</f>
        <v>Завантажити сертифікат</v>
      </c>
    </row>
    <row r="355" spans="1:5" x14ac:dyDescent="0.3">
      <c r="A355" t="s">
        <v>1052</v>
      </c>
      <c r="B355" t="s">
        <v>5</v>
      </c>
      <c r="C355" t="s">
        <v>1053</v>
      </c>
      <c r="D355" t="s">
        <v>16</v>
      </c>
      <c r="E355" t="str">
        <f>HYPERLINK("https://talan.bank.gov.ua/get-user-certificate/j8ywoXEmKX3DatwQg_GT","Завантажити сертифікат")</f>
        <v>Завантажити сертифікат</v>
      </c>
    </row>
    <row r="356" spans="1:5" x14ac:dyDescent="0.3">
      <c r="A356" t="s">
        <v>1054</v>
      </c>
      <c r="B356" t="s">
        <v>5</v>
      </c>
      <c r="C356" t="s">
        <v>1055</v>
      </c>
      <c r="D356" t="s">
        <v>1056</v>
      </c>
      <c r="E356" t="str">
        <f>HYPERLINK("https://talan.bank.gov.ua/get-user-certificate/j8ywoZRMlEB1mechbHaW","Завантажити сертифікат")</f>
        <v>Завантажити сертифікат</v>
      </c>
    </row>
    <row r="357" spans="1:5" x14ac:dyDescent="0.3">
      <c r="A357" t="s">
        <v>1057</v>
      </c>
      <c r="B357" t="s">
        <v>5</v>
      </c>
      <c r="C357" t="s">
        <v>1058</v>
      </c>
      <c r="D357" t="s">
        <v>1059</v>
      </c>
      <c r="E357" t="str">
        <f>HYPERLINK("https://talan.bank.gov.ua/get-user-certificate/j8ywoAeUk12zFFhwqtXb","Завантажити сертифікат")</f>
        <v>Завантажити сертифікат</v>
      </c>
    </row>
    <row r="358" spans="1:5" x14ac:dyDescent="0.3">
      <c r="A358" t="s">
        <v>1060</v>
      </c>
      <c r="B358" t="s">
        <v>5</v>
      </c>
      <c r="C358" t="s">
        <v>1061</v>
      </c>
      <c r="D358" t="s">
        <v>1062</v>
      </c>
      <c r="E358" t="str">
        <f>HYPERLINK("https://talan.bank.gov.ua/get-user-certificate/j8ywo4WIfSjNKBZZlNYg","Завантажити сертифікат")</f>
        <v>Завантажити сертифікат</v>
      </c>
    </row>
    <row r="359" spans="1:5" x14ac:dyDescent="0.3">
      <c r="A359" t="s">
        <v>1063</v>
      </c>
      <c r="B359" t="s">
        <v>5</v>
      </c>
      <c r="C359" t="s">
        <v>1064</v>
      </c>
      <c r="D359" t="s">
        <v>1065</v>
      </c>
      <c r="E359" t="str">
        <f>HYPERLINK("https://talan.bank.gov.ua/get-user-certificate/j8ywofjucQxXAlCI1sge","Завантажити сертифікат")</f>
        <v>Завантажити сертифікат</v>
      </c>
    </row>
    <row r="360" spans="1:5" x14ac:dyDescent="0.3">
      <c r="A360" t="s">
        <v>1066</v>
      </c>
      <c r="B360" t="s">
        <v>5</v>
      </c>
      <c r="C360" t="s">
        <v>1067</v>
      </c>
      <c r="D360" t="s">
        <v>1068</v>
      </c>
      <c r="E360" t="str">
        <f>HYPERLINK("https://talan.bank.gov.ua/get-user-certificate/j8ywoSQuDU4nwefZj__q","Завантажити сертифікат")</f>
        <v>Завантажити сертифікат</v>
      </c>
    </row>
    <row r="361" spans="1:5" x14ac:dyDescent="0.3">
      <c r="A361" t="s">
        <v>1069</v>
      </c>
      <c r="B361" t="s">
        <v>5</v>
      </c>
      <c r="C361" t="s">
        <v>1070</v>
      </c>
      <c r="D361" t="s">
        <v>1071</v>
      </c>
      <c r="E361" t="str">
        <f>HYPERLINK("https://talan.bank.gov.ua/get-user-certificate/j8ywo6DbW_3QRayz88Fd","Завантажити сертифікат")</f>
        <v>Завантажити сертифікат</v>
      </c>
    </row>
    <row r="362" spans="1:5" x14ac:dyDescent="0.3">
      <c r="A362" t="s">
        <v>1072</v>
      </c>
      <c r="B362" t="s">
        <v>5</v>
      </c>
      <c r="C362" t="s">
        <v>1073</v>
      </c>
      <c r="D362" t="s">
        <v>1074</v>
      </c>
      <c r="E362" t="str">
        <f>HYPERLINK("https://talan.bank.gov.ua/get-user-certificate/j8ywo0u5-GMmvovGu_9M","Завантажити сертифікат")</f>
        <v>Завантажити сертифікат</v>
      </c>
    </row>
    <row r="363" spans="1:5" x14ac:dyDescent="0.3">
      <c r="A363" t="s">
        <v>1075</v>
      </c>
      <c r="B363" t="s">
        <v>5</v>
      </c>
      <c r="C363" t="s">
        <v>1076</v>
      </c>
      <c r="D363" t="s">
        <v>1077</v>
      </c>
      <c r="E363" t="str">
        <f>HYPERLINK("https://talan.bank.gov.ua/get-user-certificate/j8ywoMS0WHm_llmB9pCt","Завантажити сертифікат")</f>
        <v>Завантажити сертифікат</v>
      </c>
    </row>
    <row r="364" spans="1:5" x14ac:dyDescent="0.3">
      <c r="A364" t="s">
        <v>1078</v>
      </c>
      <c r="B364" t="s">
        <v>5</v>
      </c>
      <c r="C364" t="s">
        <v>1079</v>
      </c>
      <c r="D364" t="s">
        <v>1080</v>
      </c>
      <c r="E364" t="str">
        <f>HYPERLINK("https://talan.bank.gov.ua/get-user-certificate/j8ywoEYUstIf0jrnu8ur","Завантажити сертифікат")</f>
        <v>Завантажити сертифікат</v>
      </c>
    </row>
    <row r="365" spans="1:5" x14ac:dyDescent="0.3">
      <c r="A365" t="s">
        <v>1081</v>
      </c>
      <c r="B365" t="s">
        <v>5</v>
      </c>
      <c r="C365" t="s">
        <v>1082</v>
      </c>
      <c r="D365" t="s">
        <v>1083</v>
      </c>
      <c r="E365" t="str">
        <f>HYPERLINK("https://talan.bank.gov.ua/get-user-certificate/j8ywoB0W_rSk2JAxdKfs","Завантажити сертифікат")</f>
        <v>Завантажити сертифікат</v>
      </c>
    </row>
    <row r="366" spans="1:5" x14ac:dyDescent="0.3">
      <c r="A366" t="s">
        <v>1084</v>
      </c>
      <c r="B366" t="s">
        <v>5</v>
      </c>
      <c r="C366" t="s">
        <v>1085</v>
      </c>
      <c r="D366" t="s">
        <v>1086</v>
      </c>
      <c r="E366" t="str">
        <f>HYPERLINK("https://talan.bank.gov.ua/get-user-certificate/j8ywos0OHav8uSw1pESx","Завантажити сертифікат")</f>
        <v>Завантажити сертифікат</v>
      </c>
    </row>
    <row r="367" spans="1:5" x14ac:dyDescent="0.3">
      <c r="A367" t="s">
        <v>1087</v>
      </c>
      <c r="B367" t="s">
        <v>5</v>
      </c>
      <c r="C367" t="s">
        <v>1088</v>
      </c>
      <c r="D367" t="s">
        <v>1089</v>
      </c>
      <c r="E367" t="str">
        <f>HYPERLINK("https://talan.bank.gov.ua/get-user-certificate/j8ywohRPt0iWvrdtZgBE","Завантажити сертифікат")</f>
        <v>Завантажити сертифікат</v>
      </c>
    </row>
    <row r="368" spans="1:5" x14ac:dyDescent="0.3">
      <c r="A368" t="s">
        <v>1090</v>
      </c>
      <c r="B368" t="s">
        <v>5</v>
      </c>
      <c r="C368" t="s">
        <v>1091</v>
      </c>
      <c r="D368" t="s">
        <v>1092</v>
      </c>
      <c r="E368" t="str">
        <f>HYPERLINK("https://talan.bank.gov.ua/get-user-certificate/j8ywo8fJjoBSg-rXiWff","Завантажити сертифікат")</f>
        <v>Завантажити сертифікат</v>
      </c>
    </row>
    <row r="369" spans="1:5" x14ac:dyDescent="0.3">
      <c r="A369" t="s">
        <v>1093</v>
      </c>
      <c r="B369" t="s">
        <v>5</v>
      </c>
      <c r="C369" t="s">
        <v>1094</v>
      </c>
      <c r="D369" t="s">
        <v>1095</v>
      </c>
      <c r="E369" t="str">
        <f>HYPERLINK("https://talan.bank.gov.ua/get-user-certificate/j8ywo8yQZDhpdiK9a-aQ","Завантажити сертифікат")</f>
        <v>Завантажити сертифікат</v>
      </c>
    </row>
    <row r="370" spans="1:5" x14ac:dyDescent="0.3">
      <c r="A370" t="s">
        <v>1096</v>
      </c>
      <c r="B370" t="s">
        <v>5</v>
      </c>
      <c r="C370" t="s">
        <v>1097</v>
      </c>
      <c r="D370" t="s">
        <v>1098</v>
      </c>
      <c r="E370" t="str">
        <f>HYPERLINK("https://talan.bank.gov.ua/get-user-certificate/j8ywoMHblEPqv0mhO8l2","Завантажити сертифікат")</f>
        <v>Завантажити сертифікат</v>
      </c>
    </row>
    <row r="371" spans="1:5" x14ac:dyDescent="0.3">
      <c r="A371" t="s">
        <v>1099</v>
      </c>
      <c r="B371" t="s">
        <v>5</v>
      </c>
      <c r="C371" t="s">
        <v>1100</v>
      </c>
      <c r="D371" t="s">
        <v>1101</v>
      </c>
      <c r="E371" t="str">
        <f>HYPERLINK("https://talan.bank.gov.ua/get-user-certificate/j8ywokqWmKAdkp17tv2K","Завантажити сертифікат")</f>
        <v>Завантажити сертифікат</v>
      </c>
    </row>
    <row r="372" spans="1:5" x14ac:dyDescent="0.3">
      <c r="A372" t="s">
        <v>1102</v>
      </c>
      <c r="B372" t="s">
        <v>5</v>
      </c>
      <c r="C372" t="s">
        <v>1103</v>
      </c>
      <c r="D372" t="s">
        <v>1104</v>
      </c>
      <c r="E372" t="str">
        <f>HYPERLINK("https://talan.bank.gov.ua/get-user-certificate/j8ywo2dA1TfCQZUWTODX","Завантажити сертифікат")</f>
        <v>Завантажити сертифікат</v>
      </c>
    </row>
    <row r="373" spans="1:5" x14ac:dyDescent="0.3">
      <c r="A373" t="s">
        <v>1105</v>
      </c>
      <c r="B373" t="s">
        <v>5</v>
      </c>
      <c r="C373" t="s">
        <v>1106</v>
      </c>
      <c r="D373" t="s">
        <v>1107</v>
      </c>
      <c r="E373" t="str">
        <f>HYPERLINK("https://talan.bank.gov.ua/get-user-certificate/j8ywo2psZ0La8goOm-3E","Завантажити сертифікат")</f>
        <v>Завантажити сертифікат</v>
      </c>
    </row>
    <row r="374" spans="1:5" x14ac:dyDescent="0.3">
      <c r="A374" t="s">
        <v>1110</v>
      </c>
      <c r="B374" t="s">
        <v>5</v>
      </c>
      <c r="C374" t="s">
        <v>1111</v>
      </c>
      <c r="D374" t="s">
        <v>1112</v>
      </c>
      <c r="E374" t="str">
        <f>HYPERLINK("https://talan.bank.gov.ua/get-user-certificate/3EnzdToJ4SpTC64N1cdx","Завантажити сертифікат")</f>
        <v>Завантажити сертифікат</v>
      </c>
    </row>
    <row r="375" spans="1:5" x14ac:dyDescent="0.3">
      <c r="A375" t="s">
        <v>1113</v>
      </c>
      <c r="B375" t="s">
        <v>5</v>
      </c>
      <c r="C375" t="s">
        <v>1039</v>
      </c>
      <c r="D375" t="s">
        <v>1114</v>
      </c>
      <c r="E375" t="str">
        <f>HYPERLINK("https://talan.bank.gov.ua/get-user-certificate/3EnzdX28Wjs7RQoESAXY","Завантажити сертифікат")</f>
        <v>Завантажити сертифікат</v>
      </c>
    </row>
    <row r="376" spans="1:5" x14ac:dyDescent="0.3">
      <c r="A376" t="s">
        <v>1115</v>
      </c>
      <c r="B376" t="s">
        <v>5</v>
      </c>
      <c r="C376" t="s">
        <v>1116</v>
      </c>
      <c r="D376" t="s">
        <v>1117</v>
      </c>
      <c r="E376" t="str">
        <f>HYPERLINK("https://talan.bank.gov.ua/get-user-certificate/3Enzd8N3wjcEoXSHX0Uj","Завантажити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3" r:id="rId111" tooltip="Завантажити сертифікат" display="Завантажити сертифікат"/>
    <hyperlink ref="E114" r:id="rId112" tooltip="Завантажити сертифікат" display="Завантажити сертифікат"/>
    <hyperlink ref="E115" r:id="rId113" tooltip="Завантажити сертифікат" display="Завантажити сертифікат"/>
    <hyperlink ref="E116" r:id="rId114" tooltip="Завантажити сертифікат" display="Завантажити сертифікат"/>
    <hyperlink ref="E117" r:id="rId115" tooltip="Завантажити сертифікат" display="Завантажити сертифікат"/>
    <hyperlink ref="E118" r:id="rId116" tooltip="Завантажити сертифікат" display="Завантажити сертифікат"/>
    <hyperlink ref="E119" r:id="rId117" tooltip="Завантажити сертифікат" display="Завантажити сертифікат"/>
    <hyperlink ref="E120" r:id="rId118" tooltip="Завантажити сертифікат" display="Завантажити сертифікат"/>
    <hyperlink ref="E121" r:id="rId119" tooltip="Завантажити сертифікат" display="Завантажити сертифікат"/>
    <hyperlink ref="E122" r:id="rId120" tooltip="Завантажити сертифікат" display="Завантажити сертифікат"/>
    <hyperlink ref="E123" r:id="rId121" tooltip="Завантажити сертифікат" display="Завантажити сертифікат"/>
    <hyperlink ref="E124" r:id="rId122" tooltip="Завантажити сертифікат" display="Завантажити сертифікат"/>
    <hyperlink ref="E125" r:id="rId123" tooltip="Завантажити сертифікат" display="Завантажити сертифікат"/>
    <hyperlink ref="E126" r:id="rId124" tooltip="Завантажити сертифікат" display="Завантажити сертифікат"/>
    <hyperlink ref="E127" r:id="rId125" tooltip="Завантажити сертифікат" display="Завантажити сертифікат"/>
    <hyperlink ref="E128" r:id="rId126" tooltip="Завантажити сертифікат" display="Завантажити сертифікат"/>
    <hyperlink ref="E129" r:id="rId127" tooltip="Завантажити сертифікат" display="Завантажити сертифікат"/>
    <hyperlink ref="E130" r:id="rId128" tooltip="Завантажити сертифікат" display="Завантажити сертифікат"/>
    <hyperlink ref="E131" r:id="rId129" tooltip="Завантажити сертифікат" display="Завантажити сертифікат"/>
    <hyperlink ref="E132" r:id="rId130" tooltip="Завантажити сертифікат" display="Завантажити сертифікат"/>
    <hyperlink ref="E133" r:id="rId131" tooltip="Завантажити сертифікат" display="Завантажити сертифікат"/>
    <hyperlink ref="E134" r:id="rId132" tooltip="Завантажити сертифікат" display="Завантажити сертифікат"/>
    <hyperlink ref="E135" r:id="rId133" tooltip="Завантажити сертифікат" display="Завантажити сертифікат"/>
    <hyperlink ref="E136" r:id="rId134" tooltip="Завантажити сертифікат" display="Завантажити сертифікат"/>
    <hyperlink ref="E137" r:id="rId135" tooltip="Завантажити сертифікат" display="Завантажити сертифікат"/>
    <hyperlink ref="E138" r:id="rId136" tooltip="Завантажити сертифікат" display="Завантажити сертифікат"/>
    <hyperlink ref="E139" r:id="rId137" tooltip="Завантажити сертифікат" display="Завантажити сертифікат"/>
    <hyperlink ref="E140" r:id="rId138" tooltip="Завантажити сертифікат" display="Завантажити сертифікат"/>
    <hyperlink ref="E141" r:id="rId139" tooltip="Завантажити сертифікат" display="Завантажити сертифікат"/>
    <hyperlink ref="E142" r:id="rId140" tooltip="Завантажити сертифікат" display="Завантажити сертифікат"/>
    <hyperlink ref="E143" r:id="rId141" tooltip="Завантажити сертифікат" display="Завантажити сертифікат"/>
    <hyperlink ref="E144" r:id="rId142" tooltip="Завантажити сертифікат" display="Завантажити сертифікат"/>
    <hyperlink ref="E145" r:id="rId143" tooltip="Завантажити сертифікат" display="Завантажити сертифікат"/>
    <hyperlink ref="E146" r:id="rId144" tooltip="Завантажити сертифікат" display="Завантажити сертифікат"/>
    <hyperlink ref="E147" r:id="rId145" tooltip="Завантажити сертифікат" display="Завантажити сертифікат"/>
    <hyperlink ref="E148" r:id="rId146" tooltip="Завантажити сертифікат" display="Завантажити сертифікат"/>
    <hyperlink ref="E149" r:id="rId147" tooltip="Завантажити сертифікат" display="Завантажити сертифікат"/>
    <hyperlink ref="E150" r:id="rId148" tooltip="Завантажити сертифікат" display="Завантажити сертифікат"/>
    <hyperlink ref="E151" r:id="rId149" tooltip="Завантажити сертифікат" display="Завантажити сертифікат"/>
    <hyperlink ref="E152" r:id="rId150" tooltip="Завантажити сертифікат" display="Завантажити сертифікат"/>
    <hyperlink ref="E153" r:id="rId151" tooltip="Завантажити сертифікат" display="Завантажити сертифікат"/>
    <hyperlink ref="E154" r:id="rId152" tooltip="Завантажити сертифікат" display="Завантажити сертифікат"/>
    <hyperlink ref="E155" r:id="rId153" tooltip="Завантажити сертифікат" display="Завантажити сертифікат"/>
    <hyperlink ref="E156" r:id="rId154" tooltip="Завантажити сертифікат" display="Завантажити сертифікат"/>
    <hyperlink ref="E157" r:id="rId155" tooltip="Завантажити сертифікат" display="Завантажити сертифікат"/>
    <hyperlink ref="E158" r:id="rId156" tooltip="Завантажити сертифікат" display="Завантажити сертифікат"/>
    <hyperlink ref="E159" r:id="rId157" tooltip="Завантажити сертифікат" display="Завантажити сертифікат"/>
    <hyperlink ref="E160" r:id="rId158" tooltip="Завантажити сертифікат" display="Завантажити сертифікат"/>
    <hyperlink ref="E161" r:id="rId159" tooltip="Завантажити сертифікат" display="Завантажити сертифікат"/>
    <hyperlink ref="E162" r:id="rId160" tooltip="Завантажити сертифікат" display="Завантажити сертифікат"/>
    <hyperlink ref="E163" r:id="rId161" tooltip="Завантажити сертифікат" display="Завантажити сертифікат"/>
    <hyperlink ref="E164" r:id="rId162" tooltip="Завантажити сертифікат" display="Завантажити сертифікат"/>
    <hyperlink ref="E165" r:id="rId163" tooltip="Завантажити сертифікат" display="Завантажити сертифікат"/>
    <hyperlink ref="E166" r:id="rId164" tooltip="Завантажити сертифікат" display="Завантажити сертифікат"/>
    <hyperlink ref="E167" r:id="rId165" tooltip="Завантажити сертифікат" display="Завантажити сертифікат"/>
    <hyperlink ref="E168" r:id="rId166" tooltip="Завантажити сертифікат" display="Завантажити сертифікат"/>
    <hyperlink ref="E169" r:id="rId167" tooltip="Завантажити сертифікат" display="Завантажити сертифікат"/>
    <hyperlink ref="E170" r:id="rId168" tooltip="Завантажити сертифікат" display="Завантажити сертифікат"/>
    <hyperlink ref="E171" r:id="rId169" tooltip="Завантажити сертифікат" display="Завантажити сертифікат"/>
    <hyperlink ref="E172" r:id="rId170" tooltip="Завантажити сертифікат" display="Завантажити сертифікат"/>
    <hyperlink ref="E173" r:id="rId171" tooltip="Завантажити сертифікат" display="Завантажити сертифікат"/>
    <hyperlink ref="E174" r:id="rId172" tooltip="Завантажити сертифікат" display="Завантажити сертифікат"/>
    <hyperlink ref="E175" r:id="rId173" tooltip="Завантажити сертифікат" display="Завантажити сертифікат"/>
    <hyperlink ref="E176" r:id="rId174" tooltip="Завантажити сертифікат" display="Завантажити сертифікат"/>
    <hyperlink ref="E177" r:id="rId175" tooltip="Завантажити сертифікат" display="Завантажити сертифікат"/>
    <hyperlink ref="E178" r:id="rId176" tooltip="Завантажити сертифікат" display="Завантажити сертифікат"/>
    <hyperlink ref="E179" r:id="rId177" tooltip="Завантажити сертифікат" display="Завантажити сертифікат"/>
    <hyperlink ref="E180" r:id="rId178" tooltip="Завантажити сертифікат" display="Завантажити сертифікат"/>
    <hyperlink ref="E181" r:id="rId179" tooltip="Завантажити сертифікат" display="Завантажити сертифікат"/>
    <hyperlink ref="E182" r:id="rId180" tooltip="Завантажити сертифікат" display="Завантажити сертифікат"/>
    <hyperlink ref="E183" r:id="rId181" tooltip="Завантажити сертифікат" display="Завантажити сертифікат"/>
    <hyperlink ref="E184" r:id="rId182" tooltip="Завантажити сертифікат" display="Завантажити сертифікат"/>
    <hyperlink ref="E185" r:id="rId183" tooltip="Завантажити сертифікат" display="Завантажити сертифікат"/>
    <hyperlink ref="E186" r:id="rId184" tooltip="Завантажити сертифікат" display="Завантажити сертифікат"/>
    <hyperlink ref="E187" r:id="rId185" tooltip="Завантажити сертифікат" display="Завантажити сертифікат"/>
    <hyperlink ref="E188" r:id="rId186" tooltip="Завантажити сертифікат" display="Завантажити сертифікат"/>
    <hyperlink ref="E189" r:id="rId187" tooltip="Завантажити сертифікат" display="Завантажити сертифікат"/>
    <hyperlink ref="E190" r:id="rId188" tooltip="Завантажити сертифікат" display="Завантажити сертифікат"/>
    <hyperlink ref="E191" r:id="rId189" tooltip="Завантажити сертифікат" display="Завантажити сертифікат"/>
    <hyperlink ref="E192" r:id="rId190" tooltip="Завантажити сертифікат" display="Завантажити сертифікат"/>
    <hyperlink ref="E193" r:id="rId191" tooltip="Завантажити сертифікат" display="Завантажити сертифікат"/>
    <hyperlink ref="E194" r:id="rId192" tooltip="Завантажити сертифікат" display="Завантажити сертифікат"/>
    <hyperlink ref="E195" r:id="rId193" tooltip="Завантажити сертифікат" display="Завантажити сертифікат"/>
    <hyperlink ref="E196" r:id="rId194" tooltip="Завантажити сертифікат" display="Завантажити сертифікат"/>
    <hyperlink ref="E197" r:id="rId195" tooltip="Завантажити сертифікат" display="Завантажити сертифікат"/>
    <hyperlink ref="E198" r:id="rId196" tooltip="Завантажити сертифікат" display="Завантажити сертифікат"/>
    <hyperlink ref="E199" r:id="rId197" tooltip="Завантажити сертифікат" display="Завантажити сертифікат"/>
    <hyperlink ref="E200" r:id="rId198" tooltip="Завантажити сертифікат" display="Завантажити сертифікат"/>
    <hyperlink ref="E201" r:id="rId199" tooltip="Завантажити сертифікат" display="Завантажити сертифікат"/>
    <hyperlink ref="E202" r:id="rId200" tooltip="Завантажити сертифікат" display="Завантажити сертифікат"/>
    <hyperlink ref="E203" r:id="rId201" tooltip="Завантажити сертифікат" display="Завантажити сертифікат"/>
    <hyperlink ref="E204" r:id="rId202" tooltip="Завантажити сертифікат" display="Завантажити сертифікат"/>
    <hyperlink ref="E205" r:id="rId203" tooltip="Завантажити сертифікат" display="Завантажити сертифікат"/>
    <hyperlink ref="E206" r:id="rId204" tooltip="Завантажити сертифікат" display="Завантажити сертифікат"/>
    <hyperlink ref="E207" r:id="rId205" tooltip="Завантажити сертифікат" display="Завантажити сертифікат"/>
    <hyperlink ref="E208" r:id="rId206" tooltip="Завантажити сертифікат" display="Завантажити сертифікат"/>
    <hyperlink ref="E209" r:id="rId207" tooltip="Завантажити сертифікат" display="Завантажити сертифікат"/>
    <hyperlink ref="E210" r:id="rId208" tooltip="Завантажити сертифікат" display="Завантажити сертифікат"/>
    <hyperlink ref="E211" r:id="rId209" tooltip="Завантажити сертифікат" display="Завантажити сертифікат"/>
    <hyperlink ref="E212" r:id="rId210" tooltip="Завантажити сертифікат" display="Завантажити сертифікат"/>
    <hyperlink ref="E213" r:id="rId211" tooltip="Завантажити сертифікат" display="Завантажити сертифікат"/>
    <hyperlink ref="E214" r:id="rId212" tooltip="Завантажити сертифікат" display="Завантажити сертифікат"/>
    <hyperlink ref="E215" r:id="rId213" tooltip="Завантажити сертифікат" display="Завантажити сертифікат"/>
    <hyperlink ref="E216" r:id="rId214" tooltip="Завантажити сертифікат" display="Завантажити сертифікат"/>
    <hyperlink ref="E217" r:id="rId215" tooltip="Завантажити сертифікат" display="Завантажити сертифікат"/>
    <hyperlink ref="E218" r:id="rId216" tooltip="Завантажити сертифікат" display="Завантажити сертифікат"/>
    <hyperlink ref="E219" r:id="rId217" tooltip="Завантажити сертифікат" display="Завантажити сертифікат"/>
    <hyperlink ref="E220" r:id="rId218" tooltip="Завантажити сертифікат" display="Завантажити сертифікат"/>
    <hyperlink ref="E221" r:id="rId219" tooltip="Завантажити сертифікат" display="Завантажити сертифікат"/>
    <hyperlink ref="E222" r:id="rId220" tooltip="Завантажити сертифікат" display="Завантажити сертифікат"/>
    <hyperlink ref="E223" r:id="rId221" tooltip="Завантажити сертифікат" display="Завантажити сертифікат"/>
    <hyperlink ref="E224" r:id="rId222" tooltip="Завантажити сертифікат" display="Завантажити сертифікат"/>
    <hyperlink ref="E225" r:id="rId223" tooltip="Завантажити сертифікат" display="Завантажити сертифікат"/>
    <hyperlink ref="E226" r:id="rId224" tooltip="Завантажити сертифікат" display="Завантажити сертифікат"/>
    <hyperlink ref="E227" r:id="rId225" tooltip="Завантажити сертифікат" display="Завантажити сертифікат"/>
    <hyperlink ref="E228" r:id="rId226" tooltip="Завантажити сертифікат" display="Завантажити сертифікат"/>
    <hyperlink ref="E229" r:id="rId227" tooltip="Завантажити сертифікат" display="Завантажити сертифікат"/>
    <hyperlink ref="E230" r:id="rId228" tooltip="Завантажити сертифікат" display="Завантажити сертифікат"/>
    <hyperlink ref="E231" r:id="rId229" tooltip="Завантажити сертифікат" display="Завантажити сертифікат"/>
    <hyperlink ref="E232" r:id="rId230" tooltip="Завантажити сертифікат" display="Завантажити сертифікат"/>
    <hyperlink ref="E233" r:id="rId231" tooltip="Завантажити сертифікат" display="Завантажити сертифікат"/>
    <hyperlink ref="E234" r:id="rId232" tooltip="Завантажити сертифікат" display="Завантажити сертифікат"/>
    <hyperlink ref="E235" r:id="rId233" tooltip="Завантажити сертифікат" display="Завантажити сертифікат"/>
    <hyperlink ref="E236" r:id="rId234" tooltip="Завантажити сертифікат" display="Завантажити сертифікат"/>
    <hyperlink ref="E237" r:id="rId235" tooltip="Завантажити сертифікат" display="Завантажити сертифікат"/>
    <hyperlink ref="E238" r:id="rId236" tooltip="Завантажити сертифікат" display="Завантажити сертифікат"/>
    <hyperlink ref="E239" r:id="rId237" tooltip="Завантажити сертифікат" display="Завантажити сертифікат"/>
    <hyperlink ref="E240" r:id="rId238" tooltip="Завантажити сертифікат" display="Завантажити сертифікат"/>
    <hyperlink ref="E241" r:id="rId239" tooltip="Завантажити сертифікат" display="Завантажити сертифікат"/>
    <hyperlink ref="E242" r:id="rId240" tooltip="Завантажити сертифікат" display="Завантажити сертифікат"/>
    <hyperlink ref="E243" r:id="rId241" tooltip="Завантажити сертифікат" display="Завантажити сертифікат"/>
    <hyperlink ref="E244" r:id="rId242" tooltip="Завантажити сертифікат" display="Завантажити сертифікат"/>
    <hyperlink ref="E245" r:id="rId243" tooltip="Завантажити сертифікат" display="Завантажити сертифікат"/>
    <hyperlink ref="E246" r:id="rId244" tooltip="Завантажити сертифікат" display="Завантажити сертифікат"/>
    <hyperlink ref="E247" r:id="rId245" tooltip="Завантажити сертифікат" display="Завантажити сертифікат"/>
    <hyperlink ref="E248" r:id="rId246" tooltip="Завантажити сертифікат" display="Завантажити сертифікат"/>
    <hyperlink ref="E249" r:id="rId247" tooltip="Завантажити сертифікат" display="Завантажити сертифікат"/>
    <hyperlink ref="E250" r:id="rId248" tooltip="Завантажити сертифікат" display="Завантажити сертифікат"/>
    <hyperlink ref="E251" r:id="rId249" tooltip="Завантажити сертифікат" display="Завантажити сертифікат"/>
    <hyperlink ref="E252" r:id="rId250" tooltip="Завантажити сертифікат" display="Завантажити сертифікат"/>
    <hyperlink ref="E253" r:id="rId251" tooltip="Завантажити сертифікат" display="Завантажити сертифікат"/>
    <hyperlink ref="E254" r:id="rId252" tooltip="Завантажити сертифікат" display="Завантажити сертифікат"/>
    <hyperlink ref="E255" r:id="rId253" tooltip="Завантажити сертифікат" display="Завантажити сертифікат"/>
    <hyperlink ref="E256" r:id="rId254" tooltip="Завантажити сертифікат" display="Завантажити сертифікат"/>
    <hyperlink ref="E257" r:id="rId255" tooltip="Завантажити сертифікат" display="Завантажити сертифікат"/>
    <hyperlink ref="E258" r:id="rId256" tooltip="Завантажити сертифікат" display="Завантажити сертифікат"/>
    <hyperlink ref="E259" r:id="rId257" tooltip="Завантажити сертифікат" display="Завантажити сертифікат"/>
    <hyperlink ref="E260" r:id="rId258" tooltip="Завантажити сертифікат" display="Завантажити сертифікат"/>
    <hyperlink ref="E261" r:id="rId259" tooltip="Завантажити сертифікат" display="Завантажити сертифікат"/>
    <hyperlink ref="E262" r:id="rId260" tooltip="Завантажити сертифікат" display="Завантажити сертифікат"/>
    <hyperlink ref="E263" r:id="rId261" tooltip="Завантажити сертифікат" display="Завантажити сертифікат"/>
    <hyperlink ref="E264" r:id="rId262" tooltip="Завантажити сертифікат" display="Завантажити сертифікат"/>
    <hyperlink ref="E265" r:id="rId263" tooltip="Завантажити сертифікат" display="Завантажити сертифікат"/>
    <hyperlink ref="E266" r:id="rId264" tooltip="Завантажити сертифікат" display="Завантажити сертифікат"/>
    <hyperlink ref="E267" r:id="rId265" tooltip="Завантажити сертифікат" display="Завантажити сертифікат"/>
    <hyperlink ref="E268" r:id="rId266" tooltip="Завантажити сертифікат" display="Завантажити сертифікат"/>
    <hyperlink ref="E269" r:id="rId267" tooltip="Завантажити сертифікат" display="Завантажити сертифікат"/>
    <hyperlink ref="E270" r:id="rId268" tooltip="Завантажити сертифікат" display="Завантажити сертифікат"/>
    <hyperlink ref="E271" r:id="rId269" tooltip="Завантажити сертифікат" display="Завантажити сертифікат"/>
    <hyperlink ref="E272" r:id="rId270" tooltip="Завантажити сертифікат" display="Завантажити сертифікат"/>
    <hyperlink ref="E273" r:id="rId271" tooltip="Завантажити сертифікат" display="Завантажити сертифікат"/>
    <hyperlink ref="E274" r:id="rId272" tooltip="Завантажити сертифікат" display="Завантажити сертифікат"/>
    <hyperlink ref="E275" r:id="rId273" tooltip="Завантажити сертифікат" display="Завантажити сертифікат"/>
    <hyperlink ref="E276" r:id="rId274" tooltip="Завантажити сертифікат" display="Завантажити сертифікат"/>
    <hyperlink ref="E277" r:id="rId275" tooltip="Завантажити сертифікат" display="Завантажити сертифікат"/>
    <hyperlink ref="E278" r:id="rId276" tooltip="Завантажити сертифікат" display="Завантажити сертифікат"/>
    <hyperlink ref="E279" r:id="rId277" tooltip="Завантажити сертифікат" display="Завантажити сертифікат"/>
    <hyperlink ref="E280" r:id="rId278" tooltip="Завантажити сертифікат" display="Завантажити сертифікат"/>
    <hyperlink ref="E281" r:id="rId279" tooltip="Завантажити сертифікат" display="Завантажити сертифікат"/>
    <hyperlink ref="E282" r:id="rId280" tooltip="Завантажити сертифікат" display="Завантажити сертифікат"/>
    <hyperlink ref="E283" r:id="rId281" tooltip="Завантажити сертифікат" display="Завантажити сертифікат"/>
    <hyperlink ref="E284" r:id="rId282" tooltip="Завантажити сертифікат" display="Завантажити сертифікат"/>
    <hyperlink ref="E285" r:id="rId283" tooltip="Завантажити сертифікат" display="Завантажити сертифікат"/>
    <hyperlink ref="E286" r:id="rId284" tooltip="Завантажити сертифікат" display="Завантажити сертифікат"/>
    <hyperlink ref="E287" r:id="rId285" tooltip="Завантажити сертифікат" display="Завантажити сертифікат"/>
    <hyperlink ref="E288" r:id="rId286" tooltip="Завантажити сертифікат" display="Завантажити сертифікат"/>
    <hyperlink ref="E289" r:id="rId287" tooltip="Завантажити сертифікат" display="Завантажити сертифікат"/>
    <hyperlink ref="E290" r:id="rId288" tooltip="Завантажити сертифікат" display="Завантажити сертифікат"/>
    <hyperlink ref="E291" r:id="rId289" tooltip="Завантажити сертифікат" display="Завантажити сертифікат"/>
    <hyperlink ref="E292" r:id="rId290" tooltip="Завантажити сертифікат" display="Завантажити сертифікат"/>
    <hyperlink ref="E293" r:id="rId291" tooltip="Завантажити сертифікат" display="Завантажити сертифікат"/>
    <hyperlink ref="E294" r:id="rId292" tooltip="Завантажити сертифікат" display="Завантажити сертифікат"/>
    <hyperlink ref="E295" r:id="rId293" tooltip="Завантажити сертифікат" display="Завантажити сертифікат"/>
    <hyperlink ref="E296" r:id="rId294" tooltip="Завантажити сертифікат" display="Завантажити сертифікат"/>
    <hyperlink ref="E297" r:id="rId295" tooltip="Завантажити сертифікат" display="Завантажити сертифікат"/>
    <hyperlink ref="E298" r:id="rId296" tooltip="Завантажити сертифікат" display="Завантажити сертифікат"/>
    <hyperlink ref="E299" r:id="rId297" tooltip="Завантажити сертифікат" display="Завантажити сертифікат"/>
    <hyperlink ref="E300" r:id="rId298" tooltip="Завантажити сертифікат" display="Завантажити сертифікат"/>
    <hyperlink ref="E301" r:id="rId299" tooltip="Завантажити сертифікат" display="Завантажити сертифікат"/>
    <hyperlink ref="E302" r:id="rId300" tooltip="Завантажити сертифікат" display="Завантажити сертифікат"/>
    <hyperlink ref="E303" r:id="rId301" tooltip="Завантажити сертифікат" display="Завантажити сертифікат"/>
    <hyperlink ref="E304" r:id="rId302" tooltip="Завантажити сертифікат" display="Завантажити сертифікат"/>
    <hyperlink ref="E305" r:id="rId303" tooltip="Завантажити сертифікат" display="Завантажити сертифікат"/>
    <hyperlink ref="E306" r:id="rId304" tooltip="Завантажити сертифікат" display="Завантажити сертифікат"/>
    <hyperlink ref="E307" r:id="rId305" tooltip="Завантажити сертифікат" display="Завантажити сертифікат"/>
    <hyperlink ref="E308" r:id="rId306" tooltip="Завантажити сертифікат" display="Завантажити сертифікат"/>
    <hyperlink ref="E309" r:id="rId307" tooltip="Завантажити сертифікат" display="Завантажити сертифікат"/>
    <hyperlink ref="E310" r:id="rId308" tooltip="Завантажити сертифікат" display="Завантажити сертифікат"/>
    <hyperlink ref="E311" r:id="rId309" tooltip="Завантажити сертифікат" display="Завантажити сертифікат"/>
    <hyperlink ref="E312" r:id="rId310" tooltip="Завантажити сертифікат" display="Завантажити сертифікат"/>
    <hyperlink ref="E313" r:id="rId311" tooltip="Завантажити сертифікат" display="Завантажити сертифікат"/>
    <hyperlink ref="E314" r:id="rId312" tooltip="Завантажити сертифікат" display="Завантажити сертифікат"/>
    <hyperlink ref="E315" r:id="rId313" tooltip="Завантажити сертифікат" display="Завантажити сертифікат"/>
    <hyperlink ref="E316" r:id="rId314" tooltip="Завантажити сертифікат" display="Завантажити сертифікат"/>
    <hyperlink ref="E317" r:id="rId315" tooltip="Завантажити сертифікат" display="Завантажити сертифікат"/>
    <hyperlink ref="E318" r:id="rId316" tooltip="Завантажити сертифікат" display="Завантажити сертифікат"/>
    <hyperlink ref="E319" r:id="rId317" tooltip="Завантажити сертифікат" display="Завантажити сертифікат"/>
    <hyperlink ref="E320" r:id="rId318" tooltip="Завантажити сертифікат" display="Завантажити сертифікат"/>
    <hyperlink ref="E321" r:id="rId319" tooltip="Завантажити сертифікат" display="Завантажити сертифікат"/>
    <hyperlink ref="E322" r:id="rId320" tooltip="Завантажити сертифікат" display="Завантажити сертифікат"/>
    <hyperlink ref="E323" r:id="rId321" tooltip="Завантажити сертифікат" display="Завантажити сертифікат"/>
    <hyperlink ref="E324" r:id="rId322" tooltip="Завантажити сертифікат" display="Завантажити сертифікат"/>
    <hyperlink ref="E325" r:id="rId323" tooltip="Завантажити сертифікат" display="Завантажити сертифікат"/>
    <hyperlink ref="E326" r:id="rId324" tooltip="Завантажити сертифікат" display="Завантажити сертифікат"/>
    <hyperlink ref="E327" r:id="rId325" tooltip="Завантажити сертифікат" display="Завантажити сертифікат"/>
    <hyperlink ref="E328" r:id="rId326" tooltip="Завантажити сертифікат" display="Завантажити сертифікат"/>
    <hyperlink ref="E329" r:id="rId327" tooltip="Завантажити сертифікат" display="Завантажити сертифікат"/>
    <hyperlink ref="E330" r:id="rId328" tooltip="Завантажити сертифікат" display="Завантажити сертифікат"/>
    <hyperlink ref="E331" r:id="rId329" tooltip="Завантажити сертифікат" display="Завантажити сертифікат"/>
    <hyperlink ref="E332" r:id="rId330" tooltip="Завантажити сертифікат" display="Завантажити сертифікат"/>
    <hyperlink ref="E333" r:id="rId331" tooltip="Завантажити сертифікат" display="Завантажити сертифікат"/>
    <hyperlink ref="E334" r:id="rId332" tooltip="Завантажити сертифікат" display="Завантажити сертифікат"/>
    <hyperlink ref="E335" r:id="rId333" tooltip="Завантажити сертифікат" display="Завантажити сертифікат"/>
    <hyperlink ref="E336" r:id="rId334" tooltip="Завантажити сертифікат" display="Завантажити сертифікат"/>
    <hyperlink ref="E337" r:id="rId335" tooltip="Завантажити сертифікат" display="Завантажити сертифікат"/>
    <hyperlink ref="E338" r:id="rId336" tooltip="Завантажити сертифікат" display="Завантажити сертифікат"/>
    <hyperlink ref="E339" r:id="rId337" tooltip="Завантажити сертифікат" display="Завантажити сертифікат"/>
    <hyperlink ref="E340" r:id="rId338" tooltip="Завантажити сертифікат" display="Завантажити сертифікат"/>
    <hyperlink ref="E341" r:id="rId339" tooltip="Завантажити сертифікат" display="Завантажити сертифікат"/>
    <hyperlink ref="E342" r:id="rId340" tooltip="Завантажити сертифікат" display="Завантажити сертифікат"/>
    <hyperlink ref="E343" r:id="rId341" tooltip="Завантажити сертифікат" display="Завантажити сертифікат"/>
    <hyperlink ref="E344" r:id="rId342" tooltip="Завантажити сертифікат" display="Завантажити сертифікат"/>
    <hyperlink ref="E345" r:id="rId343" tooltip="Завантажити сертифікат" display="Завантажити сертифікат"/>
    <hyperlink ref="E346" r:id="rId344" tooltip="Завантажити сертифікат" display="Завантажити сертифікат"/>
    <hyperlink ref="E347" r:id="rId345" tooltip="Завантажити сертифікат" display="Завантажити сертифікат"/>
    <hyperlink ref="E348" r:id="rId346" tooltip="Завантажити сертифікат" display="Завантажити сертифікат"/>
    <hyperlink ref="E349" r:id="rId347" tooltip="Завантажити сертифікат" display="Завантажити сертифікат"/>
    <hyperlink ref="E350" r:id="rId348" tooltip="Завантажити сертифікат" display="Завантажити сертифікат"/>
    <hyperlink ref="E351" r:id="rId349" tooltip="Завантажити сертифікат" display="Завантажити сертифікат"/>
    <hyperlink ref="E352" r:id="rId350" tooltip="Завантажити сертифікат" display="Завантажити сертифікат"/>
    <hyperlink ref="E353" r:id="rId351" tooltip="Завантажити сертифікат" display="Завантажити сертифікат"/>
    <hyperlink ref="E354" r:id="rId352" tooltip="Завантажити сертифікат" display="Завантажити сертифікат"/>
    <hyperlink ref="E355" r:id="rId353" tooltip="Завантажити сертифікат" display="Завантажити сертифікат"/>
    <hyperlink ref="E356" r:id="rId354" tooltip="Завантажити сертифікат" display="Завантажити сертифікат"/>
    <hyperlink ref="E357" r:id="rId355" tooltip="Завантажити сертифікат" display="Завантажити сертифікат"/>
    <hyperlink ref="E358" r:id="rId356" tooltip="Завантажити сертифікат" display="Завантажити сертифікат"/>
    <hyperlink ref="E359" r:id="rId357" tooltip="Завантажити сертифікат" display="Завантажити сертифікат"/>
    <hyperlink ref="E360" r:id="rId358" tooltip="Завантажити сертифікат" display="Завантажити сертифікат"/>
    <hyperlink ref="E361" r:id="rId359" tooltip="Завантажити сертифікат" display="Завантажити сертифікат"/>
    <hyperlink ref="E362" r:id="rId360" tooltip="Завантажити сертифікат" display="Завантажити сертифікат"/>
    <hyperlink ref="E363" r:id="rId361" tooltip="Завантажити сертифікат" display="Завантажити сертифікат"/>
    <hyperlink ref="E364" r:id="rId362" tooltip="Завантажити сертифікат" display="Завантажити сертифікат"/>
    <hyperlink ref="E365" r:id="rId363" tooltip="Завантажити сертифікат" display="Завантажити сертифікат"/>
    <hyperlink ref="E366" r:id="rId364" tooltip="Завантажити сертифікат" display="Завантажити сертифікат"/>
    <hyperlink ref="E367" r:id="rId365" tooltip="Завантажити сертифікат" display="Завантажити сертифікат"/>
    <hyperlink ref="E368" r:id="rId366" tooltip="Завантажити сертифікат" display="Завантажити сертифікат"/>
    <hyperlink ref="E369" r:id="rId367" tooltip="Завантажити сертифікат" display="Завантажити сертифікат"/>
    <hyperlink ref="E370" r:id="rId368" tooltip="Завантажити сертифікат" display="Завантажити сертифікат"/>
    <hyperlink ref="E371" r:id="rId369" tooltip="Завантажити сертифікат" display="Завантажити сертифікат"/>
    <hyperlink ref="E372" r:id="rId370" tooltip="Завантажити сертифікат" display="Завантажити сертифікат"/>
    <hyperlink ref="E373" r:id="rId371" tooltip="Завантажити сертифікат" display="Завантажити сертифікат"/>
    <hyperlink ref="E112" r:id="rId372" tooltip="Завантажити сертифікат" display="Завантажити сертифікат"/>
    <hyperlink ref="E374" r:id="rId373" tooltip="Завантажити сертифікат" display="Завантажити сертифікат"/>
    <hyperlink ref="E375" r:id="rId374" tooltip="Завантажити сертифікат" display="Завантажити сертифікат"/>
    <hyperlink ref="E376" r:id="rId375" tooltip="Завантажити сертифікат" display="Завантажити сертифікат"/>
  </hyperlinks>
  <pageMargins left="0.7" right="0.7" top="0.75" bottom="0.75" header="0.3" footer="0.3"/>
  <pageSetup orientation="portrait" r:id="rId3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2025-12-16T13:03:02Z</dcterms:created>
  <dcterms:modified xsi:type="dcterms:W3CDTF">2025-12-19T10:39:15Z</dcterms:modified>
  <cp:category/>
</cp:coreProperties>
</file>