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sNBU\003369\Desktop\Сертифікат GMW2025\Таблиці сертифікати GMW2025 конкурс\"/>
    </mc:Choice>
  </mc:AlternateContent>
  <bookViews>
    <workbookView xWindow="0" yWindow="0" windowWidth="23040" windowHeight="8784"/>
  </bookViews>
  <sheets>
    <sheet name="Worksheet" sheetId="1" r:id="rId1"/>
  </sheets>
  <calcPr calcId="162913"/>
</workbook>
</file>

<file path=xl/calcChain.xml><?xml version="1.0" encoding="utf-8"?>
<calcChain xmlns="http://schemas.openxmlformats.org/spreadsheetml/2006/main">
  <c r="D432" i="1" l="1"/>
  <c r="D431" i="1" l="1"/>
  <c r="D430" i="1" l="1"/>
  <c r="D429" i="1"/>
  <c r="D428" i="1"/>
  <c r="D427" i="1"/>
  <c r="D426" i="1"/>
  <c r="D425" i="1"/>
  <c r="D424" i="1"/>
  <c r="D423" i="1"/>
  <c r="D422" i="1"/>
  <c r="D421" i="1"/>
  <c r="D420" i="1"/>
  <c r="D419" i="1"/>
  <c r="D418" i="1"/>
  <c r="D417" i="1"/>
  <c r="D416" i="1"/>
  <c r="D415" i="1"/>
  <c r="D414" i="1"/>
  <c r="D413" i="1"/>
  <c r="D412" i="1"/>
  <c r="D411" i="1"/>
  <c r="D410" i="1"/>
  <c r="D409" i="1"/>
  <c r="D408" i="1"/>
  <c r="D407" i="1"/>
  <c r="D406" i="1"/>
  <c r="D405" i="1"/>
  <c r="D404" i="1"/>
  <c r="D403" i="1"/>
  <c r="D402" i="1"/>
  <c r="D401" i="1"/>
  <c r="D400" i="1"/>
  <c r="D399" i="1"/>
  <c r="D398" i="1"/>
  <c r="D397" i="1"/>
  <c r="D396" i="1"/>
  <c r="D395" i="1"/>
  <c r="D394" i="1"/>
  <c r="D393" i="1"/>
  <c r="D392" i="1"/>
  <c r="D391" i="1"/>
  <c r="D390" i="1"/>
  <c r="D389" i="1"/>
  <c r="D388" i="1"/>
  <c r="D387" i="1"/>
  <c r="D386" i="1"/>
  <c r="D385" i="1"/>
  <c r="D384" i="1"/>
  <c r="D383" i="1"/>
  <c r="D382" i="1"/>
  <c r="D381" i="1"/>
  <c r="D380" i="1"/>
  <c r="D379" i="1"/>
  <c r="D378" i="1"/>
  <c r="D377" i="1"/>
  <c r="D376" i="1"/>
  <c r="D375" i="1"/>
  <c r="D374" i="1"/>
  <c r="D373" i="1"/>
  <c r="D372" i="1"/>
  <c r="D371" i="1"/>
  <c r="D370" i="1"/>
  <c r="D369" i="1"/>
  <c r="D368" i="1"/>
  <c r="D367" i="1"/>
  <c r="D366" i="1"/>
  <c r="D365" i="1"/>
  <c r="D364" i="1"/>
  <c r="D363" i="1"/>
  <c r="D362" i="1"/>
  <c r="D361" i="1"/>
  <c r="D360" i="1"/>
  <c r="D359" i="1"/>
  <c r="D358" i="1"/>
  <c r="D357" i="1"/>
  <c r="D356" i="1"/>
  <c r="D355" i="1"/>
  <c r="D354" i="1"/>
  <c r="D353" i="1"/>
  <c r="D352" i="1"/>
  <c r="D351" i="1"/>
  <c r="D350" i="1"/>
  <c r="D349" i="1"/>
  <c r="D348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327" i="1"/>
  <c r="D326" i="1"/>
  <c r="D325" i="1"/>
  <c r="D324" i="1"/>
  <c r="D323" i="1"/>
  <c r="D322" i="1"/>
  <c r="D321" i="1"/>
  <c r="D320" i="1"/>
  <c r="D319" i="1"/>
  <c r="D318" i="1"/>
  <c r="D317" i="1"/>
  <c r="D316" i="1"/>
  <c r="D315" i="1"/>
  <c r="D314" i="1"/>
  <c r="D313" i="1"/>
  <c r="D312" i="1"/>
  <c r="D311" i="1"/>
  <c r="D310" i="1"/>
  <c r="D309" i="1"/>
  <c r="D308" i="1"/>
  <c r="D307" i="1"/>
  <c r="D306" i="1"/>
  <c r="D305" i="1"/>
  <c r="D304" i="1"/>
  <c r="D303" i="1"/>
  <c r="D302" i="1"/>
  <c r="D301" i="1"/>
  <c r="D300" i="1"/>
  <c r="D299" i="1"/>
  <c r="D298" i="1"/>
  <c r="D297" i="1"/>
  <c r="D296" i="1"/>
  <c r="D295" i="1"/>
  <c r="D294" i="1"/>
  <c r="D293" i="1"/>
  <c r="D292" i="1"/>
  <c r="D291" i="1"/>
  <c r="D290" i="1"/>
  <c r="D289" i="1"/>
  <c r="D288" i="1"/>
  <c r="D287" i="1"/>
  <c r="D286" i="1"/>
  <c r="D285" i="1"/>
  <c r="D284" i="1"/>
  <c r="D283" i="1"/>
  <c r="D282" i="1"/>
  <c r="D281" i="1"/>
  <c r="D280" i="1"/>
  <c r="D279" i="1"/>
  <c r="D278" i="1"/>
  <c r="D277" i="1"/>
  <c r="D276" i="1"/>
  <c r="D275" i="1"/>
  <c r="D274" i="1"/>
  <c r="D273" i="1"/>
  <c r="D272" i="1"/>
  <c r="D271" i="1"/>
  <c r="D270" i="1"/>
  <c r="D269" i="1"/>
  <c r="D268" i="1"/>
  <c r="D267" i="1"/>
  <c r="D266" i="1"/>
  <c r="D265" i="1"/>
  <c r="D264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229" i="1"/>
  <c r="D228" i="1"/>
  <c r="D227" i="1"/>
  <c r="D226" i="1"/>
  <c r="D225" i="1"/>
  <c r="D224" i="1"/>
  <c r="D223" i="1"/>
  <c r="D222" i="1"/>
  <c r="D221" i="1"/>
  <c r="D220" i="1"/>
  <c r="D219" i="1"/>
  <c r="D218" i="1"/>
  <c r="D217" i="1"/>
  <c r="D216" i="1"/>
  <c r="D215" i="1"/>
  <c r="D214" i="1"/>
  <c r="D213" i="1"/>
  <c r="D212" i="1"/>
  <c r="D211" i="1"/>
  <c r="D210" i="1"/>
  <c r="D209" i="1"/>
  <c r="D208" i="1"/>
  <c r="D207" i="1"/>
  <c r="D206" i="1"/>
  <c r="D205" i="1"/>
  <c r="D204" i="1"/>
  <c r="D203" i="1"/>
  <c r="D202" i="1"/>
  <c r="D201" i="1"/>
  <c r="D200" i="1"/>
  <c r="D199" i="1"/>
  <c r="D198" i="1"/>
  <c r="D197" i="1"/>
  <c r="D196" i="1"/>
  <c r="D195" i="1"/>
  <c r="D194" i="1"/>
  <c r="D193" i="1"/>
  <c r="D192" i="1"/>
  <c r="D191" i="1"/>
  <c r="D190" i="1"/>
  <c r="D189" i="1"/>
  <c r="D188" i="1"/>
  <c r="D187" i="1"/>
  <c r="D186" i="1"/>
  <c r="D185" i="1"/>
  <c r="D184" i="1"/>
  <c r="D183" i="1"/>
  <c r="D182" i="1"/>
  <c r="D181" i="1"/>
  <c r="D180" i="1"/>
  <c r="D179" i="1"/>
  <c r="D178" i="1"/>
  <c r="D177" i="1"/>
  <c r="D176" i="1"/>
  <c r="D175" i="1"/>
  <c r="D174" i="1"/>
  <c r="D173" i="1"/>
  <c r="D172" i="1"/>
  <c r="D171" i="1"/>
  <c r="D170" i="1"/>
  <c r="D169" i="1"/>
  <c r="D168" i="1"/>
  <c r="D167" i="1"/>
  <c r="D166" i="1"/>
  <c r="D165" i="1"/>
  <c r="D164" i="1"/>
  <c r="D163" i="1"/>
  <c r="D162" i="1"/>
  <c r="D161" i="1"/>
  <c r="D160" i="1"/>
  <c r="D159" i="1"/>
  <c r="D158" i="1"/>
  <c r="D157" i="1"/>
  <c r="D156" i="1"/>
  <c r="D155" i="1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D3" i="1"/>
  <c r="D2" i="1"/>
</calcChain>
</file>

<file path=xl/sharedStrings.xml><?xml version="1.0" encoding="utf-8"?>
<sst xmlns="http://schemas.openxmlformats.org/spreadsheetml/2006/main" count="1297" uniqueCount="867">
  <si>
    <t>номер</t>
  </si>
  <si>
    <t>дата</t>
  </si>
  <si>
    <t>Посилання на сертифікат</t>
  </si>
  <si>
    <t>GMW2025_nz_001</t>
  </si>
  <si>
    <t>2 травня 2025 р.</t>
  </si>
  <si>
    <t>Комунальний заклад "Ліцей "Максимум" Кропивницької міської ради"</t>
  </si>
  <si>
    <t>GMW2025_nz_002</t>
  </si>
  <si>
    <t>«Заклад дошкільної освіти 77 Вінницької міської ради»</t>
  </si>
  <si>
    <t>GMW2025_nz_003</t>
  </si>
  <si>
    <t>Онлайн-школа «SchoolToGo»</t>
  </si>
  <si>
    <t>GMW2025_nz_004</t>
  </si>
  <si>
    <t>Аджамський ліцей Аджамської сільської ради Кропивницького району Кіровоградської області</t>
  </si>
  <si>
    <t>GMW2025_nz_005</t>
  </si>
  <si>
    <t>Андріївський ліцей №1 Донецької селищної ради Ізюмського району Харківської області</t>
  </si>
  <si>
    <t>GMW2025_nz_006</t>
  </si>
  <si>
    <t>Арцизький ліцей №5 з початковою школою та гімназією Арцизької міської ради</t>
  </si>
  <si>
    <t>GMW2025_nz_007</t>
  </si>
  <si>
    <t>Бабинський ліцей Іллінецької міської ради Вінницької області</t>
  </si>
  <si>
    <t>GMW2025_nz_008</t>
  </si>
  <si>
    <t>Байрацький ліцей Липоводолинської селищної ради</t>
  </si>
  <si>
    <t>GMW2025_nz_009</t>
  </si>
  <si>
    <t>Балаклійський дошкільний навчальний заклад (ясла-садок) № 2 Балаклійської міської ради Харківської області</t>
  </si>
  <si>
    <t>GMW2025_nz_010</t>
  </si>
  <si>
    <t>Бахмутська загальноосвітня школа І-ІІІ ступенів №18 ім. Дмитра Чернявського Бахмутської міської ради Донецької області</t>
  </si>
  <si>
    <t>GMW2025_nz_011</t>
  </si>
  <si>
    <t>Бердянська гімназія "Гармонія" Бердянської міської ради</t>
  </si>
  <si>
    <t>GMW2025_nz_012</t>
  </si>
  <si>
    <t>Бердянська гімназія № 7 "Меотида" Бердянської міської ради Запорізької області</t>
  </si>
  <si>
    <t>GMW2025_nz_013</t>
  </si>
  <si>
    <t>Бережанський ліцей імені Віталія Скакуна</t>
  </si>
  <si>
    <t>GMW2025_nz_014</t>
  </si>
  <si>
    <t>Березниківський ЗЗСО І-ІІІ ступенів</t>
  </si>
  <si>
    <t>GMW2025_nz_015</t>
  </si>
  <si>
    <t>Берестинський ліцей №3 Берестинської міської ради Харківської області</t>
  </si>
  <si>
    <t>GMW2025_nz_016</t>
  </si>
  <si>
    <t>Білгород-Дністровський фаховий коледж природокористування, будівництва та комп'ютерних технологій</t>
  </si>
  <si>
    <t>GMW2025_nz_017</t>
  </si>
  <si>
    <t>Біликівська гімназія Миргородської міської ради Полтавської області</t>
  </si>
  <si>
    <t>GMW2025_nz_018</t>
  </si>
  <si>
    <t>Білоцерківський академічний ліцей "Вектор" - гімназія №18 Білоцерківської міської ради Київської області</t>
  </si>
  <si>
    <t>GMW2025_nz_019</t>
  </si>
  <si>
    <t>Білоцерківський фаховий коледж сервісу та дизайну</t>
  </si>
  <si>
    <t>GMW2025_nz_020</t>
  </si>
  <si>
    <t>Близнюківський заклад дошкільної освіти (ясла-садок) №1 "Теремок" Близнюківської селищної ради Лозівського району Харківської області</t>
  </si>
  <si>
    <t>GMW2025_nz_021</t>
  </si>
  <si>
    <t>Бобровицький заклад дошкільної освіти "Сонечко" Бобровицької міської ради Чернігівської області</t>
  </si>
  <si>
    <t>GMW2025_nz_022</t>
  </si>
  <si>
    <t>Богданівецький заклад дошкільної освіти "Вербиченька"</t>
  </si>
  <si>
    <t>GMW2025_nz_023</t>
  </si>
  <si>
    <t>Богданівський ліцей Богданівської сільської ради Павлоградського району Дніпропетровської області</t>
  </si>
  <si>
    <t>GMW2025_nz_024</t>
  </si>
  <si>
    <t>Богородчанський ЗДО (ясла-садок)№2 "Сонечко"</t>
  </si>
  <si>
    <t>GMW2025_nz_025</t>
  </si>
  <si>
    <t>Боратинський ліцей Боратинської сільської ради</t>
  </si>
  <si>
    <t>GMW2025_nz_026</t>
  </si>
  <si>
    <t>Боринський професійний ліцей народних промислів і ремесел</t>
  </si>
  <si>
    <t>GMW2025_nz_027</t>
  </si>
  <si>
    <t>Бучанський ліцей №9 Бучанської міської ради Київської області</t>
  </si>
  <si>
    <t>GMW2025_nz_028</t>
  </si>
  <si>
    <t>Великокаратульська гімназія Переяславської міської ради</t>
  </si>
  <si>
    <t>GMW2025_nz_029</t>
  </si>
  <si>
    <t>Великомихайлівський ліцей Великомихайлівської сільської ради Синельниківського району Дніпропетровської області</t>
  </si>
  <si>
    <t>GMW2025_nz_030</t>
  </si>
  <si>
    <t>Вишневий заклад дошкільної освіти  «Дюймовочка»
Софіївської селищної ради Дніпропетровської області</t>
  </si>
  <si>
    <t>GMW2025_nz_031</t>
  </si>
  <si>
    <t>Вище професійне училище № 25 м.Хмельницького</t>
  </si>
  <si>
    <t>GMW2025_nz_032</t>
  </si>
  <si>
    <t>ВП "Регіональний центр професійної освіти Державного закладу "Луганський національний університет імені Тараса Шевченка"</t>
  </si>
  <si>
    <t>GMW2025_nz_033</t>
  </si>
  <si>
    <t>ВП Національного університету біоресурсів і природокористування України "Ніжинський агротехнічний інститут"</t>
  </si>
  <si>
    <t>GMW2025_nz_034</t>
  </si>
  <si>
    <t>ВСП "Березнівський лісотехнічний фаховий коледж Національного університету водного господарства та природокористування"</t>
  </si>
  <si>
    <t>GMW2025_nz_035</t>
  </si>
  <si>
    <t>ВСП "Гірничо-електромеханічного фахового коледжу Криворізького національного університету"</t>
  </si>
  <si>
    <t>GMW2025_nz_036</t>
  </si>
  <si>
    <t>ВСП "Житомирський торговельно-економічний фаховий коледж Державного торговельно-економічного університету"</t>
  </si>
  <si>
    <t>GMW2025_nz_037</t>
  </si>
  <si>
    <t>ВСП "Золотоніський фаховий коледж ветеринарної медицини Білоцерківського національного аграрного університету"</t>
  </si>
  <si>
    <t>GMW2025_nz_038</t>
  </si>
  <si>
    <t>ВСП "Львівський фаховий коледж транспортної інфраструктури" Національного університету "Львівська політехніка"</t>
  </si>
  <si>
    <t>GMW2025_nz_039</t>
  </si>
  <si>
    <t>ВСП "Любешівський технічний фаховий коледж Луцького національного технічного університету"</t>
  </si>
  <si>
    <t>GMW2025_nz_040</t>
  </si>
  <si>
    <t>ВСП "Новокаховський фаховий коледж Таврійського державного агротехнологічного університету імені Дмитра Моторного"</t>
  </si>
  <si>
    <t>GMW2025_nz_041</t>
  </si>
  <si>
    <t>ВСП "Рівненський технічний фаховий коледж Національного університету водного господарства та природокористування"</t>
  </si>
  <si>
    <t>GMW2025_nz_042</t>
  </si>
  <si>
    <t>ВСП "Роменський фаховий коледж Київського національного економічного університету імені Вадима Гетьмана"</t>
  </si>
  <si>
    <t>GMW2025_nz_043</t>
  </si>
  <si>
    <t>ВСП "Сумський фаховий коледж Сумського національного аграрного університету"</t>
  </si>
  <si>
    <t>GMW2025_nz_044</t>
  </si>
  <si>
    <t>ВСП "Технічний фаховий коледж Луцького національного технічного університету"</t>
  </si>
  <si>
    <t>GMW2025_nz_045</t>
  </si>
  <si>
    <t>ВСП "Технолого-економічний фаховий коледж Білоцерківського НАУ"</t>
  </si>
  <si>
    <t>GMW2025_nz_046</t>
  </si>
  <si>
    <t>ВСП "Ужгородський торговельний-економічний фаховий коледж Державний торговельно-економічний університет "</t>
  </si>
  <si>
    <t>GMW2025_nz_047</t>
  </si>
  <si>
    <t>ВСП "Фаховий коледж економіки і технологій Державного університету економіки і технологій"</t>
  </si>
  <si>
    <t>GMW2025_nz_048</t>
  </si>
  <si>
    <t>ВСП "Хмельницький політехнічний фаховий коледж Національного університету "Львівська політехніка"</t>
  </si>
  <si>
    <t>GMW2025_nz_049</t>
  </si>
  <si>
    <t>ВСП «БЕРДЯНСЬКИЙ ФАХОВИЙ КОЛЕДЖ ТАВРІЙСЬКОГО ДЕРЖАВНОГО АГРОТЕХНОЛОГІЧНОГО УНІВЕРСИТЕТУ ІМЕНІ ДМИТРА МОТОРНОГО»</t>
  </si>
  <si>
    <t>GMW2025_nz_050</t>
  </si>
  <si>
    <t>ВСП «БЕРЕЗІВСЬКЕ ВИЩЕ ПРОФЕСІЙНЕ УЧИЛИЩЕ НАЦІОНАЛЬНОГО УНІВЕРСИТЕТУ «ОДЕСЬКА ПОЛІТЕХНІКА»</t>
  </si>
  <si>
    <t>GMW2025_nz_051</t>
  </si>
  <si>
    <t>ВСП "Костянтинівський індустріальний фаховий коледж Державного вищого навчального закладу "Донецький національний технічний університет"</t>
  </si>
  <si>
    <t>GMW2025_nz_052</t>
  </si>
  <si>
    <t>ВСП Житомирський технологічний фаховий коледж Київського національного університету будівництва і архітектури</t>
  </si>
  <si>
    <t>GMW2025_nz_053</t>
  </si>
  <si>
    <t>ВСП Стрийський фаховий коледж Львівського національного університету природокористування</t>
  </si>
  <si>
    <t>GMW2025_nz_054</t>
  </si>
  <si>
    <t>ВСП Фаховий коледж Національного університету кораблебудування імені адмірала Макарова</t>
  </si>
  <si>
    <t>GMW2025_nz_055</t>
  </si>
  <si>
    <t>ВСП "Технологічний фаховий коледж НУ "Львівська політехніка"</t>
  </si>
  <si>
    <t>GMW2025_nz_056</t>
  </si>
  <si>
    <t>Вільногірський ліцей № 4 Вільногірської міської ради Дніпропетровської області</t>
  </si>
  <si>
    <t>GMW2025_nz_057</t>
  </si>
  <si>
    <t>Вінницький державний педагогічний університет імені Михайла Коцюбинського</t>
  </si>
  <si>
    <t>GMW2025_nz_058</t>
  </si>
  <si>
    <t>Волинський національний університет імені Лесі Українки</t>
  </si>
  <si>
    <t>GMW2025_nz_059</t>
  </si>
  <si>
    <t>Володимирський педагогічний фаховий коледж імені Агатангела Кримського Волинської обласної ради</t>
  </si>
  <si>
    <t>GMW2025_nz_060</t>
  </si>
  <si>
    <t>Ворожбянський ліцей (опорний заклад) Ворожбянської міської ради Сумської області</t>
  </si>
  <si>
    <t>GMW2025_nz_061</t>
  </si>
  <si>
    <t>ВСП " Технічний фаховий коледж НУ " Львівська політехніка " Ходорівське відділення</t>
  </si>
  <si>
    <t>GMW2025_nz_062</t>
  </si>
  <si>
    <t>ВСП "Горохівський фаховий коледж Львівського національного університету природокористування"</t>
  </si>
  <si>
    <t>GMW2025_nz_063</t>
  </si>
  <si>
    <t>ВСП "Зборівський фаховий коледж ТНТУ ім. І.Пулюя"</t>
  </si>
  <si>
    <t>GMW2025_nz_064</t>
  </si>
  <si>
    <t>ВСП "Ірпінський ФК НУБіП України"</t>
  </si>
  <si>
    <t>GMW2025_nz_065</t>
  </si>
  <si>
    <t>ВСП "Костопільський будівельно-технологічний фаховий коледж Національного університету водного господарства та природокористування"</t>
  </si>
  <si>
    <t>GMW2025_nz_066</t>
  </si>
  <si>
    <t>ВСП "Львівський поліграфічний фаховий коледж НУ "Львівська політехніка"</t>
  </si>
  <si>
    <t>GMW2025_nz_067</t>
  </si>
  <si>
    <t>ВСП "Мукачівський фаховий коледж НУБіП України"</t>
  </si>
  <si>
    <t>GMW2025_nz_068</t>
  </si>
  <si>
    <t>ВСП "Путивльський фаховий коледж Сумського НАУ"</t>
  </si>
  <si>
    <t>GMW2025_nz_069</t>
  </si>
  <si>
    <t>ВСП "Стрийський фаховий коледж Львівського НУП"</t>
  </si>
  <si>
    <t>GMW2025_nz_070</t>
  </si>
  <si>
    <t>ВСП "Технолого-економічний фаховий коледж Миколаївського НАУ"</t>
  </si>
  <si>
    <t>GMW2025_nz_071</t>
  </si>
  <si>
    <t>ВСП "Уманський фаховий коледж технологій та бізнесу Уманського національного університету садівництва"</t>
  </si>
  <si>
    <t>GMW2025_nz_072</t>
  </si>
  <si>
    <t>ВСП “Технологічний фаховий коледж  Дніпровського державного аграрного університету”</t>
  </si>
  <si>
    <t>GMW2025_nz_073</t>
  </si>
  <si>
    <t>ВСП Київський індустріальний фаховий коледж Київського національного університету будівництва і архітектури</t>
  </si>
  <si>
    <t>GMW2025_nz_074</t>
  </si>
  <si>
    <t>ВСП Львівський фаховий коледж харчової і переробної промисловості НУХТ</t>
  </si>
  <si>
    <t>GMW2025_nz_075</t>
  </si>
  <si>
    <t>ВСП Уманський фаховий коледж технологій та бізнесу УНУС</t>
  </si>
  <si>
    <t>GMW2025_nz_076</t>
  </si>
  <si>
    <t>Гайворонський політехнічний фаховий коледж</t>
  </si>
  <si>
    <t>GMW2025_nz_077</t>
  </si>
  <si>
    <t>Галицький фаховий коледж імені В'ячеслава Чорновола</t>
  </si>
  <si>
    <t>GMW2025_nz_078</t>
  </si>
  <si>
    <t>Ганнівський Ліцей Верхньодніпровської міської ради</t>
  </si>
  <si>
    <t>GMW2025_nz_079</t>
  </si>
  <si>
    <t>Гімназія № 73 міста Києва</t>
  </si>
  <si>
    <t>GMW2025_nz_080</t>
  </si>
  <si>
    <t>Гімназія №163 Шевченківського району м. Києва</t>
  </si>
  <si>
    <t>GMW2025_nz_081</t>
  </si>
  <si>
    <t>Гімназія села Омельне Луцького району Волинської області</t>
  </si>
  <si>
    <t>GMW2025_nz_082</t>
  </si>
  <si>
    <t>Глухівська загальноосвітня школа І-ІІІ ступенів №6 Глухівської міської ради Сумської області</t>
  </si>
  <si>
    <t>GMW2025_nz_083</t>
  </si>
  <si>
    <t>Державний біотехнологічний університет</t>
  </si>
  <si>
    <t>GMW2025_nz_084</t>
  </si>
  <si>
    <t>ДНЗ "Жашківський аграрно-технологічний професійний ліцей"</t>
  </si>
  <si>
    <t>GMW2025_nz_085</t>
  </si>
  <si>
    <t>ДНЗ "Смілянський центр підготовки і перепідготовки робітничих кадрів"</t>
  </si>
  <si>
    <t>GMW2025_nz_086</t>
  </si>
  <si>
    <t>ДНЗ «Міжрегіональне вище професійне училище з поліграфії та інформаційних технологій»</t>
  </si>
  <si>
    <t>GMW2025_nz_087</t>
  </si>
  <si>
    <t>Державний податковий університет</t>
  </si>
  <si>
    <t>GMW2025_nz_088</t>
  </si>
  <si>
    <t>ДПТНЗ "Славутський професійний ліцей"</t>
  </si>
  <si>
    <t>GMW2025_nz_089</t>
  </si>
  <si>
    <t>ДПТНЗ "Вінницьке міжрегіональне вище професійне училище"</t>
  </si>
  <si>
    <t>GMW2025_nz_090</t>
  </si>
  <si>
    <t>ДПТНЗ "Кам'янський центр підготовки та перепідготовки робітничих кадрів будівництва та автотранспорту"</t>
  </si>
  <si>
    <t>GMW2025_nz_091</t>
  </si>
  <si>
    <t>ДПТНЗ "Криворізький центр професійної освіти робітничих кадрів торгівлі та ресторанного сервісу"</t>
  </si>
  <si>
    <t>GMW2025_nz_092</t>
  </si>
  <si>
    <t>ДПТНЗ Чернівецький професійний ліцей залізничного транспорту</t>
  </si>
  <si>
    <t>GMW2025_nz_093</t>
  </si>
  <si>
    <t>Державний торговельно-економічний університет</t>
  </si>
  <si>
    <t>GMW2025_nz_094</t>
  </si>
  <si>
    <t>Дмитрівський ліцей Дмитрівської селищної ради Чернігівської області</t>
  </si>
  <si>
    <t>GMW2025_nz_095</t>
  </si>
  <si>
    <t>ДНЗ "Татарбунарське професійно-технічне аграрне училище"</t>
  </si>
  <si>
    <t>GMW2025_nz_096</t>
  </si>
  <si>
    <t>Дніпровська гімназія № 13 Дніпровської міської ради</t>
  </si>
  <si>
    <t>GMW2025_nz_097</t>
  </si>
  <si>
    <t>Дніпровська гімназія № 41 Дніпровської міської ради</t>
  </si>
  <si>
    <t>GMW2025_nz_098</t>
  </si>
  <si>
    <t>Дніпровська гімназія № 104 Дніпровської міської ради</t>
  </si>
  <si>
    <t>GMW2025_nz_099</t>
  </si>
  <si>
    <t>Дніпровський державний технічний університет</t>
  </si>
  <si>
    <t>GMW2025_nz_100</t>
  </si>
  <si>
    <t>Дніпровський ліцей № 97 Дніпровської міської ради</t>
  </si>
  <si>
    <t>GMW2025_nz_101</t>
  </si>
  <si>
    <t>Дніпровський ліцей № 3 Дніпровської міської ради</t>
  </si>
  <si>
    <t>GMW2025_nz_102</t>
  </si>
  <si>
    <t>Дніпровський ліцей № 67 "Джерело" Дніпровської міської ради</t>
  </si>
  <si>
    <t>GMW2025_nz_103</t>
  </si>
  <si>
    <t>Дніпровський ліцей №120 Дніпровської міської ради</t>
  </si>
  <si>
    <t>GMW2025_nz_104</t>
  </si>
  <si>
    <t>Дніпровський ліцей №54 Дніпровської міської ради</t>
  </si>
  <si>
    <t>GMW2025_nz_105</t>
  </si>
  <si>
    <t>Дніпровський транспортно-економічний фаховий коледж</t>
  </si>
  <si>
    <t>GMW2025_nz_106</t>
  </si>
  <si>
    <t>Дніпровський фаховий коледж енергетичних та інформаційних технологій</t>
  </si>
  <si>
    <t>GMW2025_nz_107</t>
  </si>
  <si>
    <t>Дніпропетровська гімназія 27 Дніпропетровської міської ради</t>
  </si>
  <si>
    <t>GMW2025_nz_108</t>
  </si>
  <si>
    <t>Долинський ліцей №5 Долинської міської ради</t>
  </si>
  <si>
    <t>GMW2025_nz_109</t>
  </si>
  <si>
    <t>Донецький національний університет імені Василя Стуса</t>
  </si>
  <si>
    <t>GMW2025_nz_110</t>
  </si>
  <si>
    <t>ДНЗ (ясла-садок) №495 Шевченківського району м. Києва</t>
  </si>
  <si>
    <t>GMW2025_nz_111</t>
  </si>
  <si>
    <t>ДНЗ (ясла-садок)комбінованого типу № 25 Прилуцької міської ради Чернігівської області</t>
  </si>
  <si>
    <t>GMW2025_nz_112</t>
  </si>
  <si>
    <t>ДНЗ №7 "СОНЕЧКО" (ясла-садок комбінованого типу) Смілянської міської ради</t>
  </si>
  <si>
    <t>GMW2025_nz_113</t>
  </si>
  <si>
    <t>Дошкільний підрозділ Тавежнянської філії КЗ "Огіївський ліцей" Сахновщинської селищної ради Берестинського району Харківської області</t>
  </si>
  <si>
    <t>GMW2025_nz_114</t>
  </si>
  <si>
    <t>Економіко-гуманітарний фаховий коледж</t>
  </si>
  <si>
    <t>GMW2025_nz_115</t>
  </si>
  <si>
    <t>Загальноосвітня школа І-ІІІ ступенів №3 Покровської міської ради Донецької області</t>
  </si>
  <si>
    <t>GMW2025_nz_116</t>
  </si>
  <si>
    <t>ЗДО (ясла-садок) комбінованого типу № 4 "Берегиня" Бердичівської міської ради Житомирської області</t>
  </si>
  <si>
    <t>GMW2025_nz_117</t>
  </si>
  <si>
    <t>ЗДО (ясла-садок) № 6 загального типу комунальної власності Світловодської міської ради</t>
  </si>
  <si>
    <t>GMW2025_nz_118</t>
  </si>
  <si>
    <t>ЗДО "БАРВІНОК" ВЕРХНЬОДНІПРОВСЬКОЇ МІСЬКОЇ РАДИ</t>
  </si>
  <si>
    <t>GMW2025_nz_119</t>
  </si>
  <si>
    <t>ЗДО "ВЕСЕЛКА" ВЕРХНЬОДНІПРОВСЬКОЇ МІСЬКОЇ РАДИ</t>
  </si>
  <si>
    <t>GMW2025_nz_120</t>
  </si>
  <si>
    <t>ЗДО (дитячий садок) №17 Рівненської міської ради</t>
  </si>
  <si>
    <t>GMW2025_nz_121</t>
  </si>
  <si>
    <t>ЗДО (ясла-садок комбінованого типу) №5 "Золота рибка" Первомайської міської ради Миколаївської області</t>
  </si>
  <si>
    <t>GMW2025_nz_122</t>
  </si>
  <si>
    <t>ЗДО (ясла-садок) №160 Дарницького району м.Києва</t>
  </si>
  <si>
    <t>GMW2025_nz_123</t>
  </si>
  <si>
    <t>ЗДО (ясла-садок) №50 екологічного напрямку Рівненської міської ради</t>
  </si>
  <si>
    <t>GMW2025_nz_124</t>
  </si>
  <si>
    <t>ЗДО (ясла-садок) №57 фізкультурно - оздоровчого напрямку Рівненської міської ради</t>
  </si>
  <si>
    <t>GMW2025_nz_125</t>
  </si>
  <si>
    <t>ЗДО №6 "Казка" Сарненської міської ради</t>
  </si>
  <si>
    <t>GMW2025_nz_126</t>
  </si>
  <si>
    <t>Заклад дошкільної освіти (ясла-садок) №770</t>
  </si>
  <si>
    <t>GMW2025_nz_127</t>
  </si>
  <si>
    <t>ЗДО (ясла-садок) комбінованого типу "Вулик" Броварської міської ради Броварського району Київської області</t>
  </si>
  <si>
    <t>GMW2025_nz_128</t>
  </si>
  <si>
    <t>ЗДО (ясла-садок) комбінованого типу "ДИВОСВІТ" Слобожанської селищної ради  Дніпровського району  Дніпропетровської області</t>
  </si>
  <si>
    <t>GMW2025_nz_129</t>
  </si>
  <si>
    <t>Заклад дошкільної освіти (ясла-садок) комбінованого типу № 428</t>
  </si>
  <si>
    <t>GMW2025_nz_130</t>
  </si>
  <si>
    <t>ЗДО (ясла-садок) комбінованого типу №237 "Смородинка" Запорізької міської ради</t>
  </si>
  <si>
    <t>GMW2025_nz_131</t>
  </si>
  <si>
    <t>Заклад дошкільної освіти № 3 "Малятко" П'ятихатської міської ради</t>
  </si>
  <si>
    <t>GMW2025_nz_132</t>
  </si>
  <si>
    <t>ЗДО (ясла садок) комбінованого типу Рябінка Курахівської міської ради Донецької області</t>
  </si>
  <si>
    <t>GMW2025_nz_133</t>
  </si>
  <si>
    <t>ЗЗСО "Деревківський ліцей" Любешівської селищної ради Волинської області</t>
  </si>
  <si>
    <t>GMW2025_nz_134</t>
  </si>
  <si>
    <t>ЗЗСО "Солонянський ліцей" Солонянської селищної ради Дніпропетровської області</t>
  </si>
  <si>
    <t>GMW2025_nz_135</t>
  </si>
  <si>
    <t>Заклад загальної середньої освіти І-ІІІ ст. №2 м. Старий Самбір</t>
  </si>
  <si>
    <t>GMW2025_nz_136</t>
  </si>
  <si>
    <t>Запорізька гімназія 107 Запорізької міської ради Запорізької області</t>
  </si>
  <si>
    <t>GMW2025_nz_137</t>
  </si>
  <si>
    <t>Запорізька гімназія № 51 Запорізької міської ради</t>
  </si>
  <si>
    <t>GMW2025_nz_138</t>
  </si>
  <si>
    <t>Запорізький класичний ліцей Запорізької міської ради Запорізької області</t>
  </si>
  <si>
    <t>GMW2025_nz_139</t>
  </si>
  <si>
    <t>Західноукраїнський національний університет</t>
  </si>
  <si>
    <t>GMW2025_nz_140</t>
  </si>
  <si>
    <t>Зачепилівський заклад дошкільної освіти (ясла-садок) "Ромашка" Зачепилівської селищної ради Берестинського району Харківської області</t>
  </si>
  <si>
    <t>GMW2025_nz_141</t>
  </si>
  <si>
    <t>ЗВО "Університет Короля Данила"</t>
  </si>
  <si>
    <t>GMW2025_nz_142</t>
  </si>
  <si>
    <t>Звягельський політехнічний фаховий коледж</t>
  </si>
  <si>
    <t>GMW2025_nz_143</t>
  </si>
  <si>
    <t>ЗДО (ясла-садок) №5 "Вербиченька" Сарненської міської ради</t>
  </si>
  <si>
    <t>GMW2025_nz_144</t>
  </si>
  <si>
    <t>ЗДО (ясла-садок)№514 Деснянського району міста Києва</t>
  </si>
  <si>
    <t>GMW2025_nz_145</t>
  </si>
  <si>
    <t>Здолбунівський заклад дошкільної освіти (ясла-садок) "Грайлик" Здолбунівської міської ради</t>
  </si>
  <si>
    <t>GMW2025_nz_146</t>
  </si>
  <si>
    <t>ЗЗСО "Авангардівський ліцей" Авангардівської селищної ради</t>
  </si>
  <si>
    <t>GMW2025_nz_147</t>
  </si>
  <si>
    <t>ЗЗСО "Новодолинський ліцей"</t>
  </si>
  <si>
    <t>GMW2025_nz_148</t>
  </si>
  <si>
    <t>Школа І-ІІІ ступенів №70 Шевченківського району м. Києва</t>
  </si>
  <si>
    <t>GMW2025_nz_149</t>
  </si>
  <si>
    <t>Зіньківський опорний ліцей №1 Зіньківської міської ради</t>
  </si>
  <si>
    <t>GMW2025_nz_150</t>
  </si>
  <si>
    <t>Ізянський заклад загальної середньої освіти І-ІІІ ступенів</t>
  </si>
  <si>
    <t>GMW2025_nz_151</t>
  </si>
  <si>
    <t>Іллінецький ліцей №1 Іллінецької міської ради Вінницької області</t>
  </si>
  <si>
    <t>GMW2025_nz_152</t>
  </si>
  <si>
    <t>Ірдинський ліцей - заклад загальної середньої освіти з дошкільним підрозділом Білозірської сільської ради Черкаського району Черкаської області</t>
  </si>
  <si>
    <t>GMW2025_nz_153</t>
  </si>
  <si>
    <t>Ірпінський фаховий коледж економіки та права</t>
  </si>
  <si>
    <t>GMW2025_nz_154</t>
  </si>
  <si>
    <t>Каховський агротехнологічний фаховий коледж</t>
  </si>
  <si>
    <t>GMW2025_nz_155</t>
  </si>
  <si>
    <t>КЗ "Ліцей сучасної освіти "Інтелект" Світловодської міської ради</t>
  </si>
  <si>
    <t>GMW2025_nz_156</t>
  </si>
  <si>
    <t>КЗ "Слобожанський ліцей №1", Слобожанської селищної ради, Чугуївського району, Харківської області.</t>
  </si>
  <si>
    <t>GMW2025_nz_157</t>
  </si>
  <si>
    <t>КЗ "Чугуївський опорний ліцей №6 імені І.М.Кожедуба" Чугуївської міської ради Харківської області</t>
  </si>
  <si>
    <t>GMW2025_nz_158</t>
  </si>
  <si>
    <t>КЗ "Шевченківський ліцей Шевченківської селищної ради Купянського району Харківської області"</t>
  </si>
  <si>
    <t>GMW2025_nz_159</t>
  </si>
  <si>
    <t>КЗ ЛОР "Багатопрофільний навчально-реабілітаційний центр Святого Миколая"</t>
  </si>
  <si>
    <t>GMW2025_nz_160</t>
  </si>
  <si>
    <t>КЗ "Маловисківська гімназія №3 ім. Г.Перебийноса"</t>
  </si>
  <si>
    <t>GMW2025_nz_161</t>
  </si>
  <si>
    <t>КЗДО "Межівський ясла-садок "Сонечко" МСР"</t>
  </si>
  <si>
    <t>GMW2025_nz_162</t>
  </si>
  <si>
    <t>КЗЗСО «Луцький ліцей №18 Луцької міської ради»</t>
  </si>
  <si>
    <t>GMW2025_nz_163</t>
  </si>
  <si>
    <t>КЗЗСО ліцей №1 імені Володимира Красицького Хмельницької міської ради</t>
  </si>
  <si>
    <t>GMW2025_nz_164</t>
  </si>
  <si>
    <t>КЗО"Покровськае вище професійне училище"ДОР"</t>
  </si>
  <si>
    <t>GMW2025_nz_165</t>
  </si>
  <si>
    <t>Київський національний економічний університет імені Вадима Гетьмана</t>
  </si>
  <si>
    <t>GMW2025_nz_166</t>
  </si>
  <si>
    <t>Київський національний лінгвістичний університет</t>
  </si>
  <si>
    <t>GMW2025_nz_167</t>
  </si>
  <si>
    <t>Київський професійний коледж "СИНЕРГІЯ"</t>
  </si>
  <si>
    <t>GMW2025_nz_168</t>
  </si>
  <si>
    <t>Київський фаховий коледж архітектури, будівництва та управління</t>
  </si>
  <si>
    <t>GMW2025_nz_169</t>
  </si>
  <si>
    <t>Київський фаховий коледж прикладних наук</t>
  </si>
  <si>
    <t>GMW2025_nz_170</t>
  </si>
  <si>
    <t>Кловський ліцей №77 Печерського району м. Києва</t>
  </si>
  <si>
    <t>GMW2025_nz_171</t>
  </si>
  <si>
    <t>Козелецький заклад дошкільної освіти №1 комбінованого типу Козелецької селищної ради</t>
  </si>
  <si>
    <t>GMW2025_nz_172</t>
  </si>
  <si>
    <t>Козелецький ліцей N2 Козелецької селищної ради</t>
  </si>
  <si>
    <t>GMW2025_nz_173</t>
  </si>
  <si>
    <t>Козятинське міжрегіональне вище професійне училище залізничного транспорту</t>
  </si>
  <si>
    <t>GMW2025_nz_174</t>
  </si>
  <si>
    <t>Комунальна установа Сумська загальноосвітня школа I-III ступенів № 27, м. Суми, Сумської області</t>
  </si>
  <si>
    <t>GMW2025_nz_175</t>
  </si>
  <si>
    <t>КЗ "Академічний ліцей №15" Кам'янської міської ради</t>
  </si>
  <si>
    <t>GMW2025_nz_176</t>
  </si>
  <si>
    <t>КЗ "Багринівський ліцей Кам'янецької сільської ради Чернівецького району Чернівецької області''</t>
  </si>
  <si>
    <t>GMW2025_nz_177</t>
  </si>
  <si>
    <t>КЗ "Гімназія №12" Кам'янської міської ради</t>
  </si>
  <si>
    <t>GMW2025_nz_178</t>
  </si>
  <si>
    <t>КЗ "Гімназія №21" Кам'янської міської ради</t>
  </si>
  <si>
    <t>GMW2025_nz_179</t>
  </si>
  <si>
    <t>КЗ "Дошкільний навчальний заклад № 50 Вінницької міської ради"</t>
  </si>
  <si>
    <t>GMW2025_nz_180</t>
  </si>
  <si>
    <t>КЗ "Дошкільний навчальний заклад № 51 Вінницької міської ради"</t>
  </si>
  <si>
    <t>GMW2025_nz_181</t>
  </si>
  <si>
    <t>КЗ "Заклад дошкільної освіти (ясла-садок) № 248 Харківської міської ради"</t>
  </si>
  <si>
    <t>GMW2025_nz_182</t>
  </si>
  <si>
    <t>КЗ "Заклад дошкільної освіти (ясла-садок) № 265 Харківської міської ради"</t>
  </si>
  <si>
    <t>GMW2025_nz_183</t>
  </si>
  <si>
    <t>КЗ "Заклад дошкільної освіти (ясла-садок) комбінованого типу № 34 "Незабудка" Кам'янської міської ради</t>
  </si>
  <si>
    <t>GMW2025_nz_184</t>
  </si>
  <si>
    <t>КЗ "Заклад дошкільної освіти №24 Вінницької міської ради"</t>
  </si>
  <si>
    <t>GMW2025_nz_185</t>
  </si>
  <si>
    <t>КЗ "Запорізька спеціалізована школа-інтернат ІІ-ІІІ ступенів "Козацький ліцей" Запорізької обласної ради</t>
  </si>
  <si>
    <t>GMW2025_nz_186</t>
  </si>
  <si>
    <t>КЗ "Козацька гімназія Кропивницької міської ради"</t>
  </si>
  <si>
    <t>GMW2025_nz_187</t>
  </si>
  <si>
    <t>КЗ "Ліцей №1" Кам'янської міської ради</t>
  </si>
  <si>
    <t>GMW2025_nz_188</t>
  </si>
  <si>
    <t>КЗ "Ліцей №3" Кам'янської міської ради дошкільний підрозділ "Зернятко"</t>
  </si>
  <si>
    <t>GMW2025_nz_189</t>
  </si>
  <si>
    <t>КЗ "ЛІЦЕЙ ПРИРОДНИЧИХ НАУК" Кропивницької міської ради</t>
  </si>
  <si>
    <t>GMW2025_nz_190</t>
  </si>
  <si>
    <t>КЗ "Ліцей сучасної освіти "Інтелект" Світловодської міської ради"</t>
  </si>
  <si>
    <t>GMW2025_nz_191</t>
  </si>
  <si>
    <t>КЗ "Луцький заклад дошкільної освіти (ясла-садок) №12 Луцької міської ради"</t>
  </si>
  <si>
    <t>GMW2025_nz_192</t>
  </si>
  <si>
    <t>КЗ "Мажарський ліцей" Кегичівської селищної ради</t>
  </si>
  <si>
    <t>GMW2025_nz_193</t>
  </si>
  <si>
    <t>КЗ "Мар'янівський  заклад дошкільної освіти "Сонечко" Губиниської селищної ради</t>
  </si>
  <si>
    <t>GMW2025_nz_194</t>
  </si>
  <si>
    <t>КЗ "Новоукраїнський професійний ліцей Кіровоградської обласної ради"</t>
  </si>
  <si>
    <t>GMW2025_nz_195</t>
  </si>
  <si>
    <t>Комунальний заклад "Огіївський ліцей"</t>
  </si>
  <si>
    <t>GMW2025_nz_196</t>
  </si>
  <si>
    <t>КЗ "Спеціальна школа "Гармонія" Кам'янської міської ради</t>
  </si>
  <si>
    <t>GMW2025_nz_197</t>
  </si>
  <si>
    <t>КЗ "Харківська гімназія № 86 Харківської міської ради"</t>
  </si>
  <si>
    <t>GMW2025_nz_198</t>
  </si>
  <si>
    <t>КЗ "Харківська початкова школа № 177 Харківської міської ради"</t>
  </si>
  <si>
    <t>GMW2025_nz_199</t>
  </si>
  <si>
    <t>КЗ "Харківський ліцей № 138 Харківської міської ради"</t>
  </si>
  <si>
    <t>GMW2025_nz_200</t>
  </si>
  <si>
    <t>КЗ "Харківський ліцей № 156 Харківської міської ради"</t>
  </si>
  <si>
    <t>GMW2025_nz_201</t>
  </si>
  <si>
    <t>КЗ "Харківський ліцей №163 Харківської міської ради"</t>
  </si>
  <si>
    <t>GMW2025_nz_202</t>
  </si>
  <si>
    <t>КЗ "Харківський ліцей №82 Харківської міської ради"</t>
  </si>
  <si>
    <t>GMW2025_nz_203</t>
  </si>
  <si>
    <t>КЗ "Харківський ліцей №87 Харківської міської ради"</t>
  </si>
  <si>
    <t>GMW2025_nz_204</t>
  </si>
  <si>
    <t>КЗ "Чернігівське вище професійне училище" Чернігівської обласної ради</t>
  </si>
  <si>
    <t>GMW2025_nz_205</t>
  </si>
  <si>
    <t>КЗ "Якушинецький ліцей" Вінницької області</t>
  </si>
  <si>
    <t>GMW2025_nz_206</t>
  </si>
  <si>
    <t>КЗ «Голованівський професійний ліцей Кіровоградської обласної ради»</t>
  </si>
  <si>
    <t>GMW2025_nz_207</t>
  </si>
  <si>
    <t>КЗ «Заклад дошкільної освіти (ясла-садок) № 8 «Вишиванка» Володимирської міської ради</t>
  </si>
  <si>
    <t>GMW2025_nz_208</t>
  </si>
  <si>
    <t>КЗ «Матвіївська загальноосвітня санаторна школа-інтернат І-ІІІ ступенів» Запорізької обласної ради</t>
  </si>
  <si>
    <t>GMW2025_nz_209</t>
  </si>
  <si>
    <t>КЗ «Меліоративний заклад дошкільної освіти «Ромашка» Піщанської сільської ради</t>
  </si>
  <si>
    <t>GMW2025_nz_210</t>
  </si>
  <si>
    <t>КЗ «Східненський ліцей» Музиківської сільської ради Херсонського району Херсонської області»</t>
  </si>
  <si>
    <t>GMW2025_nz_211</t>
  </si>
  <si>
    <t>КЗ «Чернігівське вище професійне училище» Чернігівської обласної ради</t>
  </si>
  <si>
    <t>GMW2025_nz_212</t>
  </si>
  <si>
    <t>КЗДО "Веселівський ясла-садок "Вишенька" Межівської селищної ради"</t>
  </si>
  <si>
    <t>GMW2025_nz_213</t>
  </si>
  <si>
    <t>КЗДО "Івушка" Підгородненської міської ради Дніпровського району Дніпропетровської області</t>
  </si>
  <si>
    <t>GMW2025_nz_214</t>
  </si>
  <si>
    <t>КЗДО (центр розвитку дитини) № 259 Дніпровської міської ради</t>
  </si>
  <si>
    <t>GMW2025_nz_215</t>
  </si>
  <si>
    <t>КЗДО (центр розвитку дитини) №404 Дніпровської міської ради</t>
  </si>
  <si>
    <t>GMW2025_nz_216</t>
  </si>
  <si>
    <t>КЗДО (ясла — садок) комбінованого типу №264 Криворізької міської ради</t>
  </si>
  <si>
    <t>GMW2025_nz_217</t>
  </si>
  <si>
    <t>КЗДО (ясла-садок) № 203 Криворізької міської ради</t>
  </si>
  <si>
    <t>GMW2025_nz_218</t>
  </si>
  <si>
    <t>КЗДО (ясла-садок) № 257 Криворізької міської ради</t>
  </si>
  <si>
    <t>GMW2025_nz_219</t>
  </si>
  <si>
    <t>КЗДО (ясла-садок) №149 Криворізької міської ради</t>
  </si>
  <si>
    <t>GMW2025_nz_220</t>
  </si>
  <si>
    <t>КЗДО (ясла-садок) комбінованого типу  №306 Криворізької міської ради</t>
  </si>
  <si>
    <t>GMW2025_nz_221</t>
  </si>
  <si>
    <t>КЗДО (ясла-садок) комбінованого типу № 161 Криворізької міської ради</t>
  </si>
  <si>
    <t>GMW2025_nz_222</t>
  </si>
  <si>
    <t>КЗДО (ясла-садок) комбінованого типу №26 Дніпровської міської ради</t>
  </si>
  <si>
    <t>GMW2025_nz_223</t>
  </si>
  <si>
    <t>КЗДО (ясла-садок) комбінованого типу №302 Дніпровської міської ради</t>
  </si>
  <si>
    <t>GMW2025_nz_224</t>
  </si>
  <si>
    <t>КЗДО (ясла-садок) компенсуючого типу № 346 Дніпровської міської ради</t>
  </si>
  <si>
    <t>GMW2025_nz_225</t>
  </si>
  <si>
    <t>Комунальний заклад дошкільної освіти 10 ''ЛАСТІВКА''</t>
  </si>
  <si>
    <t>GMW2025_nz_226</t>
  </si>
  <si>
    <t>КЗДО № 90 (ясла-садок) "Вербинка"</t>
  </si>
  <si>
    <t>GMW2025_nz_227</t>
  </si>
  <si>
    <t>КЗДО № 22 (ясла-садок) Покровської міської ради Дніпропетровської області</t>
  </si>
  <si>
    <t>GMW2025_nz_228</t>
  </si>
  <si>
    <t>КЗДО №7 "Сонечко" комбінованого типу Багачевської міської ради Черкаської області</t>
  </si>
  <si>
    <t>GMW2025_nz_229</t>
  </si>
  <si>
    <t>КЗДО загального розвитку (ясла-садок) "Зернятко" Васильківської селищної ради</t>
  </si>
  <si>
    <t>GMW2025_nz_230</t>
  </si>
  <si>
    <t>КЗДО комбінованого типу (ясла-садок) № 54 Криворізької міської ради</t>
  </si>
  <si>
    <t>GMW2025_nz_231</t>
  </si>
  <si>
    <t>КЗ ЗСО "Луцький ліцей № 14 імені Василя Сухомлинського Луцької міської ради"</t>
  </si>
  <si>
    <t>GMW2025_nz_232</t>
  </si>
  <si>
    <t>КЗ ЗСО "Луцький ліцей №25 Луцької міської ради"</t>
  </si>
  <si>
    <t>GMW2025_nz_233</t>
  </si>
  <si>
    <t>КЗ ЗСО "Ліцей № 9 Хмельницької міської ради"</t>
  </si>
  <si>
    <t>GMW2025_nz_234</t>
  </si>
  <si>
    <t>Комунальний заклад Київської обласної ради "Київський обласний ліцей"</t>
  </si>
  <si>
    <t>GMW2025_nz_235</t>
  </si>
  <si>
    <t>КЗ Меліоративний заклад дошкільної освіти " Ромашка " Піщанської сільської ради</t>
  </si>
  <si>
    <t>GMW2025_nz_236</t>
  </si>
  <si>
    <t>КЗО "Коломійцівська гімназія" Покровської селищної ради Дніпропетровської області</t>
  </si>
  <si>
    <t>GMW2025_nz_237</t>
  </si>
  <si>
    <t>КЗ Сумської обласної ради "Путивльський педагогічний фаховий коледж імені С.В.Руднєва"</t>
  </si>
  <si>
    <t>GMW2025_nz_238</t>
  </si>
  <si>
    <t>Коробівський НВК "ЗОШ І-ІІІ ступенів - заклад дошкільної освіти" Золотоніської міської ради Черкаської області</t>
  </si>
  <si>
    <t>GMW2025_nz_239</t>
  </si>
  <si>
    <t>Костянтинівський ЗЗСО І - ІІІ ступенів № 4 Костянтинівської міської ради Донецької області</t>
  </si>
  <si>
    <t>GMW2025_nz_240</t>
  </si>
  <si>
    <t>Краснопільський ліцей №1 Краснопільської селищної ради</t>
  </si>
  <si>
    <t>GMW2025_nz_241</t>
  </si>
  <si>
    <t>Криворізький ліцей 24 Криворізької міської ради</t>
  </si>
  <si>
    <t>GMW2025_nz_242</t>
  </si>
  <si>
    <t xml:space="preserve"> Криворізький ліцей № 4 Криворізької міської ради</t>
  </si>
  <si>
    <t>GMW2025_nz_243</t>
  </si>
  <si>
    <t>Криворізький ліцей 77 Криворізької міської ради</t>
  </si>
  <si>
    <t>GMW2025_nz_244</t>
  </si>
  <si>
    <t>Криворізький ліцей №119 Криворізької міської ради</t>
  </si>
  <si>
    <t>GMW2025_nz_245</t>
  </si>
  <si>
    <t>Криворізький ліцей №127 Криворізької міської ради</t>
  </si>
  <si>
    <t>GMW2025_nz_246</t>
  </si>
  <si>
    <t>Криворізький національний університет</t>
  </si>
  <si>
    <t>GMW2025_nz_247</t>
  </si>
  <si>
    <t>Криворізький професійний транспортно-металургійний ліцей</t>
  </si>
  <si>
    <t>GMW2025_nz_248</t>
  </si>
  <si>
    <t>Криворізький Тернівський ліцей Криворізької міської ради</t>
  </si>
  <si>
    <t>GMW2025_nz_249</t>
  </si>
  <si>
    <t>Криворізький центр професійної освіти робітничих кадрів торгівлі та ресторанного сервісу</t>
  </si>
  <si>
    <t>GMW2025_nz_250</t>
  </si>
  <si>
    <t>Кропивницький будівельний фаховий коледж</t>
  </si>
  <si>
    <t>GMW2025_nz_251</t>
  </si>
  <si>
    <t>Лавківська загальноосвітня школа І-ІІ ступеня Мукачівської міської ради</t>
  </si>
  <si>
    <t>GMW2025_nz_252</t>
  </si>
  <si>
    <t>Ліцей "Крила України" Знам'янської міської ради Кіровоградської області</t>
  </si>
  <si>
    <t>GMW2025_nz_253</t>
  </si>
  <si>
    <t>Ліцей «Львівський» Львівської міської ради</t>
  </si>
  <si>
    <t>GMW2025_nz_254</t>
  </si>
  <si>
    <t>Ліцей 22 Івано-Франківської міської ради</t>
  </si>
  <si>
    <t>GMW2025_nz_255</t>
  </si>
  <si>
    <t>Ліцей 5 ім Іванни та Іллі Кокорудзів ЛМР</t>
  </si>
  <si>
    <t>GMW2025_nz_256</t>
  </si>
  <si>
    <t>Ліцей № 309 Дарницького району м.Києва</t>
  </si>
  <si>
    <t>GMW2025_nz_257</t>
  </si>
  <si>
    <t>Ліцей №3 Новокаховської міської ради</t>
  </si>
  <si>
    <t>GMW2025_nz_258</t>
  </si>
  <si>
    <t>Лозівська філія Харківського автомобільно-дорожнього фахового коледжу</t>
  </si>
  <si>
    <t>GMW2025_nz_259</t>
  </si>
  <si>
    <t>Львівський торговельно-економічний університет</t>
  </si>
  <si>
    <t>GMW2025_nz_260</t>
  </si>
  <si>
    <t>Луганський національний університет імені Тараса Шевченка</t>
  </si>
  <si>
    <t>GMW2025_nz_261</t>
  </si>
  <si>
    <t>Лужанський ЗЗСО І-ІІІ ступенів Великобичківської ТГ Рахівського району</t>
  </si>
  <si>
    <t>GMW2025_nz_262</t>
  </si>
  <si>
    <t>Луцький національний технічний університет</t>
  </si>
  <si>
    <t>GMW2025_nz_263</t>
  </si>
  <si>
    <t>Львівська гімназія "Євшан"</t>
  </si>
  <si>
    <t>GMW2025_nz_264</t>
  </si>
  <si>
    <t>Львівська державна комунальна середня загальноосвітня школа №3</t>
  </si>
  <si>
    <t>GMW2025_nz_265</t>
  </si>
  <si>
    <t xml:space="preserve">Львівський національний університет імені Івана Франка </t>
  </si>
  <si>
    <t>GMW2025_nz_266</t>
  </si>
  <si>
    <t>Люблинецький ліцей Волинської обласної ради</t>
  </si>
  <si>
    <t>GMW2025_nz_267</t>
  </si>
  <si>
    <t>Люботинська загальноосвітня школа І-ІІІ ступенів № 3 Люботинської міської ради Харківської області</t>
  </si>
  <si>
    <t>GMW2025_nz_268</t>
  </si>
  <si>
    <t>Малинецький ЗЗСО</t>
  </si>
  <si>
    <t>GMW2025_nz_269</t>
  </si>
  <si>
    <t>Малосмілянська початкова школа Тернівської сільської ради</t>
  </si>
  <si>
    <t>GMW2025_nz_270</t>
  </si>
  <si>
    <t>Маринівський професійний аграрний ліцей</t>
  </si>
  <si>
    <t>GMW2025_nz_271</t>
  </si>
  <si>
    <t>Мацошинський заклад загальної середньої освіти І-ІІ ступеня</t>
  </si>
  <si>
    <t>GMW2025_nz_272</t>
  </si>
  <si>
    <t>Миколаївський політехнічний фаховий коледж</t>
  </si>
  <si>
    <t>GMW2025_nz_273</t>
  </si>
  <si>
    <t>Миролюбівська гімназія Гречаноподівської сільської ради Криворізького району Дніпропетровської області</t>
  </si>
  <si>
    <t>GMW2025_nz_274</t>
  </si>
  <si>
    <t>Михайлюцький ліцей Михайлюцької сільської ради Шепетівського району Хмельницької області</t>
  </si>
  <si>
    <t>GMW2025_nz_275</t>
  </si>
  <si>
    <t>Міжнародна академічна школа "Одеса"</t>
  </si>
  <si>
    <t>GMW2025_nz_276</t>
  </si>
  <si>
    <t>Міжнародна французька школа</t>
  </si>
  <si>
    <t>GMW2025_nz_277</t>
  </si>
  <si>
    <t>Могилів-Подільський монтажно-економічний фаховий коледж</t>
  </si>
  <si>
    <t>GMW2025_nz_278</t>
  </si>
  <si>
    <t>Мохнацька філія Корнинського ліцею</t>
  </si>
  <si>
    <t>GMW2025_nz_279</t>
  </si>
  <si>
    <t>Мукачівський кооперативний фаховий коледж бізнесу</t>
  </si>
  <si>
    <t>GMW2025_nz_280</t>
  </si>
  <si>
    <t>НВК  “Загальноосвітня школа І-ІІІ ступенів - дошкільний навчальний заклад” Костянтинівської міської ради Донецької області</t>
  </si>
  <si>
    <t>GMW2025_nz_281</t>
  </si>
  <si>
    <t>Навчально-науковий інститут права та психології Національної Академії внутрішніх справ</t>
  </si>
  <si>
    <t>GMW2025_nz_282</t>
  </si>
  <si>
    <t>НВК «Загальноосвітня школа І-ІІІ ступенів №3-колегіум» Смілянської міської ради Черкаської області</t>
  </si>
  <si>
    <t>GMW2025_nz_283</t>
  </si>
  <si>
    <t>Навчально-науковий інститут економіки та бізнес-освіти Уманський державний педагогічний університет імені Павла Тичини</t>
  </si>
  <si>
    <t>GMW2025_nz_284</t>
  </si>
  <si>
    <t>Навчально-науковий інститут управління, психології та безпеки Львівського державного університету внутрішніх справ</t>
  </si>
  <si>
    <t>GMW2025_nz_285</t>
  </si>
  <si>
    <t>Науковий ліцей комунального закладу вищої освіти "Хортицька національна навчально-реабілітаційна академія" Запорізької обласної ради</t>
  </si>
  <si>
    <t>GMW2025_nz_286</t>
  </si>
  <si>
    <t>Національний транспортний університет</t>
  </si>
  <si>
    <t>GMW2025_nz_287</t>
  </si>
  <si>
    <t>Національний університет "Запорізька політехніка"</t>
  </si>
  <si>
    <t>GMW2025_nz_288</t>
  </si>
  <si>
    <t>Національний університет "Полтавська політехніка імені Юрія Кондратюка"</t>
  </si>
  <si>
    <t>GMW2025_nz_289</t>
  </si>
  <si>
    <t>Національний університет "Чернігівська політехніка"</t>
  </si>
  <si>
    <t>GMW2025_nz_290</t>
  </si>
  <si>
    <t>Національний університет біоресурсів і природокористування України</t>
  </si>
  <si>
    <t>GMW2025_nz_291</t>
  </si>
  <si>
    <t>Національний університет харчових технологій</t>
  </si>
  <si>
    <t>GMW2025_nz_292</t>
  </si>
  <si>
    <t>Некрашівський заклад дошкільної освіти "Бджілка" Оліївської сільської ради Житомирського району Житомирської області</t>
  </si>
  <si>
    <t>GMW2025_nz_293</t>
  </si>
  <si>
    <t>Ніжинська гімназія №10 Ніжинської міської ради Чернігівської області</t>
  </si>
  <si>
    <t>GMW2025_nz_294</t>
  </si>
  <si>
    <t>Нікопольська гімназія №6 Нікопольської міської ради</t>
  </si>
  <si>
    <t>GMW2025_nz_295</t>
  </si>
  <si>
    <t>Нікопольський ліцей №13 Нікопольської міської ради</t>
  </si>
  <si>
    <t>GMW2025_nz_296</t>
  </si>
  <si>
    <t>Новокаховський приладобудівний фаховий коледж</t>
  </si>
  <si>
    <t>GMW2025_nz_297</t>
  </si>
  <si>
    <t>Новоолександрівська гімназія Новоолександрівської сільської ради Запорізького району Запорізької області</t>
  </si>
  <si>
    <t>GMW2025_nz_298</t>
  </si>
  <si>
    <t>Новопетрівський заклад дошкільної освіти "Малятко" Магдалинівської селищної ради Дніпропетровської області</t>
  </si>
  <si>
    <t>GMW2025_nz_299</t>
  </si>
  <si>
    <t>Новороздільський політехнічний фаховий коледж</t>
  </si>
  <si>
    <t>GMW2025_nz_300</t>
  </si>
  <si>
    <t>Новосанжарський ліцей Новосанжарської селищної ради Полтавського району</t>
  </si>
  <si>
    <t>GMW2025_nz_301</t>
  </si>
  <si>
    <t>Новосуханівський ліцей Степанівської селищної ради Сумського району Сумської області</t>
  </si>
  <si>
    <t>GMW2025_nz_302</t>
  </si>
  <si>
    <t>Новочорторийський технолого-економічний фаховий коледж</t>
  </si>
  <si>
    <t>GMW2025_nz_303</t>
  </si>
  <si>
    <t>ОДЕСЬКИЙ ЗАКЛАД ДОШКІЛЬНОЇ ОСВІТИ "ЯСЛА-САДОК" № 187 ОДЕСЬКОЇ МІСЬКОЇ РАДИ</t>
  </si>
  <si>
    <t>GMW2025_nz_304</t>
  </si>
  <si>
    <t>ОДЕСЬКИЙ ЗАКЛАД ДОШКІЛЬНОЇ ОСВІТИ ДИТЯЧИЙ САДОК 45 ОДЕСЬКОЇ МІСЬКОЇ РАДИ</t>
  </si>
  <si>
    <t>GMW2025_nz_305</t>
  </si>
  <si>
    <t>ОДЕСЬКИЙ ЛІЦЕЙ № 5 ОДЕСЬКОЇ МІСЬКОЇ РАДИ</t>
  </si>
  <si>
    <t>GMW2025_nz_306</t>
  </si>
  <si>
    <t>ОЗ "Городоцький ліцей " дошкільний підрозділ</t>
  </si>
  <si>
    <t>GMW2025_nz_307</t>
  </si>
  <si>
    <t>ОЗ Нижньосірогозький ліцей</t>
  </si>
  <si>
    <t>GMW2025_nz_308</t>
  </si>
  <si>
    <t>ОЗО "ПЕТРОВІРІВСЬКИЙ ЛІЦЕЙ"</t>
  </si>
  <si>
    <t>GMW2025_nz_309</t>
  </si>
  <si>
    <t>Оліївський заклад дошкільної освіти (дитячий садок) "Джерельце"</t>
  </si>
  <si>
    <t>GMW2025_nz_310</t>
  </si>
  <si>
    <t>ОЗ "Світлівська загальноосвітня школа I-III ступенів Добропільської міської ради Донецької області"</t>
  </si>
  <si>
    <t>GMW2025_nz_311</t>
  </si>
  <si>
    <t>ОЗ «Каланчацький заклад повної загальної середньої освіти №1»</t>
  </si>
  <si>
    <t>GMW2025_nz_312</t>
  </si>
  <si>
    <t>ОЗ ЗСО "Самарівський ліцей імені Петра Штика Самарівської сільської ради Ковельського району Волинської області"</t>
  </si>
  <si>
    <t>GMW2025_nz_313</t>
  </si>
  <si>
    <t>Опорний заклад загальної середньої освіти "Хотешівський ліцей"</t>
  </si>
  <si>
    <t>GMW2025_nz_314</t>
  </si>
  <si>
    <t>Опорний заклад Почаївська ЗОШ І-ІІІ ступенів</t>
  </si>
  <si>
    <t>GMW2025_nz_315</t>
  </si>
  <si>
    <t>ОЗ Коломийський ліцей №9 Коломийської міської ради Івано-Франківської області</t>
  </si>
  <si>
    <t>GMW2025_nz_316</t>
  </si>
  <si>
    <t>ПВНЗ "Вінницький фінансово-економічний університет"</t>
  </si>
  <si>
    <t>GMW2025_nz_317</t>
  </si>
  <si>
    <t xml:space="preserve">Первозванівський заклад дошкільної освіти загального типу "Колосок" </t>
  </si>
  <si>
    <t>GMW2025_nz_318</t>
  </si>
  <si>
    <t xml:space="preserve">Переможненський заклад дошкільної освіти ясла-садок "Квітуча вишенька" </t>
  </si>
  <si>
    <t>GMW2025_nz_319</t>
  </si>
  <si>
    <t>Перещепинський ліцей Перещепинської міської ради Самарівського району Дніпропетровської області</t>
  </si>
  <si>
    <t>GMW2025_nz_320</t>
  </si>
  <si>
    <t>Перещепинський професійний ліцей</t>
  </si>
  <si>
    <t>GMW2025_nz_321</t>
  </si>
  <si>
    <t>Переяславська гімназія №3 Переяславської міської ради</t>
  </si>
  <si>
    <t>GMW2025_nz_322</t>
  </si>
  <si>
    <t>Петропавлівський Заклад Дошкільної Освіти (ясла-садок ) 1 "Барвінок"</t>
  </si>
  <si>
    <t>GMW2025_nz_323</t>
  </si>
  <si>
    <t>Підгородецький заклад загальної середньої освіти І-ІІІ ступенів Сколівської міської ради</t>
  </si>
  <si>
    <t>GMW2025_nz_324</t>
  </si>
  <si>
    <t>Плосківський ліцей Великодимерської селищної ради Броварського району Київської області</t>
  </si>
  <si>
    <t>GMW2025_nz_325</t>
  </si>
  <si>
    <t>Полтавський національний педагогічний університет імені В.Г.Короленка</t>
  </si>
  <si>
    <t>GMW2025_nz_326</t>
  </si>
  <si>
    <t>Полтавський університет укеноміки і торгівлі</t>
  </si>
  <si>
    <t>GMW2025_nz_327</t>
  </si>
  <si>
    <t>Початкова школа 332 Дарницького р-ну м. Києва</t>
  </si>
  <si>
    <t>GMW2025_nz_328</t>
  </si>
  <si>
    <t>Початкова школа № 334 Дарницького району м. Києва</t>
  </si>
  <si>
    <t>GMW2025_nz_329</t>
  </si>
  <si>
    <t>Початкова школа імені Софії Русової з дошкільним підрозділом Івано-Франківської міської ради</t>
  </si>
  <si>
    <t>GMW2025_nz_330</t>
  </si>
  <si>
    <t>ПРИВАТНИЙ ЗАКЛАД ЗАГАЛЬНОЇ СЕРЕДНЬОЇ ОСВІТИ "ХАРКІВСЬКИЙ ЛІЦЕЙ "ІТ СТЕП СКУЛ ХАРКІВ" ХАРКІВСЬКОЇ ОБЛАСТІ</t>
  </si>
  <si>
    <t>GMW2025_nz_331</t>
  </si>
  <si>
    <t>Приватний заклад освіти Київський ліцей "Сігма школа"</t>
  </si>
  <si>
    <t>GMW2025_nz_332</t>
  </si>
  <si>
    <t>Придніпровський металургійний фаховий коледж</t>
  </si>
  <si>
    <t>GMW2025_nz_333</t>
  </si>
  <si>
    <t>Прикарпатський національний університет імені Василя Стефаника</t>
  </si>
  <si>
    <t>GMW2025_nz_334</t>
  </si>
  <si>
    <t>Прилуцький заклад дошкільної освіти (ясла-садок) КТ №27</t>
  </si>
  <si>
    <t>GMW2025_nz_335</t>
  </si>
  <si>
    <t>Прилуцький ЗЗСО І-ІІІ ступенів №6 (ліцей №6) Прилуцької міської ради Чернігівської області</t>
  </si>
  <si>
    <t>GMW2025_nz_336</t>
  </si>
  <si>
    <t>Прилуцький технічний фаховий коледж</t>
  </si>
  <si>
    <t>GMW2025_nz_337</t>
  </si>
  <si>
    <t>Рава-Руський професійний ліцей</t>
  </si>
  <si>
    <t>GMW2025_nz_338</t>
  </si>
  <si>
    <t>Ржищівський індустріально - педагогічний фаховий коледж</t>
  </si>
  <si>
    <t>GMW2025_nz_339</t>
  </si>
  <si>
    <t>Рівненський ліцей "Український"</t>
  </si>
  <si>
    <t>GMW2025_nz_340</t>
  </si>
  <si>
    <t>Рівненський фаховий коледж Національного університету біоресурсів і природокористування</t>
  </si>
  <si>
    <t>GMW2025_nz_341</t>
  </si>
  <si>
    <t>Рівненський центр професійно-технічної освіти державної служби зайнятості</t>
  </si>
  <si>
    <t>GMW2025_nz_342</t>
  </si>
  <si>
    <t>Рокитнянський ліцей-МАН Рокитнянської селищної ради Білоцерківського району Київської області</t>
  </si>
  <si>
    <t>GMW2025_nz_343</t>
  </si>
  <si>
    <t>Роменська загальноосвітня школа І-ІІІ ступенів №11 Роменської міської ради Сумської області</t>
  </si>
  <si>
    <t>GMW2025_nz_344</t>
  </si>
  <si>
    <t>Роменська загальноосвітня школа І-ІІІ ступенів №7</t>
  </si>
  <si>
    <t>GMW2025_nz_345</t>
  </si>
  <si>
    <t>Роменський ДНЗ №4 "Малятко"  Роменської міської ради Сумської області</t>
  </si>
  <si>
    <t>GMW2025_nz_346</t>
  </si>
  <si>
    <t>Ряськівський ліцей Михайлівської сільської ради Полтавського району Полтавської області</t>
  </si>
  <si>
    <t>GMW2025_nz_347</t>
  </si>
  <si>
    <t>Санаторна школа І-ІІ ступенів №20</t>
  </si>
  <si>
    <t>GMW2025_nz_348</t>
  </si>
  <si>
    <t>Середня загальноосвітня школа №90 м.Львова</t>
  </si>
  <si>
    <t>GMW2025_nz_349</t>
  </si>
  <si>
    <t>Середня загальноосвітня школа №95 м.Львова</t>
  </si>
  <si>
    <t>GMW2025_nz_350</t>
  </si>
  <si>
    <t>Сколівський заклад загальної середньої освіти І-ІІІ ступенів №2 імені Стефанії Вітрук Сколівської імської ради</t>
  </si>
  <si>
    <t>GMW2025_nz_351</t>
  </si>
  <si>
    <t>Славутицький ЗЗСО І-ІІІ ст. №3 Славутицької міської ради Вишгородського району Київської області</t>
  </si>
  <si>
    <t>GMW2025_nz_352</t>
  </si>
  <si>
    <t>Слобожанський ліцей Слобожанської селищної ради</t>
  </si>
  <si>
    <t>GMW2025_nz_353</t>
  </si>
  <si>
    <t>Смілянський навчально-виховний комплекс "Дошкільний навчальний заклад - загальноосвітня школа І - ІІІ ступенів №15"</t>
  </si>
  <si>
    <t>GMW2025_nz_354</t>
  </si>
  <si>
    <t xml:space="preserve">Смілянський НВК "Загальноосвітня школа І ступеня - гімназія імені В.Т.Сенатора" (з дошкільним підрозділом) </t>
  </si>
  <si>
    <t>GMW2025_nz_355</t>
  </si>
  <si>
    <t>Сокальська загальноосвітня школа І-ІІІ ступенів №2 Сокальської міської ради Львівської області</t>
  </si>
  <si>
    <t>GMW2025_nz_356</t>
  </si>
  <si>
    <t>Соснівська гімназія Шептицької міської ради</t>
  </si>
  <si>
    <t>GMW2025_nz_357</t>
  </si>
  <si>
    <t>Софіївський ЗДО "Чайка" Софіївської селищної ради Дніпропетровської області</t>
  </si>
  <si>
    <t>GMW2025_nz_358</t>
  </si>
  <si>
    <t xml:space="preserve"> Спеціалізована школа I-III ступенів № 24 ім. О. Білаша з поглибленим вивченням іноземних мов Шевченківського району м. Києва</t>
  </si>
  <si>
    <t>GMW2025_nz_359</t>
  </si>
  <si>
    <t>Спеціалізована школа І-ІІІ ступенів №28 з поглибленим вивченням англійської мови Шевченківського району</t>
  </si>
  <si>
    <t>GMW2025_nz_360</t>
  </si>
  <si>
    <t>Ставрівський опорний ліцей з дошкільним відділенням, початковою школою та гімназією Окнянської селищної ради Подільського району Одеської області</t>
  </si>
  <si>
    <t>GMW2025_nz_361</t>
  </si>
  <si>
    <t>Стеблівський ліцей – опорний заклад загальної середньої освіти імені І.С. Нечуя – Левицького Стеблівської селищної ради Черкаської області</t>
  </si>
  <si>
    <t>GMW2025_nz_362</t>
  </si>
  <si>
    <t>Стебненська гімназія Звенигородської міської ради Звенигородського району Черкаської області</t>
  </si>
  <si>
    <t>GMW2025_nz_363</t>
  </si>
  <si>
    <t>Стебницька гімназія №6 імені Героїв АТО Дрогобицької міської ради Львівської області</t>
  </si>
  <si>
    <t>GMW2025_nz_364</t>
  </si>
  <si>
    <t>Степанівський ліцей Степанівської селищної ради Сумського району Сумської області</t>
  </si>
  <si>
    <t>GMW2025_nz_365</t>
  </si>
  <si>
    <t>Сторожинецький лісовий фаховий коледж</t>
  </si>
  <si>
    <t>GMW2025_nz_366</t>
  </si>
  <si>
    <t>Сумський національний аграрний університет</t>
  </si>
  <si>
    <t>GMW2025_nz_367</t>
  </si>
  <si>
    <t>Сумський фаховий коледж будівництва та архітектури</t>
  </si>
  <si>
    <t>GMW2025_nz_368</t>
  </si>
  <si>
    <t>Східноукраїнський національний університет імені Володимира Даля</t>
  </si>
  <si>
    <t>GMW2025_nz_369</t>
  </si>
  <si>
    <t>Таврійський національний університет імені В.І. Вернадського</t>
  </si>
  <si>
    <t>GMW2025_nz_370</t>
  </si>
  <si>
    <t>Тарасовецький ліцей Ванчиковецької сільсьскої ради Чернівецького району Чернівецької області</t>
  </si>
  <si>
    <t>GMW2025_nz_371</t>
  </si>
  <si>
    <t>Таращанський технічний та економіко-правовий фаховий коледж</t>
  </si>
  <si>
    <t>GMW2025_nz_372</t>
  </si>
  <si>
    <t>ТВПУ ресторанного сервісу і торгівлі</t>
  </si>
  <si>
    <t>GMW2025_nz_373</t>
  </si>
  <si>
    <t>Тереблянський опорний ліцей Буштинської селищної ради Тячівського району Закарпатської області</t>
  </si>
  <si>
    <t>GMW2025_nz_374</t>
  </si>
  <si>
    <t>Тернопільська загальноосвітня школа І-ІІІступенів #14 ім. Б. Лепкого</t>
  </si>
  <si>
    <t>GMW2025_nz_375</t>
  </si>
  <si>
    <t>Тернопільський кооперативний фаховий коледж</t>
  </si>
  <si>
    <t>GMW2025_nz_376</t>
  </si>
  <si>
    <t>Тернопільський навчально-виховний комплекс "Загальноосвітня школа І-ІІІ ступенів-економічний ліцей №9 імені Іванни Блажкевич"</t>
  </si>
  <si>
    <t>GMW2025_nz_377</t>
  </si>
  <si>
    <t>Тернопільський національний технічний університет імені Івана Пулюя</t>
  </si>
  <si>
    <t>GMW2025_nz_378</t>
  </si>
  <si>
    <t>ТОВ "Одеський міжнародний ліцей "Стаді Екедемі Хай Скул"</t>
  </si>
  <si>
    <t>GMW2025_nz_379</t>
  </si>
  <si>
    <t>ТОВ "Приватний ліцей "Ай Діти" міста Києва"</t>
  </si>
  <si>
    <t>GMW2025_nz_380</t>
  </si>
  <si>
    <t>ТОВ "Центр освіти "Оптіма"</t>
  </si>
  <si>
    <t>GMW2025_nz_381</t>
  </si>
  <si>
    <t>ТОВ «Софіївсько-Борщагівський ліцей «Софія»</t>
  </si>
  <si>
    <t>GMW2025_nz_382</t>
  </si>
  <si>
    <t>Торгановицька гімназія імені Дмитра Петрини Старосамбірської міської ради Самбірського району Львівської області</t>
  </si>
  <si>
    <t>GMW2025_nz_383</t>
  </si>
  <si>
    <t>Тутовицький ліцей Сарненської міської ради</t>
  </si>
  <si>
    <t>GMW2025_nz_384</t>
  </si>
  <si>
    <t>Українська класична гімназія Лубенської міської ради Лубенського району Полтавської області</t>
  </si>
  <si>
    <t>GMW2025_nz_385</t>
  </si>
  <si>
    <t>Український медичний ліцей Національного медичного університету імені О.О.Богомольця</t>
  </si>
  <si>
    <t>GMW2025_nz_386</t>
  </si>
  <si>
    <t>Уманський національний університет садівництва</t>
  </si>
  <si>
    <t>GMW2025_nz_387</t>
  </si>
  <si>
    <t>Університет економіки та права "КРОК"</t>
  </si>
  <si>
    <t>GMW2025_nz_388</t>
  </si>
  <si>
    <t>Филенківський ліцей</t>
  </si>
  <si>
    <t>GMW2025_nz_389</t>
  </si>
  <si>
    <t>Філія Гребінківська ЗОШ І-ІІст.№1 Опорного закладу Гребінківська ЗОШ І-ІІІст. №4</t>
  </si>
  <si>
    <t>GMW2025_nz_390</t>
  </si>
  <si>
    <t>Філія Лозуватська початкова школа Лозуватського ліцею імені Т.Г. Шевченка Лозуватської сільської ради</t>
  </si>
  <si>
    <t>GMW2025_nz_391</t>
  </si>
  <si>
    <t>Харківське вище професійне училище сфери послуг</t>
  </si>
  <si>
    <t>GMW2025_nz_392</t>
  </si>
  <si>
    <t>Харківський автомобільно-дорожній фаховий коледж</t>
  </si>
  <si>
    <t>GMW2025_nz_393</t>
  </si>
  <si>
    <t>Харківський ліцей №90</t>
  </si>
  <si>
    <t>GMW2025_nz_394</t>
  </si>
  <si>
    <t>Харківський національний автомобільно-дорожній університет</t>
  </si>
  <si>
    <t>GMW2025_nz_395</t>
  </si>
  <si>
    <t>Харківський національний педагогічний університет імені Г.С. Сковороди</t>
  </si>
  <si>
    <t>GMW2025_nz_396</t>
  </si>
  <si>
    <t>Харківський фаховий коледж спорту</t>
  </si>
  <si>
    <t>GMW2025_nz_397</t>
  </si>
  <si>
    <t>Херсонський заклад дошкільної освіти № 71 санаторного типу Херсонської міської ради</t>
  </si>
  <si>
    <t>GMW2025_nz_398</t>
  </si>
  <si>
    <t>Херсонський заклад дошкільної освіти №8 комбінованого типу Херсонської міської ради</t>
  </si>
  <si>
    <t>GMW2025_nz_399</t>
  </si>
  <si>
    <t>Херсонський науковий ліцей Херсонської обласної ради</t>
  </si>
  <si>
    <t>GMW2025_nz_400</t>
  </si>
  <si>
    <t>Хмельницький заклад дошкільної освіти №53 "Веселка" Хмельницької міської ради Хмельницької області</t>
  </si>
  <si>
    <t>GMW2025_nz_401</t>
  </si>
  <si>
    <t>Хмельницький кооперативний торговельно-економічний інститут</t>
  </si>
  <si>
    <t>GMW2025_nz_402</t>
  </si>
  <si>
    <t>Центр позашкільної освіти "Школа Майбутнього "</t>
  </si>
  <si>
    <t>GMW2025_nz_403</t>
  </si>
  <si>
    <t>Центр фінансової освіти і виховання "ProMoney.Hub"</t>
  </si>
  <si>
    <t>GMW2025_nz_404</t>
  </si>
  <si>
    <t>Центральна бібліотека Оександрійської міської ЦБС</t>
  </si>
  <si>
    <t>GMW2025_nz_405</t>
  </si>
  <si>
    <t>Центральноукраїнський національний технічний університет, м. Кропивницький</t>
  </si>
  <si>
    <t>GMW2025_nz_406</t>
  </si>
  <si>
    <t>Чемеровецький ліцей №1 Чемеровецької селищної ради Хмельницької області</t>
  </si>
  <si>
    <t>GMW2025_nz_407</t>
  </si>
  <si>
    <t>Черкаська  загальноосвітня  школа І-ІІІ ступенів № 8</t>
  </si>
  <si>
    <t>GMW2025_nz_408</t>
  </si>
  <si>
    <t>Черкаська загальноосвітня школа І-III ступенів №15 Черкаської міської ради Черкаської області</t>
  </si>
  <si>
    <t>GMW2025_nz_409</t>
  </si>
  <si>
    <t>Черкаський державний технологічний університет</t>
  </si>
  <si>
    <t>GMW2025_nz_410</t>
  </si>
  <si>
    <t>Черкаський державний фаховий бізнес-коледж</t>
  </si>
  <si>
    <t>GMW2025_nz_411</t>
  </si>
  <si>
    <t>Чернівецька гімназія №19</t>
  </si>
  <si>
    <t>GMW2025_nz_412</t>
  </si>
  <si>
    <t>Чернівецьке вище комерційне училище Державного торговельно-економічного університету</t>
  </si>
  <si>
    <t>GMW2025_nz_413</t>
  </si>
  <si>
    <t>Чернівецький індустріальний фаховий коледж</t>
  </si>
  <si>
    <t>GMW2025_nz_414</t>
  </si>
  <si>
    <t>Чернівецький національний університет імені Юрія Федьковича</t>
  </si>
  <si>
    <t>GMW2025_nz_415</t>
  </si>
  <si>
    <t>Чернівецький політехнічний фаховий коледж</t>
  </si>
  <si>
    <t>GMW2025_nz_416</t>
  </si>
  <si>
    <t>Чернівецький торговельно-економічний інститут Державного торговельно-економічного університету</t>
  </si>
  <si>
    <t>GMW2025_nz_417</t>
  </si>
  <si>
    <t>Черняхівський ліцей №2</t>
  </si>
  <si>
    <t>GMW2025_nz_418</t>
  </si>
  <si>
    <t>Чорноморський морський фаховий коледж Одеського національного морського університету</t>
  </si>
  <si>
    <t>GMW2025_nz_419</t>
  </si>
  <si>
    <t>Шевченківський ліцей №1 Шевченківської селищної ради Куп'янського району Харківської області</t>
  </si>
  <si>
    <t>GMW2025_nz_420</t>
  </si>
  <si>
    <t>Шепетівський професійний ліцей</t>
  </si>
  <si>
    <t>GMW2025_nz_421</t>
  </si>
  <si>
    <t>Школа І-ІІІ ступенів №58 Шевченківського району м. Києва</t>
  </si>
  <si>
    <t>GMW2025_nz_422</t>
  </si>
  <si>
    <t>Школа №248 І-ІІІ ступенів Деснянського району міста Києва</t>
  </si>
  <si>
    <t>GMW2025_nz_423</t>
  </si>
  <si>
    <t>Школа І-ІІІ ступенів 294 Деснянського району м Києва</t>
  </si>
  <si>
    <t>GMW2025_nz_424</t>
  </si>
  <si>
    <t>Школа І-ІІІ ступенів № 186 міста Києва</t>
  </si>
  <si>
    <t>GMW2025_nz_425</t>
  </si>
  <si>
    <t>Щербанівський ліцей Щербанівської сільської ради Полтавського району Полтавської області</t>
  </si>
  <si>
    <t>GMW2025_nz_426</t>
  </si>
  <si>
    <t>Юрківський ліцей Паланської сільської ради Уманського району Черкаської області</t>
  </si>
  <si>
    <t>GMW2025_nz_427</t>
  </si>
  <si>
    <t>Яблунівська гімназія Оржицької селищної ради Полтавської області</t>
  </si>
  <si>
    <t>GMW2025_nz_428</t>
  </si>
  <si>
    <t>Яблунський ліцей Солотвинської селищної ради</t>
  </si>
  <si>
    <t>GMW2025_nz_429</t>
  </si>
  <si>
    <t>Ямпільський ліцей №2 Ямпільської селищної ради Сумської області</t>
  </si>
  <si>
    <t>заклад освіти</t>
  </si>
  <si>
    <t>GMW2025_nz_430</t>
  </si>
  <si>
    <t>Відокремлений структурний підрозділ «Гімназія «Гармонія» Галицького фахового коледжу імені Вʼячеслава Чорновола»</t>
  </si>
  <si>
    <t>GMW2025_nz_431</t>
  </si>
  <si>
    <t>Українська школа в евакуації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</si>
</sst>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Звичайни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talan.bank.gov.ua/get-user-certificate/KsdkzFZSNpsQh4EtCNA8" TargetMode="External"/><Relationship Id="rId299" Type="http://schemas.openxmlformats.org/officeDocument/2006/relationships/hyperlink" Target="https://talan.bank.gov.ua/get-user-certificate/KsdkzKI15maoCI1KpeRD" TargetMode="External"/><Relationship Id="rId21" Type="http://schemas.openxmlformats.org/officeDocument/2006/relationships/hyperlink" Target="https://talan.bank.gov.ua/get-user-certificate/KsdkzR0jTjRl4gF-VHfZ" TargetMode="External"/><Relationship Id="rId63" Type="http://schemas.openxmlformats.org/officeDocument/2006/relationships/hyperlink" Target="https://talan.bank.gov.ua/get-user-certificate/Ksdkz8jKZL7nGaiH7Wan" TargetMode="External"/><Relationship Id="rId159" Type="http://schemas.openxmlformats.org/officeDocument/2006/relationships/hyperlink" Target="https://talan.bank.gov.ua/get-user-certificate/KsdkzhMhI2LRP7JwnU-M" TargetMode="External"/><Relationship Id="rId324" Type="http://schemas.openxmlformats.org/officeDocument/2006/relationships/hyperlink" Target="https://talan.bank.gov.ua/get-user-certificate/Ksdkzp_Ad6lUygvx4hG5" TargetMode="External"/><Relationship Id="rId366" Type="http://schemas.openxmlformats.org/officeDocument/2006/relationships/hyperlink" Target="https://talan.bank.gov.ua/get-user-certificate/KsdkzuuLPGLSn3nuLhmO" TargetMode="External"/><Relationship Id="rId170" Type="http://schemas.openxmlformats.org/officeDocument/2006/relationships/hyperlink" Target="https://talan.bank.gov.ua/get-user-certificate/KsdkzLFDNzBgVq--iLHV" TargetMode="External"/><Relationship Id="rId226" Type="http://schemas.openxmlformats.org/officeDocument/2006/relationships/hyperlink" Target="https://talan.bank.gov.ua/get-user-certificate/KsdkzA-8xM-rmJ4T2glO" TargetMode="External"/><Relationship Id="rId268" Type="http://schemas.openxmlformats.org/officeDocument/2006/relationships/hyperlink" Target="https://talan.bank.gov.ua/get-user-certificate/KsdkzRXoRzZw38QETNRz" TargetMode="External"/><Relationship Id="rId32" Type="http://schemas.openxmlformats.org/officeDocument/2006/relationships/hyperlink" Target="https://talan.bank.gov.ua/get-user-certificate/Ksdkz6IUGjS9lC_xU8tJ" TargetMode="External"/><Relationship Id="rId74" Type="http://schemas.openxmlformats.org/officeDocument/2006/relationships/hyperlink" Target="https://talan.bank.gov.ua/get-user-certificate/KsdkzL1UKb5UnJiDORa0" TargetMode="External"/><Relationship Id="rId128" Type="http://schemas.openxmlformats.org/officeDocument/2006/relationships/hyperlink" Target="https://talan.bank.gov.ua/get-user-certificate/Ksdkzg-GFFQNpp3hf0BG" TargetMode="External"/><Relationship Id="rId335" Type="http://schemas.openxmlformats.org/officeDocument/2006/relationships/hyperlink" Target="https://talan.bank.gov.ua/get-user-certificate/KsdkzXVRKxVgc37vLZkh" TargetMode="External"/><Relationship Id="rId377" Type="http://schemas.openxmlformats.org/officeDocument/2006/relationships/hyperlink" Target="https://talan.bank.gov.ua/get-user-certificate/KsdkzxyUPahtl_FFNDJX" TargetMode="External"/><Relationship Id="rId5" Type="http://schemas.openxmlformats.org/officeDocument/2006/relationships/hyperlink" Target="https://talan.bank.gov.ua/get-user-certificate/KsdkzgS8BtVEAenRz2Ps" TargetMode="External"/><Relationship Id="rId181" Type="http://schemas.openxmlformats.org/officeDocument/2006/relationships/hyperlink" Target="https://talan.bank.gov.ua/get-user-certificate/KsdkzQq97OqXLx1RA6Ev" TargetMode="External"/><Relationship Id="rId237" Type="http://schemas.openxmlformats.org/officeDocument/2006/relationships/hyperlink" Target="https://talan.bank.gov.ua/get-user-certificate/KsdkzcWsDb11JVLBNfsd" TargetMode="External"/><Relationship Id="rId402" Type="http://schemas.openxmlformats.org/officeDocument/2006/relationships/hyperlink" Target="https://talan.bank.gov.ua/get-user-certificate/KsdkzUBAxDaHBMGpXI8C" TargetMode="External"/><Relationship Id="rId279" Type="http://schemas.openxmlformats.org/officeDocument/2006/relationships/hyperlink" Target="https://talan.bank.gov.ua/get-user-certificate/KsdkzjjBF1J5GRt1shie" TargetMode="External"/><Relationship Id="rId43" Type="http://schemas.openxmlformats.org/officeDocument/2006/relationships/hyperlink" Target="https://talan.bank.gov.ua/get-user-certificate/KsdkzpDwGisip5mSGi8W" TargetMode="External"/><Relationship Id="rId139" Type="http://schemas.openxmlformats.org/officeDocument/2006/relationships/hyperlink" Target="https://talan.bank.gov.ua/get-user-certificate/KsdkzPWA6vQvxHigW5DC" TargetMode="External"/><Relationship Id="rId290" Type="http://schemas.openxmlformats.org/officeDocument/2006/relationships/hyperlink" Target="https://talan.bank.gov.ua/get-user-certificate/Ksdkz5JiP6LKJVmbF8Rz" TargetMode="External"/><Relationship Id="rId304" Type="http://schemas.openxmlformats.org/officeDocument/2006/relationships/hyperlink" Target="https://talan.bank.gov.ua/get-user-certificate/KsdkzkgkmQLj064wtOj9" TargetMode="External"/><Relationship Id="rId346" Type="http://schemas.openxmlformats.org/officeDocument/2006/relationships/hyperlink" Target="https://talan.bank.gov.ua/get-user-certificate/KsdkzOVzbnZZZBz_UUlD" TargetMode="External"/><Relationship Id="rId388" Type="http://schemas.openxmlformats.org/officeDocument/2006/relationships/hyperlink" Target="https://talan.bank.gov.ua/get-user-certificate/Ksdkz-4Nz8E-CIV-LXwY" TargetMode="External"/><Relationship Id="rId85" Type="http://schemas.openxmlformats.org/officeDocument/2006/relationships/hyperlink" Target="https://talan.bank.gov.ua/get-user-certificate/Ksdkz5wbfG3CTS2zzYX4" TargetMode="External"/><Relationship Id="rId150" Type="http://schemas.openxmlformats.org/officeDocument/2006/relationships/hyperlink" Target="https://talan.bank.gov.ua/get-user-certificate/Ksdkzekjr51Pg0NUWhXU" TargetMode="External"/><Relationship Id="rId192" Type="http://schemas.openxmlformats.org/officeDocument/2006/relationships/hyperlink" Target="https://talan.bank.gov.ua/get-user-certificate/KsdkzAeUl2cm-HTlNGR7" TargetMode="External"/><Relationship Id="rId206" Type="http://schemas.openxmlformats.org/officeDocument/2006/relationships/hyperlink" Target="https://talan.bank.gov.ua/get-user-certificate/KsdkzWVEYLGAltslzeIQ" TargetMode="External"/><Relationship Id="rId413" Type="http://schemas.openxmlformats.org/officeDocument/2006/relationships/hyperlink" Target="https://talan.bank.gov.ua/get-user-certificate/KsdkzmE8lCRoQG8PF1c8" TargetMode="External"/><Relationship Id="rId248" Type="http://schemas.openxmlformats.org/officeDocument/2006/relationships/hyperlink" Target="https://talan.bank.gov.ua/get-user-certificate/KsdkzZNxUlixNBlNqRQd" TargetMode="External"/><Relationship Id="rId12" Type="http://schemas.openxmlformats.org/officeDocument/2006/relationships/hyperlink" Target="https://talan.bank.gov.ua/get-user-certificate/KsdkzaYT-wFH-VJLoJ-q" TargetMode="External"/><Relationship Id="rId108" Type="http://schemas.openxmlformats.org/officeDocument/2006/relationships/hyperlink" Target="https://talan.bank.gov.ua/get-user-certificate/KsdkzV9lRBs-712FyKOe" TargetMode="External"/><Relationship Id="rId315" Type="http://schemas.openxmlformats.org/officeDocument/2006/relationships/hyperlink" Target="https://talan.bank.gov.ua/get-user-certificate/Ksdkz0sFGIWXjc60FF5I" TargetMode="External"/><Relationship Id="rId357" Type="http://schemas.openxmlformats.org/officeDocument/2006/relationships/hyperlink" Target="https://talan.bank.gov.ua/get-user-certificate/KsdkzeYbdz2vPnYUx1uy" TargetMode="External"/><Relationship Id="rId54" Type="http://schemas.openxmlformats.org/officeDocument/2006/relationships/hyperlink" Target="https://talan.bank.gov.ua/get-user-certificate/KsdkzHu96ogYHIedzeA6" TargetMode="External"/><Relationship Id="rId96" Type="http://schemas.openxmlformats.org/officeDocument/2006/relationships/hyperlink" Target="https://talan.bank.gov.ua/get-user-certificate/KsdkzwOrFo11W52kriyc" TargetMode="External"/><Relationship Id="rId161" Type="http://schemas.openxmlformats.org/officeDocument/2006/relationships/hyperlink" Target="https://talan.bank.gov.ua/get-user-certificate/Ksdkz-J9xLIfGsLI2Z_f" TargetMode="External"/><Relationship Id="rId217" Type="http://schemas.openxmlformats.org/officeDocument/2006/relationships/hyperlink" Target="https://talan.bank.gov.ua/get-user-certificate/KsdkzSKWaUX2vU3nMCDo" TargetMode="External"/><Relationship Id="rId399" Type="http://schemas.openxmlformats.org/officeDocument/2006/relationships/hyperlink" Target="https://talan.bank.gov.ua/get-user-certificate/Ksdkzym5mRrmzyTnPX10" TargetMode="External"/><Relationship Id="rId259" Type="http://schemas.openxmlformats.org/officeDocument/2006/relationships/hyperlink" Target="https://talan.bank.gov.ua/get-user-certificate/KsdkzN5WVAcJVzsOczYW" TargetMode="External"/><Relationship Id="rId424" Type="http://schemas.openxmlformats.org/officeDocument/2006/relationships/hyperlink" Target="https://talan.bank.gov.ua/get-user-certificate/KsdkzgO--81-yFc43pXC" TargetMode="External"/><Relationship Id="rId23" Type="http://schemas.openxmlformats.org/officeDocument/2006/relationships/hyperlink" Target="https://talan.bank.gov.ua/get-user-certificate/KsdkzOPc1TpRVCImQHSM" TargetMode="External"/><Relationship Id="rId119" Type="http://schemas.openxmlformats.org/officeDocument/2006/relationships/hyperlink" Target="https://talan.bank.gov.ua/get-user-certificate/Ksdkzrj9Tk_LuUnfZv2U" TargetMode="External"/><Relationship Id="rId270" Type="http://schemas.openxmlformats.org/officeDocument/2006/relationships/hyperlink" Target="https://talan.bank.gov.ua/get-user-certificate/Ksdkz7u_qgmnkqTI_T0C" TargetMode="External"/><Relationship Id="rId326" Type="http://schemas.openxmlformats.org/officeDocument/2006/relationships/hyperlink" Target="https://talan.bank.gov.ua/get-user-certificate/Ksdkz20684QJMM3rR7Uq" TargetMode="External"/><Relationship Id="rId65" Type="http://schemas.openxmlformats.org/officeDocument/2006/relationships/hyperlink" Target="https://talan.bank.gov.ua/get-user-certificate/KsdkzqJfJXLpTVUz_3_4" TargetMode="External"/><Relationship Id="rId130" Type="http://schemas.openxmlformats.org/officeDocument/2006/relationships/hyperlink" Target="https://talan.bank.gov.ua/get-user-certificate/KsdkzCHGLxV7QF3RHDhm" TargetMode="External"/><Relationship Id="rId368" Type="http://schemas.openxmlformats.org/officeDocument/2006/relationships/hyperlink" Target="https://talan.bank.gov.ua/get-user-certificate/KsdkzkjKrTn_E-i5W0G9" TargetMode="External"/><Relationship Id="rId172" Type="http://schemas.openxmlformats.org/officeDocument/2006/relationships/hyperlink" Target="https://talan.bank.gov.ua/get-user-certificate/KsdkzmCxsMK6zkl2YBjB" TargetMode="External"/><Relationship Id="rId228" Type="http://schemas.openxmlformats.org/officeDocument/2006/relationships/hyperlink" Target="https://talan.bank.gov.ua/get-user-certificate/KsdkzGixCeZm3-Dg4qr5" TargetMode="External"/><Relationship Id="rId281" Type="http://schemas.openxmlformats.org/officeDocument/2006/relationships/hyperlink" Target="https://talan.bank.gov.ua/get-user-certificate/Ksdkzirxi5AHEfQiIKdK" TargetMode="External"/><Relationship Id="rId337" Type="http://schemas.openxmlformats.org/officeDocument/2006/relationships/hyperlink" Target="https://talan.bank.gov.ua/get-user-certificate/Ksdkzc8_l2LxmERDiAdj" TargetMode="External"/><Relationship Id="rId34" Type="http://schemas.openxmlformats.org/officeDocument/2006/relationships/hyperlink" Target="https://talan.bank.gov.ua/get-user-certificate/Ksdkz9tk5FGN7fLDGq0d" TargetMode="External"/><Relationship Id="rId76" Type="http://schemas.openxmlformats.org/officeDocument/2006/relationships/hyperlink" Target="https://talan.bank.gov.ua/get-user-certificate/KsdkzVqNUSPaWfHx7xsp" TargetMode="External"/><Relationship Id="rId141" Type="http://schemas.openxmlformats.org/officeDocument/2006/relationships/hyperlink" Target="https://talan.bank.gov.ua/get-user-certificate/KsdkzNDor_lsp7wfh5jP" TargetMode="External"/><Relationship Id="rId379" Type="http://schemas.openxmlformats.org/officeDocument/2006/relationships/hyperlink" Target="https://talan.bank.gov.ua/get-user-certificate/Ksdkzr9UNHduCd_DtCZT" TargetMode="External"/><Relationship Id="rId7" Type="http://schemas.openxmlformats.org/officeDocument/2006/relationships/hyperlink" Target="https://talan.bank.gov.ua/get-user-certificate/KsdkzluQsOAY3Vn-vnPl" TargetMode="External"/><Relationship Id="rId183" Type="http://schemas.openxmlformats.org/officeDocument/2006/relationships/hyperlink" Target="https://talan.bank.gov.ua/get-user-certificate/KsdkzCrwF6Y9Pmj4XIV3" TargetMode="External"/><Relationship Id="rId239" Type="http://schemas.openxmlformats.org/officeDocument/2006/relationships/hyperlink" Target="https://talan.bank.gov.ua/get-user-certificate/KsdkzRg7s-DpUA6WIL_A" TargetMode="External"/><Relationship Id="rId390" Type="http://schemas.openxmlformats.org/officeDocument/2006/relationships/hyperlink" Target="https://talan.bank.gov.ua/get-user-certificate/KsdkzNbWIyK97snkiyrR" TargetMode="External"/><Relationship Id="rId404" Type="http://schemas.openxmlformats.org/officeDocument/2006/relationships/hyperlink" Target="https://talan.bank.gov.ua/get-user-certificate/KsdkzsMLIPfZqRCreph2" TargetMode="External"/><Relationship Id="rId250" Type="http://schemas.openxmlformats.org/officeDocument/2006/relationships/hyperlink" Target="https://talan.bank.gov.ua/get-user-certificate/Ksdkz9sk087J61k06Jti" TargetMode="External"/><Relationship Id="rId292" Type="http://schemas.openxmlformats.org/officeDocument/2006/relationships/hyperlink" Target="https://talan.bank.gov.ua/get-user-certificate/KsdkzZ5LYVttH0EUUW_8" TargetMode="External"/><Relationship Id="rId306" Type="http://schemas.openxmlformats.org/officeDocument/2006/relationships/hyperlink" Target="https://talan.bank.gov.ua/get-user-certificate/KsdkzcrscEx9nKIpcRrD" TargetMode="External"/><Relationship Id="rId45" Type="http://schemas.openxmlformats.org/officeDocument/2006/relationships/hyperlink" Target="https://talan.bank.gov.ua/get-user-certificate/KsdkzcFb9IW5EVf6Iw5b" TargetMode="External"/><Relationship Id="rId87" Type="http://schemas.openxmlformats.org/officeDocument/2006/relationships/hyperlink" Target="https://talan.bank.gov.ua/get-user-certificate/KsdkzqL73s1CGlG6n6VS" TargetMode="External"/><Relationship Id="rId110" Type="http://schemas.openxmlformats.org/officeDocument/2006/relationships/hyperlink" Target="https://talan.bank.gov.ua/get-user-certificate/KsdkzbmyvkJRdCnJAxkE" TargetMode="External"/><Relationship Id="rId348" Type="http://schemas.openxmlformats.org/officeDocument/2006/relationships/hyperlink" Target="https://talan.bank.gov.ua/get-user-certificate/Ksdkz5pBLgUxv4asbr43" TargetMode="External"/><Relationship Id="rId152" Type="http://schemas.openxmlformats.org/officeDocument/2006/relationships/hyperlink" Target="https://talan.bank.gov.ua/get-user-certificate/KsdkzPHfzZo0W-BnV9TB" TargetMode="External"/><Relationship Id="rId194" Type="http://schemas.openxmlformats.org/officeDocument/2006/relationships/hyperlink" Target="https://talan.bank.gov.ua/get-user-certificate/KsdkzdJ3FJVLBSM0Hh5S" TargetMode="External"/><Relationship Id="rId208" Type="http://schemas.openxmlformats.org/officeDocument/2006/relationships/hyperlink" Target="https://talan.bank.gov.ua/get-user-certificate/KsdkzH9_J9xEF93Xnj9B" TargetMode="External"/><Relationship Id="rId415" Type="http://schemas.openxmlformats.org/officeDocument/2006/relationships/hyperlink" Target="https://talan.bank.gov.ua/get-user-certificate/Ksdkz6QWsKS31JTcjVsd" TargetMode="External"/><Relationship Id="rId261" Type="http://schemas.openxmlformats.org/officeDocument/2006/relationships/hyperlink" Target="https://talan.bank.gov.ua/get-user-certificate/Ksdkz9i4J_I5X1-QIPSZ" TargetMode="External"/><Relationship Id="rId14" Type="http://schemas.openxmlformats.org/officeDocument/2006/relationships/hyperlink" Target="https://talan.bank.gov.ua/get-user-certificate/KsdkzyLiHMXbuXbOr07m" TargetMode="External"/><Relationship Id="rId56" Type="http://schemas.openxmlformats.org/officeDocument/2006/relationships/hyperlink" Target="https://talan.bank.gov.ua/get-user-certificate/KsdkzLgMmQZEPcxNf358" TargetMode="External"/><Relationship Id="rId317" Type="http://schemas.openxmlformats.org/officeDocument/2006/relationships/hyperlink" Target="https://talan.bank.gov.ua/get-user-certificate/KsdkzInZBU_YAF_MYiPG" TargetMode="External"/><Relationship Id="rId359" Type="http://schemas.openxmlformats.org/officeDocument/2006/relationships/hyperlink" Target="https://talan.bank.gov.ua/get-user-certificate/KsdkzzTPfS88kRd48Zp0" TargetMode="External"/><Relationship Id="rId98" Type="http://schemas.openxmlformats.org/officeDocument/2006/relationships/hyperlink" Target="https://talan.bank.gov.ua/get-user-certificate/KsdkzMGOfmqXWkPA3ilM" TargetMode="External"/><Relationship Id="rId121" Type="http://schemas.openxmlformats.org/officeDocument/2006/relationships/hyperlink" Target="https://talan.bank.gov.ua/get-user-certificate/KsdkzdZXGUh991OnZfV0" TargetMode="External"/><Relationship Id="rId163" Type="http://schemas.openxmlformats.org/officeDocument/2006/relationships/hyperlink" Target="https://talan.bank.gov.ua/get-user-certificate/KsdkzcR8-YEEwVadafmV" TargetMode="External"/><Relationship Id="rId219" Type="http://schemas.openxmlformats.org/officeDocument/2006/relationships/hyperlink" Target="https://talan.bank.gov.ua/get-user-certificate/KsdkzYCLcg0BX0FYwj3n" TargetMode="External"/><Relationship Id="rId370" Type="http://schemas.openxmlformats.org/officeDocument/2006/relationships/hyperlink" Target="https://talan.bank.gov.ua/get-user-certificate/KsdkzNEi_0JOg545rVIY" TargetMode="External"/><Relationship Id="rId426" Type="http://schemas.openxmlformats.org/officeDocument/2006/relationships/hyperlink" Target="https://talan.bank.gov.ua/get-user-certificate/Ksdkzna8rAoQPBSWVIed" TargetMode="External"/><Relationship Id="rId230" Type="http://schemas.openxmlformats.org/officeDocument/2006/relationships/hyperlink" Target="https://talan.bank.gov.ua/get-user-certificate/Ksdkzi9RUo-8ZblXLA16" TargetMode="External"/><Relationship Id="rId25" Type="http://schemas.openxmlformats.org/officeDocument/2006/relationships/hyperlink" Target="https://talan.bank.gov.ua/get-user-certificate/KsdkzfgDbphDRmyUr08Y" TargetMode="External"/><Relationship Id="rId67" Type="http://schemas.openxmlformats.org/officeDocument/2006/relationships/hyperlink" Target="https://talan.bank.gov.ua/get-user-certificate/Ksdkzn7mjUZdE8n9fhSh" TargetMode="External"/><Relationship Id="rId272" Type="http://schemas.openxmlformats.org/officeDocument/2006/relationships/hyperlink" Target="https://talan.bank.gov.ua/get-user-certificate/KsdkzDxDDzt1Yjm294KG" TargetMode="External"/><Relationship Id="rId328" Type="http://schemas.openxmlformats.org/officeDocument/2006/relationships/hyperlink" Target="https://talan.bank.gov.ua/get-user-certificate/Ksdkz8wctvY8zDtLxRjf" TargetMode="External"/><Relationship Id="rId132" Type="http://schemas.openxmlformats.org/officeDocument/2006/relationships/hyperlink" Target="https://talan.bank.gov.ua/get-user-certificate/KsdkzMzOz3l-5nv75kTw" TargetMode="External"/><Relationship Id="rId174" Type="http://schemas.openxmlformats.org/officeDocument/2006/relationships/hyperlink" Target="https://talan.bank.gov.ua/get-user-certificate/KsdkzaP7D0BR5H8jm8Ao" TargetMode="External"/><Relationship Id="rId381" Type="http://schemas.openxmlformats.org/officeDocument/2006/relationships/hyperlink" Target="https://talan.bank.gov.ua/get-user-certificate/KsdkzTAxNTXSjiQftTZI" TargetMode="External"/><Relationship Id="rId241" Type="http://schemas.openxmlformats.org/officeDocument/2006/relationships/hyperlink" Target="https://talan.bank.gov.ua/get-user-certificate/KsdkzYWX7o_fwBNc3jMC" TargetMode="External"/><Relationship Id="rId36" Type="http://schemas.openxmlformats.org/officeDocument/2006/relationships/hyperlink" Target="https://talan.bank.gov.ua/get-user-certificate/KsdkzuTj4OHy5pelseQD" TargetMode="External"/><Relationship Id="rId283" Type="http://schemas.openxmlformats.org/officeDocument/2006/relationships/hyperlink" Target="https://talan.bank.gov.ua/get-user-certificate/Ksdkzbsvd00Zbnp3lN9H" TargetMode="External"/><Relationship Id="rId339" Type="http://schemas.openxmlformats.org/officeDocument/2006/relationships/hyperlink" Target="https://talan.bank.gov.ua/get-user-certificate/Ksdkzf7yiIvNrUhP_xey" TargetMode="External"/><Relationship Id="rId78" Type="http://schemas.openxmlformats.org/officeDocument/2006/relationships/hyperlink" Target="https://talan.bank.gov.ua/get-user-certificate/KsdkzaEIIMN1CRD7icJb" TargetMode="External"/><Relationship Id="rId101" Type="http://schemas.openxmlformats.org/officeDocument/2006/relationships/hyperlink" Target="https://talan.bank.gov.ua/get-user-certificate/KsdkzLpwAy4uPyx-h1Pd" TargetMode="External"/><Relationship Id="rId143" Type="http://schemas.openxmlformats.org/officeDocument/2006/relationships/hyperlink" Target="https://talan.bank.gov.ua/get-user-certificate/KsdkzSzRbfnjHpjfdHaW" TargetMode="External"/><Relationship Id="rId185" Type="http://schemas.openxmlformats.org/officeDocument/2006/relationships/hyperlink" Target="https://talan.bank.gov.ua/get-user-certificate/KsdkzsWUegiRhj9e3lyK" TargetMode="External"/><Relationship Id="rId350" Type="http://schemas.openxmlformats.org/officeDocument/2006/relationships/hyperlink" Target="https://talan.bank.gov.ua/get-user-certificate/KsdkzhX3Q3Wtaff7NdAK" TargetMode="External"/><Relationship Id="rId406" Type="http://schemas.openxmlformats.org/officeDocument/2006/relationships/hyperlink" Target="https://talan.bank.gov.ua/get-user-certificate/Ksdkz7AvuN3SfxOnCLN8" TargetMode="External"/><Relationship Id="rId9" Type="http://schemas.openxmlformats.org/officeDocument/2006/relationships/hyperlink" Target="https://talan.bank.gov.ua/get-user-certificate/KsdkzgQvnzAhFdbteAO4" TargetMode="External"/><Relationship Id="rId210" Type="http://schemas.openxmlformats.org/officeDocument/2006/relationships/hyperlink" Target="https://talan.bank.gov.ua/get-user-certificate/Ksdkz7ttWBeo6B5clvJn" TargetMode="External"/><Relationship Id="rId392" Type="http://schemas.openxmlformats.org/officeDocument/2006/relationships/hyperlink" Target="https://talan.bank.gov.ua/get-user-certificate/KsdkzFzspwp16Lp0DoT-" TargetMode="External"/><Relationship Id="rId252" Type="http://schemas.openxmlformats.org/officeDocument/2006/relationships/hyperlink" Target="https://talan.bank.gov.ua/get-user-certificate/KsdkzcG9aMIhmnnL8fsg" TargetMode="External"/><Relationship Id="rId294" Type="http://schemas.openxmlformats.org/officeDocument/2006/relationships/hyperlink" Target="https://talan.bank.gov.ua/get-user-certificate/KsdkzhqSph5AHZmuhomD" TargetMode="External"/><Relationship Id="rId308" Type="http://schemas.openxmlformats.org/officeDocument/2006/relationships/hyperlink" Target="https://talan.bank.gov.ua/get-user-certificate/KsdkzTA_lmlyh2NCGSNe" TargetMode="External"/><Relationship Id="rId47" Type="http://schemas.openxmlformats.org/officeDocument/2006/relationships/hyperlink" Target="https://talan.bank.gov.ua/get-user-certificate/KsdkzVoSijkXTw0g3ZGo" TargetMode="External"/><Relationship Id="rId89" Type="http://schemas.openxmlformats.org/officeDocument/2006/relationships/hyperlink" Target="https://talan.bank.gov.ua/get-user-certificate/KsdkzACDW6-VIl6S_2SS" TargetMode="External"/><Relationship Id="rId112" Type="http://schemas.openxmlformats.org/officeDocument/2006/relationships/hyperlink" Target="https://talan.bank.gov.ua/get-user-certificate/Ksdkz1nmJ-knApNTTe-n" TargetMode="External"/><Relationship Id="rId154" Type="http://schemas.openxmlformats.org/officeDocument/2006/relationships/hyperlink" Target="https://talan.bank.gov.ua/get-user-certificate/KsdkzMpFhsR_AIZenMAD" TargetMode="External"/><Relationship Id="rId361" Type="http://schemas.openxmlformats.org/officeDocument/2006/relationships/hyperlink" Target="https://talan.bank.gov.ua/get-user-certificate/Ksdkzgm-Ow1ghYAyGOei" TargetMode="External"/><Relationship Id="rId196" Type="http://schemas.openxmlformats.org/officeDocument/2006/relationships/hyperlink" Target="https://talan.bank.gov.ua/get-user-certificate/Ksdkz8iMHj3QZUvLRyN9" TargetMode="External"/><Relationship Id="rId417" Type="http://schemas.openxmlformats.org/officeDocument/2006/relationships/hyperlink" Target="https://talan.bank.gov.ua/get-user-certificate/KsdkzksxCfblcOtrAsf5" TargetMode="External"/><Relationship Id="rId16" Type="http://schemas.openxmlformats.org/officeDocument/2006/relationships/hyperlink" Target="https://talan.bank.gov.ua/get-user-certificate/KsdkzIHwY24Bjs08FzxY" TargetMode="External"/><Relationship Id="rId221" Type="http://schemas.openxmlformats.org/officeDocument/2006/relationships/hyperlink" Target="https://talan.bank.gov.ua/get-user-certificate/KsdkzWTb26-bTNRGBSVh" TargetMode="External"/><Relationship Id="rId263" Type="http://schemas.openxmlformats.org/officeDocument/2006/relationships/hyperlink" Target="https://talan.bank.gov.ua/get-user-certificate/Ksdkzyd5FiNXkho-lhJb" TargetMode="External"/><Relationship Id="rId319" Type="http://schemas.openxmlformats.org/officeDocument/2006/relationships/hyperlink" Target="https://talan.bank.gov.ua/get-user-certificate/KsdkzSUcsnEA1LnZ6UCC" TargetMode="External"/><Relationship Id="rId58" Type="http://schemas.openxmlformats.org/officeDocument/2006/relationships/hyperlink" Target="https://talan.bank.gov.ua/get-user-certificate/KsdkzO7wsFq5kvILkHHW" TargetMode="External"/><Relationship Id="rId123" Type="http://schemas.openxmlformats.org/officeDocument/2006/relationships/hyperlink" Target="https://talan.bank.gov.ua/get-user-certificate/KsdkzOc5kvMn8Xx8xlrJ" TargetMode="External"/><Relationship Id="rId330" Type="http://schemas.openxmlformats.org/officeDocument/2006/relationships/hyperlink" Target="https://talan.bank.gov.ua/get-user-certificate/KsdkzLAHDvuw6ZoJXyQP" TargetMode="External"/><Relationship Id="rId165" Type="http://schemas.openxmlformats.org/officeDocument/2006/relationships/hyperlink" Target="https://talan.bank.gov.ua/get-user-certificate/KsdkzDw6Vh9MoHpG34kX" TargetMode="External"/><Relationship Id="rId372" Type="http://schemas.openxmlformats.org/officeDocument/2006/relationships/hyperlink" Target="https://talan.bank.gov.ua/get-user-certificate/KsdkzeuVbVfswDavR3ls" TargetMode="External"/><Relationship Id="rId428" Type="http://schemas.openxmlformats.org/officeDocument/2006/relationships/hyperlink" Target="https://talan.bank.gov.ua/get-user-certificate/Ksdkz1g66TMH9GSCPg7w" TargetMode="External"/><Relationship Id="rId232" Type="http://schemas.openxmlformats.org/officeDocument/2006/relationships/hyperlink" Target="https://talan.bank.gov.ua/get-user-certificate/KsdkzcCpPuFCmQAlHnlp" TargetMode="External"/><Relationship Id="rId274" Type="http://schemas.openxmlformats.org/officeDocument/2006/relationships/hyperlink" Target="https://talan.bank.gov.ua/get-user-certificate/KsdkzNaRyKgdhEuQKx_6" TargetMode="External"/><Relationship Id="rId27" Type="http://schemas.openxmlformats.org/officeDocument/2006/relationships/hyperlink" Target="https://talan.bank.gov.ua/get-user-certificate/Ksdkzr-lcnu66YQzOyRp" TargetMode="External"/><Relationship Id="rId69" Type="http://schemas.openxmlformats.org/officeDocument/2006/relationships/hyperlink" Target="https://talan.bank.gov.ua/get-user-certificate/KsdkzzQOcAW_x8TP6Ndv" TargetMode="External"/><Relationship Id="rId134" Type="http://schemas.openxmlformats.org/officeDocument/2006/relationships/hyperlink" Target="https://talan.bank.gov.ua/get-user-certificate/Ksdkz6IUA6t6bmrexDcE" TargetMode="External"/><Relationship Id="rId80" Type="http://schemas.openxmlformats.org/officeDocument/2006/relationships/hyperlink" Target="https://talan.bank.gov.ua/get-user-certificate/Ksdkz2ZvQiU8iB_t-j-k" TargetMode="External"/><Relationship Id="rId176" Type="http://schemas.openxmlformats.org/officeDocument/2006/relationships/hyperlink" Target="https://talan.bank.gov.ua/get-user-certificate/Ksdkz6WcQ-6D5dB-M20c" TargetMode="External"/><Relationship Id="rId341" Type="http://schemas.openxmlformats.org/officeDocument/2006/relationships/hyperlink" Target="https://talan.bank.gov.ua/get-user-certificate/KsdkzjFjlxnScNe0h7q9" TargetMode="External"/><Relationship Id="rId383" Type="http://schemas.openxmlformats.org/officeDocument/2006/relationships/hyperlink" Target="https://talan.bank.gov.ua/get-user-certificate/KsdkzqAbPum_k4HqWusA" TargetMode="External"/><Relationship Id="rId201" Type="http://schemas.openxmlformats.org/officeDocument/2006/relationships/hyperlink" Target="https://talan.bank.gov.ua/get-user-certificate/KsdkzI2qV3fIJtP67MrH" TargetMode="External"/><Relationship Id="rId243" Type="http://schemas.openxmlformats.org/officeDocument/2006/relationships/hyperlink" Target="https://talan.bank.gov.ua/get-user-certificate/Ksdkzn8jgkrTDa45pS_e" TargetMode="External"/><Relationship Id="rId285" Type="http://schemas.openxmlformats.org/officeDocument/2006/relationships/hyperlink" Target="https://talan.bank.gov.ua/get-user-certificate/Ksdkz9KdD2PqPtD_mtgX" TargetMode="External"/><Relationship Id="rId38" Type="http://schemas.openxmlformats.org/officeDocument/2006/relationships/hyperlink" Target="https://talan.bank.gov.ua/get-user-certificate/KsdkzQcdzGyHcNgpS6rv" TargetMode="External"/><Relationship Id="rId103" Type="http://schemas.openxmlformats.org/officeDocument/2006/relationships/hyperlink" Target="https://talan.bank.gov.ua/get-user-certificate/Ksdkz9o8UCexOry-5rjs" TargetMode="External"/><Relationship Id="rId310" Type="http://schemas.openxmlformats.org/officeDocument/2006/relationships/hyperlink" Target="https://talan.bank.gov.ua/get-user-certificate/KsdkzCAv0G9ykDcLBUTh" TargetMode="External"/><Relationship Id="rId91" Type="http://schemas.openxmlformats.org/officeDocument/2006/relationships/hyperlink" Target="https://talan.bank.gov.ua/get-user-certificate/KsdkzF0GKTidJBOP1bLY" TargetMode="External"/><Relationship Id="rId145" Type="http://schemas.openxmlformats.org/officeDocument/2006/relationships/hyperlink" Target="https://talan.bank.gov.ua/get-user-certificate/KsdkzyRgpRn5LV83q6M0" TargetMode="External"/><Relationship Id="rId187" Type="http://schemas.openxmlformats.org/officeDocument/2006/relationships/hyperlink" Target="https://talan.bank.gov.ua/get-user-certificate/KsdkzfclT5FAd8XWx0Ki" TargetMode="External"/><Relationship Id="rId352" Type="http://schemas.openxmlformats.org/officeDocument/2006/relationships/hyperlink" Target="https://talan.bank.gov.ua/get-user-certificate/KsdkzAe3NjDYA7Aa12w3" TargetMode="External"/><Relationship Id="rId394" Type="http://schemas.openxmlformats.org/officeDocument/2006/relationships/hyperlink" Target="https://talan.bank.gov.ua/get-user-certificate/Ksdkz2pXOHdfE9AxfqKl" TargetMode="External"/><Relationship Id="rId408" Type="http://schemas.openxmlformats.org/officeDocument/2006/relationships/hyperlink" Target="https://talan.bank.gov.ua/get-user-certificate/Ksdkz37uZKJjoPFfJ_rE" TargetMode="External"/><Relationship Id="rId1" Type="http://schemas.openxmlformats.org/officeDocument/2006/relationships/hyperlink" Target="https://talan.bank.gov.ua/get-user-certificate/Ksdkzg4OG7O_Re0Y3OSi" TargetMode="External"/><Relationship Id="rId212" Type="http://schemas.openxmlformats.org/officeDocument/2006/relationships/hyperlink" Target="https://talan.bank.gov.ua/get-user-certificate/Ksdkz6XtLa-ygjukU6D5" TargetMode="External"/><Relationship Id="rId233" Type="http://schemas.openxmlformats.org/officeDocument/2006/relationships/hyperlink" Target="https://talan.bank.gov.ua/get-user-certificate/KsdkzFyVeHX133HWwr_o" TargetMode="External"/><Relationship Id="rId254" Type="http://schemas.openxmlformats.org/officeDocument/2006/relationships/hyperlink" Target="https://talan.bank.gov.ua/get-user-certificate/KsdkzG9tRls82vyvskdJ" TargetMode="External"/><Relationship Id="rId28" Type="http://schemas.openxmlformats.org/officeDocument/2006/relationships/hyperlink" Target="https://talan.bank.gov.ua/get-user-certificate/KsdkzCaIpN4HvpEzTmvm" TargetMode="External"/><Relationship Id="rId49" Type="http://schemas.openxmlformats.org/officeDocument/2006/relationships/hyperlink" Target="https://talan.bank.gov.ua/get-user-certificate/Ksdkzp6m50_lVBF69ahV" TargetMode="External"/><Relationship Id="rId114" Type="http://schemas.openxmlformats.org/officeDocument/2006/relationships/hyperlink" Target="https://talan.bank.gov.ua/get-user-certificate/Ksdkz3hYjvLnaWIRMQxn" TargetMode="External"/><Relationship Id="rId275" Type="http://schemas.openxmlformats.org/officeDocument/2006/relationships/hyperlink" Target="https://talan.bank.gov.ua/get-user-certificate/KsdkzNxDZLbbBLls4P8L" TargetMode="External"/><Relationship Id="rId296" Type="http://schemas.openxmlformats.org/officeDocument/2006/relationships/hyperlink" Target="https://talan.bank.gov.ua/get-user-certificate/KsdkzxYGxqkfRm00yEfK" TargetMode="External"/><Relationship Id="rId300" Type="http://schemas.openxmlformats.org/officeDocument/2006/relationships/hyperlink" Target="https://talan.bank.gov.ua/get-user-certificate/KsdkzXRWxsSkbV0yh-mD" TargetMode="External"/><Relationship Id="rId60" Type="http://schemas.openxmlformats.org/officeDocument/2006/relationships/hyperlink" Target="https://talan.bank.gov.ua/get-user-certificate/KsdkzVplDDp_nk8-nP_A" TargetMode="External"/><Relationship Id="rId81" Type="http://schemas.openxmlformats.org/officeDocument/2006/relationships/hyperlink" Target="https://talan.bank.gov.ua/get-user-certificate/KsdkzTopXK64CRkgnyFI" TargetMode="External"/><Relationship Id="rId135" Type="http://schemas.openxmlformats.org/officeDocument/2006/relationships/hyperlink" Target="https://talan.bank.gov.ua/get-user-certificate/Ksdkz2QxFCcVUxsaTY-8" TargetMode="External"/><Relationship Id="rId156" Type="http://schemas.openxmlformats.org/officeDocument/2006/relationships/hyperlink" Target="https://talan.bank.gov.ua/get-user-certificate/Ksdkznj0AFRPUrTvjso5" TargetMode="External"/><Relationship Id="rId177" Type="http://schemas.openxmlformats.org/officeDocument/2006/relationships/hyperlink" Target="https://talan.bank.gov.ua/get-user-certificate/Ksdkz_hn8uv0467W7wh7" TargetMode="External"/><Relationship Id="rId198" Type="http://schemas.openxmlformats.org/officeDocument/2006/relationships/hyperlink" Target="https://talan.bank.gov.ua/get-user-certificate/Ksdkzye-Fh2fvVxCWlXs" TargetMode="External"/><Relationship Id="rId321" Type="http://schemas.openxmlformats.org/officeDocument/2006/relationships/hyperlink" Target="https://talan.bank.gov.ua/get-user-certificate/KsdkzrZ__u8VSceAJt9d" TargetMode="External"/><Relationship Id="rId342" Type="http://schemas.openxmlformats.org/officeDocument/2006/relationships/hyperlink" Target="https://talan.bank.gov.ua/get-user-certificate/KsdkzDAQz_iyFBKVCewt" TargetMode="External"/><Relationship Id="rId363" Type="http://schemas.openxmlformats.org/officeDocument/2006/relationships/hyperlink" Target="https://talan.bank.gov.ua/get-user-certificate/Ksdkz6J0zP4IiwGaqvp7" TargetMode="External"/><Relationship Id="rId384" Type="http://schemas.openxmlformats.org/officeDocument/2006/relationships/hyperlink" Target="https://talan.bank.gov.ua/get-user-certificate/KsdkzGHF_Hp7au2ozJ0F" TargetMode="External"/><Relationship Id="rId419" Type="http://schemas.openxmlformats.org/officeDocument/2006/relationships/hyperlink" Target="https://talan.bank.gov.ua/get-user-certificate/KsdkzxqTf7TI8DjmzsjL" TargetMode="External"/><Relationship Id="rId202" Type="http://schemas.openxmlformats.org/officeDocument/2006/relationships/hyperlink" Target="https://talan.bank.gov.ua/get-user-certificate/KsdkzWJ9bVi56fgaA01A" TargetMode="External"/><Relationship Id="rId223" Type="http://schemas.openxmlformats.org/officeDocument/2006/relationships/hyperlink" Target="https://talan.bank.gov.ua/get-user-certificate/KsdkzEsMRUmNLG87PZBp" TargetMode="External"/><Relationship Id="rId244" Type="http://schemas.openxmlformats.org/officeDocument/2006/relationships/hyperlink" Target="https://talan.bank.gov.ua/get-user-certificate/KsdkzCwcZ9nJsqOA8aAf" TargetMode="External"/><Relationship Id="rId430" Type="http://schemas.openxmlformats.org/officeDocument/2006/relationships/hyperlink" Target="https://talan.bank.gov.ua/get-user-certificate/kPlEezV2kft2aiEpY_9L" TargetMode="External"/><Relationship Id="rId18" Type="http://schemas.openxmlformats.org/officeDocument/2006/relationships/hyperlink" Target="https://talan.bank.gov.ua/get-user-certificate/KsdkznzMA5Pr97KGXnQ-" TargetMode="External"/><Relationship Id="rId39" Type="http://schemas.openxmlformats.org/officeDocument/2006/relationships/hyperlink" Target="https://talan.bank.gov.ua/get-user-certificate/Ksdkzo5-k-0tg9GkfnFS" TargetMode="External"/><Relationship Id="rId265" Type="http://schemas.openxmlformats.org/officeDocument/2006/relationships/hyperlink" Target="https://talan.bank.gov.ua/get-user-certificate/KsdkzmWRVXtlm9s2iCTg" TargetMode="External"/><Relationship Id="rId286" Type="http://schemas.openxmlformats.org/officeDocument/2006/relationships/hyperlink" Target="https://talan.bank.gov.ua/get-user-certificate/KsdkzQbWM6RyJhKWayw0" TargetMode="External"/><Relationship Id="rId50" Type="http://schemas.openxmlformats.org/officeDocument/2006/relationships/hyperlink" Target="https://talan.bank.gov.ua/get-user-certificate/KsdkztJwgzMaDL7t6GYs" TargetMode="External"/><Relationship Id="rId104" Type="http://schemas.openxmlformats.org/officeDocument/2006/relationships/hyperlink" Target="https://talan.bank.gov.ua/get-user-certificate/KsdkzCCeFCcpzuzvdR4k" TargetMode="External"/><Relationship Id="rId125" Type="http://schemas.openxmlformats.org/officeDocument/2006/relationships/hyperlink" Target="https://talan.bank.gov.ua/get-user-certificate/Ksdkzh6ccPBtKgZIW2gb" TargetMode="External"/><Relationship Id="rId146" Type="http://schemas.openxmlformats.org/officeDocument/2006/relationships/hyperlink" Target="https://talan.bank.gov.ua/get-user-certificate/Ksdkz04IMNNXGFc5BAZc" TargetMode="External"/><Relationship Id="rId167" Type="http://schemas.openxmlformats.org/officeDocument/2006/relationships/hyperlink" Target="https://talan.bank.gov.ua/get-user-certificate/Ksdkzy4eDTIMxZo2VO1U" TargetMode="External"/><Relationship Id="rId188" Type="http://schemas.openxmlformats.org/officeDocument/2006/relationships/hyperlink" Target="https://talan.bank.gov.ua/get-user-certificate/KsdkzAT7bjvzcX91sq8B" TargetMode="External"/><Relationship Id="rId311" Type="http://schemas.openxmlformats.org/officeDocument/2006/relationships/hyperlink" Target="https://talan.bank.gov.ua/get-user-certificate/KsdkzT1ikc3y8Hl3p3OV" TargetMode="External"/><Relationship Id="rId332" Type="http://schemas.openxmlformats.org/officeDocument/2006/relationships/hyperlink" Target="https://talan.bank.gov.ua/get-user-certificate/KsdkzWXQCRFzTzm2X7-k" TargetMode="External"/><Relationship Id="rId353" Type="http://schemas.openxmlformats.org/officeDocument/2006/relationships/hyperlink" Target="https://talan.bank.gov.ua/get-user-certificate/KsdkzXZqo2eiVY54UMNV" TargetMode="External"/><Relationship Id="rId374" Type="http://schemas.openxmlformats.org/officeDocument/2006/relationships/hyperlink" Target="https://talan.bank.gov.ua/get-user-certificate/KsdkzofTnFfU9wTh8YUY" TargetMode="External"/><Relationship Id="rId395" Type="http://schemas.openxmlformats.org/officeDocument/2006/relationships/hyperlink" Target="https://talan.bank.gov.ua/get-user-certificate/KsdkzxGl_KLZ0xT9V-rZ" TargetMode="External"/><Relationship Id="rId409" Type="http://schemas.openxmlformats.org/officeDocument/2006/relationships/hyperlink" Target="https://talan.bank.gov.ua/get-user-certificate/KsdkzeeNhRQfLbOOipYv" TargetMode="External"/><Relationship Id="rId71" Type="http://schemas.openxmlformats.org/officeDocument/2006/relationships/hyperlink" Target="https://talan.bank.gov.ua/get-user-certificate/Ksdkz6llw345iig232x5" TargetMode="External"/><Relationship Id="rId92" Type="http://schemas.openxmlformats.org/officeDocument/2006/relationships/hyperlink" Target="https://talan.bank.gov.ua/get-user-certificate/KsdkzYcGyGMPDL6SopWo" TargetMode="External"/><Relationship Id="rId213" Type="http://schemas.openxmlformats.org/officeDocument/2006/relationships/hyperlink" Target="https://talan.bank.gov.ua/get-user-certificate/KsdkzW6LMIAkj6ylMm6w" TargetMode="External"/><Relationship Id="rId234" Type="http://schemas.openxmlformats.org/officeDocument/2006/relationships/hyperlink" Target="https://talan.bank.gov.ua/get-user-certificate/Ksdkzsoy-V4AuEU8YJMK" TargetMode="External"/><Relationship Id="rId420" Type="http://schemas.openxmlformats.org/officeDocument/2006/relationships/hyperlink" Target="https://talan.bank.gov.ua/get-user-certificate/KsdkzIZBizWN5G3hJD9j" TargetMode="External"/><Relationship Id="rId2" Type="http://schemas.openxmlformats.org/officeDocument/2006/relationships/hyperlink" Target="https://talan.bank.gov.ua/get-user-certificate/KsdkzKymztD2lS1YP7GD" TargetMode="External"/><Relationship Id="rId29" Type="http://schemas.openxmlformats.org/officeDocument/2006/relationships/hyperlink" Target="https://talan.bank.gov.ua/get-user-certificate/KsdkzM1qaHaF3cXkn0Cp" TargetMode="External"/><Relationship Id="rId255" Type="http://schemas.openxmlformats.org/officeDocument/2006/relationships/hyperlink" Target="https://talan.bank.gov.ua/get-user-certificate/KsdkzSqy7E_hXNxPxsuG" TargetMode="External"/><Relationship Id="rId276" Type="http://schemas.openxmlformats.org/officeDocument/2006/relationships/hyperlink" Target="https://talan.bank.gov.ua/get-user-certificate/KsdkzAnjbm9D6P1ZZN4g" TargetMode="External"/><Relationship Id="rId297" Type="http://schemas.openxmlformats.org/officeDocument/2006/relationships/hyperlink" Target="https://talan.bank.gov.ua/get-user-certificate/KsdkzFxo_rX4POEusdao" TargetMode="External"/><Relationship Id="rId40" Type="http://schemas.openxmlformats.org/officeDocument/2006/relationships/hyperlink" Target="https://talan.bank.gov.ua/get-user-certificate/KsdkzlZ2YSwe0a3Y0ZQ8" TargetMode="External"/><Relationship Id="rId115" Type="http://schemas.openxmlformats.org/officeDocument/2006/relationships/hyperlink" Target="https://talan.bank.gov.ua/get-user-certificate/Ksdkzq3e5uQ6IMhn6Jij" TargetMode="External"/><Relationship Id="rId136" Type="http://schemas.openxmlformats.org/officeDocument/2006/relationships/hyperlink" Target="https://talan.bank.gov.ua/get-user-certificate/Ksdkzx_7bPQ0eIyVrZTK" TargetMode="External"/><Relationship Id="rId157" Type="http://schemas.openxmlformats.org/officeDocument/2006/relationships/hyperlink" Target="https://talan.bank.gov.ua/get-user-certificate/Ksdkzv3eOH0-R29egAz7" TargetMode="External"/><Relationship Id="rId178" Type="http://schemas.openxmlformats.org/officeDocument/2006/relationships/hyperlink" Target="https://talan.bank.gov.ua/get-user-certificate/KsdkzapafuJlua_AKJ2N" TargetMode="External"/><Relationship Id="rId301" Type="http://schemas.openxmlformats.org/officeDocument/2006/relationships/hyperlink" Target="https://talan.bank.gov.ua/get-user-certificate/KsdkzAt_fBA2jJ0akVhZ" TargetMode="External"/><Relationship Id="rId322" Type="http://schemas.openxmlformats.org/officeDocument/2006/relationships/hyperlink" Target="https://talan.bank.gov.ua/get-user-certificate/KsdkzptqqwBrZ5-B0Wa1" TargetMode="External"/><Relationship Id="rId343" Type="http://schemas.openxmlformats.org/officeDocument/2006/relationships/hyperlink" Target="https://talan.bank.gov.ua/get-user-certificate/Ksdkz8fvCiiEITHlrfWq" TargetMode="External"/><Relationship Id="rId364" Type="http://schemas.openxmlformats.org/officeDocument/2006/relationships/hyperlink" Target="https://talan.bank.gov.ua/get-user-certificate/KsdkzMKRu1cshc-aUlbL" TargetMode="External"/><Relationship Id="rId61" Type="http://schemas.openxmlformats.org/officeDocument/2006/relationships/hyperlink" Target="https://talan.bank.gov.ua/get-user-certificate/KsdkzDaTk4qptTwk_vRT" TargetMode="External"/><Relationship Id="rId82" Type="http://schemas.openxmlformats.org/officeDocument/2006/relationships/hyperlink" Target="https://talan.bank.gov.ua/get-user-certificate/KsdkztsNqHQuPOwi8_la" TargetMode="External"/><Relationship Id="rId199" Type="http://schemas.openxmlformats.org/officeDocument/2006/relationships/hyperlink" Target="https://talan.bank.gov.ua/get-user-certificate/Ksdkz_K4QVtaLJAV2S9U" TargetMode="External"/><Relationship Id="rId203" Type="http://schemas.openxmlformats.org/officeDocument/2006/relationships/hyperlink" Target="https://talan.bank.gov.ua/get-user-certificate/KsdkzyqzjlOx5XVN-Yu0" TargetMode="External"/><Relationship Id="rId385" Type="http://schemas.openxmlformats.org/officeDocument/2006/relationships/hyperlink" Target="https://talan.bank.gov.ua/get-user-certificate/KsdkzmGX2QtwpGe1X6lG" TargetMode="External"/><Relationship Id="rId19" Type="http://schemas.openxmlformats.org/officeDocument/2006/relationships/hyperlink" Target="https://talan.bank.gov.ua/get-user-certificate/Ksdkz4PMlqThxlpgyacO" TargetMode="External"/><Relationship Id="rId224" Type="http://schemas.openxmlformats.org/officeDocument/2006/relationships/hyperlink" Target="https://talan.bank.gov.ua/get-user-certificate/KsdkzVkbAf9Kh-CX1f3V" TargetMode="External"/><Relationship Id="rId245" Type="http://schemas.openxmlformats.org/officeDocument/2006/relationships/hyperlink" Target="https://talan.bank.gov.ua/get-user-certificate/KsdkzusB_NXXS9exhGBu" TargetMode="External"/><Relationship Id="rId266" Type="http://schemas.openxmlformats.org/officeDocument/2006/relationships/hyperlink" Target="https://talan.bank.gov.ua/get-user-certificate/KsdkznKv2nyV_BFrtY8C" TargetMode="External"/><Relationship Id="rId287" Type="http://schemas.openxmlformats.org/officeDocument/2006/relationships/hyperlink" Target="https://talan.bank.gov.ua/get-user-certificate/KsdkzAQZ1v5Bbjaax5Lo" TargetMode="External"/><Relationship Id="rId410" Type="http://schemas.openxmlformats.org/officeDocument/2006/relationships/hyperlink" Target="https://talan.bank.gov.ua/get-user-certificate/Ksdkz8VzjwdmSj0QnBjL" TargetMode="External"/><Relationship Id="rId431" Type="http://schemas.openxmlformats.org/officeDocument/2006/relationships/hyperlink" Target="https://talan.bank.gov.ua/get-user-certificate/TKqoEpIon6eNMWB8wt9V" TargetMode="External"/><Relationship Id="rId30" Type="http://schemas.openxmlformats.org/officeDocument/2006/relationships/hyperlink" Target="https://talan.bank.gov.ua/get-user-certificate/Ksdkzms52LaKM1lwdtFh" TargetMode="External"/><Relationship Id="rId105" Type="http://schemas.openxmlformats.org/officeDocument/2006/relationships/hyperlink" Target="https://talan.bank.gov.ua/get-user-certificate/Ksdkzr_5EhtPMAAABmbr" TargetMode="External"/><Relationship Id="rId126" Type="http://schemas.openxmlformats.org/officeDocument/2006/relationships/hyperlink" Target="https://talan.bank.gov.ua/get-user-certificate/KsdkzlvBbHxrRKcUTDUu" TargetMode="External"/><Relationship Id="rId147" Type="http://schemas.openxmlformats.org/officeDocument/2006/relationships/hyperlink" Target="https://talan.bank.gov.ua/get-user-certificate/Ksdkzg3UTzglS6tZcoFi" TargetMode="External"/><Relationship Id="rId168" Type="http://schemas.openxmlformats.org/officeDocument/2006/relationships/hyperlink" Target="https://talan.bank.gov.ua/get-user-certificate/KsdkzQAtSpGW_Ffb1Wjg" TargetMode="External"/><Relationship Id="rId312" Type="http://schemas.openxmlformats.org/officeDocument/2006/relationships/hyperlink" Target="https://talan.bank.gov.ua/get-user-certificate/KsdkzCOzxUWXHB522hrX" TargetMode="External"/><Relationship Id="rId333" Type="http://schemas.openxmlformats.org/officeDocument/2006/relationships/hyperlink" Target="https://talan.bank.gov.ua/get-user-certificate/KsdkzRyhOXxa7mpj7PGQ" TargetMode="External"/><Relationship Id="rId354" Type="http://schemas.openxmlformats.org/officeDocument/2006/relationships/hyperlink" Target="https://talan.bank.gov.ua/get-user-certificate/KsdkzfFkCX15hakKybKh" TargetMode="External"/><Relationship Id="rId51" Type="http://schemas.openxmlformats.org/officeDocument/2006/relationships/hyperlink" Target="https://talan.bank.gov.ua/get-user-certificate/KsdkzhozoYNGaU9CmPxc" TargetMode="External"/><Relationship Id="rId72" Type="http://schemas.openxmlformats.org/officeDocument/2006/relationships/hyperlink" Target="https://talan.bank.gov.ua/get-user-certificate/KsdkzzLawDJXGaShFtpG" TargetMode="External"/><Relationship Id="rId93" Type="http://schemas.openxmlformats.org/officeDocument/2006/relationships/hyperlink" Target="https://talan.bank.gov.ua/get-user-certificate/Ksdkzp3xWrW-Hpg0fxzn" TargetMode="External"/><Relationship Id="rId189" Type="http://schemas.openxmlformats.org/officeDocument/2006/relationships/hyperlink" Target="https://talan.bank.gov.ua/get-user-certificate/KsdkzKoISv2mGRGhhDrG" TargetMode="External"/><Relationship Id="rId375" Type="http://schemas.openxmlformats.org/officeDocument/2006/relationships/hyperlink" Target="https://talan.bank.gov.ua/get-user-certificate/Ksdkz3-em2Uyg8-4euIm" TargetMode="External"/><Relationship Id="rId396" Type="http://schemas.openxmlformats.org/officeDocument/2006/relationships/hyperlink" Target="https://talan.bank.gov.ua/get-user-certificate/KsdkzcgfBJn8WvtG0nzG" TargetMode="External"/><Relationship Id="rId3" Type="http://schemas.openxmlformats.org/officeDocument/2006/relationships/hyperlink" Target="https://talan.bank.gov.ua/get-user-certificate/Ksdkz01EbhIgCFvNV56E" TargetMode="External"/><Relationship Id="rId214" Type="http://schemas.openxmlformats.org/officeDocument/2006/relationships/hyperlink" Target="https://talan.bank.gov.ua/get-user-certificate/Ksdkz3BA00xNUARnp2PE" TargetMode="External"/><Relationship Id="rId235" Type="http://schemas.openxmlformats.org/officeDocument/2006/relationships/hyperlink" Target="https://talan.bank.gov.ua/get-user-certificate/KsdkzNez1wkAp7xU3zaM" TargetMode="External"/><Relationship Id="rId256" Type="http://schemas.openxmlformats.org/officeDocument/2006/relationships/hyperlink" Target="https://talan.bank.gov.ua/get-user-certificate/KsdkzFWa4bORliLwwjhH" TargetMode="External"/><Relationship Id="rId277" Type="http://schemas.openxmlformats.org/officeDocument/2006/relationships/hyperlink" Target="https://talan.bank.gov.ua/get-user-certificate/KsdkzUg_uKyAMm8FJVCH" TargetMode="External"/><Relationship Id="rId298" Type="http://schemas.openxmlformats.org/officeDocument/2006/relationships/hyperlink" Target="https://talan.bank.gov.ua/get-user-certificate/KsdkzHhEYMq85DFjqgXi" TargetMode="External"/><Relationship Id="rId400" Type="http://schemas.openxmlformats.org/officeDocument/2006/relationships/hyperlink" Target="https://talan.bank.gov.ua/get-user-certificate/Ksdkzps0SkuoUHV7rniK" TargetMode="External"/><Relationship Id="rId421" Type="http://schemas.openxmlformats.org/officeDocument/2006/relationships/hyperlink" Target="https://talan.bank.gov.ua/get-user-certificate/KsdkzXMIYzqNdyqDYUEp" TargetMode="External"/><Relationship Id="rId116" Type="http://schemas.openxmlformats.org/officeDocument/2006/relationships/hyperlink" Target="https://talan.bank.gov.ua/get-user-certificate/Ksdkzo7LooTCF9aRmSNJ" TargetMode="External"/><Relationship Id="rId137" Type="http://schemas.openxmlformats.org/officeDocument/2006/relationships/hyperlink" Target="https://talan.bank.gov.ua/get-user-certificate/KsdkzsNGemJsxz7-GvKn" TargetMode="External"/><Relationship Id="rId158" Type="http://schemas.openxmlformats.org/officeDocument/2006/relationships/hyperlink" Target="https://talan.bank.gov.ua/get-user-certificate/Ksdkzx0N4yq8s1bTxZun" TargetMode="External"/><Relationship Id="rId302" Type="http://schemas.openxmlformats.org/officeDocument/2006/relationships/hyperlink" Target="https://talan.bank.gov.ua/get-user-certificate/KsdkzOkBTgtvDrSl0a4B" TargetMode="External"/><Relationship Id="rId323" Type="http://schemas.openxmlformats.org/officeDocument/2006/relationships/hyperlink" Target="https://talan.bank.gov.ua/get-user-certificate/KsdkzqFSL5QvW9xMpSP4" TargetMode="External"/><Relationship Id="rId344" Type="http://schemas.openxmlformats.org/officeDocument/2006/relationships/hyperlink" Target="https://talan.bank.gov.ua/get-user-certificate/KsdkzmljW3P1L4zYdK3c" TargetMode="External"/><Relationship Id="rId20" Type="http://schemas.openxmlformats.org/officeDocument/2006/relationships/hyperlink" Target="https://talan.bank.gov.ua/get-user-certificate/Ksdkzy-x7uhv1UOrkFvz" TargetMode="External"/><Relationship Id="rId41" Type="http://schemas.openxmlformats.org/officeDocument/2006/relationships/hyperlink" Target="https://talan.bank.gov.ua/get-user-certificate/KsdkzdkSdpIVUrJamsuV" TargetMode="External"/><Relationship Id="rId62" Type="http://schemas.openxmlformats.org/officeDocument/2006/relationships/hyperlink" Target="https://talan.bank.gov.ua/get-user-certificate/KsdkzemKs9qrJSwBts5t" TargetMode="External"/><Relationship Id="rId83" Type="http://schemas.openxmlformats.org/officeDocument/2006/relationships/hyperlink" Target="https://talan.bank.gov.ua/get-user-certificate/Ksdkzg_eg9eZjiWw0X0y" TargetMode="External"/><Relationship Id="rId179" Type="http://schemas.openxmlformats.org/officeDocument/2006/relationships/hyperlink" Target="https://talan.bank.gov.ua/get-user-certificate/Ksdkz-rhkov2WwX6ACh4" TargetMode="External"/><Relationship Id="rId365" Type="http://schemas.openxmlformats.org/officeDocument/2006/relationships/hyperlink" Target="https://talan.bank.gov.ua/get-user-certificate/Ksdkzp4Ue7oV3tCWkxw2" TargetMode="External"/><Relationship Id="rId386" Type="http://schemas.openxmlformats.org/officeDocument/2006/relationships/hyperlink" Target="https://talan.bank.gov.ua/get-user-certificate/Ksdkz80FlO47At9c2okv" TargetMode="External"/><Relationship Id="rId190" Type="http://schemas.openxmlformats.org/officeDocument/2006/relationships/hyperlink" Target="https://talan.bank.gov.ua/get-user-certificate/Ksdkz5IHZc37_lOMPszT" TargetMode="External"/><Relationship Id="rId204" Type="http://schemas.openxmlformats.org/officeDocument/2006/relationships/hyperlink" Target="https://talan.bank.gov.ua/get-user-certificate/KsdkzGeO4RZC0WUFri2K" TargetMode="External"/><Relationship Id="rId225" Type="http://schemas.openxmlformats.org/officeDocument/2006/relationships/hyperlink" Target="https://talan.bank.gov.ua/get-user-certificate/KsdkzvfbFc5jGZJRWWqY" TargetMode="External"/><Relationship Id="rId246" Type="http://schemas.openxmlformats.org/officeDocument/2006/relationships/hyperlink" Target="https://talan.bank.gov.ua/get-user-certificate/Ksdkzv6tCsQwlZ5sMOPH" TargetMode="External"/><Relationship Id="rId267" Type="http://schemas.openxmlformats.org/officeDocument/2006/relationships/hyperlink" Target="https://talan.bank.gov.ua/get-user-certificate/KsdkzXO6etDtOzVz6M1R" TargetMode="External"/><Relationship Id="rId288" Type="http://schemas.openxmlformats.org/officeDocument/2006/relationships/hyperlink" Target="https://talan.bank.gov.ua/get-user-certificate/Ksdkz7wjp_D-wC5kOZDg" TargetMode="External"/><Relationship Id="rId411" Type="http://schemas.openxmlformats.org/officeDocument/2006/relationships/hyperlink" Target="https://talan.bank.gov.ua/get-user-certificate/KsdkzmoJARDG8YclHuG9" TargetMode="External"/><Relationship Id="rId432" Type="http://schemas.openxmlformats.org/officeDocument/2006/relationships/printerSettings" Target="../printerSettings/printerSettings1.bin"/><Relationship Id="rId106" Type="http://schemas.openxmlformats.org/officeDocument/2006/relationships/hyperlink" Target="https://talan.bank.gov.ua/get-user-certificate/KsdkzTQ1JIgLfRUtk9_h" TargetMode="External"/><Relationship Id="rId127" Type="http://schemas.openxmlformats.org/officeDocument/2006/relationships/hyperlink" Target="https://talan.bank.gov.ua/get-user-certificate/Ksdkz3JZq8WWB0Uf78Ln" TargetMode="External"/><Relationship Id="rId313" Type="http://schemas.openxmlformats.org/officeDocument/2006/relationships/hyperlink" Target="https://talan.bank.gov.ua/get-user-certificate/KsdkzqvVmqqOC0Bmur8n" TargetMode="External"/><Relationship Id="rId10" Type="http://schemas.openxmlformats.org/officeDocument/2006/relationships/hyperlink" Target="https://talan.bank.gov.ua/get-user-certificate/KsdkzFGzkxiCxWy2awzK" TargetMode="External"/><Relationship Id="rId31" Type="http://schemas.openxmlformats.org/officeDocument/2006/relationships/hyperlink" Target="https://talan.bank.gov.ua/get-user-certificate/KsdkzEF9k_rHLyTNWSqt" TargetMode="External"/><Relationship Id="rId52" Type="http://schemas.openxmlformats.org/officeDocument/2006/relationships/hyperlink" Target="https://talan.bank.gov.ua/get-user-certificate/KsdkzBczAW_XrBRxJSYF" TargetMode="External"/><Relationship Id="rId73" Type="http://schemas.openxmlformats.org/officeDocument/2006/relationships/hyperlink" Target="https://talan.bank.gov.ua/get-user-certificate/KsdkzqHAwebkuEbvQ8GZ" TargetMode="External"/><Relationship Id="rId94" Type="http://schemas.openxmlformats.org/officeDocument/2006/relationships/hyperlink" Target="https://talan.bank.gov.ua/get-user-certificate/Ksdkz_mv-uuIAddTikUp" TargetMode="External"/><Relationship Id="rId148" Type="http://schemas.openxmlformats.org/officeDocument/2006/relationships/hyperlink" Target="https://talan.bank.gov.ua/get-user-certificate/KsdkzhJgriOMak_54G3t" TargetMode="External"/><Relationship Id="rId169" Type="http://schemas.openxmlformats.org/officeDocument/2006/relationships/hyperlink" Target="https://talan.bank.gov.ua/get-user-certificate/KsdkzYiZmD8ipyiHfCt0" TargetMode="External"/><Relationship Id="rId334" Type="http://schemas.openxmlformats.org/officeDocument/2006/relationships/hyperlink" Target="https://talan.bank.gov.ua/get-user-certificate/KsdkzyMmBqtUwBE3iXTy" TargetMode="External"/><Relationship Id="rId355" Type="http://schemas.openxmlformats.org/officeDocument/2006/relationships/hyperlink" Target="https://talan.bank.gov.ua/get-user-certificate/KsdkzXYuvsVSBdnRcKbi" TargetMode="External"/><Relationship Id="rId376" Type="http://schemas.openxmlformats.org/officeDocument/2006/relationships/hyperlink" Target="https://talan.bank.gov.ua/get-user-certificate/KsdkzGyF2FzQ9xsyPaCw" TargetMode="External"/><Relationship Id="rId397" Type="http://schemas.openxmlformats.org/officeDocument/2006/relationships/hyperlink" Target="https://talan.bank.gov.ua/get-user-certificate/KsdkzzsQYKJipU0Yk6pl" TargetMode="External"/><Relationship Id="rId4" Type="http://schemas.openxmlformats.org/officeDocument/2006/relationships/hyperlink" Target="https://talan.bank.gov.ua/get-user-certificate/KsdkzAcfiq_DZWBD-9oG" TargetMode="External"/><Relationship Id="rId180" Type="http://schemas.openxmlformats.org/officeDocument/2006/relationships/hyperlink" Target="https://talan.bank.gov.ua/get-user-certificate/KsdkzVcAT-xNT921765R" TargetMode="External"/><Relationship Id="rId215" Type="http://schemas.openxmlformats.org/officeDocument/2006/relationships/hyperlink" Target="https://talan.bank.gov.ua/get-user-certificate/Ksdkzyv4YW476nSK8lR7" TargetMode="External"/><Relationship Id="rId236" Type="http://schemas.openxmlformats.org/officeDocument/2006/relationships/hyperlink" Target="https://talan.bank.gov.ua/get-user-certificate/KsdkzTAOIalMwVaGvXHg" TargetMode="External"/><Relationship Id="rId257" Type="http://schemas.openxmlformats.org/officeDocument/2006/relationships/hyperlink" Target="https://talan.bank.gov.ua/get-user-certificate/Ksdkzs0sKroftsm2vR9W" TargetMode="External"/><Relationship Id="rId278" Type="http://schemas.openxmlformats.org/officeDocument/2006/relationships/hyperlink" Target="https://talan.bank.gov.ua/get-user-certificate/Ksdkz1C4MalP3ROlmwQJ" TargetMode="External"/><Relationship Id="rId401" Type="http://schemas.openxmlformats.org/officeDocument/2006/relationships/hyperlink" Target="https://talan.bank.gov.ua/get-user-certificate/Ksdkzco7I-TMcP9mbyut" TargetMode="External"/><Relationship Id="rId422" Type="http://schemas.openxmlformats.org/officeDocument/2006/relationships/hyperlink" Target="https://talan.bank.gov.ua/get-user-certificate/KsdkzAr3wMNUcG5cNvME" TargetMode="External"/><Relationship Id="rId303" Type="http://schemas.openxmlformats.org/officeDocument/2006/relationships/hyperlink" Target="https://talan.bank.gov.ua/get-user-certificate/KsdkzV7MRubN1pLfSOFI" TargetMode="External"/><Relationship Id="rId42" Type="http://schemas.openxmlformats.org/officeDocument/2006/relationships/hyperlink" Target="https://talan.bank.gov.ua/get-user-certificate/KsdkzE3RDFAvqeYee90U" TargetMode="External"/><Relationship Id="rId84" Type="http://schemas.openxmlformats.org/officeDocument/2006/relationships/hyperlink" Target="https://talan.bank.gov.ua/get-user-certificate/KsdkzgZ_5S5IgIdvwaBV" TargetMode="External"/><Relationship Id="rId138" Type="http://schemas.openxmlformats.org/officeDocument/2006/relationships/hyperlink" Target="https://talan.bank.gov.ua/get-user-certificate/Ksdkz4cob9RXmyN2x2BW" TargetMode="External"/><Relationship Id="rId345" Type="http://schemas.openxmlformats.org/officeDocument/2006/relationships/hyperlink" Target="https://talan.bank.gov.ua/get-user-certificate/KsdkzqOaA-x6pHSv0AAN" TargetMode="External"/><Relationship Id="rId387" Type="http://schemas.openxmlformats.org/officeDocument/2006/relationships/hyperlink" Target="https://talan.bank.gov.ua/get-user-certificate/KsdkziWdqRoCVa_YuOyg" TargetMode="External"/><Relationship Id="rId191" Type="http://schemas.openxmlformats.org/officeDocument/2006/relationships/hyperlink" Target="https://talan.bank.gov.ua/get-user-certificate/KsdkzTR3d4P7cjZS-7xt" TargetMode="External"/><Relationship Id="rId205" Type="http://schemas.openxmlformats.org/officeDocument/2006/relationships/hyperlink" Target="https://talan.bank.gov.ua/get-user-certificate/Ksdkz48baEGJi_tbWrpf" TargetMode="External"/><Relationship Id="rId247" Type="http://schemas.openxmlformats.org/officeDocument/2006/relationships/hyperlink" Target="https://talan.bank.gov.ua/get-user-certificate/Ksdkz0Ixj2QK4PbyYweG" TargetMode="External"/><Relationship Id="rId412" Type="http://schemas.openxmlformats.org/officeDocument/2006/relationships/hyperlink" Target="https://talan.bank.gov.ua/get-user-certificate/KsdkzztLr2_BfhyReRPv" TargetMode="External"/><Relationship Id="rId107" Type="http://schemas.openxmlformats.org/officeDocument/2006/relationships/hyperlink" Target="https://talan.bank.gov.ua/get-user-certificate/KsdkzvhdtIhtfJNFQ822" TargetMode="External"/><Relationship Id="rId289" Type="http://schemas.openxmlformats.org/officeDocument/2006/relationships/hyperlink" Target="https://talan.bank.gov.ua/get-user-certificate/KsdkzqGyMG5hIVnz0Vpb" TargetMode="External"/><Relationship Id="rId11" Type="http://schemas.openxmlformats.org/officeDocument/2006/relationships/hyperlink" Target="https://talan.bank.gov.ua/get-user-certificate/KsdkzRPqJcg3xf1q6SH4" TargetMode="External"/><Relationship Id="rId53" Type="http://schemas.openxmlformats.org/officeDocument/2006/relationships/hyperlink" Target="https://talan.bank.gov.ua/get-user-certificate/Ksdkz_ZHsQMYEIIEDjN0" TargetMode="External"/><Relationship Id="rId149" Type="http://schemas.openxmlformats.org/officeDocument/2006/relationships/hyperlink" Target="https://talan.bank.gov.ua/get-user-certificate/KsdkzloepKjTWRbLF8wF" TargetMode="External"/><Relationship Id="rId314" Type="http://schemas.openxmlformats.org/officeDocument/2006/relationships/hyperlink" Target="https://talan.bank.gov.ua/get-user-certificate/KsdkzmwU-OL930NnJJlI" TargetMode="External"/><Relationship Id="rId356" Type="http://schemas.openxmlformats.org/officeDocument/2006/relationships/hyperlink" Target="https://talan.bank.gov.ua/get-user-certificate/Ksdkzkw3ExuuGA8GVuDa" TargetMode="External"/><Relationship Id="rId398" Type="http://schemas.openxmlformats.org/officeDocument/2006/relationships/hyperlink" Target="https://talan.bank.gov.ua/get-user-certificate/Ksdkz9xSuKhd5mWDfX5u" TargetMode="External"/><Relationship Id="rId95" Type="http://schemas.openxmlformats.org/officeDocument/2006/relationships/hyperlink" Target="https://talan.bank.gov.ua/get-user-certificate/Ksdkz8__q5XH8wjSr32c" TargetMode="External"/><Relationship Id="rId160" Type="http://schemas.openxmlformats.org/officeDocument/2006/relationships/hyperlink" Target="https://talan.bank.gov.ua/get-user-certificate/KsdkzubW7wqcRt5JmD4i" TargetMode="External"/><Relationship Id="rId216" Type="http://schemas.openxmlformats.org/officeDocument/2006/relationships/hyperlink" Target="https://talan.bank.gov.ua/get-user-certificate/KsdkzytuPhLk81wdx-3F" TargetMode="External"/><Relationship Id="rId423" Type="http://schemas.openxmlformats.org/officeDocument/2006/relationships/hyperlink" Target="https://talan.bank.gov.ua/get-user-certificate/KsdkzvY-5AjJ6RGcOnp9" TargetMode="External"/><Relationship Id="rId258" Type="http://schemas.openxmlformats.org/officeDocument/2006/relationships/hyperlink" Target="https://talan.bank.gov.ua/get-user-certificate/Ksdkzm44oGWdM0xzkD3l" TargetMode="External"/><Relationship Id="rId22" Type="http://schemas.openxmlformats.org/officeDocument/2006/relationships/hyperlink" Target="https://talan.bank.gov.ua/get-user-certificate/KsdkzjiAEWrC-K3ARuvC" TargetMode="External"/><Relationship Id="rId64" Type="http://schemas.openxmlformats.org/officeDocument/2006/relationships/hyperlink" Target="https://talan.bank.gov.ua/get-user-certificate/KsdkzE0RtgYIlPt4I-Pe" TargetMode="External"/><Relationship Id="rId118" Type="http://schemas.openxmlformats.org/officeDocument/2006/relationships/hyperlink" Target="https://talan.bank.gov.ua/get-user-certificate/KsdkzI6ZQPn3qmC2U8E-" TargetMode="External"/><Relationship Id="rId325" Type="http://schemas.openxmlformats.org/officeDocument/2006/relationships/hyperlink" Target="https://talan.bank.gov.ua/get-user-certificate/KsdkzQk5F1rlPRdmnAYc" TargetMode="External"/><Relationship Id="rId367" Type="http://schemas.openxmlformats.org/officeDocument/2006/relationships/hyperlink" Target="https://talan.bank.gov.ua/get-user-certificate/Ksdkzy9YFgACN8LpNbSC" TargetMode="External"/><Relationship Id="rId171" Type="http://schemas.openxmlformats.org/officeDocument/2006/relationships/hyperlink" Target="https://talan.bank.gov.ua/get-user-certificate/KsdkzFc6qrZvl4xkd5nO" TargetMode="External"/><Relationship Id="rId227" Type="http://schemas.openxmlformats.org/officeDocument/2006/relationships/hyperlink" Target="https://talan.bank.gov.ua/get-user-certificate/Ksdkze51Djyhc00g3-Pi" TargetMode="External"/><Relationship Id="rId269" Type="http://schemas.openxmlformats.org/officeDocument/2006/relationships/hyperlink" Target="https://talan.bank.gov.ua/get-user-certificate/KsdkzmZzNcojylsjBCsO" TargetMode="External"/><Relationship Id="rId33" Type="http://schemas.openxmlformats.org/officeDocument/2006/relationships/hyperlink" Target="https://talan.bank.gov.ua/get-user-certificate/Ksdkz1fxOlIzKFVqwGTY" TargetMode="External"/><Relationship Id="rId129" Type="http://schemas.openxmlformats.org/officeDocument/2006/relationships/hyperlink" Target="https://talan.bank.gov.ua/get-user-certificate/Ksdkz1h6gbFq1y19z41C" TargetMode="External"/><Relationship Id="rId280" Type="http://schemas.openxmlformats.org/officeDocument/2006/relationships/hyperlink" Target="https://talan.bank.gov.ua/get-user-certificate/KsdkzliCWG4chCZsgOi3" TargetMode="External"/><Relationship Id="rId336" Type="http://schemas.openxmlformats.org/officeDocument/2006/relationships/hyperlink" Target="https://talan.bank.gov.ua/get-user-certificate/KsdkzGRm5aKAvj4Q0BgT" TargetMode="External"/><Relationship Id="rId75" Type="http://schemas.openxmlformats.org/officeDocument/2006/relationships/hyperlink" Target="https://talan.bank.gov.ua/get-user-certificate/KsdkzxgYbt4IMDNTx0aX" TargetMode="External"/><Relationship Id="rId140" Type="http://schemas.openxmlformats.org/officeDocument/2006/relationships/hyperlink" Target="https://talan.bank.gov.ua/get-user-certificate/KsdkzYPFfQw9nuoyk8QP" TargetMode="External"/><Relationship Id="rId182" Type="http://schemas.openxmlformats.org/officeDocument/2006/relationships/hyperlink" Target="https://talan.bank.gov.ua/get-user-certificate/Ksdkz0Uybt9oaB8tKcFh" TargetMode="External"/><Relationship Id="rId378" Type="http://schemas.openxmlformats.org/officeDocument/2006/relationships/hyperlink" Target="https://talan.bank.gov.ua/get-user-certificate/KsdkzrLRX62ikV8z980V" TargetMode="External"/><Relationship Id="rId403" Type="http://schemas.openxmlformats.org/officeDocument/2006/relationships/hyperlink" Target="https://talan.bank.gov.ua/get-user-certificate/KsdkzBy9recfS9kI--e4" TargetMode="External"/><Relationship Id="rId6" Type="http://schemas.openxmlformats.org/officeDocument/2006/relationships/hyperlink" Target="https://talan.bank.gov.ua/get-user-certificate/Ksdkz53T1iz8mh12tJS-" TargetMode="External"/><Relationship Id="rId238" Type="http://schemas.openxmlformats.org/officeDocument/2006/relationships/hyperlink" Target="https://talan.bank.gov.ua/get-user-certificate/KsdkzQAzTwN7cOdnqtJh" TargetMode="External"/><Relationship Id="rId291" Type="http://schemas.openxmlformats.org/officeDocument/2006/relationships/hyperlink" Target="https://talan.bank.gov.ua/get-user-certificate/KsdkzBGUlNu2D_HvD3of" TargetMode="External"/><Relationship Id="rId305" Type="http://schemas.openxmlformats.org/officeDocument/2006/relationships/hyperlink" Target="https://talan.bank.gov.ua/get-user-certificate/KsdkzogjgXT1KOwVYHdk" TargetMode="External"/><Relationship Id="rId347" Type="http://schemas.openxmlformats.org/officeDocument/2006/relationships/hyperlink" Target="https://talan.bank.gov.ua/get-user-certificate/KsdkzlWwcELwYfkPD4gc" TargetMode="External"/><Relationship Id="rId44" Type="http://schemas.openxmlformats.org/officeDocument/2006/relationships/hyperlink" Target="https://talan.bank.gov.ua/get-user-certificate/Ksdkz7KfZWBMf2q1tmg0" TargetMode="External"/><Relationship Id="rId86" Type="http://schemas.openxmlformats.org/officeDocument/2006/relationships/hyperlink" Target="https://talan.bank.gov.ua/get-user-certificate/KsdkzA4a-HJTMhoFYSWp" TargetMode="External"/><Relationship Id="rId151" Type="http://schemas.openxmlformats.org/officeDocument/2006/relationships/hyperlink" Target="https://talan.bank.gov.ua/get-user-certificate/KsdkzCSSzncbUav-Kb_d" TargetMode="External"/><Relationship Id="rId389" Type="http://schemas.openxmlformats.org/officeDocument/2006/relationships/hyperlink" Target="https://talan.bank.gov.ua/get-user-certificate/KsdkzPbUHbOOBVlJBrT8" TargetMode="External"/><Relationship Id="rId193" Type="http://schemas.openxmlformats.org/officeDocument/2006/relationships/hyperlink" Target="https://talan.bank.gov.ua/get-user-certificate/KsdkzhMiQV5gTpwrTGNu" TargetMode="External"/><Relationship Id="rId207" Type="http://schemas.openxmlformats.org/officeDocument/2006/relationships/hyperlink" Target="https://talan.bank.gov.ua/get-user-certificate/KsdkzLLX574-ITuQv7rU" TargetMode="External"/><Relationship Id="rId249" Type="http://schemas.openxmlformats.org/officeDocument/2006/relationships/hyperlink" Target="https://talan.bank.gov.ua/get-user-certificate/Ksdkz1jBr2He5v8QhzEW" TargetMode="External"/><Relationship Id="rId414" Type="http://schemas.openxmlformats.org/officeDocument/2006/relationships/hyperlink" Target="https://talan.bank.gov.ua/get-user-certificate/KsdkzKOP_9yiGSjw288R" TargetMode="External"/><Relationship Id="rId13" Type="http://schemas.openxmlformats.org/officeDocument/2006/relationships/hyperlink" Target="https://talan.bank.gov.ua/get-user-certificate/KsdkzyMyou9GNYmsW_qt" TargetMode="External"/><Relationship Id="rId109" Type="http://schemas.openxmlformats.org/officeDocument/2006/relationships/hyperlink" Target="https://talan.bank.gov.ua/get-user-certificate/KsdkzE0bljDuFbQGoGEf" TargetMode="External"/><Relationship Id="rId260" Type="http://schemas.openxmlformats.org/officeDocument/2006/relationships/hyperlink" Target="https://talan.bank.gov.ua/get-user-certificate/KsdkzFPO1bvEVgAgS30t" TargetMode="External"/><Relationship Id="rId316" Type="http://schemas.openxmlformats.org/officeDocument/2006/relationships/hyperlink" Target="https://talan.bank.gov.ua/get-user-certificate/KsdkzK_hvqgf0m94fePg" TargetMode="External"/><Relationship Id="rId55" Type="http://schemas.openxmlformats.org/officeDocument/2006/relationships/hyperlink" Target="https://talan.bank.gov.ua/get-user-certificate/KsdkzU4djE9Pugp32MBq" TargetMode="External"/><Relationship Id="rId97" Type="http://schemas.openxmlformats.org/officeDocument/2006/relationships/hyperlink" Target="https://talan.bank.gov.ua/get-user-certificate/KsdkzZHTX7AAIcgmPJ7B" TargetMode="External"/><Relationship Id="rId120" Type="http://schemas.openxmlformats.org/officeDocument/2006/relationships/hyperlink" Target="https://talan.bank.gov.ua/get-user-certificate/Ksdkz4T5-wkJAs09RhSV" TargetMode="External"/><Relationship Id="rId358" Type="http://schemas.openxmlformats.org/officeDocument/2006/relationships/hyperlink" Target="https://talan.bank.gov.ua/get-user-certificate/KsdkzETHXtygO33WmIBv" TargetMode="External"/><Relationship Id="rId162" Type="http://schemas.openxmlformats.org/officeDocument/2006/relationships/hyperlink" Target="https://talan.bank.gov.ua/get-user-certificate/KsdkzHHKDHm49oiEtC75" TargetMode="External"/><Relationship Id="rId218" Type="http://schemas.openxmlformats.org/officeDocument/2006/relationships/hyperlink" Target="https://talan.bank.gov.ua/get-user-certificate/KsdkzduDOrf8xDnsX-mn" TargetMode="External"/><Relationship Id="rId425" Type="http://schemas.openxmlformats.org/officeDocument/2006/relationships/hyperlink" Target="https://talan.bank.gov.ua/get-user-certificate/KsdkzR-J04RsPuTgsSye" TargetMode="External"/><Relationship Id="rId271" Type="http://schemas.openxmlformats.org/officeDocument/2006/relationships/hyperlink" Target="https://talan.bank.gov.ua/get-user-certificate/KsdkzHxHNk5ahxHW5-uN" TargetMode="External"/><Relationship Id="rId24" Type="http://schemas.openxmlformats.org/officeDocument/2006/relationships/hyperlink" Target="https://talan.bank.gov.ua/get-user-certificate/KsdkzCdaaN6vLBgjYsWW" TargetMode="External"/><Relationship Id="rId66" Type="http://schemas.openxmlformats.org/officeDocument/2006/relationships/hyperlink" Target="https://talan.bank.gov.ua/get-user-certificate/KsdkzssagMbhZvx_zQn8" TargetMode="External"/><Relationship Id="rId131" Type="http://schemas.openxmlformats.org/officeDocument/2006/relationships/hyperlink" Target="https://talan.bank.gov.ua/get-user-certificate/Ksdkzx-0HTRAs_TaYhTP" TargetMode="External"/><Relationship Id="rId327" Type="http://schemas.openxmlformats.org/officeDocument/2006/relationships/hyperlink" Target="https://talan.bank.gov.ua/get-user-certificate/KsdkzpfvdAcTqIuTPJ3P" TargetMode="External"/><Relationship Id="rId369" Type="http://schemas.openxmlformats.org/officeDocument/2006/relationships/hyperlink" Target="https://talan.bank.gov.ua/get-user-certificate/KsdkzDEnqOE9OL5e6aSM" TargetMode="External"/><Relationship Id="rId173" Type="http://schemas.openxmlformats.org/officeDocument/2006/relationships/hyperlink" Target="https://talan.bank.gov.ua/get-user-certificate/KsdkzbgvViSlroAtDkYY" TargetMode="External"/><Relationship Id="rId229" Type="http://schemas.openxmlformats.org/officeDocument/2006/relationships/hyperlink" Target="https://talan.bank.gov.ua/get-user-certificate/Ksdkz5QoMZrRqAsxeZtz" TargetMode="External"/><Relationship Id="rId380" Type="http://schemas.openxmlformats.org/officeDocument/2006/relationships/hyperlink" Target="https://talan.bank.gov.ua/get-user-certificate/Ksdkzwma4RVViq-xI4XO" TargetMode="External"/><Relationship Id="rId240" Type="http://schemas.openxmlformats.org/officeDocument/2006/relationships/hyperlink" Target="https://talan.bank.gov.ua/get-user-certificate/KsdkzAek3Jpg0Z84ZWB2" TargetMode="External"/><Relationship Id="rId35" Type="http://schemas.openxmlformats.org/officeDocument/2006/relationships/hyperlink" Target="https://talan.bank.gov.ua/get-user-certificate/KsdkztkYaKAFVAW1YgLK" TargetMode="External"/><Relationship Id="rId77" Type="http://schemas.openxmlformats.org/officeDocument/2006/relationships/hyperlink" Target="https://talan.bank.gov.ua/get-user-certificate/KsdkzLM4cREnWev4pjCt" TargetMode="External"/><Relationship Id="rId100" Type="http://schemas.openxmlformats.org/officeDocument/2006/relationships/hyperlink" Target="https://talan.bank.gov.ua/get-user-certificate/KsdkzPLFTFVGEKZ9HzWD" TargetMode="External"/><Relationship Id="rId282" Type="http://schemas.openxmlformats.org/officeDocument/2006/relationships/hyperlink" Target="https://talan.bank.gov.ua/get-user-certificate/Ksdkzou2OheusVb8GgI_" TargetMode="External"/><Relationship Id="rId338" Type="http://schemas.openxmlformats.org/officeDocument/2006/relationships/hyperlink" Target="https://talan.bank.gov.ua/get-user-certificate/Ksdkzsdm1Mmcot3YaYJL" TargetMode="External"/><Relationship Id="rId8" Type="http://schemas.openxmlformats.org/officeDocument/2006/relationships/hyperlink" Target="https://talan.bank.gov.ua/get-user-certificate/KsdkzrIfdsCgdC9s83TI" TargetMode="External"/><Relationship Id="rId142" Type="http://schemas.openxmlformats.org/officeDocument/2006/relationships/hyperlink" Target="https://talan.bank.gov.ua/get-user-certificate/KsdkztfhzawfH9sdxJ1B" TargetMode="External"/><Relationship Id="rId184" Type="http://schemas.openxmlformats.org/officeDocument/2006/relationships/hyperlink" Target="https://talan.bank.gov.ua/get-user-certificate/KsdkzzqalPmKSQQ-viqh" TargetMode="External"/><Relationship Id="rId391" Type="http://schemas.openxmlformats.org/officeDocument/2006/relationships/hyperlink" Target="https://talan.bank.gov.ua/get-user-certificate/KsdkzYH-TNUh_lBa2P0k" TargetMode="External"/><Relationship Id="rId405" Type="http://schemas.openxmlformats.org/officeDocument/2006/relationships/hyperlink" Target="https://talan.bank.gov.ua/get-user-certificate/KsdkzhKX51Jy_O0hlZJz" TargetMode="External"/><Relationship Id="rId251" Type="http://schemas.openxmlformats.org/officeDocument/2006/relationships/hyperlink" Target="https://talan.bank.gov.ua/get-user-certificate/KsdkzTNmoi-XJTmwzoA-" TargetMode="External"/><Relationship Id="rId46" Type="http://schemas.openxmlformats.org/officeDocument/2006/relationships/hyperlink" Target="https://talan.bank.gov.ua/get-user-certificate/KsdkzroICf35vqMnTvCi" TargetMode="External"/><Relationship Id="rId293" Type="http://schemas.openxmlformats.org/officeDocument/2006/relationships/hyperlink" Target="https://talan.bank.gov.ua/get-user-certificate/Ksdkzfb7e7ff402fcrfP" TargetMode="External"/><Relationship Id="rId307" Type="http://schemas.openxmlformats.org/officeDocument/2006/relationships/hyperlink" Target="https://talan.bank.gov.ua/get-user-certificate/KsdkzReeBVX8zux6HQHp" TargetMode="External"/><Relationship Id="rId349" Type="http://schemas.openxmlformats.org/officeDocument/2006/relationships/hyperlink" Target="https://talan.bank.gov.ua/get-user-certificate/Ksdkzmxx6hNy1o2aG3Qo" TargetMode="External"/><Relationship Id="rId88" Type="http://schemas.openxmlformats.org/officeDocument/2006/relationships/hyperlink" Target="https://talan.bank.gov.ua/get-user-certificate/KsdkzZ4lBz6MNCczPIq0" TargetMode="External"/><Relationship Id="rId111" Type="http://schemas.openxmlformats.org/officeDocument/2006/relationships/hyperlink" Target="https://talan.bank.gov.ua/get-user-certificate/Ksdkz49iVD9kEKoeUFZq" TargetMode="External"/><Relationship Id="rId153" Type="http://schemas.openxmlformats.org/officeDocument/2006/relationships/hyperlink" Target="https://talan.bank.gov.ua/get-user-certificate/KsdkzpGuxlWlec4hedDN" TargetMode="External"/><Relationship Id="rId195" Type="http://schemas.openxmlformats.org/officeDocument/2006/relationships/hyperlink" Target="https://talan.bank.gov.ua/get-user-certificate/KsdkzEWM7Y-DAQQEBfIj" TargetMode="External"/><Relationship Id="rId209" Type="http://schemas.openxmlformats.org/officeDocument/2006/relationships/hyperlink" Target="https://talan.bank.gov.ua/get-user-certificate/KsdkzNP0dHvMWHYUULYm" TargetMode="External"/><Relationship Id="rId360" Type="http://schemas.openxmlformats.org/officeDocument/2006/relationships/hyperlink" Target="https://talan.bank.gov.ua/get-user-certificate/Ksdkz4z0e6Y8i15FdFv9" TargetMode="External"/><Relationship Id="rId416" Type="http://schemas.openxmlformats.org/officeDocument/2006/relationships/hyperlink" Target="https://talan.bank.gov.ua/get-user-certificate/Ksdkz4CTr-j12UcCu1JL" TargetMode="External"/><Relationship Id="rId220" Type="http://schemas.openxmlformats.org/officeDocument/2006/relationships/hyperlink" Target="https://talan.bank.gov.ua/get-user-certificate/Ksdkz04i7bR5z8HaTPKK" TargetMode="External"/><Relationship Id="rId15" Type="http://schemas.openxmlformats.org/officeDocument/2006/relationships/hyperlink" Target="https://talan.bank.gov.ua/get-user-certificate/KsdkzfVuUJFbael0Nb8x" TargetMode="External"/><Relationship Id="rId57" Type="http://schemas.openxmlformats.org/officeDocument/2006/relationships/hyperlink" Target="https://talan.bank.gov.ua/get-user-certificate/Ksdkz6FnLLIY7q0roaf4" TargetMode="External"/><Relationship Id="rId262" Type="http://schemas.openxmlformats.org/officeDocument/2006/relationships/hyperlink" Target="https://talan.bank.gov.ua/get-user-certificate/KsdkzP-yaCmStYb1lXFl" TargetMode="External"/><Relationship Id="rId318" Type="http://schemas.openxmlformats.org/officeDocument/2006/relationships/hyperlink" Target="https://talan.bank.gov.ua/get-user-certificate/Ksdkzldzse_OuWiORbOt" TargetMode="External"/><Relationship Id="rId99" Type="http://schemas.openxmlformats.org/officeDocument/2006/relationships/hyperlink" Target="https://talan.bank.gov.ua/get-user-certificate/KsdkzAe-mTA5xg9JIJvD" TargetMode="External"/><Relationship Id="rId122" Type="http://schemas.openxmlformats.org/officeDocument/2006/relationships/hyperlink" Target="https://talan.bank.gov.ua/get-user-certificate/KsdkzniCyRUx3ois38uo" TargetMode="External"/><Relationship Id="rId164" Type="http://schemas.openxmlformats.org/officeDocument/2006/relationships/hyperlink" Target="https://talan.bank.gov.ua/get-user-certificate/KsdkzuJII1Wa7sTQJc9-" TargetMode="External"/><Relationship Id="rId371" Type="http://schemas.openxmlformats.org/officeDocument/2006/relationships/hyperlink" Target="https://talan.bank.gov.ua/get-user-certificate/KsdkzogrM0ey8kIoKZDK" TargetMode="External"/><Relationship Id="rId427" Type="http://schemas.openxmlformats.org/officeDocument/2006/relationships/hyperlink" Target="https://talan.bank.gov.ua/get-user-certificate/KsdkzPSNt3lKGX4TEc1f" TargetMode="External"/><Relationship Id="rId26" Type="http://schemas.openxmlformats.org/officeDocument/2006/relationships/hyperlink" Target="https://talan.bank.gov.ua/get-user-certificate/KsdkzVE8_iRLuKDL5r9E" TargetMode="External"/><Relationship Id="rId231" Type="http://schemas.openxmlformats.org/officeDocument/2006/relationships/hyperlink" Target="https://talan.bank.gov.ua/get-user-certificate/KsdkzoZwhz6NGXsOFYxE" TargetMode="External"/><Relationship Id="rId273" Type="http://schemas.openxmlformats.org/officeDocument/2006/relationships/hyperlink" Target="https://talan.bank.gov.ua/get-user-certificate/KsdkzMfP4zPIjhsVI_6j" TargetMode="External"/><Relationship Id="rId329" Type="http://schemas.openxmlformats.org/officeDocument/2006/relationships/hyperlink" Target="https://talan.bank.gov.ua/get-user-certificate/Ksdkzm4Bjjsr277UtH4M" TargetMode="External"/><Relationship Id="rId68" Type="http://schemas.openxmlformats.org/officeDocument/2006/relationships/hyperlink" Target="https://talan.bank.gov.ua/get-user-certificate/Ksdkzap1ZxYbdEQTlcco" TargetMode="External"/><Relationship Id="rId133" Type="http://schemas.openxmlformats.org/officeDocument/2006/relationships/hyperlink" Target="https://talan.bank.gov.ua/get-user-certificate/KsdkzUm5R31sOLbvHW8J" TargetMode="External"/><Relationship Id="rId175" Type="http://schemas.openxmlformats.org/officeDocument/2006/relationships/hyperlink" Target="https://talan.bank.gov.ua/get-user-certificate/KsdkzAl6p5zuL_kQsTJQ" TargetMode="External"/><Relationship Id="rId340" Type="http://schemas.openxmlformats.org/officeDocument/2006/relationships/hyperlink" Target="https://talan.bank.gov.ua/get-user-certificate/Ksdkz4OTSbSuxrLmUb6l" TargetMode="External"/><Relationship Id="rId200" Type="http://schemas.openxmlformats.org/officeDocument/2006/relationships/hyperlink" Target="https://talan.bank.gov.ua/get-user-certificate/KsdkzY52jF0O-73cK6EA" TargetMode="External"/><Relationship Id="rId382" Type="http://schemas.openxmlformats.org/officeDocument/2006/relationships/hyperlink" Target="https://talan.bank.gov.ua/get-user-certificate/KsdkzdC6tE59KD0BLEdJ" TargetMode="External"/><Relationship Id="rId242" Type="http://schemas.openxmlformats.org/officeDocument/2006/relationships/hyperlink" Target="https://talan.bank.gov.ua/get-user-certificate/KsdkzZhkXYPMJoS_CIa6" TargetMode="External"/><Relationship Id="rId284" Type="http://schemas.openxmlformats.org/officeDocument/2006/relationships/hyperlink" Target="https://talan.bank.gov.ua/get-user-certificate/KsdkzNFY59B-PK-YGbmK" TargetMode="External"/><Relationship Id="rId37" Type="http://schemas.openxmlformats.org/officeDocument/2006/relationships/hyperlink" Target="https://talan.bank.gov.ua/get-user-certificate/KsdkzRja0IvpFdzzCEtt" TargetMode="External"/><Relationship Id="rId79" Type="http://schemas.openxmlformats.org/officeDocument/2006/relationships/hyperlink" Target="https://talan.bank.gov.ua/get-user-certificate/KsdkzvHRh5vcM5c81n6S" TargetMode="External"/><Relationship Id="rId102" Type="http://schemas.openxmlformats.org/officeDocument/2006/relationships/hyperlink" Target="https://talan.bank.gov.ua/get-user-certificate/KsdkzGT5qy2OvMjgbI6i" TargetMode="External"/><Relationship Id="rId144" Type="http://schemas.openxmlformats.org/officeDocument/2006/relationships/hyperlink" Target="https://talan.bank.gov.ua/get-user-certificate/KsdkzfNxfahPVg0eGuHz" TargetMode="External"/><Relationship Id="rId90" Type="http://schemas.openxmlformats.org/officeDocument/2006/relationships/hyperlink" Target="https://talan.bank.gov.ua/get-user-certificate/KsdkzAO_CEcOhxuMlfOi" TargetMode="External"/><Relationship Id="rId186" Type="http://schemas.openxmlformats.org/officeDocument/2006/relationships/hyperlink" Target="https://talan.bank.gov.ua/get-user-certificate/KsdkzC2FdOe8UrgHT-lz" TargetMode="External"/><Relationship Id="rId351" Type="http://schemas.openxmlformats.org/officeDocument/2006/relationships/hyperlink" Target="https://talan.bank.gov.ua/get-user-certificate/KsdkzbPNBFNGrFNe0U5-" TargetMode="External"/><Relationship Id="rId393" Type="http://schemas.openxmlformats.org/officeDocument/2006/relationships/hyperlink" Target="https://talan.bank.gov.ua/get-user-certificate/KsdkzxzFHoFDl7W3fNQr" TargetMode="External"/><Relationship Id="rId407" Type="http://schemas.openxmlformats.org/officeDocument/2006/relationships/hyperlink" Target="https://talan.bank.gov.ua/get-user-certificate/Ksdkzlk9H1ebuyroLPjk" TargetMode="External"/><Relationship Id="rId211" Type="http://schemas.openxmlformats.org/officeDocument/2006/relationships/hyperlink" Target="https://talan.bank.gov.ua/get-user-certificate/Ksdkz7WK-2mA99xT22dW" TargetMode="External"/><Relationship Id="rId253" Type="http://schemas.openxmlformats.org/officeDocument/2006/relationships/hyperlink" Target="https://talan.bank.gov.ua/get-user-certificate/Ksdkza0X4Ec7FE5Cbbmy" TargetMode="External"/><Relationship Id="rId295" Type="http://schemas.openxmlformats.org/officeDocument/2006/relationships/hyperlink" Target="https://talan.bank.gov.ua/get-user-certificate/KsdkzGXChE8duucuiows" TargetMode="External"/><Relationship Id="rId309" Type="http://schemas.openxmlformats.org/officeDocument/2006/relationships/hyperlink" Target="https://talan.bank.gov.ua/get-user-certificate/Ksdkzc96ckKUGN09Gwxl" TargetMode="External"/><Relationship Id="rId48" Type="http://schemas.openxmlformats.org/officeDocument/2006/relationships/hyperlink" Target="https://talan.bank.gov.ua/get-user-certificate/KsdkzAChUkoZAL1nCYPt" TargetMode="External"/><Relationship Id="rId113" Type="http://schemas.openxmlformats.org/officeDocument/2006/relationships/hyperlink" Target="https://talan.bank.gov.ua/get-user-certificate/KsdkzRdbY0nNM6KcCq5t" TargetMode="External"/><Relationship Id="rId320" Type="http://schemas.openxmlformats.org/officeDocument/2006/relationships/hyperlink" Target="https://talan.bank.gov.ua/get-user-certificate/KsdkzdX8tLZH0chlOFEW" TargetMode="External"/><Relationship Id="rId155" Type="http://schemas.openxmlformats.org/officeDocument/2006/relationships/hyperlink" Target="https://talan.bank.gov.ua/get-user-certificate/KsdkzJ52TrIabZwYbQQw" TargetMode="External"/><Relationship Id="rId197" Type="http://schemas.openxmlformats.org/officeDocument/2006/relationships/hyperlink" Target="https://talan.bank.gov.ua/get-user-certificate/KsdkzV4YqcI7W1oAAQCn" TargetMode="External"/><Relationship Id="rId362" Type="http://schemas.openxmlformats.org/officeDocument/2006/relationships/hyperlink" Target="https://talan.bank.gov.ua/get-user-certificate/KsdkzPRVWOWFxNIDuYLk" TargetMode="External"/><Relationship Id="rId418" Type="http://schemas.openxmlformats.org/officeDocument/2006/relationships/hyperlink" Target="https://talan.bank.gov.ua/get-user-certificate/KsdkzJ2_gZdsdXL5E7-A" TargetMode="External"/><Relationship Id="rId222" Type="http://schemas.openxmlformats.org/officeDocument/2006/relationships/hyperlink" Target="https://talan.bank.gov.ua/get-user-certificate/Ksdkz4Bu-XMIY9TmIlTV" TargetMode="External"/><Relationship Id="rId264" Type="http://schemas.openxmlformats.org/officeDocument/2006/relationships/hyperlink" Target="https://talan.bank.gov.ua/get-user-certificate/Ksdkz7ghjU0wnt_yns28" TargetMode="External"/><Relationship Id="rId17" Type="http://schemas.openxmlformats.org/officeDocument/2006/relationships/hyperlink" Target="https://talan.bank.gov.ua/get-user-certificate/Ksdkz9XNmZpwTXanGxEB" TargetMode="External"/><Relationship Id="rId59" Type="http://schemas.openxmlformats.org/officeDocument/2006/relationships/hyperlink" Target="https://talan.bank.gov.ua/get-user-certificate/KsdkzMCSn41aVu07zWCX" TargetMode="External"/><Relationship Id="rId124" Type="http://schemas.openxmlformats.org/officeDocument/2006/relationships/hyperlink" Target="https://talan.bank.gov.ua/get-user-certificate/KsdkzRelegtFYPCfamBG" TargetMode="External"/><Relationship Id="rId70" Type="http://schemas.openxmlformats.org/officeDocument/2006/relationships/hyperlink" Target="https://talan.bank.gov.ua/get-user-certificate/KsdkzjXTYc_2rM57WHEQ" TargetMode="External"/><Relationship Id="rId166" Type="http://schemas.openxmlformats.org/officeDocument/2006/relationships/hyperlink" Target="https://talan.bank.gov.ua/get-user-certificate/KsdkzlyX2QkCMg-9FCTU" TargetMode="External"/><Relationship Id="rId331" Type="http://schemas.openxmlformats.org/officeDocument/2006/relationships/hyperlink" Target="https://talan.bank.gov.ua/get-user-certificate/Ksdkzh8Z1xTVH6AFM2P_" TargetMode="External"/><Relationship Id="rId373" Type="http://schemas.openxmlformats.org/officeDocument/2006/relationships/hyperlink" Target="https://talan.bank.gov.ua/get-user-certificate/KsdkzKd1ebNPG38DNCLq" TargetMode="External"/><Relationship Id="rId429" Type="http://schemas.openxmlformats.org/officeDocument/2006/relationships/hyperlink" Target="https://talan.bank.gov.ua/get-user-certificate/KsdkzAe-7k-jdA6z0Z2q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2"/>
  <sheetViews>
    <sheetView tabSelected="1" topLeftCell="A421" workbookViewId="0">
      <selection activeCell="A432" sqref="A432:D432"/>
    </sheetView>
  </sheetViews>
  <sheetFormatPr defaultRowHeight="14.4" x14ac:dyDescent="0.3"/>
  <cols>
    <col min="1" max="1" width="18.21875" customWidth="1"/>
    <col min="2" max="2" width="18.44140625" customWidth="1"/>
    <col min="3" max="3" width="54.44140625" customWidth="1"/>
    <col min="4" max="4" width="24.5546875" customWidth="1"/>
  </cols>
  <sheetData>
    <row r="1" spans="1:4" s="1" customFormat="1" x14ac:dyDescent="0.3">
      <c r="A1" s="1" t="s">
        <v>0</v>
      </c>
      <c r="B1" s="1" t="s">
        <v>1</v>
      </c>
      <c r="C1" s="1" t="s">
        <v>862</v>
      </c>
      <c r="D1" s="1" t="s">
        <v>2</v>
      </c>
    </row>
    <row r="2" spans="1:4" x14ac:dyDescent="0.3">
      <c r="A2" t="s">
        <v>3</v>
      </c>
      <c r="B2" t="s">
        <v>4</v>
      </c>
      <c r="C2" t="s">
        <v>5</v>
      </c>
      <c r="D2" t="str">
        <f>HYPERLINK("https://talan.bank.gov.ua/get-user-certificate/Ksdkzg4OG7O_Re0Y3OSi","Завантажити сертифікат")</f>
        <v>Завантажити сертифікат</v>
      </c>
    </row>
    <row r="3" spans="1:4" x14ac:dyDescent="0.3">
      <c r="A3" t="s">
        <v>6</v>
      </c>
      <c r="B3" t="s">
        <v>4</v>
      </c>
      <c r="C3" t="s">
        <v>7</v>
      </c>
      <c r="D3" t="str">
        <f>HYPERLINK("https://talan.bank.gov.ua/get-user-certificate/KsdkzKymztD2lS1YP7GD","Завантажити сертифікат")</f>
        <v>Завантажити сертифікат</v>
      </c>
    </row>
    <row r="4" spans="1:4" x14ac:dyDescent="0.3">
      <c r="A4" t="s">
        <v>8</v>
      </c>
      <c r="B4" t="s">
        <v>4</v>
      </c>
      <c r="C4" t="s">
        <v>9</v>
      </c>
      <c r="D4" t="str">
        <f>HYPERLINK("https://talan.bank.gov.ua/get-user-certificate/Ksdkz01EbhIgCFvNV56E","Завантажити сертифікат")</f>
        <v>Завантажити сертифікат</v>
      </c>
    </row>
    <row r="5" spans="1:4" x14ac:dyDescent="0.3">
      <c r="A5" t="s">
        <v>10</v>
      </c>
      <c r="B5" t="s">
        <v>4</v>
      </c>
      <c r="C5" t="s">
        <v>11</v>
      </c>
      <c r="D5" t="str">
        <f>HYPERLINK("https://talan.bank.gov.ua/get-user-certificate/KsdkzAcfiq_DZWBD-9oG","Завантажити сертифікат")</f>
        <v>Завантажити сертифікат</v>
      </c>
    </row>
    <row r="6" spans="1:4" x14ac:dyDescent="0.3">
      <c r="A6" t="s">
        <v>12</v>
      </c>
      <c r="B6" t="s">
        <v>4</v>
      </c>
      <c r="C6" t="s">
        <v>13</v>
      </c>
      <c r="D6" t="str">
        <f>HYPERLINK("https://talan.bank.gov.ua/get-user-certificate/KsdkzgS8BtVEAenRz2Ps","Завантажити сертифікат")</f>
        <v>Завантажити сертифікат</v>
      </c>
    </row>
    <row r="7" spans="1:4" x14ac:dyDescent="0.3">
      <c r="A7" t="s">
        <v>14</v>
      </c>
      <c r="B7" t="s">
        <v>4</v>
      </c>
      <c r="C7" t="s">
        <v>15</v>
      </c>
      <c r="D7" t="str">
        <f>HYPERLINK("https://talan.bank.gov.ua/get-user-certificate/Ksdkz53T1iz8mh12tJS-","Завантажити сертифікат")</f>
        <v>Завантажити сертифікат</v>
      </c>
    </row>
    <row r="8" spans="1:4" x14ac:dyDescent="0.3">
      <c r="A8" t="s">
        <v>16</v>
      </c>
      <c r="B8" t="s">
        <v>4</v>
      </c>
      <c r="C8" t="s">
        <v>17</v>
      </c>
      <c r="D8" t="str">
        <f>HYPERLINK("https://talan.bank.gov.ua/get-user-certificate/KsdkzluQsOAY3Vn-vnPl","Завантажити сертифікат")</f>
        <v>Завантажити сертифікат</v>
      </c>
    </row>
    <row r="9" spans="1:4" x14ac:dyDescent="0.3">
      <c r="A9" t="s">
        <v>18</v>
      </c>
      <c r="B9" t="s">
        <v>4</v>
      </c>
      <c r="C9" t="s">
        <v>19</v>
      </c>
      <c r="D9" t="str">
        <f>HYPERLINK("https://talan.bank.gov.ua/get-user-certificate/KsdkzrIfdsCgdC9s83TI","Завантажити сертифікат")</f>
        <v>Завантажити сертифікат</v>
      </c>
    </row>
    <row r="10" spans="1:4" x14ac:dyDescent="0.3">
      <c r="A10" t="s">
        <v>20</v>
      </c>
      <c r="B10" t="s">
        <v>4</v>
      </c>
      <c r="C10" t="s">
        <v>21</v>
      </c>
      <c r="D10" t="str">
        <f>HYPERLINK("https://talan.bank.gov.ua/get-user-certificate/KsdkzgQvnzAhFdbteAO4","Завантажити сертифікат")</f>
        <v>Завантажити сертифікат</v>
      </c>
    </row>
    <row r="11" spans="1:4" x14ac:dyDescent="0.3">
      <c r="A11" t="s">
        <v>22</v>
      </c>
      <c r="B11" t="s">
        <v>4</v>
      </c>
      <c r="C11" t="s">
        <v>23</v>
      </c>
      <c r="D11" t="str">
        <f>HYPERLINK("https://talan.bank.gov.ua/get-user-certificate/KsdkzFGzkxiCxWy2awzK","Завантажити сертифікат")</f>
        <v>Завантажити сертифікат</v>
      </c>
    </row>
    <row r="12" spans="1:4" x14ac:dyDescent="0.3">
      <c r="A12" t="s">
        <v>24</v>
      </c>
      <c r="B12" t="s">
        <v>4</v>
      </c>
      <c r="C12" t="s">
        <v>25</v>
      </c>
      <c r="D12" t="str">
        <f>HYPERLINK("https://talan.bank.gov.ua/get-user-certificate/KsdkzRPqJcg3xf1q6SH4","Завантажити сертифікат")</f>
        <v>Завантажити сертифікат</v>
      </c>
    </row>
    <row r="13" spans="1:4" x14ac:dyDescent="0.3">
      <c r="A13" t="s">
        <v>26</v>
      </c>
      <c r="B13" t="s">
        <v>4</v>
      </c>
      <c r="C13" t="s">
        <v>27</v>
      </c>
      <c r="D13" t="str">
        <f>HYPERLINK("https://talan.bank.gov.ua/get-user-certificate/KsdkzaYT-wFH-VJLoJ-q","Завантажити сертифікат")</f>
        <v>Завантажити сертифікат</v>
      </c>
    </row>
    <row r="14" spans="1:4" x14ac:dyDescent="0.3">
      <c r="A14" t="s">
        <v>28</v>
      </c>
      <c r="B14" t="s">
        <v>4</v>
      </c>
      <c r="C14" t="s">
        <v>29</v>
      </c>
      <c r="D14" t="str">
        <f>HYPERLINK("https://talan.bank.gov.ua/get-user-certificate/KsdkzyMyou9GNYmsW_qt","Завантажити сертифікат")</f>
        <v>Завантажити сертифікат</v>
      </c>
    </row>
    <row r="15" spans="1:4" x14ac:dyDescent="0.3">
      <c r="A15" t="s">
        <v>30</v>
      </c>
      <c r="B15" t="s">
        <v>4</v>
      </c>
      <c r="C15" t="s">
        <v>31</v>
      </c>
      <c r="D15" t="str">
        <f>HYPERLINK("https://talan.bank.gov.ua/get-user-certificate/KsdkzyLiHMXbuXbOr07m","Завантажити сертифікат")</f>
        <v>Завантажити сертифікат</v>
      </c>
    </row>
    <row r="16" spans="1:4" x14ac:dyDescent="0.3">
      <c r="A16" t="s">
        <v>32</v>
      </c>
      <c r="B16" t="s">
        <v>4</v>
      </c>
      <c r="C16" t="s">
        <v>33</v>
      </c>
      <c r="D16" t="str">
        <f>HYPERLINK("https://talan.bank.gov.ua/get-user-certificate/KsdkzfVuUJFbael0Nb8x","Завантажити сертифікат")</f>
        <v>Завантажити сертифікат</v>
      </c>
    </row>
    <row r="17" spans="1:4" x14ac:dyDescent="0.3">
      <c r="A17" t="s">
        <v>34</v>
      </c>
      <c r="B17" t="s">
        <v>4</v>
      </c>
      <c r="C17" t="s">
        <v>35</v>
      </c>
      <c r="D17" t="str">
        <f>HYPERLINK("https://talan.bank.gov.ua/get-user-certificate/KsdkzIHwY24Bjs08FzxY","Завантажити сертифікат")</f>
        <v>Завантажити сертифікат</v>
      </c>
    </row>
    <row r="18" spans="1:4" x14ac:dyDescent="0.3">
      <c r="A18" t="s">
        <v>36</v>
      </c>
      <c r="B18" t="s">
        <v>4</v>
      </c>
      <c r="C18" t="s">
        <v>37</v>
      </c>
      <c r="D18" t="str">
        <f>HYPERLINK("https://talan.bank.gov.ua/get-user-certificate/Ksdkz9XNmZpwTXanGxEB","Завантажити сертифікат")</f>
        <v>Завантажити сертифікат</v>
      </c>
    </row>
    <row r="19" spans="1:4" x14ac:dyDescent="0.3">
      <c r="A19" t="s">
        <v>38</v>
      </c>
      <c r="B19" t="s">
        <v>4</v>
      </c>
      <c r="C19" t="s">
        <v>39</v>
      </c>
      <c r="D19" t="str">
        <f>HYPERLINK("https://talan.bank.gov.ua/get-user-certificate/KsdkznzMA5Pr97KGXnQ-","Завантажити сертифікат")</f>
        <v>Завантажити сертифікат</v>
      </c>
    </row>
    <row r="20" spans="1:4" x14ac:dyDescent="0.3">
      <c r="A20" t="s">
        <v>40</v>
      </c>
      <c r="B20" t="s">
        <v>4</v>
      </c>
      <c r="C20" t="s">
        <v>41</v>
      </c>
      <c r="D20" t="str">
        <f>HYPERLINK("https://talan.bank.gov.ua/get-user-certificate/Ksdkz4PMlqThxlpgyacO","Завантажити сертифікат")</f>
        <v>Завантажити сертифікат</v>
      </c>
    </row>
    <row r="21" spans="1:4" x14ac:dyDescent="0.3">
      <c r="A21" t="s">
        <v>42</v>
      </c>
      <c r="B21" t="s">
        <v>4</v>
      </c>
      <c r="C21" t="s">
        <v>43</v>
      </c>
      <c r="D21" t="str">
        <f>HYPERLINK("https://talan.bank.gov.ua/get-user-certificate/Ksdkzy-x7uhv1UOrkFvz","Завантажити сертифікат")</f>
        <v>Завантажити сертифікат</v>
      </c>
    </row>
    <row r="22" spans="1:4" x14ac:dyDescent="0.3">
      <c r="A22" t="s">
        <v>44</v>
      </c>
      <c r="B22" t="s">
        <v>4</v>
      </c>
      <c r="C22" t="s">
        <v>45</v>
      </c>
      <c r="D22" t="str">
        <f>HYPERLINK("https://talan.bank.gov.ua/get-user-certificate/KsdkzR0jTjRl4gF-VHfZ","Завантажити сертифікат")</f>
        <v>Завантажити сертифікат</v>
      </c>
    </row>
    <row r="23" spans="1:4" x14ac:dyDescent="0.3">
      <c r="A23" t="s">
        <v>46</v>
      </c>
      <c r="B23" t="s">
        <v>4</v>
      </c>
      <c r="C23" t="s">
        <v>47</v>
      </c>
      <c r="D23" t="str">
        <f>HYPERLINK("https://talan.bank.gov.ua/get-user-certificate/KsdkzjiAEWrC-K3ARuvC","Завантажити сертифікат")</f>
        <v>Завантажити сертифікат</v>
      </c>
    </row>
    <row r="24" spans="1:4" x14ac:dyDescent="0.3">
      <c r="A24" t="s">
        <v>48</v>
      </c>
      <c r="B24" t="s">
        <v>4</v>
      </c>
      <c r="C24" t="s">
        <v>49</v>
      </c>
      <c r="D24" t="str">
        <f>HYPERLINK("https://talan.bank.gov.ua/get-user-certificate/KsdkzOPc1TpRVCImQHSM","Завантажити сертифікат")</f>
        <v>Завантажити сертифікат</v>
      </c>
    </row>
    <row r="25" spans="1:4" x14ac:dyDescent="0.3">
      <c r="A25" t="s">
        <v>50</v>
      </c>
      <c r="B25" t="s">
        <v>4</v>
      </c>
      <c r="C25" t="s">
        <v>51</v>
      </c>
      <c r="D25" t="str">
        <f>HYPERLINK("https://talan.bank.gov.ua/get-user-certificate/KsdkzCdaaN6vLBgjYsWW","Завантажити сертифікат")</f>
        <v>Завантажити сертифікат</v>
      </c>
    </row>
    <row r="26" spans="1:4" x14ac:dyDescent="0.3">
      <c r="A26" t="s">
        <v>52</v>
      </c>
      <c r="B26" t="s">
        <v>4</v>
      </c>
      <c r="C26" t="s">
        <v>53</v>
      </c>
      <c r="D26" t="str">
        <f>HYPERLINK("https://talan.bank.gov.ua/get-user-certificate/KsdkzfgDbphDRmyUr08Y","Завантажити сертифікат")</f>
        <v>Завантажити сертифікат</v>
      </c>
    </row>
    <row r="27" spans="1:4" x14ac:dyDescent="0.3">
      <c r="A27" t="s">
        <v>54</v>
      </c>
      <c r="B27" t="s">
        <v>4</v>
      </c>
      <c r="C27" t="s">
        <v>55</v>
      </c>
      <c r="D27" t="str">
        <f>HYPERLINK("https://talan.bank.gov.ua/get-user-certificate/KsdkzVE8_iRLuKDL5r9E","Завантажити сертифікат")</f>
        <v>Завантажити сертифікат</v>
      </c>
    </row>
    <row r="28" spans="1:4" x14ac:dyDescent="0.3">
      <c r="A28" t="s">
        <v>56</v>
      </c>
      <c r="B28" t="s">
        <v>4</v>
      </c>
      <c r="C28" t="s">
        <v>57</v>
      </c>
      <c r="D28" t="str">
        <f>HYPERLINK("https://talan.bank.gov.ua/get-user-certificate/Ksdkzr-lcnu66YQzOyRp","Завантажити сертифікат")</f>
        <v>Завантажити сертифікат</v>
      </c>
    </row>
    <row r="29" spans="1:4" x14ac:dyDescent="0.3">
      <c r="A29" t="s">
        <v>58</v>
      </c>
      <c r="B29" t="s">
        <v>4</v>
      </c>
      <c r="C29" t="s">
        <v>59</v>
      </c>
      <c r="D29" t="str">
        <f>HYPERLINK("https://talan.bank.gov.ua/get-user-certificate/KsdkzCaIpN4HvpEzTmvm","Завантажити сертифікат")</f>
        <v>Завантажити сертифікат</v>
      </c>
    </row>
    <row r="30" spans="1:4" x14ac:dyDescent="0.3">
      <c r="A30" t="s">
        <v>60</v>
      </c>
      <c r="B30" t="s">
        <v>4</v>
      </c>
      <c r="C30" t="s">
        <v>61</v>
      </c>
      <c r="D30" t="str">
        <f>HYPERLINK("https://talan.bank.gov.ua/get-user-certificate/KsdkzM1qaHaF3cXkn0Cp","Завантажити сертифікат")</f>
        <v>Завантажити сертифікат</v>
      </c>
    </row>
    <row r="31" spans="1:4" x14ac:dyDescent="0.3">
      <c r="A31" t="s">
        <v>62</v>
      </c>
      <c r="B31" t="s">
        <v>4</v>
      </c>
      <c r="C31" t="s">
        <v>63</v>
      </c>
      <c r="D31" t="str">
        <f>HYPERLINK("https://talan.bank.gov.ua/get-user-certificate/Ksdkzms52LaKM1lwdtFh","Завантажити сертифікат")</f>
        <v>Завантажити сертифікат</v>
      </c>
    </row>
    <row r="32" spans="1:4" x14ac:dyDescent="0.3">
      <c r="A32" t="s">
        <v>64</v>
      </c>
      <c r="B32" t="s">
        <v>4</v>
      </c>
      <c r="C32" t="s">
        <v>65</v>
      </c>
      <c r="D32" t="str">
        <f>HYPERLINK("https://talan.bank.gov.ua/get-user-certificate/KsdkzEF9k_rHLyTNWSqt","Завантажити сертифікат")</f>
        <v>Завантажити сертифікат</v>
      </c>
    </row>
    <row r="33" spans="1:4" x14ac:dyDescent="0.3">
      <c r="A33" t="s">
        <v>66</v>
      </c>
      <c r="B33" t="s">
        <v>4</v>
      </c>
      <c r="C33" t="s">
        <v>67</v>
      </c>
      <c r="D33" t="str">
        <f>HYPERLINK("https://talan.bank.gov.ua/get-user-certificate/Ksdkz6IUGjS9lC_xU8tJ","Завантажити сертифікат")</f>
        <v>Завантажити сертифікат</v>
      </c>
    </row>
    <row r="34" spans="1:4" x14ac:dyDescent="0.3">
      <c r="A34" t="s">
        <v>68</v>
      </c>
      <c r="B34" t="s">
        <v>4</v>
      </c>
      <c r="C34" t="s">
        <v>69</v>
      </c>
      <c r="D34" t="str">
        <f>HYPERLINK("https://talan.bank.gov.ua/get-user-certificate/Ksdkz1fxOlIzKFVqwGTY","Завантажити сертифікат")</f>
        <v>Завантажити сертифікат</v>
      </c>
    </row>
    <row r="35" spans="1:4" x14ac:dyDescent="0.3">
      <c r="A35" t="s">
        <v>70</v>
      </c>
      <c r="B35" t="s">
        <v>4</v>
      </c>
      <c r="C35" t="s">
        <v>71</v>
      </c>
      <c r="D35" t="str">
        <f>HYPERLINK("https://talan.bank.gov.ua/get-user-certificate/Ksdkz9tk5FGN7fLDGq0d","Завантажити сертифікат")</f>
        <v>Завантажити сертифікат</v>
      </c>
    </row>
    <row r="36" spans="1:4" x14ac:dyDescent="0.3">
      <c r="A36" t="s">
        <v>72</v>
      </c>
      <c r="B36" t="s">
        <v>4</v>
      </c>
      <c r="C36" t="s">
        <v>73</v>
      </c>
      <c r="D36" t="str">
        <f>HYPERLINK("https://talan.bank.gov.ua/get-user-certificate/KsdkztkYaKAFVAW1YgLK","Завантажити сертифікат")</f>
        <v>Завантажити сертифікат</v>
      </c>
    </row>
    <row r="37" spans="1:4" x14ac:dyDescent="0.3">
      <c r="A37" t="s">
        <v>74</v>
      </c>
      <c r="B37" t="s">
        <v>4</v>
      </c>
      <c r="C37" t="s">
        <v>75</v>
      </c>
      <c r="D37" t="str">
        <f>HYPERLINK("https://talan.bank.gov.ua/get-user-certificate/KsdkzuTj4OHy5pelseQD","Завантажити сертифікат")</f>
        <v>Завантажити сертифікат</v>
      </c>
    </row>
    <row r="38" spans="1:4" x14ac:dyDescent="0.3">
      <c r="A38" t="s">
        <v>76</v>
      </c>
      <c r="B38" t="s">
        <v>4</v>
      </c>
      <c r="C38" t="s">
        <v>77</v>
      </c>
      <c r="D38" t="str">
        <f>HYPERLINK("https://talan.bank.gov.ua/get-user-certificate/KsdkzRja0IvpFdzzCEtt","Завантажити сертифікат")</f>
        <v>Завантажити сертифікат</v>
      </c>
    </row>
    <row r="39" spans="1:4" x14ac:dyDescent="0.3">
      <c r="A39" t="s">
        <v>78</v>
      </c>
      <c r="B39" t="s">
        <v>4</v>
      </c>
      <c r="C39" t="s">
        <v>79</v>
      </c>
      <c r="D39" t="str">
        <f>HYPERLINK("https://talan.bank.gov.ua/get-user-certificate/KsdkzQcdzGyHcNgpS6rv","Завантажити сертифікат")</f>
        <v>Завантажити сертифікат</v>
      </c>
    </row>
    <row r="40" spans="1:4" x14ac:dyDescent="0.3">
      <c r="A40" t="s">
        <v>80</v>
      </c>
      <c r="B40" t="s">
        <v>4</v>
      </c>
      <c r="C40" t="s">
        <v>81</v>
      </c>
      <c r="D40" t="str">
        <f>HYPERLINK("https://talan.bank.gov.ua/get-user-certificate/Ksdkzo5-k-0tg9GkfnFS","Завантажити сертифікат")</f>
        <v>Завантажити сертифікат</v>
      </c>
    </row>
    <row r="41" spans="1:4" x14ac:dyDescent="0.3">
      <c r="A41" t="s">
        <v>82</v>
      </c>
      <c r="B41" t="s">
        <v>4</v>
      </c>
      <c r="C41" t="s">
        <v>83</v>
      </c>
      <c r="D41" t="str">
        <f>HYPERLINK("https://talan.bank.gov.ua/get-user-certificate/KsdkzlZ2YSwe0a3Y0ZQ8","Завантажити сертифікат")</f>
        <v>Завантажити сертифікат</v>
      </c>
    </row>
    <row r="42" spans="1:4" x14ac:dyDescent="0.3">
      <c r="A42" t="s">
        <v>84</v>
      </c>
      <c r="B42" t="s">
        <v>4</v>
      </c>
      <c r="C42" t="s">
        <v>85</v>
      </c>
      <c r="D42" t="str">
        <f>HYPERLINK("https://talan.bank.gov.ua/get-user-certificate/KsdkzdkSdpIVUrJamsuV","Завантажити сертифікат")</f>
        <v>Завантажити сертифікат</v>
      </c>
    </row>
    <row r="43" spans="1:4" x14ac:dyDescent="0.3">
      <c r="A43" t="s">
        <v>86</v>
      </c>
      <c r="B43" t="s">
        <v>4</v>
      </c>
      <c r="C43" t="s">
        <v>87</v>
      </c>
      <c r="D43" t="str">
        <f>HYPERLINK("https://talan.bank.gov.ua/get-user-certificate/KsdkzE3RDFAvqeYee90U","Завантажити сертифікат")</f>
        <v>Завантажити сертифікат</v>
      </c>
    </row>
    <row r="44" spans="1:4" x14ac:dyDescent="0.3">
      <c r="A44" t="s">
        <v>88</v>
      </c>
      <c r="B44" t="s">
        <v>4</v>
      </c>
      <c r="C44" t="s">
        <v>89</v>
      </c>
      <c r="D44" t="str">
        <f>HYPERLINK("https://talan.bank.gov.ua/get-user-certificate/KsdkzpDwGisip5mSGi8W","Завантажити сертифікат")</f>
        <v>Завантажити сертифікат</v>
      </c>
    </row>
    <row r="45" spans="1:4" x14ac:dyDescent="0.3">
      <c r="A45" t="s">
        <v>90</v>
      </c>
      <c r="B45" t="s">
        <v>4</v>
      </c>
      <c r="C45" t="s">
        <v>91</v>
      </c>
      <c r="D45" t="str">
        <f>HYPERLINK("https://talan.bank.gov.ua/get-user-certificate/Ksdkz7KfZWBMf2q1tmg0","Завантажити сертифікат")</f>
        <v>Завантажити сертифікат</v>
      </c>
    </row>
    <row r="46" spans="1:4" x14ac:dyDescent="0.3">
      <c r="A46" t="s">
        <v>92</v>
      </c>
      <c r="B46" t="s">
        <v>4</v>
      </c>
      <c r="C46" t="s">
        <v>93</v>
      </c>
      <c r="D46" t="str">
        <f>HYPERLINK("https://talan.bank.gov.ua/get-user-certificate/KsdkzcFb9IW5EVf6Iw5b","Завантажити сертифікат")</f>
        <v>Завантажити сертифікат</v>
      </c>
    </row>
    <row r="47" spans="1:4" x14ac:dyDescent="0.3">
      <c r="A47" t="s">
        <v>94</v>
      </c>
      <c r="B47" t="s">
        <v>4</v>
      </c>
      <c r="C47" t="s">
        <v>95</v>
      </c>
      <c r="D47" t="str">
        <f>HYPERLINK("https://talan.bank.gov.ua/get-user-certificate/KsdkzroICf35vqMnTvCi","Завантажити сертифікат")</f>
        <v>Завантажити сертифікат</v>
      </c>
    </row>
    <row r="48" spans="1:4" x14ac:dyDescent="0.3">
      <c r="A48" t="s">
        <v>96</v>
      </c>
      <c r="B48" t="s">
        <v>4</v>
      </c>
      <c r="C48" t="s">
        <v>97</v>
      </c>
      <c r="D48" t="str">
        <f>HYPERLINK("https://talan.bank.gov.ua/get-user-certificate/KsdkzVoSijkXTw0g3ZGo","Завантажити сертифікат")</f>
        <v>Завантажити сертифікат</v>
      </c>
    </row>
    <row r="49" spans="1:4" x14ac:dyDescent="0.3">
      <c r="A49" t="s">
        <v>98</v>
      </c>
      <c r="B49" t="s">
        <v>4</v>
      </c>
      <c r="C49" t="s">
        <v>99</v>
      </c>
      <c r="D49" t="str">
        <f>HYPERLINK("https://talan.bank.gov.ua/get-user-certificate/KsdkzAChUkoZAL1nCYPt","Завантажити сертифікат")</f>
        <v>Завантажити сертифікат</v>
      </c>
    </row>
    <row r="50" spans="1:4" x14ac:dyDescent="0.3">
      <c r="A50" t="s">
        <v>100</v>
      </c>
      <c r="B50" t="s">
        <v>4</v>
      </c>
      <c r="C50" t="s">
        <v>101</v>
      </c>
      <c r="D50" t="str">
        <f>HYPERLINK("https://talan.bank.gov.ua/get-user-certificate/Ksdkzp6m50_lVBF69ahV","Завантажити сертифікат")</f>
        <v>Завантажити сертифікат</v>
      </c>
    </row>
    <row r="51" spans="1:4" x14ac:dyDescent="0.3">
      <c r="A51" t="s">
        <v>102</v>
      </c>
      <c r="B51" t="s">
        <v>4</v>
      </c>
      <c r="C51" t="s">
        <v>103</v>
      </c>
      <c r="D51" t="str">
        <f>HYPERLINK("https://talan.bank.gov.ua/get-user-certificate/KsdkztJwgzMaDL7t6GYs","Завантажити сертифікат")</f>
        <v>Завантажити сертифікат</v>
      </c>
    </row>
    <row r="52" spans="1:4" x14ac:dyDescent="0.3">
      <c r="A52" t="s">
        <v>104</v>
      </c>
      <c r="B52" t="s">
        <v>4</v>
      </c>
      <c r="C52" t="s">
        <v>105</v>
      </c>
      <c r="D52" t="str">
        <f>HYPERLINK("https://talan.bank.gov.ua/get-user-certificate/KsdkzhozoYNGaU9CmPxc","Завантажити сертифікат")</f>
        <v>Завантажити сертифікат</v>
      </c>
    </row>
    <row r="53" spans="1:4" x14ac:dyDescent="0.3">
      <c r="A53" t="s">
        <v>106</v>
      </c>
      <c r="B53" t="s">
        <v>4</v>
      </c>
      <c r="C53" t="s">
        <v>107</v>
      </c>
      <c r="D53" t="str">
        <f>HYPERLINK("https://talan.bank.gov.ua/get-user-certificate/KsdkzBczAW_XrBRxJSYF","Завантажити сертифікат")</f>
        <v>Завантажити сертифікат</v>
      </c>
    </row>
    <row r="54" spans="1:4" x14ac:dyDescent="0.3">
      <c r="A54" t="s">
        <v>108</v>
      </c>
      <c r="B54" t="s">
        <v>4</v>
      </c>
      <c r="C54" t="s">
        <v>109</v>
      </c>
      <c r="D54" t="str">
        <f>HYPERLINK("https://talan.bank.gov.ua/get-user-certificate/Ksdkz_ZHsQMYEIIEDjN0","Завантажити сертифікат")</f>
        <v>Завантажити сертифікат</v>
      </c>
    </row>
    <row r="55" spans="1:4" x14ac:dyDescent="0.3">
      <c r="A55" t="s">
        <v>110</v>
      </c>
      <c r="B55" t="s">
        <v>4</v>
      </c>
      <c r="C55" t="s">
        <v>111</v>
      </c>
      <c r="D55" t="str">
        <f>HYPERLINK("https://talan.bank.gov.ua/get-user-certificate/KsdkzHu96ogYHIedzeA6","Завантажити сертифікат")</f>
        <v>Завантажити сертифікат</v>
      </c>
    </row>
    <row r="56" spans="1:4" x14ac:dyDescent="0.3">
      <c r="A56" t="s">
        <v>112</v>
      </c>
      <c r="B56" t="s">
        <v>4</v>
      </c>
      <c r="C56" t="s">
        <v>113</v>
      </c>
      <c r="D56" t="str">
        <f>HYPERLINK("https://talan.bank.gov.ua/get-user-certificate/KsdkzU4djE9Pugp32MBq","Завантажити сертифікат")</f>
        <v>Завантажити сертифікат</v>
      </c>
    </row>
    <row r="57" spans="1:4" x14ac:dyDescent="0.3">
      <c r="A57" t="s">
        <v>114</v>
      </c>
      <c r="B57" t="s">
        <v>4</v>
      </c>
      <c r="C57" t="s">
        <v>115</v>
      </c>
      <c r="D57" t="str">
        <f>HYPERLINK("https://talan.bank.gov.ua/get-user-certificate/KsdkzLgMmQZEPcxNf358","Завантажити сертифікат")</f>
        <v>Завантажити сертифікат</v>
      </c>
    </row>
    <row r="58" spans="1:4" x14ac:dyDescent="0.3">
      <c r="A58" t="s">
        <v>116</v>
      </c>
      <c r="B58" t="s">
        <v>4</v>
      </c>
      <c r="C58" t="s">
        <v>117</v>
      </c>
      <c r="D58" t="str">
        <f>HYPERLINK("https://talan.bank.gov.ua/get-user-certificate/Ksdkz6FnLLIY7q0roaf4","Завантажити сертифікат")</f>
        <v>Завантажити сертифікат</v>
      </c>
    </row>
    <row r="59" spans="1:4" x14ac:dyDescent="0.3">
      <c r="A59" t="s">
        <v>118</v>
      </c>
      <c r="B59" t="s">
        <v>4</v>
      </c>
      <c r="C59" t="s">
        <v>119</v>
      </c>
      <c r="D59" t="str">
        <f>HYPERLINK("https://talan.bank.gov.ua/get-user-certificate/KsdkzO7wsFq5kvILkHHW","Завантажити сертифікат")</f>
        <v>Завантажити сертифікат</v>
      </c>
    </row>
    <row r="60" spans="1:4" x14ac:dyDescent="0.3">
      <c r="A60" t="s">
        <v>120</v>
      </c>
      <c r="B60" t="s">
        <v>4</v>
      </c>
      <c r="C60" t="s">
        <v>121</v>
      </c>
      <c r="D60" t="str">
        <f>HYPERLINK("https://talan.bank.gov.ua/get-user-certificate/KsdkzMCSn41aVu07zWCX","Завантажити сертифікат")</f>
        <v>Завантажити сертифікат</v>
      </c>
    </row>
    <row r="61" spans="1:4" x14ac:dyDescent="0.3">
      <c r="A61" t="s">
        <v>122</v>
      </c>
      <c r="B61" t="s">
        <v>4</v>
      </c>
      <c r="C61" t="s">
        <v>123</v>
      </c>
      <c r="D61" t="str">
        <f>HYPERLINK("https://talan.bank.gov.ua/get-user-certificate/KsdkzVplDDp_nk8-nP_A","Завантажити сертифікат")</f>
        <v>Завантажити сертифікат</v>
      </c>
    </row>
    <row r="62" spans="1:4" x14ac:dyDescent="0.3">
      <c r="A62" t="s">
        <v>124</v>
      </c>
      <c r="B62" t="s">
        <v>4</v>
      </c>
      <c r="C62" t="s">
        <v>125</v>
      </c>
      <c r="D62" t="str">
        <f>HYPERLINK("https://talan.bank.gov.ua/get-user-certificate/KsdkzDaTk4qptTwk_vRT","Завантажити сертифікат")</f>
        <v>Завантажити сертифікат</v>
      </c>
    </row>
    <row r="63" spans="1:4" x14ac:dyDescent="0.3">
      <c r="A63" t="s">
        <v>126</v>
      </c>
      <c r="B63" t="s">
        <v>4</v>
      </c>
      <c r="C63" t="s">
        <v>127</v>
      </c>
      <c r="D63" t="str">
        <f>HYPERLINK("https://talan.bank.gov.ua/get-user-certificate/KsdkzemKs9qrJSwBts5t","Завантажити сертифікат")</f>
        <v>Завантажити сертифікат</v>
      </c>
    </row>
    <row r="64" spans="1:4" x14ac:dyDescent="0.3">
      <c r="A64" t="s">
        <v>128</v>
      </c>
      <c r="B64" t="s">
        <v>4</v>
      </c>
      <c r="C64" t="s">
        <v>129</v>
      </c>
      <c r="D64" t="str">
        <f>HYPERLINK("https://talan.bank.gov.ua/get-user-certificate/Ksdkz8jKZL7nGaiH7Wan","Завантажити сертифікат")</f>
        <v>Завантажити сертифікат</v>
      </c>
    </row>
    <row r="65" spans="1:4" x14ac:dyDescent="0.3">
      <c r="A65" t="s">
        <v>130</v>
      </c>
      <c r="B65" t="s">
        <v>4</v>
      </c>
      <c r="C65" t="s">
        <v>131</v>
      </c>
      <c r="D65" t="str">
        <f>HYPERLINK("https://talan.bank.gov.ua/get-user-certificate/KsdkzE0RtgYIlPt4I-Pe","Завантажити сертифікат")</f>
        <v>Завантажити сертифікат</v>
      </c>
    </row>
    <row r="66" spans="1:4" x14ac:dyDescent="0.3">
      <c r="A66" t="s">
        <v>132</v>
      </c>
      <c r="B66" t="s">
        <v>4</v>
      </c>
      <c r="C66" t="s">
        <v>133</v>
      </c>
      <c r="D66" t="str">
        <f>HYPERLINK("https://talan.bank.gov.ua/get-user-certificate/KsdkzqJfJXLpTVUz_3_4","Завантажити сертифікат")</f>
        <v>Завантажити сертифікат</v>
      </c>
    </row>
    <row r="67" spans="1:4" x14ac:dyDescent="0.3">
      <c r="A67" t="s">
        <v>134</v>
      </c>
      <c r="B67" t="s">
        <v>4</v>
      </c>
      <c r="C67" t="s">
        <v>135</v>
      </c>
      <c r="D67" t="str">
        <f>HYPERLINK("https://talan.bank.gov.ua/get-user-certificate/KsdkzssagMbhZvx_zQn8","Завантажити сертифікат")</f>
        <v>Завантажити сертифікат</v>
      </c>
    </row>
    <row r="68" spans="1:4" x14ac:dyDescent="0.3">
      <c r="A68" t="s">
        <v>136</v>
      </c>
      <c r="B68" t="s">
        <v>4</v>
      </c>
      <c r="C68" t="s">
        <v>137</v>
      </c>
      <c r="D68" t="str">
        <f>HYPERLINK("https://talan.bank.gov.ua/get-user-certificate/Ksdkzn7mjUZdE8n9fhSh","Завантажити сертифікат")</f>
        <v>Завантажити сертифікат</v>
      </c>
    </row>
    <row r="69" spans="1:4" x14ac:dyDescent="0.3">
      <c r="A69" t="s">
        <v>138</v>
      </c>
      <c r="B69" t="s">
        <v>4</v>
      </c>
      <c r="C69" t="s">
        <v>139</v>
      </c>
      <c r="D69" t="str">
        <f>HYPERLINK("https://talan.bank.gov.ua/get-user-certificate/Ksdkzap1ZxYbdEQTlcco","Завантажити сертифікат")</f>
        <v>Завантажити сертифікат</v>
      </c>
    </row>
    <row r="70" spans="1:4" x14ac:dyDescent="0.3">
      <c r="A70" t="s">
        <v>140</v>
      </c>
      <c r="B70" t="s">
        <v>4</v>
      </c>
      <c r="C70" t="s">
        <v>141</v>
      </c>
      <c r="D70" t="str">
        <f>HYPERLINK("https://talan.bank.gov.ua/get-user-certificate/KsdkzzQOcAW_x8TP6Ndv","Завантажити сертифікат")</f>
        <v>Завантажити сертифікат</v>
      </c>
    </row>
    <row r="71" spans="1:4" x14ac:dyDescent="0.3">
      <c r="A71" t="s">
        <v>142</v>
      </c>
      <c r="B71" t="s">
        <v>4</v>
      </c>
      <c r="C71" t="s">
        <v>143</v>
      </c>
      <c r="D71" t="str">
        <f>HYPERLINK("https://talan.bank.gov.ua/get-user-certificate/KsdkzjXTYc_2rM57WHEQ","Завантажити сертифікат")</f>
        <v>Завантажити сертифікат</v>
      </c>
    </row>
    <row r="72" spans="1:4" x14ac:dyDescent="0.3">
      <c r="A72" t="s">
        <v>144</v>
      </c>
      <c r="B72" t="s">
        <v>4</v>
      </c>
      <c r="C72" t="s">
        <v>145</v>
      </c>
      <c r="D72" t="str">
        <f>HYPERLINK("https://talan.bank.gov.ua/get-user-certificate/Ksdkz6llw345iig232x5","Завантажити сертифікат")</f>
        <v>Завантажити сертифікат</v>
      </c>
    </row>
    <row r="73" spans="1:4" x14ac:dyDescent="0.3">
      <c r="A73" t="s">
        <v>146</v>
      </c>
      <c r="B73" t="s">
        <v>4</v>
      </c>
      <c r="C73" t="s">
        <v>147</v>
      </c>
      <c r="D73" t="str">
        <f>HYPERLINK("https://talan.bank.gov.ua/get-user-certificate/KsdkzzLawDJXGaShFtpG","Завантажити сертифікат")</f>
        <v>Завантажити сертифікат</v>
      </c>
    </row>
    <row r="74" spans="1:4" x14ac:dyDescent="0.3">
      <c r="A74" t="s">
        <v>148</v>
      </c>
      <c r="B74" t="s">
        <v>4</v>
      </c>
      <c r="C74" t="s">
        <v>149</v>
      </c>
      <c r="D74" t="str">
        <f>HYPERLINK("https://talan.bank.gov.ua/get-user-certificate/KsdkzqHAwebkuEbvQ8GZ","Завантажити сертифікат")</f>
        <v>Завантажити сертифікат</v>
      </c>
    </row>
    <row r="75" spans="1:4" x14ac:dyDescent="0.3">
      <c r="A75" t="s">
        <v>150</v>
      </c>
      <c r="B75" t="s">
        <v>4</v>
      </c>
      <c r="C75" t="s">
        <v>151</v>
      </c>
      <c r="D75" t="str">
        <f>HYPERLINK("https://talan.bank.gov.ua/get-user-certificate/KsdkzL1UKb5UnJiDORa0","Завантажити сертифікат")</f>
        <v>Завантажити сертифікат</v>
      </c>
    </row>
    <row r="76" spans="1:4" x14ac:dyDescent="0.3">
      <c r="A76" t="s">
        <v>152</v>
      </c>
      <c r="B76" t="s">
        <v>4</v>
      </c>
      <c r="C76" t="s">
        <v>153</v>
      </c>
      <c r="D76" t="str">
        <f>HYPERLINK("https://talan.bank.gov.ua/get-user-certificate/KsdkzxgYbt4IMDNTx0aX","Завантажити сертифікат")</f>
        <v>Завантажити сертифікат</v>
      </c>
    </row>
    <row r="77" spans="1:4" x14ac:dyDescent="0.3">
      <c r="A77" t="s">
        <v>154</v>
      </c>
      <c r="B77" t="s">
        <v>4</v>
      </c>
      <c r="C77" t="s">
        <v>155</v>
      </c>
      <c r="D77" t="str">
        <f>HYPERLINK("https://talan.bank.gov.ua/get-user-certificate/KsdkzVqNUSPaWfHx7xsp","Завантажити сертифікат")</f>
        <v>Завантажити сертифікат</v>
      </c>
    </row>
    <row r="78" spans="1:4" x14ac:dyDescent="0.3">
      <c r="A78" t="s">
        <v>156</v>
      </c>
      <c r="B78" t="s">
        <v>4</v>
      </c>
      <c r="C78" t="s">
        <v>157</v>
      </c>
      <c r="D78" t="str">
        <f>HYPERLINK("https://talan.bank.gov.ua/get-user-certificate/KsdkzLM4cREnWev4pjCt","Завантажити сертифікат")</f>
        <v>Завантажити сертифікат</v>
      </c>
    </row>
    <row r="79" spans="1:4" x14ac:dyDescent="0.3">
      <c r="A79" t="s">
        <v>158</v>
      </c>
      <c r="B79" t="s">
        <v>4</v>
      </c>
      <c r="C79" t="s">
        <v>159</v>
      </c>
      <c r="D79" t="str">
        <f>HYPERLINK("https://talan.bank.gov.ua/get-user-certificate/KsdkzaEIIMN1CRD7icJb","Завантажити сертифікат")</f>
        <v>Завантажити сертифікат</v>
      </c>
    </row>
    <row r="80" spans="1:4" x14ac:dyDescent="0.3">
      <c r="A80" t="s">
        <v>160</v>
      </c>
      <c r="B80" t="s">
        <v>4</v>
      </c>
      <c r="C80" t="s">
        <v>161</v>
      </c>
      <c r="D80" t="str">
        <f>HYPERLINK("https://talan.bank.gov.ua/get-user-certificate/KsdkzvHRh5vcM5c81n6S","Завантажити сертифікат")</f>
        <v>Завантажити сертифікат</v>
      </c>
    </row>
    <row r="81" spans="1:4" x14ac:dyDescent="0.3">
      <c r="A81" t="s">
        <v>162</v>
      </c>
      <c r="B81" t="s">
        <v>4</v>
      </c>
      <c r="C81" t="s">
        <v>163</v>
      </c>
      <c r="D81" t="str">
        <f>HYPERLINK("https://talan.bank.gov.ua/get-user-certificate/Ksdkz2ZvQiU8iB_t-j-k","Завантажити сертифікат")</f>
        <v>Завантажити сертифікат</v>
      </c>
    </row>
    <row r="82" spans="1:4" x14ac:dyDescent="0.3">
      <c r="A82" t="s">
        <v>164</v>
      </c>
      <c r="B82" t="s">
        <v>4</v>
      </c>
      <c r="C82" t="s">
        <v>165</v>
      </c>
      <c r="D82" t="str">
        <f>HYPERLINK("https://talan.bank.gov.ua/get-user-certificate/KsdkzTopXK64CRkgnyFI","Завантажити сертифікат")</f>
        <v>Завантажити сертифікат</v>
      </c>
    </row>
    <row r="83" spans="1:4" x14ac:dyDescent="0.3">
      <c r="A83" t="s">
        <v>166</v>
      </c>
      <c r="B83" t="s">
        <v>4</v>
      </c>
      <c r="C83" t="s">
        <v>167</v>
      </c>
      <c r="D83" t="str">
        <f>HYPERLINK("https://talan.bank.gov.ua/get-user-certificate/KsdkztsNqHQuPOwi8_la","Завантажити сертифікат")</f>
        <v>Завантажити сертифікат</v>
      </c>
    </row>
    <row r="84" spans="1:4" x14ac:dyDescent="0.3">
      <c r="A84" t="s">
        <v>168</v>
      </c>
      <c r="B84" t="s">
        <v>4</v>
      </c>
      <c r="C84" t="s">
        <v>169</v>
      </c>
      <c r="D84" t="str">
        <f>HYPERLINK("https://talan.bank.gov.ua/get-user-certificate/Ksdkzg_eg9eZjiWw0X0y","Завантажити сертифікат")</f>
        <v>Завантажити сертифікат</v>
      </c>
    </row>
    <row r="85" spans="1:4" x14ac:dyDescent="0.3">
      <c r="A85" t="s">
        <v>170</v>
      </c>
      <c r="B85" t="s">
        <v>4</v>
      </c>
      <c r="C85" t="s">
        <v>171</v>
      </c>
      <c r="D85" t="str">
        <f>HYPERLINK("https://talan.bank.gov.ua/get-user-certificate/KsdkzgZ_5S5IgIdvwaBV","Завантажити сертифікат")</f>
        <v>Завантажити сертифікат</v>
      </c>
    </row>
    <row r="86" spans="1:4" x14ac:dyDescent="0.3">
      <c r="A86" t="s">
        <v>172</v>
      </c>
      <c r="B86" t="s">
        <v>4</v>
      </c>
      <c r="C86" t="s">
        <v>173</v>
      </c>
      <c r="D86" t="str">
        <f>HYPERLINK("https://talan.bank.gov.ua/get-user-certificate/Ksdkz5wbfG3CTS2zzYX4","Завантажити сертифікат")</f>
        <v>Завантажити сертифікат</v>
      </c>
    </row>
    <row r="87" spans="1:4" x14ac:dyDescent="0.3">
      <c r="A87" t="s">
        <v>174</v>
      </c>
      <c r="B87" t="s">
        <v>4</v>
      </c>
      <c r="C87" t="s">
        <v>175</v>
      </c>
      <c r="D87" t="str">
        <f>HYPERLINK("https://talan.bank.gov.ua/get-user-certificate/KsdkzA4a-HJTMhoFYSWp","Завантажити сертифікат")</f>
        <v>Завантажити сертифікат</v>
      </c>
    </row>
    <row r="88" spans="1:4" x14ac:dyDescent="0.3">
      <c r="A88" t="s">
        <v>176</v>
      </c>
      <c r="B88" t="s">
        <v>4</v>
      </c>
      <c r="C88" t="s">
        <v>177</v>
      </c>
      <c r="D88" t="str">
        <f>HYPERLINK("https://talan.bank.gov.ua/get-user-certificate/KsdkzqL73s1CGlG6n6VS","Завантажити сертифікат")</f>
        <v>Завантажити сертифікат</v>
      </c>
    </row>
    <row r="89" spans="1:4" x14ac:dyDescent="0.3">
      <c r="A89" t="s">
        <v>178</v>
      </c>
      <c r="B89" t="s">
        <v>4</v>
      </c>
      <c r="C89" t="s">
        <v>179</v>
      </c>
      <c r="D89" t="str">
        <f>HYPERLINK("https://talan.bank.gov.ua/get-user-certificate/KsdkzZ4lBz6MNCczPIq0","Завантажити сертифікат")</f>
        <v>Завантажити сертифікат</v>
      </c>
    </row>
    <row r="90" spans="1:4" x14ac:dyDescent="0.3">
      <c r="A90" t="s">
        <v>180</v>
      </c>
      <c r="B90" t="s">
        <v>4</v>
      </c>
      <c r="C90" t="s">
        <v>181</v>
      </c>
      <c r="D90" t="str">
        <f>HYPERLINK("https://talan.bank.gov.ua/get-user-certificate/KsdkzACDW6-VIl6S_2SS","Завантажити сертифікат")</f>
        <v>Завантажити сертифікат</v>
      </c>
    </row>
    <row r="91" spans="1:4" x14ac:dyDescent="0.3">
      <c r="A91" t="s">
        <v>182</v>
      </c>
      <c r="B91" t="s">
        <v>4</v>
      </c>
      <c r="C91" t="s">
        <v>183</v>
      </c>
      <c r="D91" t="str">
        <f>HYPERLINK("https://talan.bank.gov.ua/get-user-certificate/KsdkzAO_CEcOhxuMlfOi","Завантажити сертифікат")</f>
        <v>Завантажити сертифікат</v>
      </c>
    </row>
    <row r="92" spans="1:4" x14ac:dyDescent="0.3">
      <c r="A92" t="s">
        <v>184</v>
      </c>
      <c r="B92" t="s">
        <v>4</v>
      </c>
      <c r="C92" t="s">
        <v>185</v>
      </c>
      <c r="D92" t="str">
        <f>HYPERLINK("https://talan.bank.gov.ua/get-user-certificate/KsdkzF0GKTidJBOP1bLY","Завантажити сертифікат")</f>
        <v>Завантажити сертифікат</v>
      </c>
    </row>
    <row r="93" spans="1:4" x14ac:dyDescent="0.3">
      <c r="A93" t="s">
        <v>186</v>
      </c>
      <c r="B93" t="s">
        <v>4</v>
      </c>
      <c r="C93" t="s">
        <v>187</v>
      </c>
      <c r="D93" t="str">
        <f>HYPERLINK("https://talan.bank.gov.ua/get-user-certificate/KsdkzYcGyGMPDL6SopWo","Завантажити сертифікат")</f>
        <v>Завантажити сертифікат</v>
      </c>
    </row>
    <row r="94" spans="1:4" x14ac:dyDescent="0.3">
      <c r="A94" t="s">
        <v>188</v>
      </c>
      <c r="B94" t="s">
        <v>4</v>
      </c>
      <c r="C94" t="s">
        <v>189</v>
      </c>
      <c r="D94" t="str">
        <f>HYPERLINK("https://talan.bank.gov.ua/get-user-certificate/Ksdkzp3xWrW-Hpg0fxzn","Завантажити сертифікат")</f>
        <v>Завантажити сертифікат</v>
      </c>
    </row>
    <row r="95" spans="1:4" x14ac:dyDescent="0.3">
      <c r="A95" t="s">
        <v>190</v>
      </c>
      <c r="B95" t="s">
        <v>4</v>
      </c>
      <c r="C95" t="s">
        <v>191</v>
      </c>
      <c r="D95" t="str">
        <f>HYPERLINK("https://talan.bank.gov.ua/get-user-certificate/Ksdkz_mv-uuIAddTikUp","Завантажити сертифікат")</f>
        <v>Завантажити сертифікат</v>
      </c>
    </row>
    <row r="96" spans="1:4" x14ac:dyDescent="0.3">
      <c r="A96" t="s">
        <v>192</v>
      </c>
      <c r="B96" t="s">
        <v>4</v>
      </c>
      <c r="C96" t="s">
        <v>193</v>
      </c>
      <c r="D96" t="str">
        <f>HYPERLINK("https://talan.bank.gov.ua/get-user-certificate/Ksdkz8__q5XH8wjSr32c","Завантажити сертифікат")</f>
        <v>Завантажити сертифікат</v>
      </c>
    </row>
    <row r="97" spans="1:4" x14ac:dyDescent="0.3">
      <c r="A97" t="s">
        <v>194</v>
      </c>
      <c r="B97" t="s">
        <v>4</v>
      </c>
      <c r="C97" t="s">
        <v>195</v>
      </c>
      <c r="D97" t="str">
        <f>HYPERLINK("https://talan.bank.gov.ua/get-user-certificate/KsdkzwOrFo11W52kriyc","Завантажити сертифікат")</f>
        <v>Завантажити сертифікат</v>
      </c>
    </row>
    <row r="98" spans="1:4" x14ac:dyDescent="0.3">
      <c r="A98" t="s">
        <v>196</v>
      </c>
      <c r="B98" t="s">
        <v>4</v>
      </c>
      <c r="C98" t="s">
        <v>197</v>
      </c>
      <c r="D98" t="str">
        <f>HYPERLINK("https://talan.bank.gov.ua/get-user-certificate/KsdkzZHTX7AAIcgmPJ7B","Завантажити сертифікат")</f>
        <v>Завантажити сертифікат</v>
      </c>
    </row>
    <row r="99" spans="1:4" x14ac:dyDescent="0.3">
      <c r="A99" t="s">
        <v>198</v>
      </c>
      <c r="B99" t="s">
        <v>4</v>
      </c>
      <c r="C99" t="s">
        <v>199</v>
      </c>
      <c r="D99" t="str">
        <f>HYPERLINK("https://talan.bank.gov.ua/get-user-certificate/KsdkzMGOfmqXWkPA3ilM","Завантажити сертифікат")</f>
        <v>Завантажити сертифікат</v>
      </c>
    </row>
    <row r="100" spans="1:4" x14ac:dyDescent="0.3">
      <c r="A100" t="s">
        <v>200</v>
      </c>
      <c r="B100" t="s">
        <v>4</v>
      </c>
      <c r="C100" t="s">
        <v>201</v>
      </c>
      <c r="D100" t="str">
        <f>HYPERLINK("https://talan.bank.gov.ua/get-user-certificate/KsdkzAe-mTA5xg9JIJvD","Завантажити сертифікат")</f>
        <v>Завантажити сертифікат</v>
      </c>
    </row>
    <row r="101" spans="1:4" x14ac:dyDescent="0.3">
      <c r="A101" t="s">
        <v>202</v>
      </c>
      <c r="B101" t="s">
        <v>4</v>
      </c>
      <c r="C101" t="s">
        <v>203</v>
      </c>
      <c r="D101" t="str">
        <f>HYPERLINK("https://talan.bank.gov.ua/get-user-certificate/KsdkzPLFTFVGEKZ9HzWD","Завантажити сертифікат")</f>
        <v>Завантажити сертифікат</v>
      </c>
    </row>
    <row r="102" spans="1:4" x14ac:dyDescent="0.3">
      <c r="A102" t="s">
        <v>204</v>
      </c>
      <c r="B102" t="s">
        <v>4</v>
      </c>
      <c r="C102" t="s">
        <v>205</v>
      </c>
      <c r="D102" t="str">
        <f>HYPERLINK("https://talan.bank.gov.ua/get-user-certificate/KsdkzLpwAy4uPyx-h1Pd","Завантажити сертифікат")</f>
        <v>Завантажити сертифікат</v>
      </c>
    </row>
    <row r="103" spans="1:4" x14ac:dyDescent="0.3">
      <c r="A103" t="s">
        <v>206</v>
      </c>
      <c r="B103" t="s">
        <v>4</v>
      </c>
      <c r="C103" t="s">
        <v>207</v>
      </c>
      <c r="D103" t="str">
        <f>HYPERLINK("https://talan.bank.gov.ua/get-user-certificate/KsdkzGT5qy2OvMjgbI6i","Завантажити сертифікат")</f>
        <v>Завантажити сертифікат</v>
      </c>
    </row>
    <row r="104" spans="1:4" x14ac:dyDescent="0.3">
      <c r="A104" t="s">
        <v>208</v>
      </c>
      <c r="B104" t="s">
        <v>4</v>
      </c>
      <c r="C104" t="s">
        <v>209</v>
      </c>
      <c r="D104" t="str">
        <f>HYPERLINK("https://talan.bank.gov.ua/get-user-certificate/Ksdkz9o8UCexOry-5rjs","Завантажити сертифікат")</f>
        <v>Завантажити сертифікат</v>
      </c>
    </row>
    <row r="105" spans="1:4" x14ac:dyDescent="0.3">
      <c r="A105" t="s">
        <v>210</v>
      </c>
      <c r="B105" t="s">
        <v>4</v>
      </c>
      <c r="C105" t="s">
        <v>211</v>
      </c>
      <c r="D105" t="str">
        <f>HYPERLINK("https://talan.bank.gov.ua/get-user-certificate/KsdkzCCeFCcpzuzvdR4k","Завантажити сертифікат")</f>
        <v>Завантажити сертифікат</v>
      </c>
    </row>
    <row r="106" spans="1:4" x14ac:dyDescent="0.3">
      <c r="A106" t="s">
        <v>212</v>
      </c>
      <c r="B106" t="s">
        <v>4</v>
      </c>
      <c r="C106" t="s">
        <v>213</v>
      </c>
      <c r="D106" t="str">
        <f>HYPERLINK("https://talan.bank.gov.ua/get-user-certificate/Ksdkzr_5EhtPMAAABmbr","Завантажити сертифікат")</f>
        <v>Завантажити сертифікат</v>
      </c>
    </row>
    <row r="107" spans="1:4" x14ac:dyDescent="0.3">
      <c r="A107" t="s">
        <v>214</v>
      </c>
      <c r="B107" t="s">
        <v>4</v>
      </c>
      <c r="C107" t="s">
        <v>215</v>
      </c>
      <c r="D107" t="str">
        <f>HYPERLINK("https://talan.bank.gov.ua/get-user-certificate/KsdkzTQ1JIgLfRUtk9_h","Завантажити сертифікат")</f>
        <v>Завантажити сертифікат</v>
      </c>
    </row>
    <row r="108" spans="1:4" x14ac:dyDescent="0.3">
      <c r="A108" t="s">
        <v>216</v>
      </c>
      <c r="B108" t="s">
        <v>4</v>
      </c>
      <c r="C108" t="s">
        <v>217</v>
      </c>
      <c r="D108" t="str">
        <f>HYPERLINK("https://talan.bank.gov.ua/get-user-certificate/KsdkzvhdtIhtfJNFQ822","Завантажити сертифікат")</f>
        <v>Завантажити сертифікат</v>
      </c>
    </row>
    <row r="109" spans="1:4" x14ac:dyDescent="0.3">
      <c r="A109" t="s">
        <v>218</v>
      </c>
      <c r="B109" t="s">
        <v>4</v>
      </c>
      <c r="C109" t="s">
        <v>219</v>
      </c>
      <c r="D109" t="str">
        <f>HYPERLINK("https://talan.bank.gov.ua/get-user-certificate/KsdkzV9lRBs-712FyKOe","Завантажити сертифікат")</f>
        <v>Завантажити сертифікат</v>
      </c>
    </row>
    <row r="110" spans="1:4" x14ac:dyDescent="0.3">
      <c r="A110" t="s">
        <v>220</v>
      </c>
      <c r="B110" t="s">
        <v>4</v>
      </c>
      <c r="C110" t="s">
        <v>221</v>
      </c>
      <c r="D110" t="str">
        <f>HYPERLINK("https://talan.bank.gov.ua/get-user-certificate/KsdkzE0bljDuFbQGoGEf","Завантажити сертифікат")</f>
        <v>Завантажити сертифікат</v>
      </c>
    </row>
    <row r="111" spans="1:4" x14ac:dyDescent="0.3">
      <c r="A111" t="s">
        <v>222</v>
      </c>
      <c r="B111" t="s">
        <v>4</v>
      </c>
      <c r="C111" t="s">
        <v>223</v>
      </c>
      <c r="D111" t="str">
        <f>HYPERLINK("https://talan.bank.gov.ua/get-user-certificate/KsdkzbmyvkJRdCnJAxkE","Завантажити сертифікат")</f>
        <v>Завантажити сертифікат</v>
      </c>
    </row>
    <row r="112" spans="1:4" x14ac:dyDescent="0.3">
      <c r="A112" t="s">
        <v>224</v>
      </c>
      <c r="B112" t="s">
        <v>4</v>
      </c>
      <c r="C112" t="s">
        <v>225</v>
      </c>
      <c r="D112" t="str">
        <f>HYPERLINK("https://talan.bank.gov.ua/get-user-certificate/Ksdkz49iVD9kEKoeUFZq","Завантажити сертифікат")</f>
        <v>Завантажити сертифікат</v>
      </c>
    </row>
    <row r="113" spans="1:4" x14ac:dyDescent="0.3">
      <c r="A113" t="s">
        <v>226</v>
      </c>
      <c r="B113" t="s">
        <v>4</v>
      </c>
      <c r="C113" t="s">
        <v>227</v>
      </c>
      <c r="D113" t="str">
        <f>HYPERLINK("https://talan.bank.gov.ua/get-user-certificate/Ksdkz1nmJ-knApNTTe-n","Завантажити сертифікат")</f>
        <v>Завантажити сертифікат</v>
      </c>
    </row>
    <row r="114" spans="1:4" x14ac:dyDescent="0.3">
      <c r="A114" t="s">
        <v>228</v>
      </c>
      <c r="B114" t="s">
        <v>4</v>
      </c>
      <c r="C114" t="s">
        <v>229</v>
      </c>
      <c r="D114" t="str">
        <f>HYPERLINK("https://talan.bank.gov.ua/get-user-certificate/KsdkzRdbY0nNM6KcCq5t","Завантажити сертифікат")</f>
        <v>Завантажити сертифікат</v>
      </c>
    </row>
    <row r="115" spans="1:4" x14ac:dyDescent="0.3">
      <c r="A115" t="s">
        <v>230</v>
      </c>
      <c r="B115" t="s">
        <v>4</v>
      </c>
      <c r="C115" t="s">
        <v>231</v>
      </c>
      <c r="D115" t="str">
        <f>HYPERLINK("https://talan.bank.gov.ua/get-user-certificate/Ksdkz3hYjvLnaWIRMQxn","Завантажити сертифікат")</f>
        <v>Завантажити сертифікат</v>
      </c>
    </row>
    <row r="116" spans="1:4" x14ac:dyDescent="0.3">
      <c r="A116" t="s">
        <v>232</v>
      </c>
      <c r="B116" t="s">
        <v>4</v>
      </c>
      <c r="C116" t="s">
        <v>233</v>
      </c>
      <c r="D116" t="str">
        <f>HYPERLINK("https://talan.bank.gov.ua/get-user-certificate/Ksdkzq3e5uQ6IMhn6Jij","Завантажити сертифікат")</f>
        <v>Завантажити сертифікат</v>
      </c>
    </row>
    <row r="117" spans="1:4" x14ac:dyDescent="0.3">
      <c r="A117" t="s">
        <v>234</v>
      </c>
      <c r="B117" t="s">
        <v>4</v>
      </c>
      <c r="C117" t="s">
        <v>235</v>
      </c>
      <c r="D117" t="str">
        <f>HYPERLINK("https://talan.bank.gov.ua/get-user-certificate/Ksdkzo7LooTCF9aRmSNJ","Завантажити сертифікат")</f>
        <v>Завантажити сертифікат</v>
      </c>
    </row>
    <row r="118" spans="1:4" x14ac:dyDescent="0.3">
      <c r="A118" t="s">
        <v>236</v>
      </c>
      <c r="B118" t="s">
        <v>4</v>
      </c>
      <c r="C118" t="s">
        <v>237</v>
      </c>
      <c r="D118" t="str">
        <f>HYPERLINK("https://talan.bank.gov.ua/get-user-certificate/KsdkzFZSNpsQh4EtCNA8","Завантажити сертифікат")</f>
        <v>Завантажити сертифікат</v>
      </c>
    </row>
    <row r="119" spans="1:4" x14ac:dyDescent="0.3">
      <c r="A119" t="s">
        <v>238</v>
      </c>
      <c r="B119" t="s">
        <v>4</v>
      </c>
      <c r="C119" t="s">
        <v>239</v>
      </c>
      <c r="D119" t="str">
        <f>HYPERLINK("https://talan.bank.gov.ua/get-user-certificate/KsdkzI6ZQPn3qmC2U8E-","Завантажити сертифікат")</f>
        <v>Завантажити сертифікат</v>
      </c>
    </row>
    <row r="120" spans="1:4" x14ac:dyDescent="0.3">
      <c r="A120" t="s">
        <v>240</v>
      </c>
      <c r="B120" t="s">
        <v>4</v>
      </c>
      <c r="C120" t="s">
        <v>241</v>
      </c>
      <c r="D120" t="str">
        <f>HYPERLINK("https://talan.bank.gov.ua/get-user-certificate/Ksdkzrj9Tk_LuUnfZv2U","Завантажити сертифікат")</f>
        <v>Завантажити сертифікат</v>
      </c>
    </row>
    <row r="121" spans="1:4" x14ac:dyDescent="0.3">
      <c r="A121" t="s">
        <v>242</v>
      </c>
      <c r="B121" t="s">
        <v>4</v>
      </c>
      <c r="C121" t="s">
        <v>243</v>
      </c>
      <c r="D121" t="str">
        <f>HYPERLINK("https://talan.bank.gov.ua/get-user-certificate/Ksdkz4T5-wkJAs09RhSV","Завантажити сертифікат")</f>
        <v>Завантажити сертифікат</v>
      </c>
    </row>
    <row r="122" spans="1:4" x14ac:dyDescent="0.3">
      <c r="A122" t="s">
        <v>244</v>
      </c>
      <c r="B122" t="s">
        <v>4</v>
      </c>
      <c r="C122" t="s">
        <v>245</v>
      </c>
      <c r="D122" t="str">
        <f>HYPERLINK("https://talan.bank.gov.ua/get-user-certificate/KsdkzdZXGUh991OnZfV0","Завантажити сертифікат")</f>
        <v>Завантажити сертифікат</v>
      </c>
    </row>
    <row r="123" spans="1:4" x14ac:dyDescent="0.3">
      <c r="A123" t="s">
        <v>246</v>
      </c>
      <c r="B123" t="s">
        <v>4</v>
      </c>
      <c r="C123" t="s">
        <v>247</v>
      </c>
      <c r="D123" t="str">
        <f>HYPERLINK("https://talan.bank.gov.ua/get-user-certificate/KsdkzniCyRUx3ois38uo","Завантажити сертифікат")</f>
        <v>Завантажити сертифікат</v>
      </c>
    </row>
    <row r="124" spans="1:4" x14ac:dyDescent="0.3">
      <c r="A124" t="s">
        <v>248</v>
      </c>
      <c r="B124" t="s">
        <v>4</v>
      </c>
      <c r="C124" t="s">
        <v>249</v>
      </c>
      <c r="D124" t="str">
        <f>HYPERLINK("https://talan.bank.gov.ua/get-user-certificate/KsdkzOc5kvMn8Xx8xlrJ","Завантажити сертифікат")</f>
        <v>Завантажити сертифікат</v>
      </c>
    </row>
    <row r="125" spans="1:4" x14ac:dyDescent="0.3">
      <c r="A125" t="s">
        <v>250</v>
      </c>
      <c r="B125" t="s">
        <v>4</v>
      </c>
      <c r="C125" t="s">
        <v>251</v>
      </c>
      <c r="D125" t="str">
        <f>HYPERLINK("https://talan.bank.gov.ua/get-user-certificate/KsdkzRelegtFYPCfamBG","Завантажити сертифікат")</f>
        <v>Завантажити сертифікат</v>
      </c>
    </row>
    <row r="126" spans="1:4" x14ac:dyDescent="0.3">
      <c r="A126" t="s">
        <v>252</v>
      </c>
      <c r="B126" t="s">
        <v>4</v>
      </c>
      <c r="C126" t="s">
        <v>253</v>
      </c>
      <c r="D126" t="str">
        <f>HYPERLINK("https://talan.bank.gov.ua/get-user-certificate/Ksdkzh6ccPBtKgZIW2gb","Завантажити сертифікат")</f>
        <v>Завантажити сертифікат</v>
      </c>
    </row>
    <row r="127" spans="1:4" x14ac:dyDescent="0.3">
      <c r="A127" t="s">
        <v>254</v>
      </c>
      <c r="B127" t="s">
        <v>4</v>
      </c>
      <c r="C127" t="s">
        <v>255</v>
      </c>
      <c r="D127" t="str">
        <f>HYPERLINK("https://talan.bank.gov.ua/get-user-certificate/KsdkzlvBbHxrRKcUTDUu","Завантажити сертифікат")</f>
        <v>Завантажити сертифікат</v>
      </c>
    </row>
    <row r="128" spans="1:4" x14ac:dyDescent="0.3">
      <c r="A128" t="s">
        <v>256</v>
      </c>
      <c r="B128" t="s">
        <v>4</v>
      </c>
      <c r="C128" t="s">
        <v>257</v>
      </c>
      <c r="D128" t="str">
        <f>HYPERLINK("https://talan.bank.gov.ua/get-user-certificate/Ksdkz3JZq8WWB0Uf78Ln","Завантажити сертифікат")</f>
        <v>Завантажити сертифікат</v>
      </c>
    </row>
    <row r="129" spans="1:4" x14ac:dyDescent="0.3">
      <c r="A129" t="s">
        <v>258</v>
      </c>
      <c r="B129" t="s">
        <v>4</v>
      </c>
      <c r="C129" t="s">
        <v>259</v>
      </c>
      <c r="D129" t="str">
        <f>HYPERLINK("https://talan.bank.gov.ua/get-user-certificate/Ksdkzg-GFFQNpp3hf0BG","Завантажити сертифікат")</f>
        <v>Завантажити сертифікат</v>
      </c>
    </row>
    <row r="130" spans="1:4" x14ac:dyDescent="0.3">
      <c r="A130" t="s">
        <v>260</v>
      </c>
      <c r="B130" t="s">
        <v>4</v>
      </c>
      <c r="C130" t="s">
        <v>261</v>
      </c>
      <c r="D130" t="str">
        <f>HYPERLINK("https://talan.bank.gov.ua/get-user-certificate/Ksdkz1h6gbFq1y19z41C","Завантажити сертифікат")</f>
        <v>Завантажити сертифікат</v>
      </c>
    </row>
    <row r="131" spans="1:4" x14ac:dyDescent="0.3">
      <c r="A131" t="s">
        <v>262</v>
      </c>
      <c r="B131" t="s">
        <v>4</v>
      </c>
      <c r="C131" t="s">
        <v>263</v>
      </c>
      <c r="D131" t="str">
        <f>HYPERLINK("https://talan.bank.gov.ua/get-user-certificate/KsdkzCHGLxV7QF3RHDhm","Завантажити сертифікат")</f>
        <v>Завантажити сертифікат</v>
      </c>
    </row>
    <row r="132" spans="1:4" x14ac:dyDescent="0.3">
      <c r="A132" t="s">
        <v>264</v>
      </c>
      <c r="B132" t="s">
        <v>4</v>
      </c>
      <c r="C132" t="s">
        <v>265</v>
      </c>
      <c r="D132" t="str">
        <f>HYPERLINK("https://talan.bank.gov.ua/get-user-certificate/Ksdkzx-0HTRAs_TaYhTP","Завантажити сертифікат")</f>
        <v>Завантажити сертифікат</v>
      </c>
    </row>
    <row r="133" spans="1:4" x14ac:dyDescent="0.3">
      <c r="A133" t="s">
        <v>266</v>
      </c>
      <c r="B133" t="s">
        <v>4</v>
      </c>
      <c r="C133" t="s">
        <v>267</v>
      </c>
      <c r="D133" t="str">
        <f>HYPERLINK("https://talan.bank.gov.ua/get-user-certificate/KsdkzMzOz3l-5nv75kTw","Завантажити сертифікат")</f>
        <v>Завантажити сертифікат</v>
      </c>
    </row>
    <row r="134" spans="1:4" x14ac:dyDescent="0.3">
      <c r="A134" t="s">
        <v>268</v>
      </c>
      <c r="B134" t="s">
        <v>4</v>
      </c>
      <c r="C134" t="s">
        <v>269</v>
      </c>
      <c r="D134" t="str">
        <f>HYPERLINK("https://talan.bank.gov.ua/get-user-certificate/KsdkzUm5R31sOLbvHW8J","Завантажити сертифікат")</f>
        <v>Завантажити сертифікат</v>
      </c>
    </row>
    <row r="135" spans="1:4" x14ac:dyDescent="0.3">
      <c r="A135" t="s">
        <v>270</v>
      </c>
      <c r="B135" t="s">
        <v>4</v>
      </c>
      <c r="C135" t="s">
        <v>271</v>
      </c>
      <c r="D135" t="str">
        <f>HYPERLINK("https://talan.bank.gov.ua/get-user-certificate/Ksdkz6IUA6t6bmrexDcE","Завантажити сертифікат")</f>
        <v>Завантажити сертифікат</v>
      </c>
    </row>
    <row r="136" spans="1:4" x14ac:dyDescent="0.3">
      <c r="A136" t="s">
        <v>272</v>
      </c>
      <c r="B136" t="s">
        <v>4</v>
      </c>
      <c r="C136" t="s">
        <v>273</v>
      </c>
      <c r="D136" t="str">
        <f>HYPERLINK("https://talan.bank.gov.ua/get-user-certificate/Ksdkz2QxFCcVUxsaTY-8","Завантажити сертифікат")</f>
        <v>Завантажити сертифікат</v>
      </c>
    </row>
    <row r="137" spans="1:4" x14ac:dyDescent="0.3">
      <c r="A137" t="s">
        <v>274</v>
      </c>
      <c r="B137" t="s">
        <v>4</v>
      </c>
      <c r="C137" t="s">
        <v>275</v>
      </c>
      <c r="D137" t="str">
        <f>HYPERLINK("https://talan.bank.gov.ua/get-user-certificate/Ksdkzx_7bPQ0eIyVrZTK","Завантажити сертифікат")</f>
        <v>Завантажити сертифікат</v>
      </c>
    </row>
    <row r="138" spans="1:4" x14ac:dyDescent="0.3">
      <c r="A138" t="s">
        <v>276</v>
      </c>
      <c r="B138" t="s">
        <v>4</v>
      </c>
      <c r="C138" t="s">
        <v>277</v>
      </c>
      <c r="D138" t="str">
        <f>HYPERLINK("https://talan.bank.gov.ua/get-user-certificate/KsdkzsNGemJsxz7-GvKn","Завантажити сертифікат")</f>
        <v>Завантажити сертифікат</v>
      </c>
    </row>
    <row r="139" spans="1:4" x14ac:dyDescent="0.3">
      <c r="A139" t="s">
        <v>278</v>
      </c>
      <c r="B139" t="s">
        <v>4</v>
      </c>
      <c r="C139" t="s">
        <v>279</v>
      </c>
      <c r="D139" t="str">
        <f>HYPERLINK("https://talan.bank.gov.ua/get-user-certificate/Ksdkz4cob9RXmyN2x2BW","Завантажити сертифікат")</f>
        <v>Завантажити сертифікат</v>
      </c>
    </row>
    <row r="140" spans="1:4" x14ac:dyDescent="0.3">
      <c r="A140" t="s">
        <v>280</v>
      </c>
      <c r="B140" t="s">
        <v>4</v>
      </c>
      <c r="C140" t="s">
        <v>281</v>
      </c>
      <c r="D140" t="str">
        <f>HYPERLINK("https://talan.bank.gov.ua/get-user-certificate/KsdkzPWA6vQvxHigW5DC","Завантажити сертифікат")</f>
        <v>Завантажити сертифікат</v>
      </c>
    </row>
    <row r="141" spans="1:4" x14ac:dyDescent="0.3">
      <c r="A141" t="s">
        <v>282</v>
      </c>
      <c r="B141" t="s">
        <v>4</v>
      </c>
      <c r="C141" t="s">
        <v>283</v>
      </c>
      <c r="D141" t="str">
        <f>HYPERLINK("https://talan.bank.gov.ua/get-user-certificate/KsdkzYPFfQw9nuoyk8QP","Завантажити сертифікат")</f>
        <v>Завантажити сертифікат</v>
      </c>
    </row>
    <row r="142" spans="1:4" x14ac:dyDescent="0.3">
      <c r="A142" t="s">
        <v>284</v>
      </c>
      <c r="B142" t="s">
        <v>4</v>
      </c>
      <c r="C142" t="s">
        <v>285</v>
      </c>
      <c r="D142" t="str">
        <f>HYPERLINK("https://talan.bank.gov.ua/get-user-certificate/KsdkzNDor_lsp7wfh5jP","Завантажити сертифікат")</f>
        <v>Завантажити сертифікат</v>
      </c>
    </row>
    <row r="143" spans="1:4" x14ac:dyDescent="0.3">
      <c r="A143" t="s">
        <v>286</v>
      </c>
      <c r="B143" t="s">
        <v>4</v>
      </c>
      <c r="C143" t="s">
        <v>287</v>
      </c>
      <c r="D143" t="str">
        <f>HYPERLINK("https://talan.bank.gov.ua/get-user-certificate/KsdkztfhzawfH9sdxJ1B","Завантажити сертифікат")</f>
        <v>Завантажити сертифікат</v>
      </c>
    </row>
    <row r="144" spans="1:4" x14ac:dyDescent="0.3">
      <c r="A144" t="s">
        <v>288</v>
      </c>
      <c r="B144" t="s">
        <v>4</v>
      </c>
      <c r="C144" t="s">
        <v>289</v>
      </c>
      <c r="D144" t="str">
        <f>HYPERLINK("https://talan.bank.gov.ua/get-user-certificate/KsdkzSzRbfnjHpjfdHaW","Завантажити сертифікат")</f>
        <v>Завантажити сертифікат</v>
      </c>
    </row>
    <row r="145" spans="1:4" x14ac:dyDescent="0.3">
      <c r="A145" t="s">
        <v>290</v>
      </c>
      <c r="B145" t="s">
        <v>4</v>
      </c>
      <c r="C145" t="s">
        <v>291</v>
      </c>
      <c r="D145" t="str">
        <f>HYPERLINK("https://talan.bank.gov.ua/get-user-certificate/KsdkzfNxfahPVg0eGuHz","Завантажити сертифікат")</f>
        <v>Завантажити сертифікат</v>
      </c>
    </row>
    <row r="146" spans="1:4" x14ac:dyDescent="0.3">
      <c r="A146" t="s">
        <v>292</v>
      </c>
      <c r="B146" t="s">
        <v>4</v>
      </c>
      <c r="C146" t="s">
        <v>293</v>
      </c>
      <c r="D146" t="str">
        <f>HYPERLINK("https://talan.bank.gov.ua/get-user-certificate/KsdkzyRgpRn5LV83q6M0","Завантажити сертифікат")</f>
        <v>Завантажити сертифікат</v>
      </c>
    </row>
    <row r="147" spans="1:4" x14ac:dyDescent="0.3">
      <c r="A147" t="s">
        <v>294</v>
      </c>
      <c r="B147" t="s">
        <v>4</v>
      </c>
      <c r="C147" t="s">
        <v>295</v>
      </c>
      <c r="D147" t="str">
        <f>HYPERLINK("https://talan.bank.gov.ua/get-user-certificate/Ksdkz04IMNNXGFc5BAZc","Завантажити сертифікат")</f>
        <v>Завантажити сертифікат</v>
      </c>
    </row>
    <row r="148" spans="1:4" x14ac:dyDescent="0.3">
      <c r="A148" t="s">
        <v>296</v>
      </c>
      <c r="B148" t="s">
        <v>4</v>
      </c>
      <c r="C148" t="s">
        <v>297</v>
      </c>
      <c r="D148" t="str">
        <f>HYPERLINK("https://talan.bank.gov.ua/get-user-certificate/Ksdkzg3UTzglS6tZcoFi","Завантажити сертифікат")</f>
        <v>Завантажити сертифікат</v>
      </c>
    </row>
    <row r="149" spans="1:4" x14ac:dyDescent="0.3">
      <c r="A149" t="s">
        <v>298</v>
      </c>
      <c r="B149" t="s">
        <v>4</v>
      </c>
      <c r="C149" t="s">
        <v>299</v>
      </c>
      <c r="D149" t="str">
        <f>HYPERLINK("https://talan.bank.gov.ua/get-user-certificate/KsdkzhJgriOMak_54G3t","Завантажити сертифікат")</f>
        <v>Завантажити сертифікат</v>
      </c>
    </row>
    <row r="150" spans="1:4" x14ac:dyDescent="0.3">
      <c r="A150" t="s">
        <v>300</v>
      </c>
      <c r="B150" t="s">
        <v>4</v>
      </c>
      <c r="C150" t="s">
        <v>301</v>
      </c>
      <c r="D150" t="str">
        <f>HYPERLINK("https://talan.bank.gov.ua/get-user-certificate/KsdkzloepKjTWRbLF8wF","Завантажити сертифікат")</f>
        <v>Завантажити сертифікат</v>
      </c>
    </row>
    <row r="151" spans="1:4" x14ac:dyDescent="0.3">
      <c r="A151" t="s">
        <v>302</v>
      </c>
      <c r="B151" t="s">
        <v>4</v>
      </c>
      <c r="C151" t="s">
        <v>303</v>
      </c>
      <c r="D151" t="str">
        <f>HYPERLINK("https://talan.bank.gov.ua/get-user-certificate/Ksdkzekjr51Pg0NUWhXU","Завантажити сертифікат")</f>
        <v>Завантажити сертифікат</v>
      </c>
    </row>
    <row r="152" spans="1:4" x14ac:dyDescent="0.3">
      <c r="A152" t="s">
        <v>304</v>
      </c>
      <c r="B152" t="s">
        <v>4</v>
      </c>
      <c r="C152" t="s">
        <v>305</v>
      </c>
      <c r="D152" t="str">
        <f>HYPERLINK("https://talan.bank.gov.ua/get-user-certificate/KsdkzCSSzncbUav-Kb_d","Завантажити сертифікат")</f>
        <v>Завантажити сертифікат</v>
      </c>
    </row>
    <row r="153" spans="1:4" x14ac:dyDescent="0.3">
      <c r="A153" t="s">
        <v>306</v>
      </c>
      <c r="B153" t="s">
        <v>4</v>
      </c>
      <c r="C153" t="s">
        <v>307</v>
      </c>
      <c r="D153" t="str">
        <f>HYPERLINK("https://talan.bank.gov.ua/get-user-certificate/KsdkzPHfzZo0W-BnV9TB","Завантажити сертифікат")</f>
        <v>Завантажити сертифікат</v>
      </c>
    </row>
    <row r="154" spans="1:4" x14ac:dyDescent="0.3">
      <c r="A154" t="s">
        <v>308</v>
      </c>
      <c r="B154" t="s">
        <v>4</v>
      </c>
      <c r="C154" t="s">
        <v>309</v>
      </c>
      <c r="D154" t="str">
        <f>HYPERLINK("https://talan.bank.gov.ua/get-user-certificate/KsdkzpGuxlWlec4hedDN","Завантажити сертифікат")</f>
        <v>Завантажити сертифікат</v>
      </c>
    </row>
    <row r="155" spans="1:4" x14ac:dyDescent="0.3">
      <c r="A155" t="s">
        <v>310</v>
      </c>
      <c r="B155" t="s">
        <v>4</v>
      </c>
      <c r="C155" t="s">
        <v>311</v>
      </c>
      <c r="D155" t="str">
        <f>HYPERLINK("https://talan.bank.gov.ua/get-user-certificate/KsdkzMpFhsR_AIZenMAD","Завантажити сертифікат")</f>
        <v>Завантажити сертифікат</v>
      </c>
    </row>
    <row r="156" spans="1:4" x14ac:dyDescent="0.3">
      <c r="A156" t="s">
        <v>312</v>
      </c>
      <c r="B156" t="s">
        <v>4</v>
      </c>
      <c r="C156" t="s">
        <v>313</v>
      </c>
      <c r="D156" t="str">
        <f>HYPERLINK("https://talan.bank.gov.ua/get-user-certificate/KsdkzJ52TrIabZwYbQQw","Завантажити сертифікат")</f>
        <v>Завантажити сертифікат</v>
      </c>
    </row>
    <row r="157" spans="1:4" x14ac:dyDescent="0.3">
      <c r="A157" t="s">
        <v>314</v>
      </c>
      <c r="B157" t="s">
        <v>4</v>
      </c>
      <c r="C157" t="s">
        <v>315</v>
      </c>
      <c r="D157" t="str">
        <f>HYPERLINK("https://talan.bank.gov.ua/get-user-certificate/Ksdkznj0AFRPUrTvjso5","Завантажити сертифікат")</f>
        <v>Завантажити сертифікат</v>
      </c>
    </row>
    <row r="158" spans="1:4" x14ac:dyDescent="0.3">
      <c r="A158" t="s">
        <v>316</v>
      </c>
      <c r="B158" t="s">
        <v>4</v>
      </c>
      <c r="C158" t="s">
        <v>317</v>
      </c>
      <c r="D158" t="str">
        <f>HYPERLINK("https://talan.bank.gov.ua/get-user-certificate/Ksdkzv3eOH0-R29egAz7","Завантажити сертифікат")</f>
        <v>Завантажити сертифікат</v>
      </c>
    </row>
    <row r="159" spans="1:4" x14ac:dyDescent="0.3">
      <c r="A159" t="s">
        <v>318</v>
      </c>
      <c r="B159" t="s">
        <v>4</v>
      </c>
      <c r="C159" t="s">
        <v>319</v>
      </c>
      <c r="D159" t="str">
        <f>HYPERLINK("https://talan.bank.gov.ua/get-user-certificate/Ksdkzx0N4yq8s1bTxZun","Завантажити сертифікат")</f>
        <v>Завантажити сертифікат</v>
      </c>
    </row>
    <row r="160" spans="1:4" x14ac:dyDescent="0.3">
      <c r="A160" t="s">
        <v>320</v>
      </c>
      <c r="B160" t="s">
        <v>4</v>
      </c>
      <c r="C160" t="s">
        <v>321</v>
      </c>
      <c r="D160" t="str">
        <f>HYPERLINK("https://talan.bank.gov.ua/get-user-certificate/KsdkzhMhI2LRP7JwnU-M","Завантажити сертифікат")</f>
        <v>Завантажити сертифікат</v>
      </c>
    </row>
    <row r="161" spans="1:4" x14ac:dyDescent="0.3">
      <c r="A161" t="s">
        <v>322</v>
      </c>
      <c r="B161" t="s">
        <v>4</v>
      </c>
      <c r="C161" t="s">
        <v>323</v>
      </c>
      <c r="D161" t="str">
        <f>HYPERLINK("https://talan.bank.gov.ua/get-user-certificate/KsdkzubW7wqcRt5JmD4i","Завантажити сертифікат")</f>
        <v>Завантажити сертифікат</v>
      </c>
    </row>
    <row r="162" spans="1:4" x14ac:dyDescent="0.3">
      <c r="A162" t="s">
        <v>324</v>
      </c>
      <c r="B162" t="s">
        <v>4</v>
      </c>
      <c r="C162" t="s">
        <v>325</v>
      </c>
      <c r="D162" t="str">
        <f>HYPERLINK("https://talan.bank.gov.ua/get-user-certificate/Ksdkz-J9xLIfGsLI2Z_f","Завантажити сертифікат")</f>
        <v>Завантажити сертифікат</v>
      </c>
    </row>
    <row r="163" spans="1:4" x14ac:dyDescent="0.3">
      <c r="A163" t="s">
        <v>326</v>
      </c>
      <c r="B163" t="s">
        <v>4</v>
      </c>
      <c r="C163" t="s">
        <v>327</v>
      </c>
      <c r="D163" t="str">
        <f>HYPERLINK("https://talan.bank.gov.ua/get-user-certificate/KsdkzHHKDHm49oiEtC75","Завантажити сертифікат")</f>
        <v>Завантажити сертифікат</v>
      </c>
    </row>
    <row r="164" spans="1:4" x14ac:dyDescent="0.3">
      <c r="A164" t="s">
        <v>328</v>
      </c>
      <c r="B164" t="s">
        <v>4</v>
      </c>
      <c r="C164" t="s">
        <v>329</v>
      </c>
      <c r="D164" t="str">
        <f>HYPERLINK("https://talan.bank.gov.ua/get-user-certificate/KsdkzcR8-YEEwVadafmV","Завантажити сертифікат")</f>
        <v>Завантажити сертифікат</v>
      </c>
    </row>
    <row r="165" spans="1:4" x14ac:dyDescent="0.3">
      <c r="A165" t="s">
        <v>330</v>
      </c>
      <c r="B165" t="s">
        <v>4</v>
      </c>
      <c r="C165" t="s">
        <v>331</v>
      </c>
      <c r="D165" t="str">
        <f>HYPERLINK("https://talan.bank.gov.ua/get-user-certificate/KsdkzuJII1Wa7sTQJc9-","Завантажити сертифікат")</f>
        <v>Завантажити сертифікат</v>
      </c>
    </row>
    <row r="166" spans="1:4" x14ac:dyDescent="0.3">
      <c r="A166" t="s">
        <v>332</v>
      </c>
      <c r="B166" t="s">
        <v>4</v>
      </c>
      <c r="C166" t="s">
        <v>333</v>
      </c>
      <c r="D166" t="str">
        <f>HYPERLINK("https://talan.bank.gov.ua/get-user-certificate/KsdkzDw6Vh9MoHpG34kX","Завантажити сертифікат")</f>
        <v>Завантажити сертифікат</v>
      </c>
    </row>
    <row r="167" spans="1:4" x14ac:dyDescent="0.3">
      <c r="A167" t="s">
        <v>334</v>
      </c>
      <c r="B167" t="s">
        <v>4</v>
      </c>
      <c r="C167" t="s">
        <v>335</v>
      </c>
      <c r="D167" t="str">
        <f>HYPERLINK("https://talan.bank.gov.ua/get-user-certificate/KsdkzlyX2QkCMg-9FCTU","Завантажити сертифікат")</f>
        <v>Завантажити сертифікат</v>
      </c>
    </row>
    <row r="168" spans="1:4" x14ac:dyDescent="0.3">
      <c r="A168" t="s">
        <v>336</v>
      </c>
      <c r="B168" t="s">
        <v>4</v>
      </c>
      <c r="C168" t="s">
        <v>337</v>
      </c>
      <c r="D168" t="str">
        <f>HYPERLINK("https://talan.bank.gov.ua/get-user-certificate/Ksdkzy4eDTIMxZo2VO1U","Завантажити сертифікат")</f>
        <v>Завантажити сертифікат</v>
      </c>
    </row>
    <row r="169" spans="1:4" x14ac:dyDescent="0.3">
      <c r="A169" t="s">
        <v>338</v>
      </c>
      <c r="B169" t="s">
        <v>4</v>
      </c>
      <c r="C169" t="s">
        <v>339</v>
      </c>
      <c r="D169" t="str">
        <f>HYPERLINK("https://talan.bank.gov.ua/get-user-certificate/KsdkzQAtSpGW_Ffb1Wjg","Завантажити сертифікат")</f>
        <v>Завантажити сертифікат</v>
      </c>
    </row>
    <row r="170" spans="1:4" x14ac:dyDescent="0.3">
      <c r="A170" t="s">
        <v>340</v>
      </c>
      <c r="B170" t="s">
        <v>4</v>
      </c>
      <c r="C170" t="s">
        <v>341</v>
      </c>
      <c r="D170" t="str">
        <f>HYPERLINK("https://talan.bank.gov.ua/get-user-certificate/KsdkzYiZmD8ipyiHfCt0","Завантажити сертифікат")</f>
        <v>Завантажити сертифікат</v>
      </c>
    </row>
    <row r="171" spans="1:4" x14ac:dyDescent="0.3">
      <c r="A171" t="s">
        <v>342</v>
      </c>
      <c r="B171" t="s">
        <v>4</v>
      </c>
      <c r="C171" t="s">
        <v>343</v>
      </c>
      <c r="D171" t="str">
        <f>HYPERLINK("https://talan.bank.gov.ua/get-user-certificate/KsdkzLFDNzBgVq--iLHV","Завантажити сертифікат")</f>
        <v>Завантажити сертифікат</v>
      </c>
    </row>
    <row r="172" spans="1:4" x14ac:dyDescent="0.3">
      <c r="A172" t="s">
        <v>344</v>
      </c>
      <c r="B172" t="s">
        <v>4</v>
      </c>
      <c r="C172" t="s">
        <v>345</v>
      </c>
      <c r="D172" t="str">
        <f>HYPERLINK("https://talan.bank.gov.ua/get-user-certificate/KsdkzFc6qrZvl4xkd5nO","Завантажити сертифікат")</f>
        <v>Завантажити сертифікат</v>
      </c>
    </row>
    <row r="173" spans="1:4" x14ac:dyDescent="0.3">
      <c r="A173" t="s">
        <v>346</v>
      </c>
      <c r="B173" t="s">
        <v>4</v>
      </c>
      <c r="C173" t="s">
        <v>347</v>
      </c>
      <c r="D173" t="str">
        <f>HYPERLINK("https://talan.bank.gov.ua/get-user-certificate/KsdkzmCxsMK6zkl2YBjB","Завантажити сертифікат")</f>
        <v>Завантажити сертифікат</v>
      </c>
    </row>
    <row r="174" spans="1:4" x14ac:dyDescent="0.3">
      <c r="A174" t="s">
        <v>348</v>
      </c>
      <c r="B174" t="s">
        <v>4</v>
      </c>
      <c r="C174" t="s">
        <v>349</v>
      </c>
      <c r="D174" t="str">
        <f>HYPERLINK("https://talan.bank.gov.ua/get-user-certificate/KsdkzbgvViSlroAtDkYY","Завантажити сертифікат")</f>
        <v>Завантажити сертифікат</v>
      </c>
    </row>
    <row r="175" spans="1:4" x14ac:dyDescent="0.3">
      <c r="A175" t="s">
        <v>350</v>
      </c>
      <c r="B175" t="s">
        <v>4</v>
      </c>
      <c r="C175" t="s">
        <v>351</v>
      </c>
      <c r="D175" t="str">
        <f>HYPERLINK("https://talan.bank.gov.ua/get-user-certificate/KsdkzaP7D0BR5H8jm8Ao","Завантажити сертифікат")</f>
        <v>Завантажити сертифікат</v>
      </c>
    </row>
    <row r="176" spans="1:4" x14ac:dyDescent="0.3">
      <c r="A176" t="s">
        <v>352</v>
      </c>
      <c r="B176" t="s">
        <v>4</v>
      </c>
      <c r="C176" t="s">
        <v>353</v>
      </c>
      <c r="D176" t="str">
        <f>HYPERLINK("https://talan.bank.gov.ua/get-user-certificate/KsdkzAl6p5zuL_kQsTJQ","Завантажити сертифікат")</f>
        <v>Завантажити сертифікат</v>
      </c>
    </row>
    <row r="177" spans="1:4" x14ac:dyDescent="0.3">
      <c r="A177" t="s">
        <v>354</v>
      </c>
      <c r="B177" t="s">
        <v>4</v>
      </c>
      <c r="C177" t="s">
        <v>355</v>
      </c>
      <c r="D177" t="str">
        <f>HYPERLINK("https://talan.bank.gov.ua/get-user-certificate/Ksdkz6WcQ-6D5dB-M20c","Завантажити сертифікат")</f>
        <v>Завантажити сертифікат</v>
      </c>
    </row>
    <row r="178" spans="1:4" x14ac:dyDescent="0.3">
      <c r="A178" t="s">
        <v>356</v>
      </c>
      <c r="B178" t="s">
        <v>4</v>
      </c>
      <c r="C178" t="s">
        <v>357</v>
      </c>
      <c r="D178" t="str">
        <f>HYPERLINK("https://talan.bank.gov.ua/get-user-certificate/Ksdkz_hn8uv0467W7wh7","Завантажити сертифікат")</f>
        <v>Завантажити сертифікат</v>
      </c>
    </row>
    <row r="179" spans="1:4" x14ac:dyDescent="0.3">
      <c r="A179" t="s">
        <v>358</v>
      </c>
      <c r="B179" t="s">
        <v>4</v>
      </c>
      <c r="C179" t="s">
        <v>359</v>
      </c>
      <c r="D179" t="str">
        <f>HYPERLINK("https://talan.bank.gov.ua/get-user-certificate/KsdkzapafuJlua_AKJ2N","Завантажити сертифікат")</f>
        <v>Завантажити сертифікат</v>
      </c>
    </row>
    <row r="180" spans="1:4" x14ac:dyDescent="0.3">
      <c r="A180" t="s">
        <v>360</v>
      </c>
      <c r="B180" t="s">
        <v>4</v>
      </c>
      <c r="C180" t="s">
        <v>361</v>
      </c>
      <c r="D180" t="str">
        <f>HYPERLINK("https://talan.bank.gov.ua/get-user-certificate/Ksdkz-rhkov2WwX6ACh4","Завантажити сертифікат")</f>
        <v>Завантажити сертифікат</v>
      </c>
    </row>
    <row r="181" spans="1:4" x14ac:dyDescent="0.3">
      <c r="A181" t="s">
        <v>362</v>
      </c>
      <c r="B181" t="s">
        <v>4</v>
      </c>
      <c r="C181" t="s">
        <v>363</v>
      </c>
      <c r="D181" t="str">
        <f>HYPERLINK("https://talan.bank.gov.ua/get-user-certificate/KsdkzVcAT-xNT921765R","Завантажити сертифікат")</f>
        <v>Завантажити сертифікат</v>
      </c>
    </row>
    <row r="182" spans="1:4" x14ac:dyDescent="0.3">
      <c r="A182" t="s">
        <v>364</v>
      </c>
      <c r="B182" t="s">
        <v>4</v>
      </c>
      <c r="C182" t="s">
        <v>365</v>
      </c>
      <c r="D182" t="str">
        <f>HYPERLINK("https://talan.bank.gov.ua/get-user-certificate/KsdkzQq97OqXLx1RA6Ev","Завантажити сертифікат")</f>
        <v>Завантажити сертифікат</v>
      </c>
    </row>
    <row r="183" spans="1:4" x14ac:dyDescent="0.3">
      <c r="A183" t="s">
        <v>366</v>
      </c>
      <c r="B183" t="s">
        <v>4</v>
      </c>
      <c r="C183" t="s">
        <v>367</v>
      </c>
      <c r="D183" t="str">
        <f>HYPERLINK("https://talan.bank.gov.ua/get-user-certificate/Ksdkz0Uybt9oaB8tKcFh","Завантажити сертифікат")</f>
        <v>Завантажити сертифікат</v>
      </c>
    </row>
    <row r="184" spans="1:4" x14ac:dyDescent="0.3">
      <c r="A184" t="s">
        <v>368</v>
      </c>
      <c r="B184" t="s">
        <v>4</v>
      </c>
      <c r="C184" t="s">
        <v>369</v>
      </c>
      <c r="D184" t="str">
        <f>HYPERLINK("https://talan.bank.gov.ua/get-user-certificate/KsdkzCrwF6Y9Pmj4XIV3","Завантажити сертифікат")</f>
        <v>Завантажити сертифікат</v>
      </c>
    </row>
    <row r="185" spans="1:4" x14ac:dyDescent="0.3">
      <c r="A185" t="s">
        <v>370</v>
      </c>
      <c r="B185" t="s">
        <v>4</v>
      </c>
      <c r="C185" t="s">
        <v>371</v>
      </c>
      <c r="D185" t="str">
        <f>HYPERLINK("https://talan.bank.gov.ua/get-user-certificate/KsdkzzqalPmKSQQ-viqh","Завантажити сертифікат")</f>
        <v>Завантажити сертифікат</v>
      </c>
    </row>
    <row r="186" spans="1:4" x14ac:dyDescent="0.3">
      <c r="A186" t="s">
        <v>372</v>
      </c>
      <c r="B186" t="s">
        <v>4</v>
      </c>
      <c r="C186" t="s">
        <v>373</v>
      </c>
      <c r="D186" t="str">
        <f>HYPERLINK("https://talan.bank.gov.ua/get-user-certificate/KsdkzsWUegiRhj9e3lyK","Завантажити сертифікат")</f>
        <v>Завантажити сертифікат</v>
      </c>
    </row>
    <row r="187" spans="1:4" x14ac:dyDescent="0.3">
      <c r="A187" t="s">
        <v>374</v>
      </c>
      <c r="B187" t="s">
        <v>4</v>
      </c>
      <c r="C187" t="s">
        <v>375</v>
      </c>
      <c r="D187" t="str">
        <f>HYPERLINK("https://talan.bank.gov.ua/get-user-certificate/KsdkzC2FdOe8UrgHT-lz","Завантажити сертифікат")</f>
        <v>Завантажити сертифікат</v>
      </c>
    </row>
    <row r="188" spans="1:4" x14ac:dyDescent="0.3">
      <c r="A188" t="s">
        <v>376</v>
      </c>
      <c r="B188" t="s">
        <v>4</v>
      </c>
      <c r="C188" t="s">
        <v>377</v>
      </c>
      <c r="D188" t="str">
        <f>HYPERLINK("https://talan.bank.gov.ua/get-user-certificate/KsdkzfclT5FAd8XWx0Ki","Завантажити сертифікат")</f>
        <v>Завантажити сертифікат</v>
      </c>
    </row>
    <row r="189" spans="1:4" x14ac:dyDescent="0.3">
      <c r="A189" t="s">
        <v>378</v>
      </c>
      <c r="B189" t="s">
        <v>4</v>
      </c>
      <c r="C189" t="s">
        <v>379</v>
      </c>
      <c r="D189" t="str">
        <f>HYPERLINK("https://talan.bank.gov.ua/get-user-certificate/KsdkzAT7bjvzcX91sq8B","Завантажити сертифікат")</f>
        <v>Завантажити сертифікат</v>
      </c>
    </row>
    <row r="190" spans="1:4" x14ac:dyDescent="0.3">
      <c r="A190" t="s">
        <v>380</v>
      </c>
      <c r="B190" t="s">
        <v>4</v>
      </c>
      <c r="C190" t="s">
        <v>381</v>
      </c>
      <c r="D190" t="str">
        <f>HYPERLINK("https://talan.bank.gov.ua/get-user-certificate/KsdkzKoISv2mGRGhhDrG","Завантажити сертифікат")</f>
        <v>Завантажити сертифікат</v>
      </c>
    </row>
    <row r="191" spans="1:4" x14ac:dyDescent="0.3">
      <c r="A191" t="s">
        <v>382</v>
      </c>
      <c r="B191" t="s">
        <v>4</v>
      </c>
      <c r="C191" t="s">
        <v>383</v>
      </c>
      <c r="D191" t="str">
        <f>HYPERLINK("https://talan.bank.gov.ua/get-user-certificate/Ksdkz5IHZc37_lOMPszT","Завантажити сертифікат")</f>
        <v>Завантажити сертифікат</v>
      </c>
    </row>
    <row r="192" spans="1:4" x14ac:dyDescent="0.3">
      <c r="A192" t="s">
        <v>384</v>
      </c>
      <c r="B192" t="s">
        <v>4</v>
      </c>
      <c r="C192" t="s">
        <v>385</v>
      </c>
      <c r="D192" t="str">
        <f>HYPERLINK("https://talan.bank.gov.ua/get-user-certificate/KsdkzTR3d4P7cjZS-7xt","Завантажити сертифікат")</f>
        <v>Завантажити сертифікат</v>
      </c>
    </row>
    <row r="193" spans="1:4" x14ac:dyDescent="0.3">
      <c r="A193" t="s">
        <v>386</v>
      </c>
      <c r="B193" t="s">
        <v>4</v>
      </c>
      <c r="C193" t="s">
        <v>387</v>
      </c>
      <c r="D193" t="str">
        <f>HYPERLINK("https://talan.bank.gov.ua/get-user-certificate/KsdkzAeUl2cm-HTlNGR7","Завантажити сертифікат")</f>
        <v>Завантажити сертифікат</v>
      </c>
    </row>
    <row r="194" spans="1:4" x14ac:dyDescent="0.3">
      <c r="A194" t="s">
        <v>388</v>
      </c>
      <c r="B194" t="s">
        <v>4</v>
      </c>
      <c r="C194" t="s">
        <v>389</v>
      </c>
      <c r="D194" t="str">
        <f>HYPERLINK("https://talan.bank.gov.ua/get-user-certificate/KsdkzhMiQV5gTpwrTGNu","Завантажити сертифікат")</f>
        <v>Завантажити сертифікат</v>
      </c>
    </row>
    <row r="195" spans="1:4" x14ac:dyDescent="0.3">
      <c r="A195" t="s">
        <v>390</v>
      </c>
      <c r="B195" t="s">
        <v>4</v>
      </c>
      <c r="C195" t="s">
        <v>391</v>
      </c>
      <c r="D195" t="str">
        <f>HYPERLINK("https://talan.bank.gov.ua/get-user-certificate/KsdkzdJ3FJVLBSM0Hh5S","Завантажити сертифікат")</f>
        <v>Завантажити сертифікат</v>
      </c>
    </row>
    <row r="196" spans="1:4" x14ac:dyDescent="0.3">
      <c r="A196" t="s">
        <v>392</v>
      </c>
      <c r="B196" t="s">
        <v>4</v>
      </c>
      <c r="C196" t="s">
        <v>393</v>
      </c>
      <c r="D196" t="str">
        <f>HYPERLINK("https://talan.bank.gov.ua/get-user-certificate/KsdkzEWM7Y-DAQQEBfIj","Завантажити сертифікат")</f>
        <v>Завантажити сертифікат</v>
      </c>
    </row>
    <row r="197" spans="1:4" x14ac:dyDescent="0.3">
      <c r="A197" t="s">
        <v>394</v>
      </c>
      <c r="B197" t="s">
        <v>4</v>
      </c>
      <c r="C197" t="s">
        <v>395</v>
      </c>
      <c r="D197" t="str">
        <f>HYPERLINK("https://talan.bank.gov.ua/get-user-certificate/Ksdkz8iMHj3QZUvLRyN9","Завантажити сертифікат")</f>
        <v>Завантажити сертифікат</v>
      </c>
    </row>
    <row r="198" spans="1:4" x14ac:dyDescent="0.3">
      <c r="A198" t="s">
        <v>396</v>
      </c>
      <c r="B198" t="s">
        <v>4</v>
      </c>
      <c r="C198" t="s">
        <v>397</v>
      </c>
      <c r="D198" t="str">
        <f>HYPERLINK("https://talan.bank.gov.ua/get-user-certificate/KsdkzV4YqcI7W1oAAQCn","Завантажити сертифікат")</f>
        <v>Завантажити сертифікат</v>
      </c>
    </row>
    <row r="199" spans="1:4" x14ac:dyDescent="0.3">
      <c r="A199" t="s">
        <v>398</v>
      </c>
      <c r="B199" t="s">
        <v>4</v>
      </c>
      <c r="C199" t="s">
        <v>399</v>
      </c>
      <c r="D199" t="str">
        <f>HYPERLINK("https://talan.bank.gov.ua/get-user-certificate/Ksdkzye-Fh2fvVxCWlXs","Завантажити сертифікат")</f>
        <v>Завантажити сертифікат</v>
      </c>
    </row>
    <row r="200" spans="1:4" x14ac:dyDescent="0.3">
      <c r="A200" t="s">
        <v>400</v>
      </c>
      <c r="B200" t="s">
        <v>4</v>
      </c>
      <c r="C200" t="s">
        <v>401</v>
      </c>
      <c r="D200" t="str">
        <f>HYPERLINK("https://talan.bank.gov.ua/get-user-certificate/Ksdkz_K4QVtaLJAV2S9U","Завантажити сертифікат")</f>
        <v>Завантажити сертифікат</v>
      </c>
    </row>
    <row r="201" spans="1:4" x14ac:dyDescent="0.3">
      <c r="A201" t="s">
        <v>402</v>
      </c>
      <c r="B201" t="s">
        <v>4</v>
      </c>
      <c r="C201" t="s">
        <v>403</v>
      </c>
      <c r="D201" t="str">
        <f>HYPERLINK("https://talan.bank.gov.ua/get-user-certificate/KsdkzY52jF0O-73cK6EA","Завантажити сертифікат")</f>
        <v>Завантажити сертифікат</v>
      </c>
    </row>
    <row r="202" spans="1:4" x14ac:dyDescent="0.3">
      <c r="A202" t="s">
        <v>404</v>
      </c>
      <c r="B202" t="s">
        <v>4</v>
      </c>
      <c r="C202" t="s">
        <v>405</v>
      </c>
      <c r="D202" t="str">
        <f>HYPERLINK("https://talan.bank.gov.ua/get-user-certificate/KsdkzI2qV3fIJtP67MrH","Завантажити сертифікат")</f>
        <v>Завантажити сертифікат</v>
      </c>
    </row>
    <row r="203" spans="1:4" x14ac:dyDescent="0.3">
      <c r="A203" t="s">
        <v>406</v>
      </c>
      <c r="B203" t="s">
        <v>4</v>
      </c>
      <c r="C203" t="s">
        <v>407</v>
      </c>
      <c r="D203" t="str">
        <f>HYPERLINK("https://talan.bank.gov.ua/get-user-certificate/KsdkzWJ9bVi56fgaA01A","Завантажити сертифікат")</f>
        <v>Завантажити сертифікат</v>
      </c>
    </row>
    <row r="204" spans="1:4" x14ac:dyDescent="0.3">
      <c r="A204" t="s">
        <v>408</v>
      </c>
      <c r="B204" t="s">
        <v>4</v>
      </c>
      <c r="C204" t="s">
        <v>409</v>
      </c>
      <c r="D204" t="str">
        <f>HYPERLINK("https://talan.bank.gov.ua/get-user-certificate/KsdkzyqzjlOx5XVN-Yu0","Завантажити сертифікат")</f>
        <v>Завантажити сертифікат</v>
      </c>
    </row>
    <row r="205" spans="1:4" x14ac:dyDescent="0.3">
      <c r="A205" t="s">
        <v>410</v>
      </c>
      <c r="B205" t="s">
        <v>4</v>
      </c>
      <c r="C205" t="s">
        <v>411</v>
      </c>
      <c r="D205" t="str">
        <f>HYPERLINK("https://talan.bank.gov.ua/get-user-certificate/KsdkzGeO4RZC0WUFri2K","Завантажити сертифікат")</f>
        <v>Завантажити сертифікат</v>
      </c>
    </row>
    <row r="206" spans="1:4" x14ac:dyDescent="0.3">
      <c r="A206" t="s">
        <v>412</v>
      </c>
      <c r="B206" t="s">
        <v>4</v>
      </c>
      <c r="C206" t="s">
        <v>413</v>
      </c>
      <c r="D206" t="str">
        <f>HYPERLINK("https://talan.bank.gov.ua/get-user-certificate/Ksdkz48baEGJi_tbWrpf","Завантажити сертифікат")</f>
        <v>Завантажити сертифікат</v>
      </c>
    </row>
    <row r="207" spans="1:4" x14ac:dyDescent="0.3">
      <c r="A207" t="s">
        <v>414</v>
      </c>
      <c r="B207" t="s">
        <v>4</v>
      </c>
      <c r="C207" t="s">
        <v>415</v>
      </c>
      <c r="D207" t="str">
        <f>HYPERLINK("https://talan.bank.gov.ua/get-user-certificate/KsdkzWVEYLGAltslzeIQ","Завантажити сертифікат")</f>
        <v>Завантажити сертифікат</v>
      </c>
    </row>
    <row r="208" spans="1:4" x14ac:dyDescent="0.3">
      <c r="A208" t="s">
        <v>416</v>
      </c>
      <c r="B208" t="s">
        <v>4</v>
      </c>
      <c r="C208" t="s">
        <v>417</v>
      </c>
      <c r="D208" t="str">
        <f>HYPERLINK("https://talan.bank.gov.ua/get-user-certificate/KsdkzLLX574-ITuQv7rU","Завантажити сертифікат")</f>
        <v>Завантажити сертифікат</v>
      </c>
    </row>
    <row r="209" spans="1:4" x14ac:dyDescent="0.3">
      <c r="A209" t="s">
        <v>418</v>
      </c>
      <c r="B209" t="s">
        <v>4</v>
      </c>
      <c r="C209" t="s">
        <v>419</v>
      </c>
      <c r="D209" t="str">
        <f>HYPERLINK("https://talan.bank.gov.ua/get-user-certificate/KsdkzH9_J9xEF93Xnj9B","Завантажити сертифікат")</f>
        <v>Завантажити сертифікат</v>
      </c>
    </row>
    <row r="210" spans="1:4" x14ac:dyDescent="0.3">
      <c r="A210" t="s">
        <v>420</v>
      </c>
      <c r="B210" t="s">
        <v>4</v>
      </c>
      <c r="C210" t="s">
        <v>421</v>
      </c>
      <c r="D210" t="str">
        <f>HYPERLINK("https://talan.bank.gov.ua/get-user-certificate/KsdkzNP0dHvMWHYUULYm","Завантажити сертифікат")</f>
        <v>Завантажити сертифікат</v>
      </c>
    </row>
    <row r="211" spans="1:4" x14ac:dyDescent="0.3">
      <c r="A211" t="s">
        <v>422</v>
      </c>
      <c r="B211" t="s">
        <v>4</v>
      </c>
      <c r="C211" t="s">
        <v>423</v>
      </c>
      <c r="D211" t="str">
        <f>HYPERLINK("https://talan.bank.gov.ua/get-user-certificate/Ksdkz7ttWBeo6B5clvJn","Завантажити сертифікат")</f>
        <v>Завантажити сертифікат</v>
      </c>
    </row>
    <row r="212" spans="1:4" x14ac:dyDescent="0.3">
      <c r="A212" t="s">
        <v>424</v>
      </c>
      <c r="B212" t="s">
        <v>4</v>
      </c>
      <c r="C212" t="s">
        <v>425</v>
      </c>
      <c r="D212" t="str">
        <f>HYPERLINK("https://talan.bank.gov.ua/get-user-certificate/Ksdkz7WK-2mA99xT22dW","Завантажити сертифікат")</f>
        <v>Завантажити сертифікат</v>
      </c>
    </row>
    <row r="213" spans="1:4" x14ac:dyDescent="0.3">
      <c r="A213" t="s">
        <v>426</v>
      </c>
      <c r="B213" t="s">
        <v>4</v>
      </c>
      <c r="C213" t="s">
        <v>427</v>
      </c>
      <c r="D213" t="str">
        <f>HYPERLINK("https://talan.bank.gov.ua/get-user-certificate/Ksdkz6XtLa-ygjukU6D5","Завантажити сертифікат")</f>
        <v>Завантажити сертифікат</v>
      </c>
    </row>
    <row r="214" spans="1:4" x14ac:dyDescent="0.3">
      <c r="A214" t="s">
        <v>428</v>
      </c>
      <c r="B214" t="s">
        <v>4</v>
      </c>
      <c r="C214" t="s">
        <v>429</v>
      </c>
      <c r="D214" t="str">
        <f>HYPERLINK("https://talan.bank.gov.ua/get-user-certificate/KsdkzW6LMIAkj6ylMm6w","Завантажити сертифікат")</f>
        <v>Завантажити сертифікат</v>
      </c>
    </row>
    <row r="215" spans="1:4" x14ac:dyDescent="0.3">
      <c r="A215" t="s">
        <v>430</v>
      </c>
      <c r="B215" t="s">
        <v>4</v>
      </c>
      <c r="C215" t="s">
        <v>431</v>
      </c>
      <c r="D215" t="str">
        <f>HYPERLINK("https://talan.bank.gov.ua/get-user-certificate/Ksdkz3BA00xNUARnp2PE","Завантажити сертифікат")</f>
        <v>Завантажити сертифікат</v>
      </c>
    </row>
    <row r="216" spans="1:4" x14ac:dyDescent="0.3">
      <c r="A216" t="s">
        <v>432</v>
      </c>
      <c r="B216" t="s">
        <v>4</v>
      </c>
      <c r="C216" t="s">
        <v>433</v>
      </c>
      <c r="D216" t="str">
        <f>HYPERLINK("https://talan.bank.gov.ua/get-user-certificate/Ksdkzyv4YW476nSK8lR7","Завантажити сертифікат")</f>
        <v>Завантажити сертифікат</v>
      </c>
    </row>
    <row r="217" spans="1:4" x14ac:dyDescent="0.3">
      <c r="A217" t="s">
        <v>434</v>
      </c>
      <c r="B217" t="s">
        <v>4</v>
      </c>
      <c r="C217" t="s">
        <v>435</v>
      </c>
      <c r="D217" t="str">
        <f>HYPERLINK("https://talan.bank.gov.ua/get-user-certificate/KsdkzytuPhLk81wdx-3F","Завантажити сертифікат")</f>
        <v>Завантажити сертифікат</v>
      </c>
    </row>
    <row r="218" spans="1:4" x14ac:dyDescent="0.3">
      <c r="A218" t="s">
        <v>436</v>
      </c>
      <c r="B218" t="s">
        <v>4</v>
      </c>
      <c r="C218" t="s">
        <v>437</v>
      </c>
      <c r="D218" t="str">
        <f>HYPERLINK("https://talan.bank.gov.ua/get-user-certificate/KsdkzSKWaUX2vU3nMCDo","Завантажити сертифікат")</f>
        <v>Завантажити сертифікат</v>
      </c>
    </row>
    <row r="219" spans="1:4" x14ac:dyDescent="0.3">
      <c r="A219" t="s">
        <v>438</v>
      </c>
      <c r="B219" t="s">
        <v>4</v>
      </c>
      <c r="C219" t="s">
        <v>439</v>
      </c>
      <c r="D219" t="str">
        <f>HYPERLINK("https://talan.bank.gov.ua/get-user-certificate/KsdkzduDOrf8xDnsX-mn","Завантажити сертифікат")</f>
        <v>Завантажити сертифікат</v>
      </c>
    </row>
    <row r="220" spans="1:4" x14ac:dyDescent="0.3">
      <c r="A220" t="s">
        <v>440</v>
      </c>
      <c r="B220" t="s">
        <v>4</v>
      </c>
      <c r="C220" t="s">
        <v>441</v>
      </c>
      <c r="D220" t="str">
        <f>HYPERLINK("https://talan.bank.gov.ua/get-user-certificate/KsdkzYCLcg0BX0FYwj3n","Завантажити сертифікат")</f>
        <v>Завантажити сертифікат</v>
      </c>
    </row>
    <row r="221" spans="1:4" x14ac:dyDescent="0.3">
      <c r="A221" t="s">
        <v>442</v>
      </c>
      <c r="B221" t="s">
        <v>4</v>
      </c>
      <c r="C221" t="s">
        <v>443</v>
      </c>
      <c r="D221" t="str">
        <f>HYPERLINK("https://talan.bank.gov.ua/get-user-certificate/Ksdkz04i7bR5z8HaTPKK","Завантажити сертифікат")</f>
        <v>Завантажити сертифікат</v>
      </c>
    </row>
    <row r="222" spans="1:4" x14ac:dyDescent="0.3">
      <c r="A222" t="s">
        <v>444</v>
      </c>
      <c r="B222" t="s">
        <v>4</v>
      </c>
      <c r="C222" t="s">
        <v>445</v>
      </c>
      <c r="D222" t="str">
        <f>HYPERLINK("https://talan.bank.gov.ua/get-user-certificate/KsdkzWTb26-bTNRGBSVh","Завантажити сертифікат")</f>
        <v>Завантажити сертифікат</v>
      </c>
    </row>
    <row r="223" spans="1:4" x14ac:dyDescent="0.3">
      <c r="A223" t="s">
        <v>446</v>
      </c>
      <c r="B223" t="s">
        <v>4</v>
      </c>
      <c r="C223" t="s">
        <v>447</v>
      </c>
      <c r="D223" t="str">
        <f>HYPERLINK("https://talan.bank.gov.ua/get-user-certificate/Ksdkz4Bu-XMIY9TmIlTV","Завантажити сертифікат")</f>
        <v>Завантажити сертифікат</v>
      </c>
    </row>
    <row r="224" spans="1:4" x14ac:dyDescent="0.3">
      <c r="A224" t="s">
        <v>448</v>
      </c>
      <c r="B224" t="s">
        <v>4</v>
      </c>
      <c r="C224" t="s">
        <v>449</v>
      </c>
      <c r="D224" t="str">
        <f>HYPERLINK("https://talan.bank.gov.ua/get-user-certificate/KsdkzEsMRUmNLG87PZBp","Завантажити сертифікат")</f>
        <v>Завантажити сертифікат</v>
      </c>
    </row>
    <row r="225" spans="1:4" x14ac:dyDescent="0.3">
      <c r="A225" t="s">
        <v>450</v>
      </c>
      <c r="B225" t="s">
        <v>4</v>
      </c>
      <c r="C225" t="s">
        <v>451</v>
      </c>
      <c r="D225" t="str">
        <f>HYPERLINK("https://talan.bank.gov.ua/get-user-certificate/KsdkzVkbAf9Kh-CX1f3V","Завантажити сертифікат")</f>
        <v>Завантажити сертифікат</v>
      </c>
    </row>
    <row r="226" spans="1:4" x14ac:dyDescent="0.3">
      <c r="A226" t="s">
        <v>452</v>
      </c>
      <c r="B226" t="s">
        <v>4</v>
      </c>
      <c r="C226" t="s">
        <v>453</v>
      </c>
      <c r="D226" t="str">
        <f>HYPERLINK("https://talan.bank.gov.ua/get-user-certificate/KsdkzvfbFc5jGZJRWWqY","Завантажити сертифікат")</f>
        <v>Завантажити сертифікат</v>
      </c>
    </row>
    <row r="227" spans="1:4" x14ac:dyDescent="0.3">
      <c r="A227" t="s">
        <v>454</v>
      </c>
      <c r="B227" t="s">
        <v>4</v>
      </c>
      <c r="C227" t="s">
        <v>455</v>
      </c>
      <c r="D227" t="str">
        <f>HYPERLINK("https://talan.bank.gov.ua/get-user-certificate/KsdkzA-8xM-rmJ4T2glO","Завантажити сертифікат")</f>
        <v>Завантажити сертифікат</v>
      </c>
    </row>
    <row r="228" spans="1:4" x14ac:dyDescent="0.3">
      <c r="A228" t="s">
        <v>456</v>
      </c>
      <c r="B228" t="s">
        <v>4</v>
      </c>
      <c r="C228" t="s">
        <v>457</v>
      </c>
      <c r="D228" t="str">
        <f>HYPERLINK("https://talan.bank.gov.ua/get-user-certificate/Ksdkze51Djyhc00g3-Pi","Завантажити сертифікат")</f>
        <v>Завантажити сертифікат</v>
      </c>
    </row>
    <row r="229" spans="1:4" x14ac:dyDescent="0.3">
      <c r="A229" t="s">
        <v>458</v>
      </c>
      <c r="B229" t="s">
        <v>4</v>
      </c>
      <c r="C229" t="s">
        <v>459</v>
      </c>
      <c r="D229" t="str">
        <f>HYPERLINK("https://talan.bank.gov.ua/get-user-certificate/KsdkzGixCeZm3-Dg4qr5","Завантажити сертифікат")</f>
        <v>Завантажити сертифікат</v>
      </c>
    </row>
    <row r="230" spans="1:4" x14ac:dyDescent="0.3">
      <c r="A230" t="s">
        <v>460</v>
      </c>
      <c r="B230" t="s">
        <v>4</v>
      </c>
      <c r="C230" t="s">
        <v>461</v>
      </c>
      <c r="D230" t="str">
        <f>HYPERLINK("https://talan.bank.gov.ua/get-user-certificate/Ksdkz5QoMZrRqAsxeZtz","Завантажити сертифікат")</f>
        <v>Завантажити сертифікат</v>
      </c>
    </row>
    <row r="231" spans="1:4" x14ac:dyDescent="0.3">
      <c r="A231" t="s">
        <v>462</v>
      </c>
      <c r="B231" t="s">
        <v>4</v>
      </c>
      <c r="C231" t="s">
        <v>463</v>
      </c>
      <c r="D231" t="str">
        <f>HYPERLINK("https://talan.bank.gov.ua/get-user-certificate/Ksdkzi9RUo-8ZblXLA16","Завантажити сертифікат")</f>
        <v>Завантажити сертифікат</v>
      </c>
    </row>
    <row r="232" spans="1:4" x14ac:dyDescent="0.3">
      <c r="A232" t="s">
        <v>464</v>
      </c>
      <c r="B232" t="s">
        <v>4</v>
      </c>
      <c r="C232" t="s">
        <v>465</v>
      </c>
      <c r="D232" t="str">
        <f>HYPERLINK("https://talan.bank.gov.ua/get-user-certificate/KsdkzoZwhz6NGXsOFYxE","Завантажити сертифікат")</f>
        <v>Завантажити сертифікат</v>
      </c>
    </row>
    <row r="233" spans="1:4" x14ac:dyDescent="0.3">
      <c r="A233" t="s">
        <v>466</v>
      </c>
      <c r="B233" t="s">
        <v>4</v>
      </c>
      <c r="C233" t="s">
        <v>467</v>
      </c>
      <c r="D233" t="str">
        <f>HYPERLINK("https://talan.bank.gov.ua/get-user-certificate/KsdkzcCpPuFCmQAlHnlp","Завантажити сертифікат")</f>
        <v>Завантажити сертифікат</v>
      </c>
    </row>
    <row r="234" spans="1:4" x14ac:dyDescent="0.3">
      <c r="A234" t="s">
        <v>468</v>
      </c>
      <c r="B234" t="s">
        <v>4</v>
      </c>
      <c r="C234" t="s">
        <v>469</v>
      </c>
      <c r="D234" t="str">
        <f>HYPERLINK("https://talan.bank.gov.ua/get-user-certificate/KsdkzFyVeHX133HWwr_o","Завантажити сертифікат")</f>
        <v>Завантажити сертифікат</v>
      </c>
    </row>
    <row r="235" spans="1:4" x14ac:dyDescent="0.3">
      <c r="A235" t="s">
        <v>470</v>
      </c>
      <c r="B235" t="s">
        <v>4</v>
      </c>
      <c r="C235" t="s">
        <v>471</v>
      </c>
      <c r="D235" t="str">
        <f>HYPERLINK("https://talan.bank.gov.ua/get-user-certificate/Ksdkzsoy-V4AuEU8YJMK","Завантажити сертифікат")</f>
        <v>Завантажити сертифікат</v>
      </c>
    </row>
    <row r="236" spans="1:4" x14ac:dyDescent="0.3">
      <c r="A236" t="s">
        <v>472</v>
      </c>
      <c r="B236" t="s">
        <v>4</v>
      </c>
      <c r="C236" t="s">
        <v>473</v>
      </c>
      <c r="D236" t="str">
        <f>HYPERLINK("https://talan.bank.gov.ua/get-user-certificate/KsdkzNez1wkAp7xU3zaM","Завантажити сертифікат")</f>
        <v>Завантажити сертифікат</v>
      </c>
    </row>
    <row r="237" spans="1:4" x14ac:dyDescent="0.3">
      <c r="A237" t="s">
        <v>474</v>
      </c>
      <c r="B237" t="s">
        <v>4</v>
      </c>
      <c r="C237" t="s">
        <v>475</v>
      </c>
      <c r="D237" t="str">
        <f>HYPERLINK("https://talan.bank.gov.ua/get-user-certificate/KsdkzTAOIalMwVaGvXHg","Завантажити сертифікат")</f>
        <v>Завантажити сертифікат</v>
      </c>
    </row>
    <row r="238" spans="1:4" x14ac:dyDescent="0.3">
      <c r="A238" t="s">
        <v>476</v>
      </c>
      <c r="B238" t="s">
        <v>4</v>
      </c>
      <c r="C238" t="s">
        <v>477</v>
      </c>
      <c r="D238" t="str">
        <f>HYPERLINK("https://talan.bank.gov.ua/get-user-certificate/KsdkzcWsDb11JVLBNfsd","Завантажити сертифікат")</f>
        <v>Завантажити сертифікат</v>
      </c>
    </row>
    <row r="239" spans="1:4" x14ac:dyDescent="0.3">
      <c r="A239" t="s">
        <v>478</v>
      </c>
      <c r="B239" t="s">
        <v>4</v>
      </c>
      <c r="C239" t="s">
        <v>479</v>
      </c>
      <c r="D239" t="str">
        <f>HYPERLINK("https://talan.bank.gov.ua/get-user-certificate/KsdkzQAzTwN7cOdnqtJh","Завантажити сертифікат")</f>
        <v>Завантажити сертифікат</v>
      </c>
    </row>
    <row r="240" spans="1:4" x14ac:dyDescent="0.3">
      <c r="A240" t="s">
        <v>480</v>
      </c>
      <c r="B240" t="s">
        <v>4</v>
      </c>
      <c r="C240" t="s">
        <v>481</v>
      </c>
      <c r="D240" t="str">
        <f>HYPERLINK("https://talan.bank.gov.ua/get-user-certificate/KsdkzRg7s-DpUA6WIL_A","Завантажити сертифікат")</f>
        <v>Завантажити сертифікат</v>
      </c>
    </row>
    <row r="241" spans="1:4" x14ac:dyDescent="0.3">
      <c r="A241" t="s">
        <v>482</v>
      </c>
      <c r="B241" t="s">
        <v>4</v>
      </c>
      <c r="C241" t="s">
        <v>483</v>
      </c>
      <c r="D241" t="str">
        <f>HYPERLINK("https://talan.bank.gov.ua/get-user-certificate/KsdkzAek3Jpg0Z84ZWB2","Завантажити сертифікат")</f>
        <v>Завантажити сертифікат</v>
      </c>
    </row>
    <row r="242" spans="1:4" x14ac:dyDescent="0.3">
      <c r="A242" t="s">
        <v>484</v>
      </c>
      <c r="B242" t="s">
        <v>4</v>
      </c>
      <c r="C242" t="s">
        <v>485</v>
      </c>
      <c r="D242" t="str">
        <f>HYPERLINK("https://talan.bank.gov.ua/get-user-certificate/KsdkzYWX7o_fwBNc3jMC","Завантажити сертифікат")</f>
        <v>Завантажити сертифікат</v>
      </c>
    </row>
    <row r="243" spans="1:4" x14ac:dyDescent="0.3">
      <c r="A243" t="s">
        <v>486</v>
      </c>
      <c r="B243" t="s">
        <v>4</v>
      </c>
      <c r="C243" t="s">
        <v>487</v>
      </c>
      <c r="D243" t="str">
        <f>HYPERLINK("https://talan.bank.gov.ua/get-user-certificate/KsdkzZhkXYPMJoS_CIa6","Завантажити сертифікат")</f>
        <v>Завантажити сертифікат</v>
      </c>
    </row>
    <row r="244" spans="1:4" x14ac:dyDescent="0.3">
      <c r="A244" t="s">
        <v>488</v>
      </c>
      <c r="B244" t="s">
        <v>4</v>
      </c>
      <c r="C244" t="s">
        <v>489</v>
      </c>
      <c r="D244" t="str">
        <f>HYPERLINK("https://talan.bank.gov.ua/get-user-certificate/Ksdkzn8jgkrTDa45pS_e","Завантажити сертифікат")</f>
        <v>Завантажити сертифікат</v>
      </c>
    </row>
    <row r="245" spans="1:4" x14ac:dyDescent="0.3">
      <c r="A245" t="s">
        <v>490</v>
      </c>
      <c r="B245" t="s">
        <v>4</v>
      </c>
      <c r="C245" t="s">
        <v>491</v>
      </c>
      <c r="D245" t="str">
        <f>HYPERLINK("https://talan.bank.gov.ua/get-user-certificate/KsdkzCwcZ9nJsqOA8aAf","Завантажити сертифікат")</f>
        <v>Завантажити сертифікат</v>
      </c>
    </row>
    <row r="246" spans="1:4" x14ac:dyDescent="0.3">
      <c r="A246" t="s">
        <v>492</v>
      </c>
      <c r="B246" t="s">
        <v>4</v>
      </c>
      <c r="C246" t="s">
        <v>493</v>
      </c>
      <c r="D246" t="str">
        <f>HYPERLINK("https://talan.bank.gov.ua/get-user-certificate/KsdkzusB_NXXS9exhGBu","Завантажити сертифікат")</f>
        <v>Завантажити сертифікат</v>
      </c>
    </row>
    <row r="247" spans="1:4" x14ac:dyDescent="0.3">
      <c r="A247" t="s">
        <v>494</v>
      </c>
      <c r="B247" t="s">
        <v>4</v>
      </c>
      <c r="C247" t="s">
        <v>495</v>
      </c>
      <c r="D247" t="str">
        <f>HYPERLINK("https://talan.bank.gov.ua/get-user-certificate/Ksdkzv6tCsQwlZ5sMOPH","Завантажити сертифікат")</f>
        <v>Завантажити сертифікат</v>
      </c>
    </row>
    <row r="248" spans="1:4" x14ac:dyDescent="0.3">
      <c r="A248" t="s">
        <v>496</v>
      </c>
      <c r="B248" t="s">
        <v>4</v>
      </c>
      <c r="C248" t="s">
        <v>497</v>
      </c>
      <c r="D248" t="str">
        <f>HYPERLINK("https://talan.bank.gov.ua/get-user-certificate/Ksdkz0Ixj2QK4PbyYweG","Завантажити сертифікат")</f>
        <v>Завантажити сертифікат</v>
      </c>
    </row>
    <row r="249" spans="1:4" x14ac:dyDescent="0.3">
      <c r="A249" t="s">
        <v>498</v>
      </c>
      <c r="B249" t="s">
        <v>4</v>
      </c>
      <c r="C249" t="s">
        <v>499</v>
      </c>
      <c r="D249" t="str">
        <f>HYPERLINK("https://talan.bank.gov.ua/get-user-certificate/KsdkzZNxUlixNBlNqRQd","Завантажити сертифікат")</f>
        <v>Завантажити сертифікат</v>
      </c>
    </row>
    <row r="250" spans="1:4" x14ac:dyDescent="0.3">
      <c r="A250" t="s">
        <v>500</v>
      </c>
      <c r="B250" t="s">
        <v>4</v>
      </c>
      <c r="C250" t="s">
        <v>501</v>
      </c>
      <c r="D250" t="str">
        <f>HYPERLINK("https://talan.bank.gov.ua/get-user-certificate/Ksdkz1jBr2He5v8QhzEW","Завантажити сертифікат")</f>
        <v>Завантажити сертифікат</v>
      </c>
    </row>
    <row r="251" spans="1:4" x14ac:dyDescent="0.3">
      <c r="A251" t="s">
        <v>502</v>
      </c>
      <c r="B251" t="s">
        <v>4</v>
      </c>
      <c r="C251" t="s">
        <v>503</v>
      </c>
      <c r="D251" t="str">
        <f>HYPERLINK("https://talan.bank.gov.ua/get-user-certificate/Ksdkz9sk087J61k06Jti","Завантажити сертифікат")</f>
        <v>Завантажити сертифікат</v>
      </c>
    </row>
    <row r="252" spans="1:4" x14ac:dyDescent="0.3">
      <c r="A252" t="s">
        <v>504</v>
      </c>
      <c r="B252" t="s">
        <v>4</v>
      </c>
      <c r="C252" t="s">
        <v>505</v>
      </c>
      <c r="D252" t="str">
        <f>HYPERLINK("https://talan.bank.gov.ua/get-user-certificate/KsdkzTNmoi-XJTmwzoA-","Завантажити сертифікат")</f>
        <v>Завантажити сертифікат</v>
      </c>
    </row>
    <row r="253" spans="1:4" x14ac:dyDescent="0.3">
      <c r="A253" t="s">
        <v>506</v>
      </c>
      <c r="B253" t="s">
        <v>4</v>
      </c>
      <c r="C253" t="s">
        <v>507</v>
      </c>
      <c r="D253" t="str">
        <f>HYPERLINK("https://talan.bank.gov.ua/get-user-certificate/KsdkzcG9aMIhmnnL8fsg","Завантажити сертифікат")</f>
        <v>Завантажити сертифікат</v>
      </c>
    </row>
    <row r="254" spans="1:4" x14ac:dyDescent="0.3">
      <c r="A254" t="s">
        <v>508</v>
      </c>
      <c r="B254" t="s">
        <v>4</v>
      </c>
      <c r="C254" t="s">
        <v>509</v>
      </c>
      <c r="D254" t="str">
        <f>HYPERLINK("https://talan.bank.gov.ua/get-user-certificate/Ksdkza0X4Ec7FE5Cbbmy","Завантажити сертифікат")</f>
        <v>Завантажити сертифікат</v>
      </c>
    </row>
    <row r="255" spans="1:4" x14ac:dyDescent="0.3">
      <c r="A255" t="s">
        <v>510</v>
      </c>
      <c r="B255" t="s">
        <v>4</v>
      </c>
      <c r="C255" t="s">
        <v>511</v>
      </c>
      <c r="D255" t="str">
        <f>HYPERLINK("https://talan.bank.gov.ua/get-user-certificate/KsdkzG9tRls82vyvskdJ","Завантажити сертифікат")</f>
        <v>Завантажити сертифікат</v>
      </c>
    </row>
    <row r="256" spans="1:4" x14ac:dyDescent="0.3">
      <c r="A256" t="s">
        <v>512</v>
      </c>
      <c r="B256" t="s">
        <v>4</v>
      </c>
      <c r="C256" t="s">
        <v>513</v>
      </c>
      <c r="D256" t="str">
        <f>HYPERLINK("https://talan.bank.gov.ua/get-user-certificate/KsdkzSqy7E_hXNxPxsuG","Завантажити сертифікат")</f>
        <v>Завантажити сертифікат</v>
      </c>
    </row>
    <row r="257" spans="1:4" x14ac:dyDescent="0.3">
      <c r="A257" t="s">
        <v>514</v>
      </c>
      <c r="B257" t="s">
        <v>4</v>
      </c>
      <c r="C257" t="s">
        <v>515</v>
      </c>
      <c r="D257" t="str">
        <f>HYPERLINK("https://talan.bank.gov.ua/get-user-certificate/KsdkzFWa4bORliLwwjhH","Завантажити сертифікат")</f>
        <v>Завантажити сертифікат</v>
      </c>
    </row>
    <row r="258" spans="1:4" x14ac:dyDescent="0.3">
      <c r="A258" t="s">
        <v>516</v>
      </c>
      <c r="B258" t="s">
        <v>4</v>
      </c>
      <c r="C258" t="s">
        <v>517</v>
      </c>
      <c r="D258" t="str">
        <f>HYPERLINK("https://talan.bank.gov.ua/get-user-certificate/Ksdkzs0sKroftsm2vR9W","Завантажити сертифікат")</f>
        <v>Завантажити сертифікат</v>
      </c>
    </row>
    <row r="259" spans="1:4" x14ac:dyDescent="0.3">
      <c r="A259" t="s">
        <v>518</v>
      </c>
      <c r="B259" t="s">
        <v>4</v>
      </c>
      <c r="C259" t="s">
        <v>519</v>
      </c>
      <c r="D259" t="str">
        <f>HYPERLINK("https://talan.bank.gov.ua/get-user-certificate/Ksdkzm44oGWdM0xzkD3l","Завантажити сертифікат")</f>
        <v>Завантажити сертифікат</v>
      </c>
    </row>
    <row r="260" spans="1:4" x14ac:dyDescent="0.3">
      <c r="A260" t="s">
        <v>520</v>
      </c>
      <c r="B260" t="s">
        <v>4</v>
      </c>
      <c r="C260" t="s">
        <v>521</v>
      </c>
      <c r="D260" t="str">
        <f>HYPERLINK("https://talan.bank.gov.ua/get-user-certificate/KsdkzN5WVAcJVzsOczYW","Завантажити сертифікат")</f>
        <v>Завантажити сертифікат</v>
      </c>
    </row>
    <row r="261" spans="1:4" x14ac:dyDescent="0.3">
      <c r="A261" t="s">
        <v>522</v>
      </c>
      <c r="B261" t="s">
        <v>4</v>
      </c>
      <c r="C261" t="s">
        <v>523</v>
      </c>
      <c r="D261" t="str">
        <f>HYPERLINK("https://talan.bank.gov.ua/get-user-certificate/KsdkzFPO1bvEVgAgS30t","Завантажити сертифікат")</f>
        <v>Завантажити сертифікат</v>
      </c>
    </row>
    <row r="262" spans="1:4" x14ac:dyDescent="0.3">
      <c r="A262" t="s">
        <v>524</v>
      </c>
      <c r="B262" t="s">
        <v>4</v>
      </c>
      <c r="C262" t="s">
        <v>525</v>
      </c>
      <c r="D262" t="str">
        <f>HYPERLINK("https://talan.bank.gov.ua/get-user-certificate/Ksdkz9i4J_I5X1-QIPSZ","Завантажити сертифікат")</f>
        <v>Завантажити сертифікат</v>
      </c>
    </row>
    <row r="263" spans="1:4" x14ac:dyDescent="0.3">
      <c r="A263" t="s">
        <v>526</v>
      </c>
      <c r="B263" t="s">
        <v>4</v>
      </c>
      <c r="C263" t="s">
        <v>527</v>
      </c>
      <c r="D263" t="str">
        <f>HYPERLINK("https://talan.bank.gov.ua/get-user-certificate/KsdkzP-yaCmStYb1lXFl","Завантажити сертифікат")</f>
        <v>Завантажити сертифікат</v>
      </c>
    </row>
    <row r="264" spans="1:4" x14ac:dyDescent="0.3">
      <c r="A264" t="s">
        <v>528</v>
      </c>
      <c r="B264" t="s">
        <v>4</v>
      </c>
      <c r="C264" t="s">
        <v>529</v>
      </c>
      <c r="D264" t="str">
        <f>HYPERLINK("https://talan.bank.gov.ua/get-user-certificate/Ksdkzyd5FiNXkho-lhJb","Завантажити сертифікат")</f>
        <v>Завантажити сертифікат</v>
      </c>
    </row>
    <row r="265" spans="1:4" x14ac:dyDescent="0.3">
      <c r="A265" t="s">
        <v>530</v>
      </c>
      <c r="B265" t="s">
        <v>4</v>
      </c>
      <c r="C265" t="s">
        <v>531</v>
      </c>
      <c r="D265" t="str">
        <f>HYPERLINK("https://talan.bank.gov.ua/get-user-certificate/Ksdkz7ghjU0wnt_yns28","Завантажити сертифікат")</f>
        <v>Завантажити сертифікат</v>
      </c>
    </row>
    <row r="266" spans="1:4" x14ac:dyDescent="0.3">
      <c r="A266" t="s">
        <v>532</v>
      </c>
      <c r="B266" t="s">
        <v>4</v>
      </c>
      <c r="C266" t="s">
        <v>533</v>
      </c>
      <c r="D266" t="str">
        <f>HYPERLINK("https://talan.bank.gov.ua/get-user-certificate/KsdkzmWRVXtlm9s2iCTg","Завантажити сертифікат")</f>
        <v>Завантажити сертифікат</v>
      </c>
    </row>
    <row r="267" spans="1:4" x14ac:dyDescent="0.3">
      <c r="A267" t="s">
        <v>534</v>
      </c>
      <c r="B267" t="s">
        <v>4</v>
      </c>
      <c r="C267" t="s">
        <v>535</v>
      </c>
      <c r="D267" t="str">
        <f>HYPERLINK("https://talan.bank.gov.ua/get-user-certificate/KsdkznKv2nyV_BFrtY8C","Завантажити сертифікат")</f>
        <v>Завантажити сертифікат</v>
      </c>
    </row>
    <row r="268" spans="1:4" x14ac:dyDescent="0.3">
      <c r="A268" t="s">
        <v>536</v>
      </c>
      <c r="B268" t="s">
        <v>4</v>
      </c>
      <c r="C268" t="s">
        <v>537</v>
      </c>
      <c r="D268" t="str">
        <f>HYPERLINK("https://talan.bank.gov.ua/get-user-certificate/KsdkzXO6etDtOzVz6M1R","Завантажити сертифікат")</f>
        <v>Завантажити сертифікат</v>
      </c>
    </row>
    <row r="269" spans="1:4" x14ac:dyDescent="0.3">
      <c r="A269" t="s">
        <v>538</v>
      </c>
      <c r="B269" t="s">
        <v>4</v>
      </c>
      <c r="C269" t="s">
        <v>539</v>
      </c>
      <c r="D269" t="str">
        <f>HYPERLINK("https://talan.bank.gov.ua/get-user-certificate/KsdkzRXoRzZw38QETNRz","Завантажити сертифікат")</f>
        <v>Завантажити сертифікат</v>
      </c>
    </row>
    <row r="270" spans="1:4" x14ac:dyDescent="0.3">
      <c r="A270" t="s">
        <v>540</v>
      </c>
      <c r="B270" t="s">
        <v>4</v>
      </c>
      <c r="C270" t="s">
        <v>541</v>
      </c>
      <c r="D270" t="str">
        <f>HYPERLINK("https://talan.bank.gov.ua/get-user-certificate/KsdkzmZzNcojylsjBCsO","Завантажити сертифікат")</f>
        <v>Завантажити сертифікат</v>
      </c>
    </row>
    <row r="271" spans="1:4" x14ac:dyDescent="0.3">
      <c r="A271" t="s">
        <v>542</v>
      </c>
      <c r="B271" t="s">
        <v>4</v>
      </c>
      <c r="C271" t="s">
        <v>543</v>
      </c>
      <c r="D271" t="str">
        <f>HYPERLINK("https://talan.bank.gov.ua/get-user-certificate/Ksdkz7u_qgmnkqTI_T0C","Завантажити сертифікат")</f>
        <v>Завантажити сертифікат</v>
      </c>
    </row>
    <row r="272" spans="1:4" x14ac:dyDescent="0.3">
      <c r="A272" t="s">
        <v>544</v>
      </c>
      <c r="B272" t="s">
        <v>4</v>
      </c>
      <c r="C272" t="s">
        <v>545</v>
      </c>
      <c r="D272" t="str">
        <f>HYPERLINK("https://talan.bank.gov.ua/get-user-certificate/KsdkzHxHNk5ahxHW5-uN","Завантажити сертифікат")</f>
        <v>Завантажити сертифікат</v>
      </c>
    </row>
    <row r="273" spans="1:4" x14ac:dyDescent="0.3">
      <c r="A273" t="s">
        <v>546</v>
      </c>
      <c r="B273" t="s">
        <v>4</v>
      </c>
      <c r="C273" t="s">
        <v>547</v>
      </c>
      <c r="D273" t="str">
        <f>HYPERLINK("https://talan.bank.gov.ua/get-user-certificate/KsdkzDxDDzt1Yjm294KG","Завантажити сертифікат")</f>
        <v>Завантажити сертифікат</v>
      </c>
    </row>
    <row r="274" spans="1:4" x14ac:dyDescent="0.3">
      <c r="A274" t="s">
        <v>548</v>
      </c>
      <c r="B274" t="s">
        <v>4</v>
      </c>
      <c r="C274" t="s">
        <v>549</v>
      </c>
      <c r="D274" t="str">
        <f>HYPERLINK("https://talan.bank.gov.ua/get-user-certificate/KsdkzMfP4zPIjhsVI_6j","Завантажити сертифікат")</f>
        <v>Завантажити сертифікат</v>
      </c>
    </row>
    <row r="275" spans="1:4" x14ac:dyDescent="0.3">
      <c r="A275" t="s">
        <v>550</v>
      </c>
      <c r="B275" t="s">
        <v>4</v>
      </c>
      <c r="C275" t="s">
        <v>551</v>
      </c>
      <c r="D275" t="str">
        <f>HYPERLINK("https://talan.bank.gov.ua/get-user-certificate/KsdkzNaRyKgdhEuQKx_6","Завантажити сертифікат")</f>
        <v>Завантажити сертифікат</v>
      </c>
    </row>
    <row r="276" spans="1:4" x14ac:dyDescent="0.3">
      <c r="A276" t="s">
        <v>552</v>
      </c>
      <c r="B276" t="s">
        <v>4</v>
      </c>
      <c r="C276" t="s">
        <v>553</v>
      </c>
      <c r="D276" t="str">
        <f>HYPERLINK("https://talan.bank.gov.ua/get-user-certificate/KsdkzNxDZLbbBLls4P8L","Завантажити сертифікат")</f>
        <v>Завантажити сертифікат</v>
      </c>
    </row>
    <row r="277" spans="1:4" x14ac:dyDescent="0.3">
      <c r="A277" t="s">
        <v>554</v>
      </c>
      <c r="B277" t="s">
        <v>4</v>
      </c>
      <c r="C277" t="s">
        <v>555</v>
      </c>
      <c r="D277" t="str">
        <f>HYPERLINK("https://talan.bank.gov.ua/get-user-certificate/KsdkzAnjbm9D6P1ZZN4g","Завантажити сертифікат")</f>
        <v>Завантажити сертифікат</v>
      </c>
    </row>
    <row r="278" spans="1:4" x14ac:dyDescent="0.3">
      <c r="A278" t="s">
        <v>556</v>
      </c>
      <c r="B278" t="s">
        <v>4</v>
      </c>
      <c r="C278" t="s">
        <v>557</v>
      </c>
      <c r="D278" t="str">
        <f>HYPERLINK("https://talan.bank.gov.ua/get-user-certificate/KsdkzUg_uKyAMm8FJVCH","Завантажити сертифікат")</f>
        <v>Завантажити сертифікат</v>
      </c>
    </row>
    <row r="279" spans="1:4" x14ac:dyDescent="0.3">
      <c r="A279" t="s">
        <v>558</v>
      </c>
      <c r="B279" t="s">
        <v>4</v>
      </c>
      <c r="C279" t="s">
        <v>559</v>
      </c>
      <c r="D279" t="str">
        <f>HYPERLINK("https://talan.bank.gov.ua/get-user-certificate/Ksdkz1C4MalP3ROlmwQJ","Завантажити сертифікат")</f>
        <v>Завантажити сертифікат</v>
      </c>
    </row>
    <row r="280" spans="1:4" x14ac:dyDescent="0.3">
      <c r="A280" t="s">
        <v>560</v>
      </c>
      <c r="B280" t="s">
        <v>4</v>
      </c>
      <c r="C280" t="s">
        <v>561</v>
      </c>
      <c r="D280" t="str">
        <f>HYPERLINK("https://talan.bank.gov.ua/get-user-certificate/KsdkzjjBF1J5GRt1shie","Завантажити сертифікат")</f>
        <v>Завантажити сертифікат</v>
      </c>
    </row>
    <row r="281" spans="1:4" x14ac:dyDescent="0.3">
      <c r="A281" t="s">
        <v>562</v>
      </c>
      <c r="B281" t="s">
        <v>4</v>
      </c>
      <c r="C281" t="s">
        <v>563</v>
      </c>
      <c r="D281" t="str">
        <f>HYPERLINK("https://talan.bank.gov.ua/get-user-certificate/KsdkzliCWG4chCZsgOi3","Завантажити сертифікат")</f>
        <v>Завантажити сертифікат</v>
      </c>
    </row>
    <row r="282" spans="1:4" x14ac:dyDescent="0.3">
      <c r="A282" t="s">
        <v>564</v>
      </c>
      <c r="B282" t="s">
        <v>4</v>
      </c>
      <c r="C282" t="s">
        <v>565</v>
      </c>
      <c r="D282" t="str">
        <f>HYPERLINK("https://talan.bank.gov.ua/get-user-certificate/Ksdkzirxi5AHEfQiIKdK","Завантажити сертифікат")</f>
        <v>Завантажити сертифікат</v>
      </c>
    </row>
    <row r="283" spans="1:4" x14ac:dyDescent="0.3">
      <c r="A283" t="s">
        <v>566</v>
      </c>
      <c r="B283" t="s">
        <v>4</v>
      </c>
      <c r="C283" t="s">
        <v>567</v>
      </c>
      <c r="D283" t="str">
        <f>HYPERLINK("https://talan.bank.gov.ua/get-user-certificate/Ksdkzou2OheusVb8GgI_","Завантажити сертифікат")</f>
        <v>Завантажити сертифікат</v>
      </c>
    </row>
    <row r="284" spans="1:4" x14ac:dyDescent="0.3">
      <c r="A284" t="s">
        <v>568</v>
      </c>
      <c r="B284" t="s">
        <v>4</v>
      </c>
      <c r="C284" t="s">
        <v>569</v>
      </c>
      <c r="D284" t="str">
        <f>HYPERLINK("https://talan.bank.gov.ua/get-user-certificate/Ksdkzbsvd00Zbnp3lN9H","Завантажити сертифікат")</f>
        <v>Завантажити сертифікат</v>
      </c>
    </row>
    <row r="285" spans="1:4" x14ac:dyDescent="0.3">
      <c r="A285" t="s">
        <v>570</v>
      </c>
      <c r="B285" t="s">
        <v>4</v>
      </c>
      <c r="C285" t="s">
        <v>571</v>
      </c>
      <c r="D285" t="str">
        <f>HYPERLINK("https://talan.bank.gov.ua/get-user-certificate/KsdkzNFY59B-PK-YGbmK","Завантажити сертифікат")</f>
        <v>Завантажити сертифікат</v>
      </c>
    </row>
    <row r="286" spans="1:4" x14ac:dyDescent="0.3">
      <c r="A286" t="s">
        <v>572</v>
      </c>
      <c r="B286" t="s">
        <v>4</v>
      </c>
      <c r="C286" t="s">
        <v>573</v>
      </c>
      <c r="D286" t="str">
        <f>HYPERLINK("https://talan.bank.gov.ua/get-user-certificate/Ksdkz9KdD2PqPtD_mtgX","Завантажити сертифікат")</f>
        <v>Завантажити сертифікат</v>
      </c>
    </row>
    <row r="287" spans="1:4" x14ac:dyDescent="0.3">
      <c r="A287" t="s">
        <v>574</v>
      </c>
      <c r="B287" t="s">
        <v>4</v>
      </c>
      <c r="C287" t="s">
        <v>575</v>
      </c>
      <c r="D287" t="str">
        <f>HYPERLINK("https://talan.bank.gov.ua/get-user-certificate/KsdkzQbWM6RyJhKWayw0","Завантажити сертифікат")</f>
        <v>Завантажити сертифікат</v>
      </c>
    </row>
    <row r="288" spans="1:4" x14ac:dyDescent="0.3">
      <c r="A288" t="s">
        <v>576</v>
      </c>
      <c r="B288" t="s">
        <v>4</v>
      </c>
      <c r="C288" t="s">
        <v>577</v>
      </c>
      <c r="D288" t="str">
        <f>HYPERLINK("https://talan.bank.gov.ua/get-user-certificate/KsdkzAQZ1v5Bbjaax5Lo","Завантажити сертифікат")</f>
        <v>Завантажити сертифікат</v>
      </c>
    </row>
    <row r="289" spans="1:4" x14ac:dyDescent="0.3">
      <c r="A289" t="s">
        <v>578</v>
      </c>
      <c r="B289" t="s">
        <v>4</v>
      </c>
      <c r="C289" t="s">
        <v>579</v>
      </c>
      <c r="D289" t="str">
        <f>HYPERLINK("https://talan.bank.gov.ua/get-user-certificate/Ksdkz7wjp_D-wC5kOZDg","Завантажити сертифікат")</f>
        <v>Завантажити сертифікат</v>
      </c>
    </row>
    <row r="290" spans="1:4" x14ac:dyDescent="0.3">
      <c r="A290" t="s">
        <v>580</v>
      </c>
      <c r="B290" t="s">
        <v>4</v>
      </c>
      <c r="C290" t="s">
        <v>581</v>
      </c>
      <c r="D290" t="str">
        <f>HYPERLINK("https://talan.bank.gov.ua/get-user-certificate/KsdkzqGyMG5hIVnz0Vpb","Завантажити сертифікат")</f>
        <v>Завантажити сертифікат</v>
      </c>
    </row>
    <row r="291" spans="1:4" x14ac:dyDescent="0.3">
      <c r="A291" t="s">
        <v>582</v>
      </c>
      <c r="B291" t="s">
        <v>4</v>
      </c>
      <c r="C291" t="s">
        <v>583</v>
      </c>
      <c r="D291" t="str">
        <f>HYPERLINK("https://talan.bank.gov.ua/get-user-certificate/Ksdkz5JiP6LKJVmbF8Rz","Завантажити сертифікат")</f>
        <v>Завантажити сертифікат</v>
      </c>
    </row>
    <row r="292" spans="1:4" x14ac:dyDescent="0.3">
      <c r="A292" t="s">
        <v>584</v>
      </c>
      <c r="B292" t="s">
        <v>4</v>
      </c>
      <c r="C292" t="s">
        <v>585</v>
      </c>
      <c r="D292" t="str">
        <f>HYPERLINK("https://talan.bank.gov.ua/get-user-certificate/KsdkzBGUlNu2D_HvD3of","Завантажити сертифікат")</f>
        <v>Завантажити сертифікат</v>
      </c>
    </row>
    <row r="293" spans="1:4" x14ac:dyDescent="0.3">
      <c r="A293" t="s">
        <v>586</v>
      </c>
      <c r="B293" t="s">
        <v>4</v>
      </c>
      <c r="C293" t="s">
        <v>587</v>
      </c>
      <c r="D293" t="str">
        <f>HYPERLINK("https://talan.bank.gov.ua/get-user-certificate/KsdkzZ5LYVttH0EUUW_8","Завантажити сертифікат")</f>
        <v>Завантажити сертифікат</v>
      </c>
    </row>
    <row r="294" spans="1:4" x14ac:dyDescent="0.3">
      <c r="A294" t="s">
        <v>588</v>
      </c>
      <c r="B294" t="s">
        <v>4</v>
      </c>
      <c r="C294" t="s">
        <v>589</v>
      </c>
      <c r="D294" t="str">
        <f>HYPERLINK("https://talan.bank.gov.ua/get-user-certificate/Ksdkzfb7e7ff402fcrfP","Завантажити сертифікат")</f>
        <v>Завантажити сертифікат</v>
      </c>
    </row>
    <row r="295" spans="1:4" x14ac:dyDescent="0.3">
      <c r="A295" t="s">
        <v>590</v>
      </c>
      <c r="B295" t="s">
        <v>4</v>
      </c>
      <c r="C295" t="s">
        <v>591</v>
      </c>
      <c r="D295" t="str">
        <f>HYPERLINK("https://talan.bank.gov.ua/get-user-certificate/KsdkzhqSph5AHZmuhomD","Завантажити сертифікат")</f>
        <v>Завантажити сертифікат</v>
      </c>
    </row>
    <row r="296" spans="1:4" x14ac:dyDescent="0.3">
      <c r="A296" t="s">
        <v>592</v>
      </c>
      <c r="B296" t="s">
        <v>4</v>
      </c>
      <c r="C296" t="s">
        <v>593</v>
      </c>
      <c r="D296" t="str">
        <f>HYPERLINK("https://talan.bank.gov.ua/get-user-certificate/KsdkzGXChE8duucuiows","Завантажити сертифікат")</f>
        <v>Завантажити сертифікат</v>
      </c>
    </row>
    <row r="297" spans="1:4" x14ac:dyDescent="0.3">
      <c r="A297" t="s">
        <v>594</v>
      </c>
      <c r="B297" t="s">
        <v>4</v>
      </c>
      <c r="C297" t="s">
        <v>595</v>
      </c>
      <c r="D297" t="str">
        <f>HYPERLINK("https://talan.bank.gov.ua/get-user-certificate/KsdkzxYGxqkfRm00yEfK","Завантажити сертифікат")</f>
        <v>Завантажити сертифікат</v>
      </c>
    </row>
    <row r="298" spans="1:4" x14ac:dyDescent="0.3">
      <c r="A298" t="s">
        <v>596</v>
      </c>
      <c r="B298" t="s">
        <v>4</v>
      </c>
      <c r="C298" t="s">
        <v>597</v>
      </c>
      <c r="D298" t="str">
        <f>HYPERLINK("https://talan.bank.gov.ua/get-user-certificate/KsdkzFxo_rX4POEusdao","Завантажити сертифікат")</f>
        <v>Завантажити сертифікат</v>
      </c>
    </row>
    <row r="299" spans="1:4" x14ac:dyDescent="0.3">
      <c r="A299" t="s">
        <v>598</v>
      </c>
      <c r="B299" t="s">
        <v>4</v>
      </c>
      <c r="C299" t="s">
        <v>599</v>
      </c>
      <c r="D299" t="str">
        <f>HYPERLINK("https://talan.bank.gov.ua/get-user-certificate/KsdkzHhEYMq85DFjqgXi","Завантажити сертифікат")</f>
        <v>Завантажити сертифікат</v>
      </c>
    </row>
    <row r="300" spans="1:4" x14ac:dyDescent="0.3">
      <c r="A300" t="s">
        <v>600</v>
      </c>
      <c r="B300" t="s">
        <v>4</v>
      </c>
      <c r="C300" t="s">
        <v>601</v>
      </c>
      <c r="D300" t="str">
        <f>HYPERLINK("https://talan.bank.gov.ua/get-user-certificate/KsdkzKI15maoCI1KpeRD","Завантажити сертифікат")</f>
        <v>Завантажити сертифікат</v>
      </c>
    </row>
    <row r="301" spans="1:4" x14ac:dyDescent="0.3">
      <c r="A301" t="s">
        <v>602</v>
      </c>
      <c r="B301" t="s">
        <v>4</v>
      </c>
      <c r="C301" t="s">
        <v>603</v>
      </c>
      <c r="D301" t="str">
        <f>HYPERLINK("https://talan.bank.gov.ua/get-user-certificate/KsdkzXRWxsSkbV0yh-mD","Завантажити сертифікат")</f>
        <v>Завантажити сертифікат</v>
      </c>
    </row>
    <row r="302" spans="1:4" x14ac:dyDescent="0.3">
      <c r="A302" t="s">
        <v>604</v>
      </c>
      <c r="B302" t="s">
        <v>4</v>
      </c>
      <c r="C302" t="s">
        <v>605</v>
      </c>
      <c r="D302" t="str">
        <f>HYPERLINK("https://talan.bank.gov.ua/get-user-certificate/KsdkzAt_fBA2jJ0akVhZ","Завантажити сертифікат")</f>
        <v>Завантажити сертифікат</v>
      </c>
    </row>
    <row r="303" spans="1:4" x14ac:dyDescent="0.3">
      <c r="A303" t="s">
        <v>606</v>
      </c>
      <c r="B303" t="s">
        <v>4</v>
      </c>
      <c r="C303" t="s">
        <v>607</v>
      </c>
      <c r="D303" t="str">
        <f>HYPERLINK("https://talan.bank.gov.ua/get-user-certificate/KsdkzOkBTgtvDrSl0a4B","Завантажити сертифікат")</f>
        <v>Завантажити сертифікат</v>
      </c>
    </row>
    <row r="304" spans="1:4" x14ac:dyDescent="0.3">
      <c r="A304" t="s">
        <v>608</v>
      </c>
      <c r="B304" t="s">
        <v>4</v>
      </c>
      <c r="C304" t="s">
        <v>609</v>
      </c>
      <c r="D304" t="str">
        <f>HYPERLINK("https://talan.bank.gov.ua/get-user-certificate/KsdkzV7MRubN1pLfSOFI","Завантажити сертифікат")</f>
        <v>Завантажити сертифікат</v>
      </c>
    </row>
    <row r="305" spans="1:4" x14ac:dyDescent="0.3">
      <c r="A305" t="s">
        <v>610</v>
      </c>
      <c r="B305" t="s">
        <v>4</v>
      </c>
      <c r="C305" t="s">
        <v>611</v>
      </c>
      <c r="D305" t="str">
        <f>HYPERLINK("https://talan.bank.gov.ua/get-user-certificate/KsdkzkgkmQLj064wtOj9","Завантажити сертифікат")</f>
        <v>Завантажити сертифікат</v>
      </c>
    </row>
    <row r="306" spans="1:4" x14ac:dyDescent="0.3">
      <c r="A306" t="s">
        <v>612</v>
      </c>
      <c r="B306" t="s">
        <v>4</v>
      </c>
      <c r="C306" t="s">
        <v>613</v>
      </c>
      <c r="D306" t="str">
        <f>HYPERLINK("https://talan.bank.gov.ua/get-user-certificate/KsdkzogjgXT1KOwVYHdk","Завантажити сертифікат")</f>
        <v>Завантажити сертифікат</v>
      </c>
    </row>
    <row r="307" spans="1:4" x14ac:dyDescent="0.3">
      <c r="A307" t="s">
        <v>614</v>
      </c>
      <c r="B307" t="s">
        <v>4</v>
      </c>
      <c r="C307" t="s">
        <v>615</v>
      </c>
      <c r="D307" t="str">
        <f>HYPERLINK("https://talan.bank.gov.ua/get-user-certificate/KsdkzcrscEx9nKIpcRrD","Завантажити сертифікат")</f>
        <v>Завантажити сертифікат</v>
      </c>
    </row>
    <row r="308" spans="1:4" x14ac:dyDescent="0.3">
      <c r="A308" t="s">
        <v>616</v>
      </c>
      <c r="B308" t="s">
        <v>4</v>
      </c>
      <c r="C308" t="s">
        <v>617</v>
      </c>
      <c r="D308" t="str">
        <f>HYPERLINK("https://talan.bank.gov.ua/get-user-certificate/KsdkzReeBVX8zux6HQHp","Завантажити сертифікат")</f>
        <v>Завантажити сертифікат</v>
      </c>
    </row>
    <row r="309" spans="1:4" x14ac:dyDescent="0.3">
      <c r="A309" t="s">
        <v>618</v>
      </c>
      <c r="B309" t="s">
        <v>4</v>
      </c>
      <c r="C309" t="s">
        <v>619</v>
      </c>
      <c r="D309" t="str">
        <f>HYPERLINK("https://talan.bank.gov.ua/get-user-certificate/KsdkzTA_lmlyh2NCGSNe","Завантажити сертифікат")</f>
        <v>Завантажити сертифікат</v>
      </c>
    </row>
    <row r="310" spans="1:4" x14ac:dyDescent="0.3">
      <c r="A310" t="s">
        <v>620</v>
      </c>
      <c r="B310" t="s">
        <v>4</v>
      </c>
      <c r="C310" t="s">
        <v>621</v>
      </c>
      <c r="D310" t="str">
        <f>HYPERLINK("https://talan.bank.gov.ua/get-user-certificate/Ksdkzc96ckKUGN09Gwxl","Завантажити сертифікат")</f>
        <v>Завантажити сертифікат</v>
      </c>
    </row>
    <row r="311" spans="1:4" x14ac:dyDescent="0.3">
      <c r="A311" t="s">
        <v>622</v>
      </c>
      <c r="B311" t="s">
        <v>4</v>
      </c>
      <c r="C311" t="s">
        <v>623</v>
      </c>
      <c r="D311" t="str">
        <f>HYPERLINK("https://talan.bank.gov.ua/get-user-certificate/KsdkzCAv0G9ykDcLBUTh","Завантажити сертифікат")</f>
        <v>Завантажити сертифікат</v>
      </c>
    </row>
    <row r="312" spans="1:4" x14ac:dyDescent="0.3">
      <c r="A312" t="s">
        <v>624</v>
      </c>
      <c r="B312" t="s">
        <v>4</v>
      </c>
      <c r="C312" t="s">
        <v>625</v>
      </c>
      <c r="D312" t="str">
        <f>HYPERLINK("https://talan.bank.gov.ua/get-user-certificate/KsdkzT1ikc3y8Hl3p3OV","Завантажити сертифікат")</f>
        <v>Завантажити сертифікат</v>
      </c>
    </row>
    <row r="313" spans="1:4" x14ac:dyDescent="0.3">
      <c r="A313" t="s">
        <v>626</v>
      </c>
      <c r="B313" t="s">
        <v>4</v>
      </c>
      <c r="C313" t="s">
        <v>627</v>
      </c>
      <c r="D313" t="str">
        <f>HYPERLINK("https://talan.bank.gov.ua/get-user-certificate/KsdkzCOzxUWXHB522hrX","Завантажити сертифікат")</f>
        <v>Завантажити сертифікат</v>
      </c>
    </row>
    <row r="314" spans="1:4" x14ac:dyDescent="0.3">
      <c r="A314" t="s">
        <v>628</v>
      </c>
      <c r="B314" t="s">
        <v>4</v>
      </c>
      <c r="C314" t="s">
        <v>629</v>
      </c>
      <c r="D314" t="str">
        <f>HYPERLINK("https://talan.bank.gov.ua/get-user-certificate/KsdkzqvVmqqOC0Bmur8n","Завантажити сертифікат")</f>
        <v>Завантажити сертифікат</v>
      </c>
    </row>
    <row r="315" spans="1:4" x14ac:dyDescent="0.3">
      <c r="A315" t="s">
        <v>630</v>
      </c>
      <c r="B315" t="s">
        <v>4</v>
      </c>
      <c r="C315" t="s">
        <v>631</v>
      </c>
      <c r="D315" t="str">
        <f>HYPERLINK("https://talan.bank.gov.ua/get-user-certificate/KsdkzmwU-OL930NnJJlI","Завантажити сертифікат")</f>
        <v>Завантажити сертифікат</v>
      </c>
    </row>
    <row r="316" spans="1:4" x14ac:dyDescent="0.3">
      <c r="A316" t="s">
        <v>632</v>
      </c>
      <c r="B316" t="s">
        <v>4</v>
      </c>
      <c r="C316" t="s">
        <v>633</v>
      </c>
      <c r="D316" t="str">
        <f>HYPERLINK("https://talan.bank.gov.ua/get-user-certificate/Ksdkz0sFGIWXjc60FF5I","Завантажити сертифікат")</f>
        <v>Завантажити сертифікат</v>
      </c>
    </row>
    <row r="317" spans="1:4" x14ac:dyDescent="0.3">
      <c r="A317" t="s">
        <v>634</v>
      </c>
      <c r="B317" t="s">
        <v>4</v>
      </c>
      <c r="C317" t="s">
        <v>635</v>
      </c>
      <c r="D317" t="str">
        <f>HYPERLINK("https://talan.bank.gov.ua/get-user-certificate/KsdkzK_hvqgf0m94fePg","Завантажити сертифікат")</f>
        <v>Завантажити сертифікат</v>
      </c>
    </row>
    <row r="318" spans="1:4" x14ac:dyDescent="0.3">
      <c r="A318" t="s">
        <v>636</v>
      </c>
      <c r="B318" t="s">
        <v>4</v>
      </c>
      <c r="C318" t="s">
        <v>637</v>
      </c>
      <c r="D318" t="str">
        <f>HYPERLINK("https://talan.bank.gov.ua/get-user-certificate/KsdkzInZBU_YAF_MYiPG","Завантажити сертифікат")</f>
        <v>Завантажити сертифікат</v>
      </c>
    </row>
    <row r="319" spans="1:4" x14ac:dyDescent="0.3">
      <c r="A319" t="s">
        <v>638</v>
      </c>
      <c r="B319" t="s">
        <v>4</v>
      </c>
      <c r="C319" t="s">
        <v>639</v>
      </c>
      <c r="D319" t="str">
        <f>HYPERLINK("https://talan.bank.gov.ua/get-user-certificate/Ksdkzldzse_OuWiORbOt","Завантажити сертифікат")</f>
        <v>Завантажити сертифікат</v>
      </c>
    </row>
    <row r="320" spans="1:4" x14ac:dyDescent="0.3">
      <c r="A320" t="s">
        <v>640</v>
      </c>
      <c r="B320" t="s">
        <v>4</v>
      </c>
      <c r="C320" t="s">
        <v>641</v>
      </c>
      <c r="D320" t="str">
        <f>HYPERLINK("https://talan.bank.gov.ua/get-user-certificate/KsdkzSUcsnEA1LnZ6UCC","Завантажити сертифікат")</f>
        <v>Завантажити сертифікат</v>
      </c>
    </row>
    <row r="321" spans="1:4" x14ac:dyDescent="0.3">
      <c r="A321" t="s">
        <v>642</v>
      </c>
      <c r="B321" t="s">
        <v>4</v>
      </c>
      <c r="C321" t="s">
        <v>643</v>
      </c>
      <c r="D321" t="str">
        <f>HYPERLINK("https://talan.bank.gov.ua/get-user-certificate/KsdkzdX8tLZH0chlOFEW","Завантажити сертифікат")</f>
        <v>Завантажити сертифікат</v>
      </c>
    </row>
    <row r="322" spans="1:4" x14ac:dyDescent="0.3">
      <c r="A322" t="s">
        <v>644</v>
      </c>
      <c r="B322" t="s">
        <v>4</v>
      </c>
      <c r="C322" t="s">
        <v>645</v>
      </c>
      <c r="D322" t="str">
        <f>HYPERLINK("https://talan.bank.gov.ua/get-user-certificate/KsdkzrZ__u8VSceAJt9d","Завантажити сертифікат")</f>
        <v>Завантажити сертифікат</v>
      </c>
    </row>
    <row r="323" spans="1:4" x14ac:dyDescent="0.3">
      <c r="A323" t="s">
        <v>646</v>
      </c>
      <c r="B323" t="s">
        <v>4</v>
      </c>
      <c r="C323" t="s">
        <v>647</v>
      </c>
      <c r="D323" t="str">
        <f>HYPERLINK("https://talan.bank.gov.ua/get-user-certificate/KsdkzptqqwBrZ5-B0Wa1","Завантажити сертифікат")</f>
        <v>Завантажити сертифікат</v>
      </c>
    </row>
    <row r="324" spans="1:4" x14ac:dyDescent="0.3">
      <c r="A324" t="s">
        <v>648</v>
      </c>
      <c r="B324" t="s">
        <v>4</v>
      </c>
      <c r="C324" t="s">
        <v>649</v>
      </c>
      <c r="D324" t="str">
        <f>HYPERLINK("https://talan.bank.gov.ua/get-user-certificate/KsdkzqFSL5QvW9xMpSP4","Завантажити сертифікат")</f>
        <v>Завантажити сертифікат</v>
      </c>
    </row>
    <row r="325" spans="1:4" x14ac:dyDescent="0.3">
      <c r="A325" t="s">
        <v>650</v>
      </c>
      <c r="B325" t="s">
        <v>4</v>
      </c>
      <c r="C325" t="s">
        <v>651</v>
      </c>
      <c r="D325" t="str">
        <f>HYPERLINK("https://talan.bank.gov.ua/get-user-certificate/Ksdkzp_Ad6lUygvx4hG5","Завантажити сертифікат")</f>
        <v>Завантажити сертифікат</v>
      </c>
    </row>
    <row r="326" spans="1:4" x14ac:dyDescent="0.3">
      <c r="A326" t="s">
        <v>652</v>
      </c>
      <c r="B326" t="s">
        <v>4</v>
      </c>
      <c r="C326" t="s">
        <v>653</v>
      </c>
      <c r="D326" t="str">
        <f>HYPERLINK("https://talan.bank.gov.ua/get-user-certificate/KsdkzQk5F1rlPRdmnAYc","Завантажити сертифікат")</f>
        <v>Завантажити сертифікат</v>
      </c>
    </row>
    <row r="327" spans="1:4" x14ac:dyDescent="0.3">
      <c r="A327" t="s">
        <v>654</v>
      </c>
      <c r="B327" t="s">
        <v>4</v>
      </c>
      <c r="C327" t="s">
        <v>655</v>
      </c>
      <c r="D327" t="str">
        <f>HYPERLINK("https://talan.bank.gov.ua/get-user-certificate/Ksdkz20684QJMM3rR7Uq","Завантажити сертифікат")</f>
        <v>Завантажити сертифікат</v>
      </c>
    </row>
    <row r="328" spans="1:4" x14ac:dyDescent="0.3">
      <c r="A328" t="s">
        <v>656</v>
      </c>
      <c r="B328" t="s">
        <v>4</v>
      </c>
      <c r="C328" t="s">
        <v>657</v>
      </c>
      <c r="D328" t="str">
        <f>HYPERLINK("https://talan.bank.gov.ua/get-user-certificate/KsdkzpfvdAcTqIuTPJ3P","Завантажити сертифікат")</f>
        <v>Завантажити сертифікат</v>
      </c>
    </row>
    <row r="329" spans="1:4" x14ac:dyDescent="0.3">
      <c r="A329" t="s">
        <v>658</v>
      </c>
      <c r="B329" t="s">
        <v>4</v>
      </c>
      <c r="C329" t="s">
        <v>659</v>
      </c>
      <c r="D329" t="str">
        <f>HYPERLINK("https://talan.bank.gov.ua/get-user-certificate/Ksdkz8wctvY8zDtLxRjf","Завантажити сертифікат")</f>
        <v>Завантажити сертифікат</v>
      </c>
    </row>
    <row r="330" spans="1:4" x14ac:dyDescent="0.3">
      <c r="A330" t="s">
        <v>660</v>
      </c>
      <c r="B330" t="s">
        <v>4</v>
      </c>
      <c r="C330" t="s">
        <v>661</v>
      </c>
      <c r="D330" t="str">
        <f>HYPERLINK("https://talan.bank.gov.ua/get-user-certificate/Ksdkzm4Bjjsr277UtH4M","Завантажити сертифікат")</f>
        <v>Завантажити сертифікат</v>
      </c>
    </row>
    <row r="331" spans="1:4" x14ac:dyDescent="0.3">
      <c r="A331" t="s">
        <v>662</v>
      </c>
      <c r="B331" t="s">
        <v>4</v>
      </c>
      <c r="C331" t="s">
        <v>663</v>
      </c>
      <c r="D331" t="str">
        <f>HYPERLINK("https://talan.bank.gov.ua/get-user-certificate/KsdkzLAHDvuw6ZoJXyQP","Завантажити сертифікат")</f>
        <v>Завантажити сертифікат</v>
      </c>
    </row>
    <row r="332" spans="1:4" x14ac:dyDescent="0.3">
      <c r="A332" t="s">
        <v>664</v>
      </c>
      <c r="B332" t="s">
        <v>4</v>
      </c>
      <c r="C332" t="s">
        <v>665</v>
      </c>
      <c r="D332" t="str">
        <f>HYPERLINK("https://talan.bank.gov.ua/get-user-certificate/Ksdkzh8Z1xTVH6AFM2P_","Завантажити сертифікат")</f>
        <v>Завантажити сертифікат</v>
      </c>
    </row>
    <row r="333" spans="1:4" x14ac:dyDescent="0.3">
      <c r="A333" t="s">
        <v>666</v>
      </c>
      <c r="B333" t="s">
        <v>4</v>
      </c>
      <c r="C333" t="s">
        <v>667</v>
      </c>
      <c r="D333" t="str">
        <f>HYPERLINK("https://talan.bank.gov.ua/get-user-certificate/KsdkzWXQCRFzTzm2X7-k","Завантажити сертифікат")</f>
        <v>Завантажити сертифікат</v>
      </c>
    </row>
    <row r="334" spans="1:4" x14ac:dyDescent="0.3">
      <c r="A334" t="s">
        <v>668</v>
      </c>
      <c r="B334" t="s">
        <v>4</v>
      </c>
      <c r="C334" t="s">
        <v>669</v>
      </c>
      <c r="D334" t="str">
        <f>HYPERLINK("https://talan.bank.gov.ua/get-user-certificate/KsdkzRyhOXxa7mpj7PGQ","Завантажити сертифікат")</f>
        <v>Завантажити сертифікат</v>
      </c>
    </row>
    <row r="335" spans="1:4" x14ac:dyDescent="0.3">
      <c r="A335" t="s">
        <v>670</v>
      </c>
      <c r="B335" t="s">
        <v>4</v>
      </c>
      <c r="C335" t="s">
        <v>671</v>
      </c>
      <c r="D335" t="str">
        <f>HYPERLINK("https://talan.bank.gov.ua/get-user-certificate/KsdkzyMmBqtUwBE3iXTy","Завантажити сертифікат")</f>
        <v>Завантажити сертифікат</v>
      </c>
    </row>
    <row r="336" spans="1:4" x14ac:dyDescent="0.3">
      <c r="A336" t="s">
        <v>672</v>
      </c>
      <c r="B336" t="s">
        <v>4</v>
      </c>
      <c r="C336" t="s">
        <v>673</v>
      </c>
      <c r="D336" t="str">
        <f>HYPERLINK("https://talan.bank.gov.ua/get-user-certificate/KsdkzXVRKxVgc37vLZkh","Завантажити сертифікат")</f>
        <v>Завантажити сертифікат</v>
      </c>
    </row>
    <row r="337" spans="1:4" x14ac:dyDescent="0.3">
      <c r="A337" t="s">
        <v>674</v>
      </c>
      <c r="B337" t="s">
        <v>4</v>
      </c>
      <c r="C337" t="s">
        <v>675</v>
      </c>
      <c r="D337" t="str">
        <f>HYPERLINK("https://talan.bank.gov.ua/get-user-certificate/KsdkzGRm5aKAvj4Q0BgT","Завантажити сертифікат")</f>
        <v>Завантажити сертифікат</v>
      </c>
    </row>
    <row r="338" spans="1:4" x14ac:dyDescent="0.3">
      <c r="A338" t="s">
        <v>676</v>
      </c>
      <c r="B338" t="s">
        <v>4</v>
      </c>
      <c r="C338" t="s">
        <v>677</v>
      </c>
      <c r="D338" t="str">
        <f>HYPERLINK("https://talan.bank.gov.ua/get-user-certificate/Ksdkzc8_l2LxmERDiAdj","Завантажити сертифікат")</f>
        <v>Завантажити сертифікат</v>
      </c>
    </row>
    <row r="339" spans="1:4" x14ac:dyDescent="0.3">
      <c r="A339" t="s">
        <v>678</v>
      </c>
      <c r="B339" t="s">
        <v>4</v>
      </c>
      <c r="C339" t="s">
        <v>679</v>
      </c>
      <c r="D339" t="str">
        <f>HYPERLINK("https://talan.bank.gov.ua/get-user-certificate/Ksdkzsdm1Mmcot3YaYJL","Завантажити сертифікат")</f>
        <v>Завантажити сертифікат</v>
      </c>
    </row>
    <row r="340" spans="1:4" x14ac:dyDescent="0.3">
      <c r="A340" t="s">
        <v>680</v>
      </c>
      <c r="B340" t="s">
        <v>4</v>
      </c>
      <c r="C340" t="s">
        <v>681</v>
      </c>
      <c r="D340" t="str">
        <f>HYPERLINK("https://talan.bank.gov.ua/get-user-certificate/Ksdkzf7yiIvNrUhP_xey","Завантажити сертифікат")</f>
        <v>Завантажити сертифікат</v>
      </c>
    </row>
    <row r="341" spans="1:4" x14ac:dyDescent="0.3">
      <c r="A341" t="s">
        <v>682</v>
      </c>
      <c r="B341" t="s">
        <v>4</v>
      </c>
      <c r="C341" t="s">
        <v>683</v>
      </c>
      <c r="D341" t="str">
        <f>HYPERLINK("https://talan.bank.gov.ua/get-user-certificate/Ksdkz4OTSbSuxrLmUb6l","Завантажити сертифікат")</f>
        <v>Завантажити сертифікат</v>
      </c>
    </row>
    <row r="342" spans="1:4" x14ac:dyDescent="0.3">
      <c r="A342" t="s">
        <v>684</v>
      </c>
      <c r="B342" t="s">
        <v>4</v>
      </c>
      <c r="C342" t="s">
        <v>685</v>
      </c>
      <c r="D342" t="str">
        <f>HYPERLINK("https://talan.bank.gov.ua/get-user-certificate/KsdkzjFjlxnScNe0h7q9","Завантажити сертифікат")</f>
        <v>Завантажити сертифікат</v>
      </c>
    </row>
    <row r="343" spans="1:4" x14ac:dyDescent="0.3">
      <c r="A343" t="s">
        <v>686</v>
      </c>
      <c r="B343" t="s">
        <v>4</v>
      </c>
      <c r="C343" t="s">
        <v>687</v>
      </c>
      <c r="D343" t="str">
        <f>HYPERLINK("https://talan.bank.gov.ua/get-user-certificate/KsdkzDAQz_iyFBKVCewt","Завантажити сертифікат")</f>
        <v>Завантажити сертифікат</v>
      </c>
    </row>
    <row r="344" spans="1:4" x14ac:dyDescent="0.3">
      <c r="A344" t="s">
        <v>688</v>
      </c>
      <c r="B344" t="s">
        <v>4</v>
      </c>
      <c r="C344" t="s">
        <v>689</v>
      </c>
      <c r="D344" t="str">
        <f>HYPERLINK("https://talan.bank.gov.ua/get-user-certificate/Ksdkz8fvCiiEITHlrfWq","Завантажити сертифікат")</f>
        <v>Завантажити сертифікат</v>
      </c>
    </row>
    <row r="345" spans="1:4" x14ac:dyDescent="0.3">
      <c r="A345" t="s">
        <v>690</v>
      </c>
      <c r="B345" t="s">
        <v>4</v>
      </c>
      <c r="C345" t="s">
        <v>691</v>
      </c>
      <c r="D345" t="str">
        <f>HYPERLINK("https://talan.bank.gov.ua/get-user-certificate/KsdkzmljW3P1L4zYdK3c","Завантажити сертифікат")</f>
        <v>Завантажити сертифікат</v>
      </c>
    </row>
    <row r="346" spans="1:4" x14ac:dyDescent="0.3">
      <c r="A346" t="s">
        <v>692</v>
      </c>
      <c r="B346" t="s">
        <v>4</v>
      </c>
      <c r="C346" t="s">
        <v>693</v>
      </c>
      <c r="D346" t="str">
        <f>HYPERLINK("https://talan.bank.gov.ua/get-user-certificate/KsdkzqOaA-x6pHSv0AAN","Завантажити сертифікат")</f>
        <v>Завантажити сертифікат</v>
      </c>
    </row>
    <row r="347" spans="1:4" x14ac:dyDescent="0.3">
      <c r="A347" t="s">
        <v>694</v>
      </c>
      <c r="B347" t="s">
        <v>4</v>
      </c>
      <c r="C347" t="s">
        <v>695</v>
      </c>
      <c r="D347" t="str">
        <f>HYPERLINK("https://talan.bank.gov.ua/get-user-certificate/KsdkzOVzbnZZZBz_UUlD","Завантажити сертифікат")</f>
        <v>Завантажити сертифікат</v>
      </c>
    </row>
    <row r="348" spans="1:4" x14ac:dyDescent="0.3">
      <c r="A348" t="s">
        <v>696</v>
      </c>
      <c r="B348" t="s">
        <v>4</v>
      </c>
      <c r="C348" t="s">
        <v>697</v>
      </c>
      <c r="D348" t="str">
        <f>HYPERLINK("https://talan.bank.gov.ua/get-user-certificate/KsdkzlWwcELwYfkPD4gc","Завантажити сертифікат")</f>
        <v>Завантажити сертифікат</v>
      </c>
    </row>
    <row r="349" spans="1:4" x14ac:dyDescent="0.3">
      <c r="A349" t="s">
        <v>698</v>
      </c>
      <c r="B349" t="s">
        <v>4</v>
      </c>
      <c r="C349" t="s">
        <v>699</v>
      </c>
      <c r="D349" t="str">
        <f>HYPERLINK("https://talan.bank.gov.ua/get-user-certificate/Ksdkz5pBLgUxv4asbr43","Завантажити сертифікат")</f>
        <v>Завантажити сертифікат</v>
      </c>
    </row>
    <row r="350" spans="1:4" x14ac:dyDescent="0.3">
      <c r="A350" t="s">
        <v>700</v>
      </c>
      <c r="B350" t="s">
        <v>4</v>
      </c>
      <c r="C350" t="s">
        <v>701</v>
      </c>
      <c r="D350" t="str">
        <f>HYPERLINK("https://talan.bank.gov.ua/get-user-certificate/Ksdkzmxx6hNy1o2aG3Qo","Завантажити сертифікат")</f>
        <v>Завантажити сертифікат</v>
      </c>
    </row>
    <row r="351" spans="1:4" x14ac:dyDescent="0.3">
      <c r="A351" t="s">
        <v>702</v>
      </c>
      <c r="B351" t="s">
        <v>4</v>
      </c>
      <c r="C351" t="s">
        <v>703</v>
      </c>
      <c r="D351" t="str">
        <f>HYPERLINK("https://talan.bank.gov.ua/get-user-certificate/KsdkzhX3Q3Wtaff7NdAK","Завантажити сертифікат")</f>
        <v>Завантажити сертифікат</v>
      </c>
    </row>
    <row r="352" spans="1:4" x14ac:dyDescent="0.3">
      <c r="A352" t="s">
        <v>704</v>
      </c>
      <c r="B352" t="s">
        <v>4</v>
      </c>
      <c r="C352" t="s">
        <v>705</v>
      </c>
      <c r="D352" t="str">
        <f>HYPERLINK("https://talan.bank.gov.ua/get-user-certificate/KsdkzbPNBFNGrFNe0U5-","Завантажити сертифікат")</f>
        <v>Завантажити сертифікат</v>
      </c>
    </row>
    <row r="353" spans="1:4" x14ac:dyDescent="0.3">
      <c r="A353" t="s">
        <v>706</v>
      </c>
      <c r="B353" t="s">
        <v>4</v>
      </c>
      <c r="C353" t="s">
        <v>707</v>
      </c>
      <c r="D353" t="str">
        <f>HYPERLINK("https://talan.bank.gov.ua/get-user-certificate/KsdkzAe3NjDYA7Aa12w3","Завантажити сертифікат")</f>
        <v>Завантажити сертифікат</v>
      </c>
    </row>
    <row r="354" spans="1:4" x14ac:dyDescent="0.3">
      <c r="A354" t="s">
        <v>708</v>
      </c>
      <c r="B354" t="s">
        <v>4</v>
      </c>
      <c r="C354" t="s">
        <v>709</v>
      </c>
      <c r="D354" t="str">
        <f>HYPERLINK("https://talan.bank.gov.ua/get-user-certificate/KsdkzXZqo2eiVY54UMNV","Завантажити сертифікат")</f>
        <v>Завантажити сертифікат</v>
      </c>
    </row>
    <row r="355" spans="1:4" x14ac:dyDescent="0.3">
      <c r="A355" t="s">
        <v>710</v>
      </c>
      <c r="B355" t="s">
        <v>4</v>
      </c>
      <c r="C355" t="s">
        <v>711</v>
      </c>
      <c r="D355" t="str">
        <f>HYPERLINK("https://talan.bank.gov.ua/get-user-certificate/KsdkzfFkCX15hakKybKh","Завантажити сертифікат")</f>
        <v>Завантажити сертифікат</v>
      </c>
    </row>
    <row r="356" spans="1:4" x14ac:dyDescent="0.3">
      <c r="A356" t="s">
        <v>712</v>
      </c>
      <c r="B356" t="s">
        <v>4</v>
      </c>
      <c r="C356" t="s">
        <v>713</v>
      </c>
      <c r="D356" t="str">
        <f>HYPERLINK("https://talan.bank.gov.ua/get-user-certificate/KsdkzXYuvsVSBdnRcKbi","Завантажити сертифікат")</f>
        <v>Завантажити сертифікат</v>
      </c>
    </row>
    <row r="357" spans="1:4" x14ac:dyDescent="0.3">
      <c r="A357" t="s">
        <v>714</v>
      </c>
      <c r="B357" t="s">
        <v>4</v>
      </c>
      <c r="C357" t="s">
        <v>715</v>
      </c>
      <c r="D357" t="str">
        <f>HYPERLINK("https://talan.bank.gov.ua/get-user-certificate/Ksdkzkw3ExuuGA8GVuDa","Завантажити сертифікат")</f>
        <v>Завантажити сертифікат</v>
      </c>
    </row>
    <row r="358" spans="1:4" x14ac:dyDescent="0.3">
      <c r="A358" t="s">
        <v>716</v>
      </c>
      <c r="B358" t="s">
        <v>4</v>
      </c>
      <c r="C358" t="s">
        <v>717</v>
      </c>
      <c r="D358" t="str">
        <f>HYPERLINK("https://talan.bank.gov.ua/get-user-certificate/KsdkzeYbdz2vPnYUx1uy","Завантажити сертифікат")</f>
        <v>Завантажити сертифікат</v>
      </c>
    </row>
    <row r="359" spans="1:4" x14ac:dyDescent="0.3">
      <c r="A359" t="s">
        <v>718</v>
      </c>
      <c r="B359" t="s">
        <v>4</v>
      </c>
      <c r="C359" t="s">
        <v>719</v>
      </c>
      <c r="D359" t="str">
        <f>HYPERLINK("https://talan.bank.gov.ua/get-user-certificate/KsdkzETHXtygO33WmIBv","Завантажити сертифікат")</f>
        <v>Завантажити сертифікат</v>
      </c>
    </row>
    <row r="360" spans="1:4" x14ac:dyDescent="0.3">
      <c r="A360" t="s">
        <v>720</v>
      </c>
      <c r="B360" t="s">
        <v>4</v>
      </c>
      <c r="C360" t="s">
        <v>721</v>
      </c>
      <c r="D360" t="str">
        <f>HYPERLINK("https://talan.bank.gov.ua/get-user-certificate/KsdkzzTPfS88kRd48Zp0","Завантажити сертифікат")</f>
        <v>Завантажити сертифікат</v>
      </c>
    </row>
    <row r="361" spans="1:4" x14ac:dyDescent="0.3">
      <c r="A361" t="s">
        <v>722</v>
      </c>
      <c r="B361" t="s">
        <v>4</v>
      </c>
      <c r="C361" t="s">
        <v>723</v>
      </c>
      <c r="D361" t="str">
        <f>HYPERLINK("https://talan.bank.gov.ua/get-user-certificate/Ksdkz4z0e6Y8i15FdFv9","Завантажити сертифікат")</f>
        <v>Завантажити сертифікат</v>
      </c>
    </row>
    <row r="362" spans="1:4" x14ac:dyDescent="0.3">
      <c r="A362" t="s">
        <v>724</v>
      </c>
      <c r="B362" t="s">
        <v>4</v>
      </c>
      <c r="C362" t="s">
        <v>725</v>
      </c>
      <c r="D362" t="str">
        <f>HYPERLINK("https://talan.bank.gov.ua/get-user-certificate/Ksdkzgm-Ow1ghYAyGOei","Завантажити сертифікат")</f>
        <v>Завантажити сертифікат</v>
      </c>
    </row>
    <row r="363" spans="1:4" x14ac:dyDescent="0.3">
      <c r="A363" t="s">
        <v>726</v>
      </c>
      <c r="B363" t="s">
        <v>4</v>
      </c>
      <c r="C363" t="s">
        <v>727</v>
      </c>
      <c r="D363" t="str">
        <f>HYPERLINK("https://talan.bank.gov.ua/get-user-certificate/KsdkzPRVWOWFxNIDuYLk","Завантажити сертифікат")</f>
        <v>Завантажити сертифікат</v>
      </c>
    </row>
    <row r="364" spans="1:4" x14ac:dyDescent="0.3">
      <c r="A364" t="s">
        <v>728</v>
      </c>
      <c r="B364" t="s">
        <v>4</v>
      </c>
      <c r="C364" t="s">
        <v>729</v>
      </c>
      <c r="D364" t="str">
        <f>HYPERLINK("https://talan.bank.gov.ua/get-user-certificate/Ksdkz6J0zP4IiwGaqvp7","Завантажити сертифікат")</f>
        <v>Завантажити сертифікат</v>
      </c>
    </row>
    <row r="365" spans="1:4" x14ac:dyDescent="0.3">
      <c r="A365" t="s">
        <v>730</v>
      </c>
      <c r="B365" t="s">
        <v>4</v>
      </c>
      <c r="C365" t="s">
        <v>731</v>
      </c>
      <c r="D365" t="str">
        <f>HYPERLINK("https://talan.bank.gov.ua/get-user-certificate/KsdkzMKRu1cshc-aUlbL","Завантажити сертифікат")</f>
        <v>Завантажити сертифікат</v>
      </c>
    </row>
    <row r="366" spans="1:4" x14ac:dyDescent="0.3">
      <c r="A366" t="s">
        <v>732</v>
      </c>
      <c r="B366" t="s">
        <v>4</v>
      </c>
      <c r="C366" t="s">
        <v>733</v>
      </c>
      <c r="D366" t="str">
        <f>HYPERLINK("https://talan.bank.gov.ua/get-user-certificate/Ksdkzp4Ue7oV3tCWkxw2","Завантажити сертифікат")</f>
        <v>Завантажити сертифікат</v>
      </c>
    </row>
    <row r="367" spans="1:4" x14ac:dyDescent="0.3">
      <c r="A367" t="s">
        <v>734</v>
      </c>
      <c r="B367" t="s">
        <v>4</v>
      </c>
      <c r="C367" t="s">
        <v>735</v>
      </c>
      <c r="D367" t="str">
        <f>HYPERLINK("https://talan.bank.gov.ua/get-user-certificate/KsdkzuuLPGLSn3nuLhmO","Завантажити сертифікат")</f>
        <v>Завантажити сертифікат</v>
      </c>
    </row>
    <row r="368" spans="1:4" x14ac:dyDescent="0.3">
      <c r="A368" t="s">
        <v>736</v>
      </c>
      <c r="B368" t="s">
        <v>4</v>
      </c>
      <c r="C368" t="s">
        <v>737</v>
      </c>
      <c r="D368" t="str">
        <f>HYPERLINK("https://talan.bank.gov.ua/get-user-certificate/Ksdkzy9YFgACN8LpNbSC","Завантажити сертифікат")</f>
        <v>Завантажити сертифікат</v>
      </c>
    </row>
    <row r="369" spans="1:4" x14ac:dyDescent="0.3">
      <c r="A369" t="s">
        <v>738</v>
      </c>
      <c r="B369" t="s">
        <v>4</v>
      </c>
      <c r="C369" t="s">
        <v>739</v>
      </c>
      <c r="D369" t="str">
        <f>HYPERLINK("https://talan.bank.gov.ua/get-user-certificate/KsdkzkjKrTn_E-i5W0G9","Завантажити сертифікат")</f>
        <v>Завантажити сертифікат</v>
      </c>
    </row>
    <row r="370" spans="1:4" x14ac:dyDescent="0.3">
      <c r="A370" t="s">
        <v>740</v>
      </c>
      <c r="B370" t="s">
        <v>4</v>
      </c>
      <c r="C370" t="s">
        <v>741</v>
      </c>
      <c r="D370" t="str">
        <f>HYPERLINK("https://talan.bank.gov.ua/get-user-certificate/KsdkzDEnqOE9OL5e6aSM","Завантажити сертифікат")</f>
        <v>Завантажити сертифікат</v>
      </c>
    </row>
    <row r="371" spans="1:4" x14ac:dyDescent="0.3">
      <c r="A371" t="s">
        <v>742</v>
      </c>
      <c r="B371" t="s">
        <v>4</v>
      </c>
      <c r="C371" t="s">
        <v>743</v>
      </c>
      <c r="D371" t="str">
        <f>HYPERLINK("https://talan.bank.gov.ua/get-user-certificate/KsdkzNEi_0JOg545rVIY","Завантажити сертифікат")</f>
        <v>Завантажити сертифікат</v>
      </c>
    </row>
    <row r="372" spans="1:4" x14ac:dyDescent="0.3">
      <c r="A372" t="s">
        <v>744</v>
      </c>
      <c r="B372" t="s">
        <v>4</v>
      </c>
      <c r="C372" t="s">
        <v>745</v>
      </c>
      <c r="D372" t="str">
        <f>HYPERLINK("https://talan.bank.gov.ua/get-user-certificate/KsdkzogrM0ey8kIoKZDK","Завантажити сертифікат")</f>
        <v>Завантажити сертифікат</v>
      </c>
    </row>
    <row r="373" spans="1:4" x14ac:dyDescent="0.3">
      <c r="A373" t="s">
        <v>746</v>
      </c>
      <c r="B373" t="s">
        <v>4</v>
      </c>
      <c r="C373" t="s">
        <v>747</v>
      </c>
      <c r="D373" t="str">
        <f>HYPERLINK("https://talan.bank.gov.ua/get-user-certificate/KsdkzeuVbVfswDavR3ls","Завантажити сертифікат")</f>
        <v>Завантажити сертифікат</v>
      </c>
    </row>
    <row r="374" spans="1:4" x14ac:dyDescent="0.3">
      <c r="A374" t="s">
        <v>748</v>
      </c>
      <c r="B374" t="s">
        <v>4</v>
      </c>
      <c r="C374" t="s">
        <v>749</v>
      </c>
      <c r="D374" t="str">
        <f>HYPERLINK("https://talan.bank.gov.ua/get-user-certificate/KsdkzKd1ebNPG38DNCLq","Завантажити сертифікат")</f>
        <v>Завантажити сертифікат</v>
      </c>
    </row>
    <row r="375" spans="1:4" x14ac:dyDescent="0.3">
      <c r="A375" t="s">
        <v>750</v>
      </c>
      <c r="B375" t="s">
        <v>4</v>
      </c>
      <c r="C375" t="s">
        <v>751</v>
      </c>
      <c r="D375" t="str">
        <f>HYPERLINK("https://talan.bank.gov.ua/get-user-certificate/KsdkzofTnFfU9wTh8YUY","Завантажити сертифікат")</f>
        <v>Завантажити сертифікат</v>
      </c>
    </row>
    <row r="376" spans="1:4" x14ac:dyDescent="0.3">
      <c r="A376" t="s">
        <v>752</v>
      </c>
      <c r="B376" t="s">
        <v>4</v>
      </c>
      <c r="C376" t="s">
        <v>753</v>
      </c>
      <c r="D376" t="str">
        <f>HYPERLINK("https://talan.bank.gov.ua/get-user-certificate/Ksdkz3-em2Uyg8-4euIm","Завантажити сертифікат")</f>
        <v>Завантажити сертифікат</v>
      </c>
    </row>
    <row r="377" spans="1:4" x14ac:dyDescent="0.3">
      <c r="A377" t="s">
        <v>754</v>
      </c>
      <c r="B377" t="s">
        <v>4</v>
      </c>
      <c r="C377" t="s">
        <v>755</v>
      </c>
      <c r="D377" t="str">
        <f>HYPERLINK("https://talan.bank.gov.ua/get-user-certificate/KsdkzGyF2FzQ9xsyPaCw","Завантажити сертифікат")</f>
        <v>Завантажити сертифікат</v>
      </c>
    </row>
    <row r="378" spans="1:4" x14ac:dyDescent="0.3">
      <c r="A378" t="s">
        <v>756</v>
      </c>
      <c r="B378" t="s">
        <v>4</v>
      </c>
      <c r="C378" t="s">
        <v>757</v>
      </c>
      <c r="D378" t="str">
        <f>HYPERLINK("https://talan.bank.gov.ua/get-user-certificate/KsdkzxyUPahtl_FFNDJX","Завантажити сертифікат")</f>
        <v>Завантажити сертифікат</v>
      </c>
    </row>
    <row r="379" spans="1:4" x14ac:dyDescent="0.3">
      <c r="A379" t="s">
        <v>758</v>
      </c>
      <c r="B379" t="s">
        <v>4</v>
      </c>
      <c r="C379" t="s">
        <v>759</v>
      </c>
      <c r="D379" t="str">
        <f>HYPERLINK("https://talan.bank.gov.ua/get-user-certificate/KsdkzrLRX62ikV8z980V","Завантажити сертифікат")</f>
        <v>Завантажити сертифікат</v>
      </c>
    </row>
    <row r="380" spans="1:4" x14ac:dyDescent="0.3">
      <c r="A380" t="s">
        <v>760</v>
      </c>
      <c r="B380" t="s">
        <v>4</v>
      </c>
      <c r="C380" t="s">
        <v>761</v>
      </c>
      <c r="D380" t="str">
        <f>HYPERLINK("https://talan.bank.gov.ua/get-user-certificate/Ksdkzr9UNHduCd_DtCZT","Завантажити сертифікат")</f>
        <v>Завантажити сертифікат</v>
      </c>
    </row>
    <row r="381" spans="1:4" x14ac:dyDescent="0.3">
      <c r="A381" t="s">
        <v>762</v>
      </c>
      <c r="B381" t="s">
        <v>4</v>
      </c>
      <c r="C381" t="s">
        <v>763</v>
      </c>
      <c r="D381" t="str">
        <f>HYPERLINK("https://talan.bank.gov.ua/get-user-certificate/Ksdkzwma4RVViq-xI4XO","Завантажити сертифікат")</f>
        <v>Завантажити сертифікат</v>
      </c>
    </row>
    <row r="382" spans="1:4" x14ac:dyDescent="0.3">
      <c r="A382" t="s">
        <v>764</v>
      </c>
      <c r="B382" t="s">
        <v>4</v>
      </c>
      <c r="C382" t="s">
        <v>765</v>
      </c>
      <c r="D382" t="str">
        <f>HYPERLINK("https://talan.bank.gov.ua/get-user-certificate/KsdkzTAxNTXSjiQftTZI","Завантажити сертифікат")</f>
        <v>Завантажити сертифікат</v>
      </c>
    </row>
    <row r="383" spans="1:4" x14ac:dyDescent="0.3">
      <c r="A383" t="s">
        <v>766</v>
      </c>
      <c r="B383" t="s">
        <v>4</v>
      </c>
      <c r="C383" t="s">
        <v>767</v>
      </c>
      <c r="D383" t="str">
        <f>HYPERLINK("https://talan.bank.gov.ua/get-user-certificate/KsdkzdC6tE59KD0BLEdJ","Завантажити сертифікат")</f>
        <v>Завантажити сертифікат</v>
      </c>
    </row>
    <row r="384" spans="1:4" x14ac:dyDescent="0.3">
      <c r="A384" t="s">
        <v>768</v>
      </c>
      <c r="B384" t="s">
        <v>4</v>
      </c>
      <c r="C384" t="s">
        <v>769</v>
      </c>
      <c r="D384" t="str">
        <f>HYPERLINK("https://talan.bank.gov.ua/get-user-certificate/KsdkzqAbPum_k4HqWusA","Завантажити сертифікат")</f>
        <v>Завантажити сертифікат</v>
      </c>
    </row>
    <row r="385" spans="1:4" x14ac:dyDescent="0.3">
      <c r="A385" t="s">
        <v>770</v>
      </c>
      <c r="B385" t="s">
        <v>4</v>
      </c>
      <c r="C385" t="s">
        <v>771</v>
      </c>
      <c r="D385" t="str">
        <f>HYPERLINK("https://talan.bank.gov.ua/get-user-certificate/KsdkzGHF_Hp7au2ozJ0F","Завантажити сертифікат")</f>
        <v>Завантажити сертифікат</v>
      </c>
    </row>
    <row r="386" spans="1:4" x14ac:dyDescent="0.3">
      <c r="A386" t="s">
        <v>772</v>
      </c>
      <c r="B386" t="s">
        <v>4</v>
      </c>
      <c r="C386" t="s">
        <v>773</v>
      </c>
      <c r="D386" t="str">
        <f>HYPERLINK("https://talan.bank.gov.ua/get-user-certificate/KsdkzmGX2QtwpGe1X6lG","Завантажити сертифікат")</f>
        <v>Завантажити сертифікат</v>
      </c>
    </row>
    <row r="387" spans="1:4" x14ac:dyDescent="0.3">
      <c r="A387" t="s">
        <v>774</v>
      </c>
      <c r="B387" t="s">
        <v>4</v>
      </c>
      <c r="C387" t="s">
        <v>775</v>
      </c>
      <c r="D387" t="str">
        <f>HYPERLINK("https://talan.bank.gov.ua/get-user-certificate/Ksdkz80FlO47At9c2okv","Завантажити сертифікат")</f>
        <v>Завантажити сертифікат</v>
      </c>
    </row>
    <row r="388" spans="1:4" x14ac:dyDescent="0.3">
      <c r="A388" t="s">
        <v>776</v>
      </c>
      <c r="B388" t="s">
        <v>4</v>
      </c>
      <c r="C388" t="s">
        <v>777</v>
      </c>
      <c r="D388" t="str">
        <f>HYPERLINK("https://talan.bank.gov.ua/get-user-certificate/KsdkziWdqRoCVa_YuOyg","Завантажити сертифікат")</f>
        <v>Завантажити сертифікат</v>
      </c>
    </row>
    <row r="389" spans="1:4" x14ac:dyDescent="0.3">
      <c r="A389" t="s">
        <v>778</v>
      </c>
      <c r="B389" t="s">
        <v>4</v>
      </c>
      <c r="C389" t="s">
        <v>779</v>
      </c>
      <c r="D389" t="str">
        <f>HYPERLINK("https://talan.bank.gov.ua/get-user-certificate/Ksdkz-4Nz8E-CIV-LXwY","Завантажити сертифікат")</f>
        <v>Завантажити сертифікат</v>
      </c>
    </row>
    <row r="390" spans="1:4" x14ac:dyDescent="0.3">
      <c r="A390" t="s">
        <v>780</v>
      </c>
      <c r="B390" t="s">
        <v>4</v>
      </c>
      <c r="C390" t="s">
        <v>781</v>
      </c>
      <c r="D390" t="str">
        <f>HYPERLINK("https://talan.bank.gov.ua/get-user-certificate/KsdkzPbUHbOOBVlJBrT8","Завантажити сертифікат")</f>
        <v>Завантажити сертифікат</v>
      </c>
    </row>
    <row r="391" spans="1:4" x14ac:dyDescent="0.3">
      <c r="A391" t="s">
        <v>782</v>
      </c>
      <c r="B391" t="s">
        <v>4</v>
      </c>
      <c r="C391" t="s">
        <v>783</v>
      </c>
      <c r="D391" t="str">
        <f>HYPERLINK("https://talan.bank.gov.ua/get-user-certificate/KsdkzNbWIyK97snkiyrR","Завантажити сертифікат")</f>
        <v>Завантажити сертифікат</v>
      </c>
    </row>
    <row r="392" spans="1:4" x14ac:dyDescent="0.3">
      <c r="A392" t="s">
        <v>784</v>
      </c>
      <c r="B392" t="s">
        <v>4</v>
      </c>
      <c r="C392" t="s">
        <v>785</v>
      </c>
      <c r="D392" t="str">
        <f>HYPERLINK("https://talan.bank.gov.ua/get-user-certificate/KsdkzYH-TNUh_lBa2P0k","Завантажити сертифікат")</f>
        <v>Завантажити сертифікат</v>
      </c>
    </row>
    <row r="393" spans="1:4" x14ac:dyDescent="0.3">
      <c r="A393" t="s">
        <v>786</v>
      </c>
      <c r="B393" t="s">
        <v>4</v>
      </c>
      <c r="C393" t="s">
        <v>787</v>
      </c>
      <c r="D393" t="str">
        <f>HYPERLINK("https://talan.bank.gov.ua/get-user-certificate/KsdkzFzspwp16Lp0DoT-","Завантажити сертифікат")</f>
        <v>Завантажити сертифікат</v>
      </c>
    </row>
    <row r="394" spans="1:4" x14ac:dyDescent="0.3">
      <c r="A394" t="s">
        <v>788</v>
      </c>
      <c r="B394" t="s">
        <v>4</v>
      </c>
      <c r="C394" t="s">
        <v>789</v>
      </c>
      <c r="D394" t="str">
        <f>HYPERLINK("https://talan.bank.gov.ua/get-user-certificate/KsdkzxzFHoFDl7W3fNQr","Завантажити сертифікат")</f>
        <v>Завантажити сертифікат</v>
      </c>
    </row>
    <row r="395" spans="1:4" x14ac:dyDescent="0.3">
      <c r="A395" t="s">
        <v>790</v>
      </c>
      <c r="B395" t="s">
        <v>4</v>
      </c>
      <c r="C395" t="s">
        <v>791</v>
      </c>
      <c r="D395" t="str">
        <f>HYPERLINK("https://talan.bank.gov.ua/get-user-certificate/Ksdkz2pXOHdfE9AxfqKl","Завантажити сертифікат")</f>
        <v>Завантажити сертифікат</v>
      </c>
    </row>
    <row r="396" spans="1:4" x14ac:dyDescent="0.3">
      <c r="A396" t="s">
        <v>792</v>
      </c>
      <c r="B396" t="s">
        <v>4</v>
      </c>
      <c r="C396" t="s">
        <v>793</v>
      </c>
      <c r="D396" t="str">
        <f>HYPERLINK("https://talan.bank.gov.ua/get-user-certificate/KsdkzxGl_KLZ0xT9V-rZ","Завантажити сертифікат")</f>
        <v>Завантажити сертифікат</v>
      </c>
    </row>
    <row r="397" spans="1:4" x14ac:dyDescent="0.3">
      <c r="A397" t="s">
        <v>794</v>
      </c>
      <c r="B397" t="s">
        <v>4</v>
      </c>
      <c r="C397" t="s">
        <v>795</v>
      </c>
      <c r="D397" t="str">
        <f>HYPERLINK("https://talan.bank.gov.ua/get-user-certificate/KsdkzcgfBJn8WvtG0nzG","Завантажити сертифікат")</f>
        <v>Завантажити сертифікат</v>
      </c>
    </row>
    <row r="398" spans="1:4" x14ac:dyDescent="0.3">
      <c r="A398" t="s">
        <v>796</v>
      </c>
      <c r="B398" t="s">
        <v>4</v>
      </c>
      <c r="C398" t="s">
        <v>797</v>
      </c>
      <c r="D398" t="str">
        <f>HYPERLINK("https://talan.bank.gov.ua/get-user-certificate/KsdkzzsQYKJipU0Yk6pl","Завантажити сертифікат")</f>
        <v>Завантажити сертифікат</v>
      </c>
    </row>
    <row r="399" spans="1:4" x14ac:dyDescent="0.3">
      <c r="A399" t="s">
        <v>798</v>
      </c>
      <c r="B399" t="s">
        <v>4</v>
      </c>
      <c r="C399" t="s">
        <v>799</v>
      </c>
      <c r="D399" t="str">
        <f>HYPERLINK("https://talan.bank.gov.ua/get-user-certificate/Ksdkz9xSuKhd5mWDfX5u","Завантажити сертифікат")</f>
        <v>Завантажити сертифікат</v>
      </c>
    </row>
    <row r="400" spans="1:4" x14ac:dyDescent="0.3">
      <c r="A400" t="s">
        <v>800</v>
      </c>
      <c r="B400" t="s">
        <v>4</v>
      </c>
      <c r="C400" t="s">
        <v>801</v>
      </c>
      <c r="D400" t="str">
        <f>HYPERLINK("https://talan.bank.gov.ua/get-user-certificate/Ksdkzym5mRrmzyTnPX10","Завантажити сертифікат")</f>
        <v>Завантажити сертифікат</v>
      </c>
    </row>
    <row r="401" spans="1:4" x14ac:dyDescent="0.3">
      <c r="A401" t="s">
        <v>802</v>
      </c>
      <c r="B401" t="s">
        <v>4</v>
      </c>
      <c r="C401" t="s">
        <v>803</v>
      </c>
      <c r="D401" t="str">
        <f>HYPERLINK("https://talan.bank.gov.ua/get-user-certificate/Ksdkzps0SkuoUHV7rniK","Завантажити сертифікат")</f>
        <v>Завантажити сертифікат</v>
      </c>
    </row>
    <row r="402" spans="1:4" x14ac:dyDescent="0.3">
      <c r="A402" t="s">
        <v>804</v>
      </c>
      <c r="B402" t="s">
        <v>4</v>
      </c>
      <c r="C402" t="s">
        <v>805</v>
      </c>
      <c r="D402" t="str">
        <f>HYPERLINK("https://talan.bank.gov.ua/get-user-certificate/Ksdkzco7I-TMcP9mbyut","Завантажити сертифікат")</f>
        <v>Завантажити сертифікат</v>
      </c>
    </row>
    <row r="403" spans="1:4" x14ac:dyDescent="0.3">
      <c r="A403" t="s">
        <v>806</v>
      </c>
      <c r="B403" t="s">
        <v>4</v>
      </c>
      <c r="C403" t="s">
        <v>807</v>
      </c>
      <c r="D403" t="str">
        <f>HYPERLINK("https://talan.bank.gov.ua/get-user-certificate/KsdkzUBAxDaHBMGpXI8C","Завантажити сертифікат")</f>
        <v>Завантажити сертифікат</v>
      </c>
    </row>
    <row r="404" spans="1:4" x14ac:dyDescent="0.3">
      <c r="A404" t="s">
        <v>808</v>
      </c>
      <c r="B404" t="s">
        <v>4</v>
      </c>
      <c r="C404" t="s">
        <v>809</v>
      </c>
      <c r="D404" t="str">
        <f>HYPERLINK("https://talan.bank.gov.ua/get-user-certificate/KsdkzBy9recfS9kI--e4","Завантажити сертифікат")</f>
        <v>Завантажити сертифікат</v>
      </c>
    </row>
    <row r="405" spans="1:4" x14ac:dyDescent="0.3">
      <c r="A405" t="s">
        <v>810</v>
      </c>
      <c r="B405" t="s">
        <v>4</v>
      </c>
      <c r="C405" t="s">
        <v>811</v>
      </c>
      <c r="D405" t="str">
        <f>HYPERLINK("https://talan.bank.gov.ua/get-user-certificate/KsdkzsMLIPfZqRCreph2","Завантажити сертифікат")</f>
        <v>Завантажити сертифікат</v>
      </c>
    </row>
    <row r="406" spans="1:4" x14ac:dyDescent="0.3">
      <c r="A406" t="s">
        <v>812</v>
      </c>
      <c r="B406" t="s">
        <v>4</v>
      </c>
      <c r="C406" t="s">
        <v>813</v>
      </c>
      <c r="D406" t="str">
        <f>HYPERLINK("https://talan.bank.gov.ua/get-user-certificate/KsdkzhKX51Jy_O0hlZJz","Завантажити сертифікат")</f>
        <v>Завантажити сертифікат</v>
      </c>
    </row>
    <row r="407" spans="1:4" x14ac:dyDescent="0.3">
      <c r="A407" t="s">
        <v>814</v>
      </c>
      <c r="B407" t="s">
        <v>4</v>
      </c>
      <c r="C407" t="s">
        <v>815</v>
      </c>
      <c r="D407" t="str">
        <f>HYPERLINK("https://talan.bank.gov.ua/get-user-certificate/Ksdkz7AvuN3SfxOnCLN8","Завантажити сертифікат")</f>
        <v>Завантажити сертифікат</v>
      </c>
    </row>
    <row r="408" spans="1:4" x14ac:dyDescent="0.3">
      <c r="A408" t="s">
        <v>816</v>
      </c>
      <c r="B408" t="s">
        <v>4</v>
      </c>
      <c r="C408" t="s">
        <v>817</v>
      </c>
      <c r="D408" t="str">
        <f>HYPERLINK("https://talan.bank.gov.ua/get-user-certificate/Ksdkzlk9H1ebuyroLPjk","Завантажити сертифікат")</f>
        <v>Завантажити сертифікат</v>
      </c>
    </row>
    <row r="409" spans="1:4" x14ac:dyDescent="0.3">
      <c r="A409" t="s">
        <v>818</v>
      </c>
      <c r="B409" t="s">
        <v>4</v>
      </c>
      <c r="C409" t="s">
        <v>819</v>
      </c>
      <c r="D409" t="str">
        <f>HYPERLINK("https://talan.bank.gov.ua/get-user-certificate/Ksdkz37uZKJjoPFfJ_rE","Завантажити сертифікат")</f>
        <v>Завантажити сертифікат</v>
      </c>
    </row>
    <row r="410" spans="1:4" x14ac:dyDescent="0.3">
      <c r="A410" t="s">
        <v>820</v>
      </c>
      <c r="B410" t="s">
        <v>4</v>
      </c>
      <c r="C410" t="s">
        <v>821</v>
      </c>
      <c r="D410" t="str">
        <f>HYPERLINK("https://talan.bank.gov.ua/get-user-certificate/KsdkzeeNhRQfLbOOipYv","Завантажити сертифікат")</f>
        <v>Завантажити сертифікат</v>
      </c>
    </row>
    <row r="411" spans="1:4" x14ac:dyDescent="0.3">
      <c r="A411" t="s">
        <v>822</v>
      </c>
      <c r="B411" t="s">
        <v>4</v>
      </c>
      <c r="C411" t="s">
        <v>823</v>
      </c>
      <c r="D411" t="str">
        <f>HYPERLINK("https://talan.bank.gov.ua/get-user-certificate/Ksdkz8VzjwdmSj0QnBjL","Завантажити сертифікат")</f>
        <v>Завантажити сертифікат</v>
      </c>
    </row>
    <row r="412" spans="1:4" x14ac:dyDescent="0.3">
      <c r="A412" t="s">
        <v>824</v>
      </c>
      <c r="B412" t="s">
        <v>4</v>
      </c>
      <c r="C412" t="s">
        <v>825</v>
      </c>
      <c r="D412" t="str">
        <f>HYPERLINK("https://talan.bank.gov.ua/get-user-certificate/KsdkzmoJARDG8YclHuG9","Завантажити сертифікат")</f>
        <v>Завантажити сертифікат</v>
      </c>
    </row>
    <row r="413" spans="1:4" x14ac:dyDescent="0.3">
      <c r="A413" t="s">
        <v>826</v>
      </c>
      <c r="B413" t="s">
        <v>4</v>
      </c>
      <c r="C413" t="s">
        <v>827</v>
      </c>
      <c r="D413" t="str">
        <f>HYPERLINK("https://talan.bank.gov.ua/get-user-certificate/KsdkzztLr2_BfhyReRPv","Завантажити сертифікат")</f>
        <v>Завантажити сертифікат</v>
      </c>
    </row>
    <row r="414" spans="1:4" x14ac:dyDescent="0.3">
      <c r="A414" t="s">
        <v>828</v>
      </c>
      <c r="B414" t="s">
        <v>4</v>
      </c>
      <c r="C414" t="s">
        <v>829</v>
      </c>
      <c r="D414" t="str">
        <f>HYPERLINK("https://talan.bank.gov.ua/get-user-certificate/KsdkzmE8lCRoQG8PF1c8","Завантажити сертифікат")</f>
        <v>Завантажити сертифікат</v>
      </c>
    </row>
    <row r="415" spans="1:4" x14ac:dyDescent="0.3">
      <c r="A415" t="s">
        <v>830</v>
      </c>
      <c r="B415" t="s">
        <v>4</v>
      </c>
      <c r="C415" t="s">
        <v>831</v>
      </c>
      <c r="D415" t="str">
        <f>HYPERLINK("https://talan.bank.gov.ua/get-user-certificate/KsdkzKOP_9yiGSjw288R","Завантажити сертифікат")</f>
        <v>Завантажити сертифікат</v>
      </c>
    </row>
    <row r="416" spans="1:4" x14ac:dyDescent="0.3">
      <c r="A416" t="s">
        <v>832</v>
      </c>
      <c r="B416" t="s">
        <v>4</v>
      </c>
      <c r="C416" t="s">
        <v>833</v>
      </c>
      <c r="D416" t="str">
        <f>HYPERLINK("https://talan.bank.gov.ua/get-user-certificate/Ksdkz6QWsKS31JTcjVsd","Завантажити сертифікат")</f>
        <v>Завантажити сертифікат</v>
      </c>
    </row>
    <row r="417" spans="1:4" x14ac:dyDescent="0.3">
      <c r="A417" t="s">
        <v>834</v>
      </c>
      <c r="B417" t="s">
        <v>4</v>
      </c>
      <c r="C417" t="s">
        <v>835</v>
      </c>
      <c r="D417" t="str">
        <f>HYPERLINK("https://talan.bank.gov.ua/get-user-certificate/Ksdkz4CTr-j12UcCu1JL","Завантажити сертифікат")</f>
        <v>Завантажити сертифікат</v>
      </c>
    </row>
    <row r="418" spans="1:4" x14ac:dyDescent="0.3">
      <c r="A418" t="s">
        <v>836</v>
      </c>
      <c r="B418" t="s">
        <v>4</v>
      </c>
      <c r="C418" t="s">
        <v>837</v>
      </c>
      <c r="D418" t="str">
        <f>HYPERLINK("https://talan.bank.gov.ua/get-user-certificate/KsdkzksxCfblcOtrAsf5","Завантажити сертифікат")</f>
        <v>Завантажити сертифікат</v>
      </c>
    </row>
    <row r="419" spans="1:4" x14ac:dyDescent="0.3">
      <c r="A419" t="s">
        <v>838</v>
      </c>
      <c r="B419" t="s">
        <v>4</v>
      </c>
      <c r="C419" t="s">
        <v>839</v>
      </c>
      <c r="D419" t="str">
        <f>HYPERLINK("https://talan.bank.gov.ua/get-user-certificate/KsdkzJ2_gZdsdXL5E7-A","Завантажити сертифікат")</f>
        <v>Завантажити сертифікат</v>
      </c>
    </row>
    <row r="420" spans="1:4" x14ac:dyDescent="0.3">
      <c r="A420" t="s">
        <v>840</v>
      </c>
      <c r="B420" t="s">
        <v>4</v>
      </c>
      <c r="C420" t="s">
        <v>841</v>
      </c>
      <c r="D420" t="str">
        <f>HYPERLINK("https://talan.bank.gov.ua/get-user-certificate/KsdkzxqTf7TI8DjmzsjL","Завантажити сертифікат")</f>
        <v>Завантажити сертифікат</v>
      </c>
    </row>
    <row r="421" spans="1:4" x14ac:dyDescent="0.3">
      <c r="A421" t="s">
        <v>842</v>
      </c>
      <c r="B421" t="s">
        <v>4</v>
      </c>
      <c r="C421" t="s">
        <v>843</v>
      </c>
      <c r="D421" t="str">
        <f>HYPERLINK("https://talan.bank.gov.ua/get-user-certificate/KsdkzIZBizWN5G3hJD9j","Завантажити сертифікат")</f>
        <v>Завантажити сертифікат</v>
      </c>
    </row>
    <row r="422" spans="1:4" x14ac:dyDescent="0.3">
      <c r="A422" t="s">
        <v>844</v>
      </c>
      <c r="B422" t="s">
        <v>4</v>
      </c>
      <c r="C422" t="s">
        <v>845</v>
      </c>
      <c r="D422" t="str">
        <f>HYPERLINK("https://talan.bank.gov.ua/get-user-certificate/KsdkzXMIYzqNdyqDYUEp","Завантажити сертифікат")</f>
        <v>Завантажити сертифікат</v>
      </c>
    </row>
    <row r="423" spans="1:4" x14ac:dyDescent="0.3">
      <c r="A423" t="s">
        <v>846</v>
      </c>
      <c r="B423" t="s">
        <v>4</v>
      </c>
      <c r="C423" t="s">
        <v>847</v>
      </c>
      <c r="D423" t="str">
        <f>HYPERLINK("https://talan.bank.gov.ua/get-user-certificate/KsdkzAr3wMNUcG5cNvME","Завантажити сертифікат")</f>
        <v>Завантажити сертифікат</v>
      </c>
    </row>
    <row r="424" spans="1:4" x14ac:dyDescent="0.3">
      <c r="A424" t="s">
        <v>848</v>
      </c>
      <c r="B424" t="s">
        <v>4</v>
      </c>
      <c r="C424" t="s">
        <v>849</v>
      </c>
      <c r="D424" t="str">
        <f>HYPERLINK("https://talan.bank.gov.ua/get-user-certificate/KsdkzvY-5AjJ6RGcOnp9","Завантажити сертифікат")</f>
        <v>Завантажити сертифікат</v>
      </c>
    </row>
    <row r="425" spans="1:4" x14ac:dyDescent="0.3">
      <c r="A425" t="s">
        <v>850</v>
      </c>
      <c r="B425" t="s">
        <v>4</v>
      </c>
      <c r="C425" t="s">
        <v>851</v>
      </c>
      <c r="D425" t="str">
        <f>HYPERLINK("https://talan.bank.gov.ua/get-user-certificate/KsdkzgO--81-yFc43pXC","Завантажити сертифікат")</f>
        <v>Завантажити сертифікат</v>
      </c>
    </row>
    <row r="426" spans="1:4" x14ac:dyDescent="0.3">
      <c r="A426" t="s">
        <v>852</v>
      </c>
      <c r="B426" t="s">
        <v>4</v>
      </c>
      <c r="C426" t="s">
        <v>853</v>
      </c>
      <c r="D426" t="str">
        <f>HYPERLINK("https://talan.bank.gov.ua/get-user-certificate/KsdkzR-J04RsPuTgsSye","Завантажити сертифікат")</f>
        <v>Завантажити сертифікат</v>
      </c>
    </row>
    <row r="427" spans="1:4" x14ac:dyDescent="0.3">
      <c r="A427" t="s">
        <v>854</v>
      </c>
      <c r="B427" t="s">
        <v>4</v>
      </c>
      <c r="C427" t="s">
        <v>855</v>
      </c>
      <c r="D427" t="str">
        <f>HYPERLINK("https://talan.bank.gov.ua/get-user-certificate/Ksdkzna8rAoQPBSWVIed","Завантажити сертифікат")</f>
        <v>Завантажити сертифікат</v>
      </c>
    </row>
    <row r="428" spans="1:4" x14ac:dyDescent="0.3">
      <c r="A428" t="s">
        <v>856</v>
      </c>
      <c r="B428" t="s">
        <v>4</v>
      </c>
      <c r="C428" t="s">
        <v>857</v>
      </c>
      <c r="D428" t="str">
        <f>HYPERLINK("https://talan.bank.gov.ua/get-user-certificate/KsdkzPSNt3lKGX4TEc1f","Завантажити сертифікат")</f>
        <v>Завантажити сертифікат</v>
      </c>
    </row>
    <row r="429" spans="1:4" x14ac:dyDescent="0.3">
      <c r="A429" t="s">
        <v>858</v>
      </c>
      <c r="B429" t="s">
        <v>4</v>
      </c>
      <c r="C429" t="s">
        <v>859</v>
      </c>
      <c r="D429" t="str">
        <f>HYPERLINK("https://talan.bank.gov.ua/get-user-certificate/Ksdkz1g66TMH9GSCPg7w","Завантажити сертифікат")</f>
        <v>Завантажити сертифікат</v>
      </c>
    </row>
    <row r="430" spans="1:4" x14ac:dyDescent="0.3">
      <c r="A430" t="s">
        <v>860</v>
      </c>
      <c r="B430" t="s">
        <v>4</v>
      </c>
      <c r="C430" t="s">
        <v>861</v>
      </c>
      <c r="D430" t="str">
        <f>HYPERLINK("https://talan.bank.gov.ua/get-user-certificate/KsdkzAe-7k-jdA6z0Z2q","Завантажити сертифікат")</f>
        <v>Завантажити сертифікат</v>
      </c>
    </row>
    <row r="431" spans="1:4" x14ac:dyDescent="0.3">
      <c r="A431" t="s">
        <v>863</v>
      </c>
      <c r="B431" t="s">
        <v>4</v>
      </c>
      <c r="C431" t="s">
        <v>864</v>
      </c>
      <c r="D431" t="str">
        <f>HYPERLINK("https://talan.bank.gov.ua/get-user-certificate/kPlEezV2kft2aiEpY_9L","Завантажити сертифікат")</f>
        <v>Завантажити сертифікат</v>
      </c>
    </row>
    <row r="432" spans="1:4" x14ac:dyDescent="0.3">
      <c r="A432" t="s">
        <v>865</v>
      </c>
      <c r="B432" t="s">
        <v>4</v>
      </c>
      <c r="C432" t="s">
        <v>866</v>
      </c>
      <c r="D432" t="str">
        <f>HYPERLINK("https://talan.bank.gov.ua/get-user-certificate/TKqoEpIon6eNMWB8wt9V","Завантажити сертифікат")</f>
        <v>Завантажити сертифікат</v>
      </c>
    </row>
  </sheetData>
  <sheetProtection formatCells="0" formatColumns="0" formatRows="0" insertColumns="0" insertRows="0" insertHyperlinks="0" deleteColumns="0" deleteRows="0" sort="0" autoFilter="0" pivotTables="0"/>
  <hyperlinks>
    <hyperlink ref="D2" r:id="rId1" tooltip="Завантажити сертифікат" display="Завантажити сертифікат"/>
    <hyperlink ref="D3" r:id="rId2" tooltip="Завантажити сертифікат" display="Завантажити сертифікат"/>
    <hyperlink ref="D4" r:id="rId3" tooltip="Завантажити сертифікат" display="Завантажити сертифікат"/>
    <hyperlink ref="D5" r:id="rId4" tooltip="Завантажити сертифікат" display="Завантажити сертифікат"/>
    <hyperlink ref="D6" r:id="rId5" tooltip="Завантажити сертифікат" display="Завантажити сертифікат"/>
    <hyperlink ref="D7" r:id="rId6" tooltip="Завантажити сертифікат" display="Завантажити сертифікат"/>
    <hyperlink ref="D8" r:id="rId7" tooltip="Завантажити сертифікат" display="Завантажити сертифікат"/>
    <hyperlink ref="D9" r:id="rId8" tooltip="Завантажити сертифікат" display="Завантажити сертифікат"/>
    <hyperlink ref="D10" r:id="rId9" tooltip="Завантажити сертифікат" display="Завантажити сертифікат"/>
    <hyperlink ref="D11" r:id="rId10" tooltip="Завантажити сертифікат" display="Завантажити сертифікат"/>
    <hyperlink ref="D12" r:id="rId11" tooltip="Завантажити сертифікат" display="Завантажити сертифікат"/>
    <hyperlink ref="D13" r:id="rId12" tooltip="Завантажити сертифікат" display="Завантажити сертифікат"/>
    <hyperlink ref="D14" r:id="rId13" tooltip="Завантажити сертифікат" display="Завантажити сертифікат"/>
    <hyperlink ref="D15" r:id="rId14" tooltip="Завантажити сертифікат" display="Завантажити сертифікат"/>
    <hyperlink ref="D16" r:id="rId15" tooltip="Завантажити сертифікат" display="Завантажити сертифікат"/>
    <hyperlink ref="D17" r:id="rId16" tooltip="Завантажити сертифікат" display="Завантажити сертифікат"/>
    <hyperlink ref="D18" r:id="rId17" tooltip="Завантажити сертифікат" display="Завантажити сертифікат"/>
    <hyperlink ref="D19" r:id="rId18" tooltip="Завантажити сертифікат" display="Завантажити сертифікат"/>
    <hyperlink ref="D20" r:id="rId19" tooltip="Завантажити сертифікат" display="Завантажити сертифікат"/>
    <hyperlink ref="D21" r:id="rId20" tooltip="Завантажити сертифікат" display="Завантажити сертифікат"/>
    <hyperlink ref="D22" r:id="rId21" tooltip="Завантажити сертифікат" display="Завантажити сертифікат"/>
    <hyperlink ref="D23" r:id="rId22" tooltip="Завантажити сертифікат" display="Завантажити сертифікат"/>
    <hyperlink ref="D24" r:id="rId23" tooltip="Завантажити сертифікат" display="Завантажити сертифікат"/>
    <hyperlink ref="D25" r:id="rId24" tooltip="Завантажити сертифікат" display="Завантажити сертифікат"/>
    <hyperlink ref="D26" r:id="rId25" tooltip="Завантажити сертифікат" display="Завантажити сертифікат"/>
    <hyperlink ref="D27" r:id="rId26" tooltip="Завантажити сертифікат" display="Завантажити сертифікат"/>
    <hyperlink ref="D28" r:id="rId27" tooltip="Завантажити сертифікат" display="Завантажити сертифікат"/>
    <hyperlink ref="D29" r:id="rId28" tooltip="Завантажити сертифікат" display="Завантажити сертифікат"/>
    <hyperlink ref="D30" r:id="rId29" tooltip="Завантажити сертифікат" display="Завантажити сертифікат"/>
    <hyperlink ref="D31" r:id="rId30" tooltip="Завантажити сертифікат" display="Завантажити сертифікат"/>
    <hyperlink ref="D32" r:id="rId31" tooltip="Завантажити сертифікат" display="Завантажити сертифікат"/>
    <hyperlink ref="D33" r:id="rId32" tooltip="Завантажити сертифікат" display="Завантажити сертифікат"/>
    <hyperlink ref="D34" r:id="rId33" tooltip="Завантажити сертифікат" display="Завантажити сертифікат"/>
    <hyperlink ref="D35" r:id="rId34" tooltip="Завантажити сертифікат" display="Завантажити сертифікат"/>
    <hyperlink ref="D36" r:id="rId35" tooltip="Завантажити сертифікат" display="Завантажити сертифікат"/>
    <hyperlink ref="D37" r:id="rId36" tooltip="Завантажити сертифікат" display="Завантажити сертифікат"/>
    <hyperlink ref="D38" r:id="rId37" tooltip="Завантажити сертифікат" display="Завантажити сертифікат"/>
    <hyperlink ref="D39" r:id="rId38" tooltip="Завантажити сертифікат" display="Завантажити сертифікат"/>
    <hyperlink ref="D40" r:id="rId39" tooltip="Завантажити сертифікат" display="Завантажити сертифікат"/>
    <hyperlink ref="D41" r:id="rId40" tooltip="Завантажити сертифікат" display="Завантажити сертифікат"/>
    <hyperlink ref="D42" r:id="rId41" tooltip="Завантажити сертифікат" display="Завантажити сертифікат"/>
    <hyperlink ref="D43" r:id="rId42" tooltip="Завантажити сертифікат" display="Завантажити сертифікат"/>
    <hyperlink ref="D44" r:id="rId43" tooltip="Завантажити сертифікат" display="Завантажити сертифікат"/>
    <hyperlink ref="D45" r:id="rId44" tooltip="Завантажити сертифікат" display="Завантажити сертифікат"/>
    <hyperlink ref="D46" r:id="rId45" tooltip="Завантажити сертифікат" display="Завантажити сертифікат"/>
    <hyperlink ref="D47" r:id="rId46" tooltip="Завантажити сертифікат" display="Завантажити сертифікат"/>
    <hyperlink ref="D48" r:id="rId47" tooltip="Завантажити сертифікат" display="Завантажити сертифікат"/>
    <hyperlink ref="D49" r:id="rId48" tooltip="Завантажити сертифікат" display="Завантажити сертифікат"/>
    <hyperlink ref="D50" r:id="rId49" tooltip="Завантажити сертифікат" display="Завантажити сертифікат"/>
    <hyperlink ref="D51" r:id="rId50" tooltip="Завантажити сертифікат" display="Завантажити сертифікат"/>
    <hyperlink ref="D52" r:id="rId51" tooltip="Завантажити сертифікат" display="Завантажити сертифікат"/>
    <hyperlink ref="D53" r:id="rId52" tooltip="Завантажити сертифікат" display="Завантажити сертифікат"/>
    <hyperlink ref="D54" r:id="rId53" tooltip="Завантажити сертифікат" display="Завантажити сертифікат"/>
    <hyperlink ref="D55" r:id="rId54" tooltip="Завантажити сертифікат" display="Завантажити сертифікат"/>
    <hyperlink ref="D56" r:id="rId55" tooltip="Завантажити сертифікат" display="Завантажити сертифікат"/>
    <hyperlink ref="D57" r:id="rId56" tooltip="Завантажити сертифікат" display="Завантажити сертифікат"/>
    <hyperlink ref="D58" r:id="rId57" tooltip="Завантажити сертифікат" display="Завантажити сертифікат"/>
    <hyperlink ref="D59" r:id="rId58" tooltip="Завантажити сертифікат" display="Завантажити сертифікат"/>
    <hyperlink ref="D60" r:id="rId59" tooltip="Завантажити сертифікат" display="Завантажити сертифікат"/>
    <hyperlink ref="D61" r:id="rId60" tooltip="Завантажити сертифікат" display="Завантажити сертифікат"/>
    <hyperlink ref="D62" r:id="rId61" tooltip="Завантажити сертифікат" display="Завантажити сертифікат"/>
    <hyperlink ref="D63" r:id="rId62" tooltip="Завантажити сертифікат" display="Завантажити сертифікат"/>
    <hyperlink ref="D64" r:id="rId63" tooltip="Завантажити сертифікат" display="Завантажити сертифікат"/>
    <hyperlink ref="D65" r:id="rId64" tooltip="Завантажити сертифікат" display="Завантажити сертифікат"/>
    <hyperlink ref="D66" r:id="rId65" tooltip="Завантажити сертифікат" display="Завантажити сертифікат"/>
    <hyperlink ref="D67" r:id="rId66" tooltip="Завантажити сертифікат" display="Завантажити сертифікат"/>
    <hyperlink ref="D68" r:id="rId67" tooltip="Завантажити сертифікат" display="Завантажити сертифікат"/>
    <hyperlink ref="D69" r:id="rId68" tooltip="Завантажити сертифікат" display="Завантажити сертифікат"/>
    <hyperlink ref="D70" r:id="rId69" tooltip="Завантажити сертифікат" display="Завантажити сертифікат"/>
    <hyperlink ref="D71" r:id="rId70" tooltip="Завантажити сертифікат" display="Завантажити сертифікат"/>
    <hyperlink ref="D72" r:id="rId71" tooltip="Завантажити сертифікат" display="Завантажити сертифікат"/>
    <hyperlink ref="D73" r:id="rId72" tooltip="Завантажити сертифікат" display="Завантажити сертифікат"/>
    <hyperlink ref="D74" r:id="rId73" tooltip="Завантажити сертифікат" display="Завантажити сертифікат"/>
    <hyperlink ref="D75" r:id="rId74" tooltip="Завантажити сертифікат" display="Завантажити сертифікат"/>
    <hyperlink ref="D76" r:id="rId75" tooltip="Завантажити сертифікат" display="Завантажити сертифікат"/>
    <hyperlink ref="D77" r:id="rId76" tooltip="Завантажити сертифікат" display="Завантажити сертифікат"/>
    <hyperlink ref="D78" r:id="rId77" tooltip="Завантажити сертифікат" display="Завантажити сертифікат"/>
    <hyperlink ref="D79" r:id="rId78" tooltip="Завантажити сертифікат" display="Завантажити сертифікат"/>
    <hyperlink ref="D80" r:id="rId79" tooltip="Завантажити сертифікат" display="Завантажити сертифікат"/>
    <hyperlink ref="D81" r:id="rId80" tooltip="Завантажити сертифікат" display="Завантажити сертифікат"/>
    <hyperlink ref="D82" r:id="rId81" tooltip="Завантажити сертифікат" display="Завантажити сертифікат"/>
    <hyperlink ref="D83" r:id="rId82" tooltip="Завантажити сертифікат" display="Завантажити сертифікат"/>
    <hyperlink ref="D84" r:id="rId83" tooltip="Завантажити сертифікат" display="Завантажити сертифікат"/>
    <hyperlink ref="D85" r:id="rId84" tooltip="Завантажити сертифікат" display="Завантажити сертифікат"/>
    <hyperlink ref="D86" r:id="rId85" tooltip="Завантажити сертифікат" display="Завантажити сертифікат"/>
    <hyperlink ref="D87" r:id="rId86" tooltip="Завантажити сертифікат" display="Завантажити сертифікат"/>
    <hyperlink ref="D88" r:id="rId87" tooltip="Завантажити сертифікат" display="Завантажити сертифікат"/>
    <hyperlink ref="D89" r:id="rId88" tooltip="Завантажити сертифікат" display="Завантажити сертифікат"/>
    <hyperlink ref="D90" r:id="rId89" tooltip="Завантажити сертифікат" display="Завантажити сертифікат"/>
    <hyperlink ref="D91" r:id="rId90" tooltip="Завантажити сертифікат" display="Завантажити сертифікат"/>
    <hyperlink ref="D92" r:id="rId91" tooltip="Завантажити сертифікат" display="Завантажити сертифікат"/>
    <hyperlink ref="D93" r:id="rId92" tooltip="Завантажити сертифікат" display="Завантажити сертифікат"/>
    <hyperlink ref="D94" r:id="rId93" tooltip="Завантажити сертифікат" display="Завантажити сертифікат"/>
    <hyperlink ref="D95" r:id="rId94" tooltip="Завантажити сертифікат" display="Завантажити сертифікат"/>
    <hyperlink ref="D96" r:id="rId95" tooltip="Завантажити сертифікат" display="Завантажити сертифікат"/>
    <hyperlink ref="D97" r:id="rId96" tooltip="Завантажити сертифікат" display="Завантажити сертифікат"/>
    <hyperlink ref="D98" r:id="rId97" tooltip="Завантажити сертифікат" display="Завантажити сертифікат"/>
    <hyperlink ref="D99" r:id="rId98" tooltip="Завантажити сертифікат" display="Завантажити сертифікат"/>
    <hyperlink ref="D100" r:id="rId99" tooltip="Завантажити сертифікат" display="Завантажити сертифікат"/>
    <hyperlink ref="D101" r:id="rId100" tooltip="Завантажити сертифікат" display="Завантажити сертифікат"/>
    <hyperlink ref="D102" r:id="rId101" tooltip="Завантажити сертифікат" display="Завантажити сертифікат"/>
    <hyperlink ref="D103" r:id="rId102" tooltip="Завантажити сертифікат" display="Завантажити сертифікат"/>
    <hyperlink ref="D104" r:id="rId103" tooltip="Завантажити сертифікат" display="Завантажити сертифікат"/>
    <hyperlink ref="D105" r:id="rId104" tooltip="Завантажити сертифікат" display="Завантажити сертифікат"/>
    <hyperlink ref="D106" r:id="rId105" tooltip="Завантажити сертифікат" display="Завантажити сертифікат"/>
    <hyperlink ref="D107" r:id="rId106" tooltip="Завантажити сертифікат" display="Завантажити сертифікат"/>
    <hyperlink ref="D108" r:id="rId107" tooltip="Завантажити сертифікат" display="Завантажити сертифікат"/>
    <hyperlink ref="D109" r:id="rId108" tooltip="Завантажити сертифікат" display="Завантажити сертифікат"/>
    <hyperlink ref="D110" r:id="rId109" tooltip="Завантажити сертифікат" display="Завантажити сертифікат"/>
    <hyperlink ref="D111" r:id="rId110" tooltip="Завантажити сертифікат" display="Завантажити сертифікат"/>
    <hyperlink ref="D112" r:id="rId111" tooltip="Завантажити сертифікат" display="Завантажити сертифікат"/>
    <hyperlink ref="D113" r:id="rId112" tooltip="Завантажити сертифікат" display="Завантажити сертифікат"/>
    <hyperlink ref="D114" r:id="rId113" tooltip="Завантажити сертифікат" display="Завантажити сертифікат"/>
    <hyperlink ref="D115" r:id="rId114" tooltip="Завантажити сертифікат" display="Завантажити сертифікат"/>
    <hyperlink ref="D116" r:id="rId115" tooltip="Завантажити сертифікат" display="Завантажити сертифікат"/>
    <hyperlink ref="D117" r:id="rId116" tooltip="Завантажити сертифікат" display="Завантажити сертифікат"/>
    <hyperlink ref="D118" r:id="rId117" tooltip="Завантажити сертифікат" display="Завантажити сертифікат"/>
    <hyperlink ref="D119" r:id="rId118" tooltip="Завантажити сертифікат" display="Завантажити сертифікат"/>
    <hyperlink ref="D120" r:id="rId119" tooltip="Завантажити сертифікат" display="Завантажити сертифікат"/>
    <hyperlink ref="D121" r:id="rId120" tooltip="Завантажити сертифікат" display="Завантажити сертифікат"/>
    <hyperlink ref="D122" r:id="rId121" tooltip="Завантажити сертифікат" display="Завантажити сертифікат"/>
    <hyperlink ref="D123" r:id="rId122" tooltip="Завантажити сертифікат" display="Завантажити сертифікат"/>
    <hyperlink ref="D124" r:id="rId123" tooltip="Завантажити сертифікат" display="Завантажити сертифікат"/>
    <hyperlink ref="D125" r:id="rId124" tooltip="Завантажити сертифікат" display="Завантажити сертифікат"/>
    <hyperlink ref="D126" r:id="rId125" tooltip="Завантажити сертифікат" display="Завантажити сертифікат"/>
    <hyperlink ref="D127" r:id="rId126" tooltip="Завантажити сертифікат" display="Завантажити сертифікат"/>
    <hyperlink ref="D128" r:id="rId127" tooltip="Завантажити сертифікат" display="Завантажити сертифікат"/>
    <hyperlink ref="D129" r:id="rId128" tooltip="Завантажити сертифікат" display="Завантажити сертифікат"/>
    <hyperlink ref="D130" r:id="rId129" tooltip="Завантажити сертифікат" display="Завантажити сертифікат"/>
    <hyperlink ref="D131" r:id="rId130" tooltip="Завантажити сертифікат" display="Завантажити сертифікат"/>
    <hyperlink ref="D132" r:id="rId131" tooltip="Завантажити сертифікат" display="Завантажити сертифікат"/>
    <hyperlink ref="D133" r:id="rId132" tooltip="Завантажити сертифікат" display="Завантажити сертифікат"/>
    <hyperlink ref="D134" r:id="rId133" tooltip="Завантажити сертифікат" display="Завантажити сертифікат"/>
    <hyperlink ref="D135" r:id="rId134" tooltip="Завантажити сертифікат" display="Завантажити сертифікат"/>
    <hyperlink ref="D136" r:id="rId135" tooltip="Завантажити сертифікат" display="Завантажити сертифікат"/>
    <hyperlink ref="D137" r:id="rId136" tooltip="Завантажити сертифікат" display="Завантажити сертифікат"/>
    <hyperlink ref="D138" r:id="rId137" tooltip="Завантажити сертифікат" display="Завантажити сертифікат"/>
    <hyperlink ref="D139" r:id="rId138" tooltip="Завантажити сертифікат" display="Завантажити сертифікат"/>
    <hyperlink ref="D140" r:id="rId139" tooltip="Завантажити сертифікат" display="Завантажити сертифікат"/>
    <hyperlink ref="D141" r:id="rId140" tooltip="Завантажити сертифікат" display="Завантажити сертифікат"/>
    <hyperlink ref="D142" r:id="rId141" tooltip="Завантажити сертифікат" display="Завантажити сертифікат"/>
    <hyperlink ref="D143" r:id="rId142" tooltip="Завантажити сертифікат" display="Завантажити сертифікат"/>
    <hyperlink ref="D144" r:id="rId143" tooltip="Завантажити сертифікат" display="Завантажити сертифікат"/>
    <hyperlink ref="D145" r:id="rId144" tooltip="Завантажити сертифікат" display="Завантажити сертифікат"/>
    <hyperlink ref="D146" r:id="rId145" tooltip="Завантажити сертифікат" display="Завантажити сертифікат"/>
    <hyperlink ref="D147" r:id="rId146" tooltip="Завантажити сертифікат" display="Завантажити сертифікат"/>
    <hyperlink ref="D148" r:id="rId147" tooltip="Завантажити сертифікат" display="Завантажити сертифікат"/>
    <hyperlink ref="D149" r:id="rId148" tooltip="Завантажити сертифікат" display="Завантажити сертифікат"/>
    <hyperlink ref="D150" r:id="rId149" tooltip="Завантажити сертифікат" display="Завантажити сертифікат"/>
    <hyperlink ref="D151" r:id="rId150" tooltip="Завантажити сертифікат" display="Завантажити сертифікат"/>
    <hyperlink ref="D152" r:id="rId151" tooltip="Завантажити сертифікат" display="Завантажити сертифікат"/>
    <hyperlink ref="D153" r:id="rId152" tooltip="Завантажити сертифікат" display="Завантажити сертифікат"/>
    <hyperlink ref="D154" r:id="rId153" tooltip="Завантажити сертифікат" display="Завантажити сертифікат"/>
    <hyperlink ref="D155" r:id="rId154" tooltip="Завантажити сертифікат" display="Завантажити сертифікат"/>
    <hyperlink ref="D156" r:id="rId155" tooltip="Завантажити сертифікат" display="Завантажити сертифікат"/>
    <hyperlink ref="D157" r:id="rId156" tooltip="Завантажити сертифікат" display="Завантажити сертифікат"/>
    <hyperlink ref="D158" r:id="rId157" tooltip="Завантажити сертифікат" display="Завантажити сертифікат"/>
    <hyperlink ref="D159" r:id="rId158" tooltip="Завантажити сертифікат" display="Завантажити сертифікат"/>
    <hyperlink ref="D160" r:id="rId159" tooltip="Завантажити сертифікат" display="Завантажити сертифікат"/>
    <hyperlink ref="D161" r:id="rId160" tooltip="Завантажити сертифікат" display="Завантажити сертифікат"/>
    <hyperlink ref="D162" r:id="rId161" tooltip="Завантажити сертифікат" display="Завантажити сертифікат"/>
    <hyperlink ref="D163" r:id="rId162" tooltip="Завантажити сертифікат" display="Завантажити сертифікат"/>
    <hyperlink ref="D164" r:id="rId163" tooltip="Завантажити сертифікат" display="Завантажити сертифікат"/>
    <hyperlink ref="D165" r:id="rId164" tooltip="Завантажити сертифікат" display="Завантажити сертифікат"/>
    <hyperlink ref="D166" r:id="rId165" tooltip="Завантажити сертифікат" display="Завантажити сертифікат"/>
    <hyperlink ref="D167" r:id="rId166" tooltip="Завантажити сертифікат" display="Завантажити сертифікат"/>
    <hyperlink ref="D168" r:id="rId167" tooltip="Завантажити сертифікат" display="Завантажити сертифікат"/>
    <hyperlink ref="D169" r:id="rId168" tooltip="Завантажити сертифікат" display="Завантажити сертифікат"/>
    <hyperlink ref="D170" r:id="rId169" tooltip="Завантажити сертифікат" display="Завантажити сертифікат"/>
    <hyperlink ref="D171" r:id="rId170" tooltip="Завантажити сертифікат" display="Завантажити сертифікат"/>
    <hyperlink ref="D172" r:id="rId171" tooltip="Завантажити сертифікат" display="Завантажити сертифікат"/>
    <hyperlink ref="D173" r:id="rId172" tooltip="Завантажити сертифікат" display="Завантажити сертифікат"/>
    <hyperlink ref="D174" r:id="rId173" tooltip="Завантажити сертифікат" display="Завантажити сертифікат"/>
    <hyperlink ref="D175" r:id="rId174" tooltip="Завантажити сертифікат" display="Завантажити сертифікат"/>
    <hyperlink ref="D176" r:id="rId175" tooltip="Завантажити сертифікат" display="Завантажити сертифікат"/>
    <hyperlink ref="D177" r:id="rId176" tooltip="Завантажити сертифікат" display="Завантажити сертифікат"/>
    <hyperlink ref="D178" r:id="rId177" tooltip="Завантажити сертифікат" display="Завантажити сертифікат"/>
    <hyperlink ref="D179" r:id="rId178" tooltip="Завантажити сертифікат" display="Завантажити сертифікат"/>
    <hyperlink ref="D180" r:id="rId179" tooltip="Завантажити сертифікат" display="Завантажити сертифікат"/>
    <hyperlink ref="D181" r:id="rId180" tooltip="Завантажити сертифікат" display="Завантажити сертифікат"/>
    <hyperlink ref="D182" r:id="rId181" tooltip="Завантажити сертифікат" display="Завантажити сертифікат"/>
    <hyperlink ref="D183" r:id="rId182" tooltip="Завантажити сертифікат" display="Завантажити сертифікат"/>
    <hyperlink ref="D184" r:id="rId183" tooltip="Завантажити сертифікат" display="Завантажити сертифікат"/>
    <hyperlink ref="D185" r:id="rId184" tooltip="Завантажити сертифікат" display="Завантажити сертифікат"/>
    <hyperlink ref="D186" r:id="rId185" tooltip="Завантажити сертифікат" display="Завантажити сертифікат"/>
    <hyperlink ref="D187" r:id="rId186" tooltip="Завантажити сертифікат" display="Завантажити сертифікат"/>
    <hyperlink ref="D188" r:id="rId187" tooltip="Завантажити сертифікат" display="Завантажити сертифікат"/>
    <hyperlink ref="D189" r:id="rId188" tooltip="Завантажити сертифікат" display="Завантажити сертифікат"/>
    <hyperlink ref="D190" r:id="rId189" tooltip="Завантажити сертифікат" display="Завантажити сертифікат"/>
    <hyperlink ref="D191" r:id="rId190" tooltip="Завантажити сертифікат" display="Завантажити сертифікат"/>
    <hyperlink ref="D192" r:id="rId191" tooltip="Завантажити сертифікат" display="Завантажити сертифікат"/>
    <hyperlink ref="D193" r:id="rId192" tooltip="Завантажити сертифікат" display="Завантажити сертифікат"/>
    <hyperlink ref="D194" r:id="rId193" tooltip="Завантажити сертифікат" display="Завантажити сертифікат"/>
    <hyperlink ref="D195" r:id="rId194" tooltip="Завантажити сертифікат" display="Завантажити сертифікат"/>
    <hyperlink ref="D196" r:id="rId195" tooltip="Завантажити сертифікат" display="Завантажити сертифікат"/>
    <hyperlink ref="D197" r:id="rId196" tooltip="Завантажити сертифікат" display="Завантажити сертифікат"/>
    <hyperlink ref="D198" r:id="rId197" tooltip="Завантажити сертифікат" display="Завантажити сертифікат"/>
    <hyperlink ref="D199" r:id="rId198" tooltip="Завантажити сертифікат" display="Завантажити сертифікат"/>
    <hyperlink ref="D200" r:id="rId199" tooltip="Завантажити сертифікат" display="Завантажити сертифікат"/>
    <hyperlink ref="D201" r:id="rId200" tooltip="Завантажити сертифікат" display="Завантажити сертифікат"/>
    <hyperlink ref="D202" r:id="rId201" tooltip="Завантажити сертифікат" display="Завантажити сертифікат"/>
    <hyperlink ref="D203" r:id="rId202" tooltip="Завантажити сертифікат" display="Завантажити сертифікат"/>
    <hyperlink ref="D204" r:id="rId203" tooltip="Завантажити сертифікат" display="Завантажити сертифікат"/>
    <hyperlink ref="D205" r:id="rId204" tooltip="Завантажити сертифікат" display="Завантажити сертифікат"/>
    <hyperlink ref="D206" r:id="rId205" tooltip="Завантажити сертифікат" display="Завантажити сертифікат"/>
    <hyperlink ref="D207" r:id="rId206" tooltip="Завантажити сертифікат" display="Завантажити сертифікат"/>
    <hyperlink ref="D208" r:id="rId207" tooltip="Завантажити сертифікат" display="Завантажити сертифікат"/>
    <hyperlink ref="D209" r:id="rId208" tooltip="Завантажити сертифікат" display="Завантажити сертифікат"/>
    <hyperlink ref="D210" r:id="rId209" tooltip="Завантажити сертифікат" display="Завантажити сертифікат"/>
    <hyperlink ref="D211" r:id="rId210" tooltip="Завантажити сертифікат" display="Завантажити сертифікат"/>
    <hyperlink ref="D212" r:id="rId211" tooltip="Завантажити сертифікат" display="Завантажити сертифікат"/>
    <hyperlink ref="D213" r:id="rId212" tooltip="Завантажити сертифікат" display="Завантажити сертифікат"/>
    <hyperlink ref="D214" r:id="rId213" tooltip="Завантажити сертифікат" display="Завантажити сертифікат"/>
    <hyperlink ref="D215" r:id="rId214" tooltip="Завантажити сертифікат" display="Завантажити сертифікат"/>
    <hyperlink ref="D216" r:id="rId215" tooltip="Завантажити сертифікат" display="Завантажити сертифікат"/>
    <hyperlink ref="D217" r:id="rId216" tooltip="Завантажити сертифікат" display="Завантажити сертифікат"/>
    <hyperlink ref="D218" r:id="rId217" tooltip="Завантажити сертифікат" display="Завантажити сертифікат"/>
    <hyperlink ref="D219" r:id="rId218" tooltip="Завантажити сертифікат" display="Завантажити сертифікат"/>
    <hyperlink ref="D220" r:id="rId219" tooltip="Завантажити сертифікат" display="Завантажити сертифікат"/>
    <hyperlink ref="D221" r:id="rId220" tooltip="Завантажити сертифікат" display="Завантажити сертифікат"/>
    <hyperlink ref="D222" r:id="rId221" tooltip="Завантажити сертифікат" display="Завантажити сертифікат"/>
    <hyperlink ref="D223" r:id="rId222" tooltip="Завантажити сертифікат" display="Завантажити сертифікат"/>
    <hyperlink ref="D224" r:id="rId223" tooltip="Завантажити сертифікат" display="Завантажити сертифікат"/>
    <hyperlink ref="D225" r:id="rId224" tooltip="Завантажити сертифікат" display="Завантажити сертифікат"/>
    <hyperlink ref="D226" r:id="rId225" tooltip="Завантажити сертифікат" display="Завантажити сертифікат"/>
    <hyperlink ref="D227" r:id="rId226" tooltip="Завантажити сертифікат" display="Завантажити сертифікат"/>
    <hyperlink ref="D228" r:id="rId227" tooltip="Завантажити сертифікат" display="Завантажити сертифікат"/>
    <hyperlink ref="D229" r:id="rId228" tooltip="Завантажити сертифікат" display="Завантажити сертифікат"/>
    <hyperlink ref="D230" r:id="rId229" tooltip="Завантажити сертифікат" display="Завантажити сертифікат"/>
    <hyperlink ref="D231" r:id="rId230" tooltip="Завантажити сертифікат" display="Завантажити сертифікат"/>
    <hyperlink ref="D232" r:id="rId231" tooltip="Завантажити сертифікат" display="Завантажити сертифікат"/>
    <hyperlink ref="D233" r:id="rId232" tooltip="Завантажити сертифікат" display="Завантажити сертифікат"/>
    <hyperlink ref="D234" r:id="rId233" tooltip="Завантажити сертифікат" display="Завантажити сертифікат"/>
    <hyperlink ref="D235" r:id="rId234" tooltip="Завантажити сертифікат" display="Завантажити сертифікат"/>
    <hyperlink ref="D236" r:id="rId235" tooltip="Завантажити сертифікат" display="Завантажити сертифікат"/>
    <hyperlink ref="D237" r:id="rId236" tooltip="Завантажити сертифікат" display="Завантажити сертифікат"/>
    <hyperlink ref="D238" r:id="rId237" tooltip="Завантажити сертифікат" display="Завантажити сертифікат"/>
    <hyperlink ref="D239" r:id="rId238" tooltip="Завантажити сертифікат" display="Завантажити сертифікат"/>
    <hyperlink ref="D240" r:id="rId239" tooltip="Завантажити сертифікат" display="Завантажити сертифікат"/>
    <hyperlink ref="D241" r:id="rId240" tooltip="Завантажити сертифікат" display="Завантажити сертифікат"/>
    <hyperlink ref="D242" r:id="rId241" tooltip="Завантажити сертифікат" display="Завантажити сертифікат"/>
    <hyperlink ref="D243" r:id="rId242" tooltip="Завантажити сертифікат" display="Завантажити сертифікат"/>
    <hyperlink ref="D244" r:id="rId243" tooltip="Завантажити сертифікат" display="Завантажити сертифікат"/>
    <hyperlink ref="D245" r:id="rId244" tooltip="Завантажити сертифікат" display="Завантажити сертифікат"/>
    <hyperlink ref="D246" r:id="rId245" tooltip="Завантажити сертифікат" display="Завантажити сертифікат"/>
    <hyperlink ref="D247" r:id="rId246" tooltip="Завантажити сертифікат" display="Завантажити сертифікат"/>
    <hyperlink ref="D248" r:id="rId247" tooltip="Завантажити сертифікат" display="Завантажити сертифікат"/>
    <hyperlink ref="D249" r:id="rId248" tooltip="Завантажити сертифікат" display="Завантажити сертифікат"/>
    <hyperlink ref="D250" r:id="rId249" tooltip="Завантажити сертифікат" display="Завантажити сертифікат"/>
    <hyperlink ref="D251" r:id="rId250" tooltip="Завантажити сертифікат" display="Завантажити сертифікат"/>
    <hyperlink ref="D252" r:id="rId251" tooltip="Завантажити сертифікат" display="Завантажити сертифікат"/>
    <hyperlink ref="D253" r:id="rId252" tooltip="Завантажити сертифікат" display="Завантажити сертифікат"/>
    <hyperlink ref="D254" r:id="rId253" tooltip="Завантажити сертифікат" display="Завантажити сертифікат"/>
    <hyperlink ref="D255" r:id="rId254" tooltip="Завантажити сертифікат" display="Завантажити сертифікат"/>
    <hyperlink ref="D256" r:id="rId255" tooltip="Завантажити сертифікат" display="Завантажити сертифікат"/>
    <hyperlink ref="D257" r:id="rId256" tooltip="Завантажити сертифікат" display="Завантажити сертифікат"/>
    <hyperlink ref="D258" r:id="rId257" tooltip="Завантажити сертифікат" display="Завантажити сертифікат"/>
    <hyperlink ref="D259" r:id="rId258" tooltip="Завантажити сертифікат" display="Завантажити сертифікат"/>
    <hyperlink ref="D260" r:id="rId259" tooltip="Завантажити сертифікат" display="Завантажити сертифікат"/>
    <hyperlink ref="D261" r:id="rId260" tooltip="Завантажити сертифікат" display="Завантажити сертифікат"/>
    <hyperlink ref="D262" r:id="rId261" tooltip="Завантажити сертифікат" display="Завантажити сертифікат"/>
    <hyperlink ref="D263" r:id="rId262" tooltip="Завантажити сертифікат" display="Завантажити сертифікат"/>
    <hyperlink ref="D264" r:id="rId263" tooltip="Завантажити сертифікат" display="Завантажити сертифікат"/>
    <hyperlink ref="D265" r:id="rId264" tooltip="Завантажити сертифікат" display="Завантажити сертифікат"/>
    <hyperlink ref="D266" r:id="rId265" tooltip="Завантажити сертифікат" display="Завантажити сертифікат"/>
    <hyperlink ref="D267" r:id="rId266" tooltip="Завантажити сертифікат" display="Завантажити сертифікат"/>
    <hyperlink ref="D268" r:id="rId267" tooltip="Завантажити сертифікат" display="Завантажити сертифікат"/>
    <hyperlink ref="D269" r:id="rId268" tooltip="Завантажити сертифікат" display="Завантажити сертифікат"/>
    <hyperlink ref="D270" r:id="rId269" tooltip="Завантажити сертифікат" display="Завантажити сертифікат"/>
    <hyperlink ref="D271" r:id="rId270" tooltip="Завантажити сертифікат" display="Завантажити сертифікат"/>
    <hyperlink ref="D272" r:id="rId271" tooltip="Завантажити сертифікат" display="Завантажити сертифікат"/>
    <hyperlink ref="D273" r:id="rId272" tooltip="Завантажити сертифікат" display="Завантажити сертифікат"/>
    <hyperlink ref="D274" r:id="rId273" tooltip="Завантажити сертифікат" display="Завантажити сертифікат"/>
    <hyperlink ref="D275" r:id="rId274" tooltip="Завантажити сертифікат" display="Завантажити сертифікат"/>
    <hyperlink ref="D276" r:id="rId275" tooltip="Завантажити сертифікат" display="Завантажити сертифікат"/>
    <hyperlink ref="D277" r:id="rId276" tooltip="Завантажити сертифікат" display="Завантажити сертифікат"/>
    <hyperlink ref="D278" r:id="rId277" tooltip="Завантажити сертифікат" display="Завантажити сертифікат"/>
    <hyperlink ref="D279" r:id="rId278" tooltip="Завантажити сертифікат" display="Завантажити сертифікат"/>
    <hyperlink ref="D280" r:id="rId279" tooltip="Завантажити сертифікат" display="Завантажити сертифікат"/>
    <hyperlink ref="D281" r:id="rId280" tooltip="Завантажити сертифікат" display="Завантажити сертифікат"/>
    <hyperlink ref="D282" r:id="rId281" tooltip="Завантажити сертифікат" display="Завантажити сертифікат"/>
    <hyperlink ref="D283" r:id="rId282" tooltip="Завантажити сертифікат" display="Завантажити сертифікат"/>
    <hyperlink ref="D284" r:id="rId283" tooltip="Завантажити сертифікат" display="Завантажити сертифікат"/>
    <hyperlink ref="D285" r:id="rId284" tooltip="Завантажити сертифікат" display="Завантажити сертифікат"/>
    <hyperlink ref="D286" r:id="rId285" tooltip="Завантажити сертифікат" display="Завантажити сертифікат"/>
    <hyperlink ref="D287" r:id="rId286" tooltip="Завантажити сертифікат" display="Завантажити сертифікат"/>
    <hyperlink ref="D288" r:id="rId287" tooltip="Завантажити сертифікат" display="Завантажити сертифікат"/>
    <hyperlink ref="D289" r:id="rId288" tooltip="Завантажити сертифікат" display="Завантажити сертифікат"/>
    <hyperlink ref="D290" r:id="rId289" tooltip="Завантажити сертифікат" display="Завантажити сертифікат"/>
    <hyperlink ref="D291" r:id="rId290" tooltip="Завантажити сертифікат" display="Завантажити сертифікат"/>
    <hyperlink ref="D292" r:id="rId291" tooltip="Завантажити сертифікат" display="Завантажити сертифікат"/>
    <hyperlink ref="D293" r:id="rId292" tooltip="Завантажити сертифікат" display="Завантажити сертифікат"/>
    <hyperlink ref="D294" r:id="rId293" tooltip="Завантажити сертифікат" display="Завантажити сертифікат"/>
    <hyperlink ref="D295" r:id="rId294" tooltip="Завантажити сертифікат" display="Завантажити сертифікат"/>
    <hyperlink ref="D296" r:id="rId295" tooltip="Завантажити сертифікат" display="Завантажити сертифікат"/>
    <hyperlink ref="D297" r:id="rId296" tooltip="Завантажити сертифікат" display="Завантажити сертифікат"/>
    <hyperlink ref="D298" r:id="rId297" tooltip="Завантажити сертифікат" display="Завантажити сертифікат"/>
    <hyperlink ref="D299" r:id="rId298" tooltip="Завантажити сертифікат" display="Завантажити сертифікат"/>
    <hyperlink ref="D300" r:id="rId299" tooltip="Завантажити сертифікат" display="Завантажити сертифікат"/>
    <hyperlink ref="D301" r:id="rId300" tooltip="Завантажити сертифікат" display="Завантажити сертифікат"/>
    <hyperlink ref="D302" r:id="rId301" tooltip="Завантажити сертифікат" display="Завантажити сертифікат"/>
    <hyperlink ref="D303" r:id="rId302" tooltip="Завантажити сертифікат" display="Завантажити сертифікат"/>
    <hyperlink ref="D304" r:id="rId303" tooltip="Завантажити сертифікат" display="Завантажити сертифікат"/>
    <hyperlink ref="D305" r:id="rId304" tooltip="Завантажити сертифікат" display="Завантажити сертифікат"/>
    <hyperlink ref="D306" r:id="rId305" tooltip="Завантажити сертифікат" display="Завантажити сертифікат"/>
    <hyperlink ref="D307" r:id="rId306" tooltip="Завантажити сертифікат" display="Завантажити сертифікат"/>
    <hyperlink ref="D308" r:id="rId307" tooltip="Завантажити сертифікат" display="Завантажити сертифікат"/>
    <hyperlink ref="D309" r:id="rId308" tooltip="Завантажити сертифікат" display="Завантажити сертифікат"/>
    <hyperlink ref="D310" r:id="rId309" tooltip="Завантажити сертифікат" display="Завантажити сертифікат"/>
    <hyperlink ref="D311" r:id="rId310" tooltip="Завантажити сертифікат" display="Завантажити сертифікат"/>
    <hyperlink ref="D312" r:id="rId311" tooltip="Завантажити сертифікат" display="Завантажити сертифікат"/>
    <hyperlink ref="D313" r:id="rId312" tooltip="Завантажити сертифікат" display="Завантажити сертифікат"/>
    <hyperlink ref="D314" r:id="rId313" tooltip="Завантажити сертифікат" display="Завантажити сертифікат"/>
    <hyperlink ref="D315" r:id="rId314" tooltip="Завантажити сертифікат" display="Завантажити сертифікат"/>
    <hyperlink ref="D316" r:id="rId315" tooltip="Завантажити сертифікат" display="Завантажити сертифікат"/>
    <hyperlink ref="D317" r:id="rId316" tooltip="Завантажити сертифікат" display="Завантажити сертифікат"/>
    <hyperlink ref="D318" r:id="rId317" tooltip="Завантажити сертифікат" display="Завантажити сертифікат"/>
    <hyperlink ref="D319" r:id="rId318" tooltip="Завантажити сертифікат" display="Завантажити сертифікат"/>
    <hyperlink ref="D320" r:id="rId319" tooltip="Завантажити сертифікат" display="Завантажити сертифікат"/>
    <hyperlink ref="D321" r:id="rId320" tooltip="Завантажити сертифікат" display="Завантажити сертифікат"/>
    <hyperlink ref="D322" r:id="rId321" tooltip="Завантажити сертифікат" display="Завантажити сертифікат"/>
    <hyperlink ref="D323" r:id="rId322" tooltip="Завантажити сертифікат" display="Завантажити сертифікат"/>
    <hyperlink ref="D324" r:id="rId323" tooltip="Завантажити сертифікат" display="Завантажити сертифікат"/>
    <hyperlink ref="D325" r:id="rId324" tooltip="Завантажити сертифікат" display="Завантажити сертифікат"/>
    <hyperlink ref="D326" r:id="rId325" tooltip="Завантажити сертифікат" display="Завантажити сертифікат"/>
    <hyperlink ref="D327" r:id="rId326" tooltip="Завантажити сертифікат" display="Завантажити сертифікат"/>
    <hyperlink ref="D328" r:id="rId327" tooltip="Завантажити сертифікат" display="Завантажити сертифікат"/>
    <hyperlink ref="D329" r:id="rId328" tooltip="Завантажити сертифікат" display="Завантажити сертифікат"/>
    <hyperlink ref="D330" r:id="rId329" tooltip="Завантажити сертифікат" display="Завантажити сертифікат"/>
    <hyperlink ref="D331" r:id="rId330" tooltip="Завантажити сертифікат" display="Завантажити сертифікат"/>
    <hyperlink ref="D332" r:id="rId331" tooltip="Завантажити сертифікат" display="Завантажити сертифікат"/>
    <hyperlink ref="D333" r:id="rId332" tooltip="Завантажити сертифікат" display="Завантажити сертифікат"/>
    <hyperlink ref="D334" r:id="rId333" tooltip="Завантажити сертифікат" display="Завантажити сертифікат"/>
    <hyperlink ref="D335" r:id="rId334" tooltip="Завантажити сертифікат" display="Завантажити сертифікат"/>
    <hyperlink ref="D336" r:id="rId335" tooltip="Завантажити сертифікат" display="Завантажити сертифікат"/>
    <hyperlink ref="D337" r:id="rId336" tooltip="Завантажити сертифікат" display="Завантажити сертифікат"/>
    <hyperlink ref="D338" r:id="rId337" tooltip="Завантажити сертифікат" display="Завантажити сертифікат"/>
    <hyperlink ref="D339" r:id="rId338" tooltip="Завантажити сертифікат" display="Завантажити сертифікат"/>
    <hyperlink ref="D340" r:id="rId339" tooltip="Завантажити сертифікат" display="Завантажити сертифікат"/>
    <hyperlink ref="D341" r:id="rId340" tooltip="Завантажити сертифікат" display="Завантажити сертифікат"/>
    <hyperlink ref="D342" r:id="rId341" tooltip="Завантажити сертифікат" display="Завантажити сертифікат"/>
    <hyperlink ref="D343" r:id="rId342" tooltip="Завантажити сертифікат" display="Завантажити сертифікат"/>
    <hyperlink ref="D344" r:id="rId343" tooltip="Завантажити сертифікат" display="Завантажити сертифікат"/>
    <hyperlink ref="D345" r:id="rId344" tooltip="Завантажити сертифікат" display="Завантажити сертифікат"/>
    <hyperlink ref="D346" r:id="rId345" tooltip="Завантажити сертифікат" display="Завантажити сертифікат"/>
    <hyperlink ref="D347" r:id="rId346" tooltip="Завантажити сертифікат" display="Завантажити сертифікат"/>
    <hyperlink ref="D348" r:id="rId347" tooltip="Завантажити сертифікат" display="Завантажити сертифікат"/>
    <hyperlink ref="D349" r:id="rId348" tooltip="Завантажити сертифікат" display="Завантажити сертифікат"/>
    <hyperlink ref="D350" r:id="rId349" tooltip="Завантажити сертифікат" display="Завантажити сертифікат"/>
    <hyperlink ref="D351" r:id="rId350" tooltip="Завантажити сертифікат" display="Завантажити сертифікат"/>
    <hyperlink ref="D352" r:id="rId351" tooltip="Завантажити сертифікат" display="Завантажити сертифікат"/>
    <hyperlink ref="D353" r:id="rId352" tooltip="Завантажити сертифікат" display="Завантажити сертифікат"/>
    <hyperlink ref="D354" r:id="rId353" tooltip="Завантажити сертифікат" display="Завантажити сертифікат"/>
    <hyperlink ref="D355" r:id="rId354" tooltip="Завантажити сертифікат" display="Завантажити сертифікат"/>
    <hyperlink ref="D356" r:id="rId355" tooltip="Завантажити сертифікат" display="Завантажити сертифікат"/>
    <hyperlink ref="D357" r:id="rId356" tooltip="Завантажити сертифікат" display="Завантажити сертифікат"/>
    <hyperlink ref="D358" r:id="rId357" tooltip="Завантажити сертифікат" display="Завантажити сертифікат"/>
    <hyperlink ref="D359" r:id="rId358" tooltip="Завантажити сертифікат" display="Завантажити сертифікат"/>
    <hyperlink ref="D360" r:id="rId359" tooltip="Завантажити сертифікат" display="Завантажити сертифікат"/>
    <hyperlink ref="D361" r:id="rId360" tooltip="Завантажити сертифікат" display="Завантажити сертифікат"/>
    <hyperlink ref="D362" r:id="rId361" tooltip="Завантажити сертифікат" display="Завантажити сертифікат"/>
    <hyperlink ref="D363" r:id="rId362" tooltip="Завантажити сертифікат" display="Завантажити сертифікат"/>
    <hyperlink ref="D364" r:id="rId363" tooltip="Завантажити сертифікат" display="Завантажити сертифікат"/>
    <hyperlink ref="D365" r:id="rId364" tooltip="Завантажити сертифікат" display="Завантажити сертифікат"/>
    <hyperlink ref="D366" r:id="rId365" tooltip="Завантажити сертифікат" display="Завантажити сертифікат"/>
    <hyperlink ref="D367" r:id="rId366" tooltip="Завантажити сертифікат" display="Завантажити сертифікат"/>
    <hyperlink ref="D368" r:id="rId367" tooltip="Завантажити сертифікат" display="Завантажити сертифікат"/>
    <hyperlink ref="D369" r:id="rId368" tooltip="Завантажити сертифікат" display="Завантажити сертифікат"/>
    <hyperlink ref="D370" r:id="rId369" tooltip="Завантажити сертифікат" display="Завантажити сертифікат"/>
    <hyperlink ref="D371" r:id="rId370" tooltip="Завантажити сертифікат" display="Завантажити сертифікат"/>
    <hyperlink ref="D372" r:id="rId371" tooltip="Завантажити сертифікат" display="Завантажити сертифікат"/>
    <hyperlink ref="D373" r:id="rId372" tooltip="Завантажити сертифікат" display="Завантажити сертифікат"/>
    <hyperlink ref="D374" r:id="rId373" tooltip="Завантажити сертифікат" display="Завантажити сертифікат"/>
    <hyperlink ref="D375" r:id="rId374" tooltip="Завантажити сертифікат" display="Завантажити сертифікат"/>
    <hyperlink ref="D376" r:id="rId375" tooltip="Завантажити сертифікат" display="Завантажити сертифікат"/>
    <hyperlink ref="D377" r:id="rId376" tooltip="Завантажити сертифікат" display="Завантажити сертифікат"/>
    <hyperlink ref="D378" r:id="rId377" tooltip="Завантажити сертифікат" display="Завантажити сертифікат"/>
    <hyperlink ref="D379" r:id="rId378" tooltip="Завантажити сертифікат" display="Завантажити сертифікат"/>
    <hyperlink ref="D380" r:id="rId379" tooltip="Завантажити сертифікат" display="Завантажити сертифікат"/>
    <hyperlink ref="D381" r:id="rId380" tooltip="Завантажити сертифікат" display="Завантажити сертифікат"/>
    <hyperlink ref="D382" r:id="rId381" tooltip="Завантажити сертифікат" display="Завантажити сертифікат"/>
    <hyperlink ref="D383" r:id="rId382" tooltip="Завантажити сертифікат" display="Завантажити сертифікат"/>
    <hyperlink ref="D384" r:id="rId383" tooltip="Завантажити сертифікат" display="Завантажити сертифікат"/>
    <hyperlink ref="D385" r:id="rId384" tooltip="Завантажити сертифікат" display="Завантажити сертифікат"/>
    <hyperlink ref="D386" r:id="rId385" tooltip="Завантажити сертифікат" display="Завантажити сертифікат"/>
    <hyperlink ref="D387" r:id="rId386" tooltip="Завантажити сертифікат" display="Завантажити сертифікат"/>
    <hyperlink ref="D388" r:id="rId387" tooltip="Завантажити сертифікат" display="Завантажити сертифікат"/>
    <hyperlink ref="D389" r:id="rId388" tooltip="Завантажити сертифікат" display="Завантажити сертифікат"/>
    <hyperlink ref="D390" r:id="rId389" tooltip="Завантажити сертифікат" display="Завантажити сертифікат"/>
    <hyperlink ref="D391" r:id="rId390" tooltip="Завантажити сертифікат" display="Завантажити сертифікат"/>
    <hyperlink ref="D392" r:id="rId391" tooltip="Завантажити сертифікат" display="Завантажити сертифікат"/>
    <hyperlink ref="D393" r:id="rId392" tooltip="Завантажити сертифікат" display="Завантажити сертифікат"/>
    <hyperlink ref="D394" r:id="rId393" tooltip="Завантажити сертифікат" display="Завантажити сертифікат"/>
    <hyperlink ref="D395" r:id="rId394" tooltip="Завантажити сертифікат" display="Завантажити сертифікат"/>
    <hyperlink ref="D396" r:id="rId395" tooltip="Завантажити сертифікат" display="Завантажити сертифікат"/>
    <hyperlink ref="D397" r:id="rId396" tooltip="Завантажити сертифікат" display="Завантажити сертифікат"/>
    <hyperlink ref="D398" r:id="rId397" tooltip="Завантажити сертифікат" display="Завантажити сертифікат"/>
    <hyperlink ref="D399" r:id="rId398" tooltip="Завантажити сертифікат" display="Завантажити сертифікат"/>
    <hyperlink ref="D400" r:id="rId399" tooltip="Завантажити сертифікат" display="Завантажити сертифікат"/>
    <hyperlink ref="D401" r:id="rId400" tooltip="Завантажити сертифікат" display="Завантажити сертифікат"/>
    <hyperlink ref="D402" r:id="rId401" tooltip="Завантажити сертифікат" display="Завантажити сертифікат"/>
    <hyperlink ref="D403" r:id="rId402" tooltip="Завантажити сертифікат" display="Завантажити сертифікат"/>
    <hyperlink ref="D404" r:id="rId403" tooltip="Завантажити сертифікат" display="Завантажити сертифікат"/>
    <hyperlink ref="D405" r:id="rId404" tooltip="Завантажити сертифікат" display="Завантажити сертифікат"/>
    <hyperlink ref="D406" r:id="rId405" tooltip="Завантажити сертифікат" display="Завантажити сертифікат"/>
    <hyperlink ref="D407" r:id="rId406" tooltip="Завантажити сертифікат" display="Завантажити сертифікат"/>
    <hyperlink ref="D408" r:id="rId407" tooltip="Завантажити сертифікат" display="Завантажити сертифікат"/>
    <hyperlink ref="D409" r:id="rId408" tooltip="Завантажити сертифікат" display="Завантажити сертифікат"/>
    <hyperlink ref="D410" r:id="rId409" tooltip="Завантажити сертифікат" display="Завантажити сертифікат"/>
    <hyperlink ref="D411" r:id="rId410" tooltip="Завантажити сертифікат" display="Завантажити сертифікат"/>
    <hyperlink ref="D412" r:id="rId411" tooltip="Завантажити сертифікат" display="Завантажити сертифікат"/>
    <hyperlink ref="D413" r:id="rId412" tooltip="Завантажити сертифікат" display="Завантажити сертифікат"/>
    <hyperlink ref="D414" r:id="rId413" tooltip="Завантажити сертифікат" display="Завантажити сертифікат"/>
    <hyperlink ref="D415" r:id="rId414" tooltip="Завантажити сертифікат" display="Завантажити сертифікат"/>
    <hyperlink ref="D416" r:id="rId415" tooltip="Завантажити сертифікат" display="Завантажити сертифікат"/>
    <hyperlink ref="D417" r:id="rId416" tooltip="Завантажити сертифікат" display="Завантажити сертифікат"/>
    <hyperlink ref="D418" r:id="rId417" tooltip="Завантажити сертифікат" display="Завантажити сертифікат"/>
    <hyperlink ref="D419" r:id="rId418" tooltip="Завантажити сертифікат" display="Завантажити сертифікат"/>
    <hyperlink ref="D420" r:id="rId419" tooltip="Завантажити сертифікат" display="Завантажити сертифікат"/>
    <hyperlink ref="D421" r:id="rId420" tooltip="Завантажити сертифікат" display="Завантажити сертифікат"/>
    <hyperlink ref="D422" r:id="rId421" tooltip="Завантажити сертифікат" display="Завантажити сертифікат"/>
    <hyperlink ref="D423" r:id="rId422" tooltip="Завантажити сертифікат" display="Завантажити сертифікат"/>
    <hyperlink ref="D424" r:id="rId423" tooltip="Завантажити сертифікат" display="Завантажити сертифікат"/>
    <hyperlink ref="D425" r:id="rId424" tooltip="Завантажити сертифікат" display="Завантажити сертифікат"/>
    <hyperlink ref="D426" r:id="rId425" tooltip="Завантажити сертифікат" display="Завантажити сертифікат"/>
    <hyperlink ref="D427" r:id="rId426" tooltip="Завантажити сертифікат" display="Завантажити сертифікат"/>
    <hyperlink ref="D428" r:id="rId427" tooltip="Завантажити сертифікат" display="Завантажити сертифікат"/>
    <hyperlink ref="D429" r:id="rId428" tooltip="Завантажити сертифікат" display="Завантажити сертифікат"/>
    <hyperlink ref="D430" r:id="rId429" tooltip="Завантажити сертифікат" display="Завантажити сертифікат"/>
    <hyperlink ref="D431" r:id="rId430" tooltip="Завантажити сертифікат" display="Завантажити сертифікат"/>
    <hyperlink ref="D432" r:id="rId431" tooltip="Завантажити сертифікат" display="Завантажити сертифікат"/>
  </hyperlinks>
  <pageMargins left="0.7" right="0.7" top="0.75" bottom="0.75" header="0.3" footer="0.3"/>
  <pageSetup orientation="portrait" r:id="rId4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Багінська Каріна Геннадіївна</cp:lastModifiedBy>
  <dcterms:created xsi:type="dcterms:W3CDTF">2025-05-02T13:37:51Z</dcterms:created>
  <dcterms:modified xsi:type="dcterms:W3CDTF">2025-05-13T08:23:43Z</dcterms:modified>
  <cp:category/>
</cp:coreProperties>
</file>