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Сертифікати інтегрований урок\"/>
    </mc:Choice>
  </mc:AlternateContent>
  <bookViews>
    <workbookView xWindow="0" yWindow="0" windowWidth="23040" windowHeight="8784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E216" i="1" l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<sst xmlns="http://schemas.openxmlformats.org/spreadsheetml/2006/main" count="865" uniqueCount="620">
  <si>
    <t>номер</t>
  </si>
  <si>
    <t>дата</t>
  </si>
  <si>
    <t>ПІБ</t>
  </si>
  <si>
    <t>Посилання на сертифікат</t>
  </si>
  <si>
    <t>IU_kf_001</t>
  </si>
  <si>
    <t>23 квітня 2025р.</t>
  </si>
  <si>
    <t>Андросович Тетяна Миколаївна</t>
  </si>
  <si>
    <t>Славутицький ЗЗСО І-ІІІ ст. №3 Славутицької міської ради Вишгородського району Київської області</t>
  </si>
  <si>
    <t>IU_kf_002</t>
  </si>
  <si>
    <t>Андруховець Петро Михайлович</t>
  </si>
  <si>
    <t>Київський ліцей бізнесу</t>
  </si>
  <si>
    <t>IU_kf_003</t>
  </si>
  <si>
    <t>Аркатова Олена Сергіївна</t>
  </si>
  <si>
    <t>Харківський ліцей №90</t>
  </si>
  <si>
    <t>IU_kf_004</t>
  </si>
  <si>
    <t>Баб'як Альона Володимирівна</t>
  </si>
  <si>
    <t>ПЗЗСО "Фанні Файна"</t>
  </si>
  <si>
    <t>IU_kf_005</t>
  </si>
  <si>
    <t>Бартельова Анна Анатоліївна</t>
  </si>
  <si>
    <t>Відокремлений структурний підрозділ "Вінницький фаховий коледж Національного університету харчових технологій"</t>
  </si>
  <si>
    <t>IU_kf_006</t>
  </si>
  <si>
    <t>Берест Тетяна Іванівна</t>
  </si>
  <si>
    <t>Комунальний заклад "Ліцей "Перспектива" Світловодської міської ради"</t>
  </si>
  <si>
    <t>IU_kf_007</t>
  </si>
  <si>
    <t>Бик Мирослава Богданівна</t>
  </si>
  <si>
    <t>КЗЛОР "Сокальський академічний ліцей імені Тараса Шевченка"</t>
  </si>
  <si>
    <t>IU_kf_008</t>
  </si>
  <si>
    <t>Блізнякова Олена Анатоліївна</t>
  </si>
  <si>
    <t>Люботинська гімназія № 5 Люботинської міської ради Харківської області</t>
  </si>
  <si>
    <t>IU_kf_009</t>
  </si>
  <si>
    <t>Боднарюк Ірина Леонідівна</t>
  </si>
  <si>
    <t>Відокремлений структурний підрозділ “Рівненський технічний фаховий коледж Національного університету водного господарства та природокористування”</t>
  </si>
  <si>
    <t>IU_kf_010</t>
  </si>
  <si>
    <t>Боднюк Марина Леонідівна</t>
  </si>
  <si>
    <t>Іллінецький ліцей №2 Іллінецької міської ради Вінницької області</t>
  </si>
  <si>
    <t>IU_kf_011</t>
  </si>
  <si>
    <t>Бойко Світлана Миколаївна</t>
  </si>
  <si>
    <t>Івангородської філія комунального закладу "Олександрівському ліцей №2"</t>
  </si>
  <si>
    <t>IU_kf_012</t>
  </si>
  <si>
    <t>Бондарчук Марина Петрівна</t>
  </si>
  <si>
    <t>Державний професійно-технічний навчальний заклад "Славутський професійний ліцей "</t>
  </si>
  <si>
    <t>IU_kf_013</t>
  </si>
  <si>
    <t>Бородін Олексій Іванович</t>
  </si>
  <si>
    <t>ТОВ «СОФІЇВСЬКО-БОРЩАГІВСЬКИЙ ЛІЦЕЙ «СОФІЯ»»</t>
  </si>
  <si>
    <t>IU_kf_014</t>
  </si>
  <si>
    <t>Бридун Оксана Григорівна</t>
  </si>
  <si>
    <t>Бережанський ліцей Тернопільської обласної ради</t>
  </si>
  <si>
    <t>IU_kf_015</t>
  </si>
  <si>
    <t>Бубелянчик Марина Валеріївна</t>
  </si>
  <si>
    <t>Комунальний заклад "Вінницький ліцей №20"</t>
  </si>
  <si>
    <t>IU_kf_016</t>
  </si>
  <si>
    <t>Бугрова Оксана Григорівна</t>
  </si>
  <si>
    <t>Комунальний заклад "Вінницький ліцей №27"</t>
  </si>
  <si>
    <t>IU_kf_017</t>
  </si>
  <si>
    <t>Бутко Ольга Володимирівна</t>
  </si>
  <si>
    <t>Комунальний заклад "Харківський ліцей №4 Харківської міської ради"</t>
  </si>
  <si>
    <t>IU_kf_018</t>
  </si>
  <si>
    <t>Валюх Лілія Петрівна</t>
  </si>
  <si>
    <t>Відокремлений структурний підрозділ ''Роменський фаховий коледж Київського національного економічного університету імені Вадима Гетьмана''</t>
  </si>
  <si>
    <t>IU_kf_019</t>
  </si>
  <si>
    <t>Веліченко Дмитро Святославович</t>
  </si>
  <si>
    <t>ОДЕСЬКИЙ ЛІЦЕЙ №28</t>
  </si>
  <si>
    <t>IU_kf_020</t>
  </si>
  <si>
    <t>Вишненко Людмила Іванівна</t>
  </si>
  <si>
    <t>Донецький ліцей №1 Донецької селищної ради Ізюмського району Харківської області</t>
  </si>
  <si>
    <t>IU_kf_021</t>
  </si>
  <si>
    <t>Власова Ірина Олександрівна</t>
  </si>
  <si>
    <t>Гімназія №48 м. Києва</t>
  </si>
  <si>
    <t>IU_kf_022</t>
  </si>
  <si>
    <t>Власюк Марія Іванівна</t>
  </si>
  <si>
    <t>Ліцей №16 імені Юрія Дрогобича ДМР</t>
  </si>
  <si>
    <t>IU_kf_023</t>
  </si>
  <si>
    <t>Вовк Лариса Анатоліївна</t>
  </si>
  <si>
    <t>Відокремлений структурний підрозділ "Технолого-економічний фаховий коледж Білоцерківського НАУ"</t>
  </si>
  <si>
    <t>IU_kf_024</t>
  </si>
  <si>
    <t>Вознюк Марія Михайлівна</t>
  </si>
  <si>
    <t>комунальний заклад "Харківський ліцей №105 Харківської міської ради"</t>
  </si>
  <si>
    <t>IU_kf_025</t>
  </si>
  <si>
    <t>Волинець Микола Васильович</t>
  </si>
  <si>
    <t>Ліцей №304 Святошинського району міста Києва</t>
  </si>
  <si>
    <t>IU_kf_026</t>
  </si>
  <si>
    <t>Волошина Анастасія Ігорівна</t>
  </si>
  <si>
    <t>Чечеліївська філія Новостародубського ліцею Петрівської селищної ради Олександрійського району Кіровоградської області</t>
  </si>
  <si>
    <t>IU_kf_027</t>
  </si>
  <si>
    <t>Врублевська Олена Василівна</t>
  </si>
  <si>
    <t>Верхівцевький ліцей №1 Верхівцевської міської ради</t>
  </si>
  <si>
    <t>IU_kf_028</t>
  </si>
  <si>
    <t>Гаврилова Ольга</t>
  </si>
  <si>
    <t>Високопільський ліцей Херсонської обласної ради</t>
  </si>
  <si>
    <t>IU_kf_029</t>
  </si>
  <si>
    <t>Гаркава Лариса Олександрівна</t>
  </si>
  <si>
    <t>ВСП "Аграрно-економічний фаховий коледж ПДАУ""</t>
  </si>
  <si>
    <t>IU_kf_030</t>
  </si>
  <si>
    <t>Гаркуша Катерина Андріївна</t>
  </si>
  <si>
    <t>Запорізька гімназія 65 Запорізької міської ради</t>
  </si>
  <si>
    <t>IU_kf_031</t>
  </si>
  <si>
    <t>Гаркуша Наталя Вікторівна</t>
  </si>
  <si>
    <t>Запорізька гімназія №80 Запорізької міської ради</t>
  </si>
  <si>
    <t>IU_kf_032</t>
  </si>
  <si>
    <t>Гетман Олена Вікторівна</t>
  </si>
  <si>
    <t>Комунальний заклад "Ліцей імені Тараса Шевченка Кропивницької міської ради"</t>
  </si>
  <si>
    <t>IU_kf_033</t>
  </si>
  <si>
    <t>Гизюк Леся Володимирівна</t>
  </si>
  <si>
    <t>Ліцей №4 імені Лесі Українки Дрогобицької міської ради</t>
  </si>
  <si>
    <t>IU_kf_034</t>
  </si>
  <si>
    <t>Гиренко Наталія Сергіївна</t>
  </si>
  <si>
    <t>Нижньосироватський ліцей імені Бориса Грінченка Нижньосироватської сільської ради Сумського району Сумської області</t>
  </si>
  <si>
    <t>IU_kf_035</t>
  </si>
  <si>
    <t>Гичка Іванна Василівна</t>
  </si>
  <si>
    <t>Стеблівський заклад загальної середньої освіти Хустської міської ради Закарпатської області</t>
  </si>
  <si>
    <t>IU_kf_036</t>
  </si>
  <si>
    <t>Говдик Вікторія Володимирівна</t>
  </si>
  <si>
    <t>Ліцей «Надія» Львівської міської ради</t>
  </si>
  <si>
    <t>IU_kf_037</t>
  </si>
  <si>
    <t>Головко Ольга Василівна</t>
  </si>
  <si>
    <t>Максимівський ліцей Михайло - Лукашівської ТГ</t>
  </si>
  <si>
    <t>IU_kf_038</t>
  </si>
  <si>
    <t>Голосова Лідія Віталіївна</t>
  </si>
  <si>
    <t>Ліцей "Надія" Львівської міської ради</t>
  </si>
  <si>
    <t>IU_kf_039</t>
  </si>
  <si>
    <t>Горай Людмила Володимирівна</t>
  </si>
  <si>
    <t>ЗЗСО 70</t>
  </si>
  <si>
    <t>IU_kf_040</t>
  </si>
  <si>
    <t>Горбенко Ольга Борисівна</t>
  </si>
  <si>
    <t>Харківський фаховий коледж спорту</t>
  </si>
  <si>
    <t>IU_kf_041</t>
  </si>
  <si>
    <t>Григоренко Олена Василівна</t>
  </si>
  <si>
    <t>ВСП Ладижинський фаховий коледж Вінницького національного аграрного університету</t>
  </si>
  <si>
    <t>IU_kf_042</t>
  </si>
  <si>
    <t>Гринько Олена Леонідівна</t>
  </si>
  <si>
    <t>Комунальний заклад «Голованівський професійний ліцей» Кіровоградської обласної ради</t>
  </si>
  <si>
    <t>IU_kf_043</t>
  </si>
  <si>
    <t>Гриценюк Сніжанна Сергіївна</t>
  </si>
  <si>
    <t>IU_kf_044</t>
  </si>
  <si>
    <t>Гробова Наталія Олександрівна</t>
  </si>
  <si>
    <t>Люботинська загальноосвітня школа І-ІІІ ступенів № 3 Люботинської міської ради Харківської області</t>
  </si>
  <si>
    <t>IU_kf_045</t>
  </si>
  <si>
    <t>Губа Наталія Олександрівна</t>
  </si>
  <si>
    <t>Дніпровський лінгвістичний ліцей "ПРОбізнес" №9</t>
  </si>
  <si>
    <t>IU_kf_046</t>
  </si>
  <si>
    <t>Губеладзе Наталія Миколаївна</t>
  </si>
  <si>
    <t>IU_kf_047</t>
  </si>
  <si>
    <t>Гудак Еріка Павлівна</t>
  </si>
  <si>
    <t>Комунальний заклад “Перечинський професійний ліцей” Закарпатської обласної ради</t>
  </si>
  <si>
    <t>IU_kf_048</t>
  </si>
  <si>
    <t>Гусак Людмила Вікторівна</t>
  </si>
  <si>
    <t>Слов'янський багатопрофільний регіональний центр професійної освіти імені П.Ф. Кривоноса</t>
  </si>
  <si>
    <t>IU_kf_049</t>
  </si>
  <si>
    <t>Гусак Тетяна Олександрівна</t>
  </si>
  <si>
    <t>IU_kf_050</t>
  </si>
  <si>
    <t>Гусарук Оксана Сергіївна</t>
  </si>
  <si>
    <t>Рівненський ліцей №7 Рівненської міської ради</t>
  </si>
  <si>
    <t>IU_kf_051</t>
  </si>
  <si>
    <t>Давидова Ксенія Сергіївна</t>
  </si>
  <si>
    <t>Часовоярський опорний заклад загальної середньої освіти І-ІІІ ступенів № 17 Часовоярської міської ради Донецької області</t>
  </si>
  <si>
    <t>IU_kf_052</t>
  </si>
  <si>
    <t>Даниляк Ірина Леонідівна</t>
  </si>
  <si>
    <t>Середня загальноосвітня школа №3</t>
  </si>
  <si>
    <t>IU_kf_053</t>
  </si>
  <si>
    <t>Деміденко Людмила Степанівна</t>
  </si>
  <si>
    <t>Ірпінський фаховий коледж економіки та права</t>
  </si>
  <si>
    <t>IU_kf_054</t>
  </si>
  <si>
    <t>Димій Ірина Станіславівна</t>
  </si>
  <si>
    <t>Ліцей імені Володимира Жеребного міста Рудки Самбірського району Львівської області</t>
  </si>
  <si>
    <t>IU_kf_055</t>
  </si>
  <si>
    <t>Дрозд Олена Миколаївна</t>
  </si>
  <si>
    <t>Білозерська ЗОШ І-ІІІ ступенів №15 Білозерської міської ради Донецької області</t>
  </si>
  <si>
    <t>IU_kf_056</t>
  </si>
  <si>
    <t>Дядченко Юлія Олександрівна</t>
  </si>
  <si>
    <t>ОЗЗСО Селещинський ліцей Машівської селищної ради Полтавської області</t>
  </si>
  <si>
    <t>IU_kf_057</t>
  </si>
  <si>
    <t>Єліна Надія Костянтинівна</t>
  </si>
  <si>
    <t>Ліцей №1 імені О.П.Довженка Новокаховської міської ради</t>
  </si>
  <si>
    <t>IU_kf_058</t>
  </si>
  <si>
    <t>Єрохіна Надія Миколаївна</t>
  </si>
  <si>
    <t>IU_kf_059</t>
  </si>
  <si>
    <t>Жила Мар'яна Володимирівна</t>
  </si>
  <si>
    <t>Комунальний заклад Львівської обласної ради багатопрофільний навчально-реабілітаційний центр Оберіг</t>
  </si>
  <si>
    <t>IU_kf_060</t>
  </si>
  <si>
    <t>Журжер Максим Дмитрович</t>
  </si>
  <si>
    <t>КЗ "ЛІЦЕЙ ПРИРОДНИЧИХ НАУК" Кропивницької міської ради</t>
  </si>
  <si>
    <t>IU_kf_061</t>
  </si>
  <si>
    <t>Заброварна Оксана Віталіївна</t>
  </si>
  <si>
    <t>Товариство з обмеженою відповідальністю "Луцький ліцей "Республіка" Волинської області"</t>
  </si>
  <si>
    <t>IU_kf_062</t>
  </si>
  <si>
    <t>Зайцева Ірина Олександрівна</t>
  </si>
  <si>
    <t>ПРИВАТНИЙ ЗАКЛАД ЗАГАЛЬНОЇ СЕРЕДНЬОЇ ОСВІТИ "ХАРКІВСЬКИЙ ЛІЦЕЙ "ІТ СТЕП СКУЛ ХАРКІВ" ХАРКІВСЬКОЇ ОБЛАСТІ</t>
  </si>
  <si>
    <t>IU_kf_063</t>
  </si>
  <si>
    <t>Зарва Людмила Анатоліївна</t>
  </si>
  <si>
    <t>Комунальний заклад "Полтавська загальноосвітня школа І-ІІІ ступенів № 30 Полтавської міської ради Полтавської області"</t>
  </si>
  <si>
    <t>IU_kf_064</t>
  </si>
  <si>
    <t>Зарицька Світлана Леонідівна</t>
  </si>
  <si>
    <t>IU_kf_065</t>
  </si>
  <si>
    <t>Зварич Тетяна Юріївна</t>
  </si>
  <si>
    <t>Яблунський ліцей Солотвинської селищної ради Івано-франківської області</t>
  </si>
  <si>
    <t>IU_kf_066</t>
  </si>
  <si>
    <t>Івашків Вікторія Олександрівна</t>
  </si>
  <si>
    <t>Початкова школа "Первоцвіт"</t>
  </si>
  <si>
    <t>IU_kf_067</t>
  </si>
  <si>
    <t>Кабинець Вікторія Іванівна</t>
  </si>
  <si>
    <t>Долинський ліцей №5 Долинської міської ради</t>
  </si>
  <si>
    <t>IU_kf_068</t>
  </si>
  <si>
    <t>Карбовник Надія</t>
  </si>
  <si>
    <t>ПЗЗСО ліцей "Дивосвіт"</t>
  </si>
  <si>
    <t>IU_kf_069</t>
  </si>
  <si>
    <t>Карпицька Олена Вікторівна</t>
  </si>
  <si>
    <t>Глухівська загальноосвітня школа І-ІІІ ступенів №6 Глухівської міської ради Сумської області</t>
  </si>
  <si>
    <t>IU_kf_070</t>
  </si>
  <si>
    <t>Качараба Аліна-Тетяна Андріївна</t>
  </si>
  <si>
    <t>Ліцей «Львівський» Львівської міської ради</t>
  </si>
  <si>
    <t>IU_kf_071</t>
  </si>
  <si>
    <t>Киндиченко Віта Олександрівна</t>
  </si>
  <si>
    <t>Новомиколаївська філія Глодоського ліцею Глодоської сільської ради Новоукраїнського району Кіровоградської області</t>
  </si>
  <si>
    <t>IU_kf_072</t>
  </si>
  <si>
    <t>Кишкан Любов Богданівна</t>
  </si>
  <si>
    <t>Комунальний заклад "Перечинський професійний ліцей" Закарпатської обласної ради</t>
  </si>
  <si>
    <t>IU_kf_073</t>
  </si>
  <si>
    <t>Кіосова Ірина Іванівна</t>
  </si>
  <si>
    <t>"Європейський ліцей міста Києва"</t>
  </si>
  <si>
    <t>IU_kf_074</t>
  </si>
  <si>
    <t>Клименко Ганна Василівна</t>
  </si>
  <si>
    <t>Дніпровська гімназія №106 Дніпровської міської ради</t>
  </si>
  <si>
    <t>IU_kf_075</t>
  </si>
  <si>
    <t>Кньовець Олена Миколаївна</t>
  </si>
  <si>
    <t>Рудківській гімназія</t>
  </si>
  <si>
    <t>IU_kf_076</t>
  </si>
  <si>
    <t>Коваленко Вікторія Григорівна</t>
  </si>
  <si>
    <t>Бердянська гімназія № 7 "Меотида" Бердянської міської ради Запорізької області</t>
  </si>
  <si>
    <t>IU_kf_077</t>
  </si>
  <si>
    <t>Когут Михайло Ярославович</t>
  </si>
  <si>
    <t>Стебницька гімназія №6 імені Героїв АТО Дрогобицької міської ради Львівської області</t>
  </si>
  <si>
    <t>IU_kf_078</t>
  </si>
  <si>
    <t>Козак Ганна Олександрівна</t>
  </si>
  <si>
    <t>Міжнародна академічна школа Одеса</t>
  </si>
  <si>
    <t>IU_kf_079</t>
  </si>
  <si>
    <t>Коломієць Тетяна Миколаївна</t>
  </si>
  <si>
    <t>Ліцей №101, м. Київ</t>
  </si>
  <si>
    <t>IU_kf_080</t>
  </si>
  <si>
    <t>Кондратьєва Інна Михайлівна</t>
  </si>
  <si>
    <t>IU_kf_081</t>
  </si>
  <si>
    <t>Коноваленко Юлія Миколаївна</t>
  </si>
  <si>
    <t>КЗ Нікопольська гімназія №3 Нікопольської міської ради</t>
  </si>
  <si>
    <t>IU_kf_082</t>
  </si>
  <si>
    <t>Кононенко Наталія Олексіївна</t>
  </si>
  <si>
    <t>Відокремлений структурний підрозділ "Аграрно-економічний фаховий коледж Полтавського державного аграрного університету"</t>
  </si>
  <si>
    <t>IU_kf_083</t>
  </si>
  <si>
    <t>Коротинська Олена Петрівна</t>
  </si>
  <si>
    <t>Центр позашкільної освіти "Школа Майбутнього "</t>
  </si>
  <si>
    <t>IU_kf_084</t>
  </si>
  <si>
    <t>Коротич Катерина Олександрівна</t>
  </si>
  <si>
    <t>Дніпровська гімназія №83 Дніпровської міської ради</t>
  </si>
  <si>
    <t>IU_kf_085</t>
  </si>
  <si>
    <t>Кощук Валентина Миколаївна</t>
  </si>
  <si>
    <t>Радивилівський професійний ліцей</t>
  </si>
  <si>
    <t>IU_kf_086</t>
  </si>
  <si>
    <t>Кравченко Анна Олексіївна</t>
  </si>
  <si>
    <t>комунальний заклад "Харківський ліцей №163 Харківської міської ради"</t>
  </si>
  <si>
    <t>IU_kf_087</t>
  </si>
  <si>
    <t>Кравченко Ліна Миколаївна</t>
  </si>
  <si>
    <t>Комунальний заклад "Запорізька спеціалізована школа-інтернат ІІ-ІІІ ступенів "Січовий колегіум" Запорізької обласної ради</t>
  </si>
  <si>
    <t>IU_kf_088</t>
  </si>
  <si>
    <t>Кравченко Оксана Василівна</t>
  </si>
  <si>
    <t>Дніпровський ліцей №3 Дніпровської міської ради</t>
  </si>
  <si>
    <t>IU_kf_089</t>
  </si>
  <si>
    <t>Кравченко Оксана Миколаївна</t>
  </si>
  <si>
    <t>Ямпільський ліцей №2 Ямпільської селищної ради Сумської області</t>
  </si>
  <si>
    <t>IU_kf_090</t>
  </si>
  <si>
    <t>Крамар Людмила Богданівна</t>
  </si>
  <si>
    <t>ТВПУ ресторанного сервісу і торгівлі</t>
  </si>
  <si>
    <t>IU_kf_091</t>
  </si>
  <si>
    <t>Красовицька Ольга Вікторівна</t>
  </si>
  <si>
    <t>ДНІПРОВОКАМ'ЯНСЬКА ФІЛІЯ ГАННІВСЬКОГО ЛІЦЕЮ ВЕРХНЬОДНІПРОВСЬКОЇ МІСЬКОЇ РАДИ</t>
  </si>
  <si>
    <t>IU_kf_092</t>
  </si>
  <si>
    <t>Кривошап Наталія Олексіївна</t>
  </si>
  <si>
    <t>IU_kf_093</t>
  </si>
  <si>
    <t>Кубрак Ганна Вячеславівна</t>
  </si>
  <si>
    <t>Великоновосілківський ЗЗСО І-ІІІ ст. №2 Великоновосілківської селищної ради Волноваського району Донецької області</t>
  </si>
  <si>
    <t>IU_kf_094</t>
  </si>
  <si>
    <t>Кузіна Анастасія Олегівна</t>
  </si>
  <si>
    <t>КЗ "Зеленогайська гімназія" Лозуватської сільської ради</t>
  </si>
  <si>
    <t>IU_kf_095</t>
  </si>
  <si>
    <t>Кукурудзяк Леся Василівна</t>
  </si>
  <si>
    <t>IU_kf_096</t>
  </si>
  <si>
    <t>Кулик Юлія Едуардівна</t>
  </si>
  <si>
    <t>Українська класична гімназія Лубенської міської ради Лубенського району Полтавської області</t>
  </si>
  <si>
    <t>IU_kf_097</t>
  </si>
  <si>
    <t>Кулявець Ганна Ігорівна</t>
  </si>
  <si>
    <t>Українська загальноосвітня школа І-ІІІ ступенів №13 Селидівської міської ради Донецької області</t>
  </si>
  <si>
    <t>IU_kf_098</t>
  </si>
  <si>
    <t>Кутня Олена Володимирівна</t>
  </si>
  <si>
    <t>Криворізький ліцей №127 Криворізької міської ради</t>
  </si>
  <si>
    <t>IU_kf_099</t>
  </si>
  <si>
    <t>Лавришин Наталія Петрівна</t>
  </si>
  <si>
    <t>Підгородецький ЗЗСО І-ІІІ ступенів</t>
  </si>
  <si>
    <t>IU_kf_100</t>
  </si>
  <si>
    <t>Лалакулич Марина Михайлівна</t>
  </si>
  <si>
    <t>Лавківська загальноосвітня школа І-ІІ ступеня Мукачівської міської ради</t>
  </si>
  <si>
    <t>IU_kf_101</t>
  </si>
  <si>
    <t>Лимарчук Марина Володимирівна</t>
  </si>
  <si>
    <t>Ліцей ім.Михайла Драгоманова Шевченківського району м. Києва</t>
  </si>
  <si>
    <t>IU_kf_102</t>
  </si>
  <si>
    <t>Лисенко Єлизавета Анатоліївна</t>
  </si>
  <si>
    <t>IU_kf_103</t>
  </si>
  <si>
    <t>Лінчук Елла Сергіївна</t>
  </si>
  <si>
    <t>Ліцей №38 Шевченківського району м. Києва</t>
  </si>
  <si>
    <t>IU_kf_104</t>
  </si>
  <si>
    <t>Лісанова Людмила Іванівна</t>
  </si>
  <si>
    <t>Смілянська загальноосвітня школа І-ІІІ ступенів №1 Смілянської міської ради Черкаської області</t>
  </si>
  <si>
    <t>IU_kf_105</t>
  </si>
  <si>
    <t>Лобуренко Олена Василівна</t>
  </si>
  <si>
    <t>Відокремлений структурний підрозділ "Ладижинський фаховий коледж Вінницький національний аграрний університет"</t>
  </si>
  <si>
    <t>IU_kf_106</t>
  </si>
  <si>
    <t>Ложечка Ганна Ігорівна</t>
  </si>
  <si>
    <t>Комунальний заклад освіти “Навчально-виховне об’єднання № 136 “класична гімназія ім. Кирила і Мефодія початкова школа - дошкільний навчальний заклад - валеологічний центр” Дніпровської міської ради</t>
  </si>
  <si>
    <t>IU_kf_107</t>
  </si>
  <si>
    <t>Лукіянчук Світлана Михайлівна</t>
  </si>
  <si>
    <t>Комунальний заклад "Вінницький ліцей № 27"</t>
  </si>
  <si>
    <t>IU_kf_108</t>
  </si>
  <si>
    <t>Мадай Лідія Орестівна</t>
  </si>
  <si>
    <t>Львівська гімназія "Євшан"</t>
  </si>
  <si>
    <t>IU_kf_109</t>
  </si>
  <si>
    <t>Маляренко Тетяна Іванівна</t>
  </si>
  <si>
    <t>Вилківський заклад загальної середньої освіти №2 Вилківської міської ради Ізмаїльського району Одеської Області</t>
  </si>
  <si>
    <t>IU_kf_110</t>
  </si>
  <si>
    <t>Марусич Наталія Петрівна</t>
  </si>
  <si>
    <t>Комунальний заклад "Криворізький фаховий медичний коледж" Дніпропетровської обласної ради</t>
  </si>
  <si>
    <t>IU_kf_111</t>
  </si>
  <si>
    <t>Матвєєва Наталя Іванівна</t>
  </si>
  <si>
    <t>Селидівська ЗОШ І-ІІІ ступенів №2 Селидівської міської ради Донецької області</t>
  </si>
  <si>
    <t>IU_kf_112</t>
  </si>
  <si>
    <t>Матвієнко Валентина Михайлівна</t>
  </si>
  <si>
    <t>IU_kf_113</t>
  </si>
  <si>
    <t>Меліховець Ганна Алімівна</t>
  </si>
  <si>
    <t>IU_kf_114</t>
  </si>
  <si>
    <t>Мельникович Наталія Миколаївна</t>
  </si>
  <si>
    <t>Опорний заклад "Дібрівський ліцей" Зарічненської селищної ради Вараського району Рівненської області</t>
  </si>
  <si>
    <t>IU_kf_115</t>
  </si>
  <si>
    <t>Миргородська Лариса Григорівна</t>
  </si>
  <si>
    <t>КЗ ЖОВТОВОДСЬКИЙ ФАХОВИЙ ПЕДАГОГІЧНИЙ КОЛЕДЖ ДОР</t>
  </si>
  <si>
    <t>IU_kf_116</t>
  </si>
  <si>
    <t>Мірошник Алла Сергіївна</t>
  </si>
  <si>
    <t>Дніпровська гімназія №72 Дніпровської міської ради</t>
  </si>
  <si>
    <t>IU_kf_117</t>
  </si>
  <si>
    <t>Москович Поліна Василівна</t>
  </si>
  <si>
    <t>IU_kf_118</t>
  </si>
  <si>
    <t>Мостицька Лілія Миколаївна</t>
  </si>
  <si>
    <t>IU_kf_119</t>
  </si>
  <si>
    <t>Мудриченко Ольга Олександрівна</t>
  </si>
  <si>
    <t>IU_kf_120</t>
  </si>
  <si>
    <t>Наливайко Олена В'ячеславівна</t>
  </si>
  <si>
    <t>Радомишльський ліцей №3 Житомирської області</t>
  </si>
  <si>
    <t>IU_kf_121</t>
  </si>
  <si>
    <t>Нартова Тетяна Олександрівна</t>
  </si>
  <si>
    <t>Хрестищенська гімназія Берестинської міської ради Харківської області</t>
  </si>
  <si>
    <t>IU_kf_122</t>
  </si>
  <si>
    <t>Ніколаєнко Вікторія Сергіївна</t>
  </si>
  <si>
    <t>Роменська загальноосвітня школа l-lll ступенів №11 Роменської міської ради Сумської області</t>
  </si>
  <si>
    <t>IU_kf_123</t>
  </si>
  <si>
    <t>Нужа Юлія Павлівна</t>
  </si>
  <si>
    <t>Олександрівський ліцей імені Івана Буряка Валківської міської ради Богодухівського району Харківської області</t>
  </si>
  <si>
    <t>IU_kf_124</t>
  </si>
  <si>
    <t>Олійник Марина Станіславівна</t>
  </si>
  <si>
    <t>Перша гімназія імені Матвія Номиса Лубенської міської ради</t>
  </si>
  <si>
    <t>IU_kf_125</t>
  </si>
  <si>
    <t>Остапенко Олена Вікторівна</t>
  </si>
  <si>
    <t>Ліцей №209 "Сузірʼя" м. Києва</t>
  </si>
  <si>
    <t>IU_kf_126</t>
  </si>
  <si>
    <t>Панталій Надія Юріївна</t>
  </si>
  <si>
    <t>КПК "ЛІВОБЕРЕЖНИЙ"</t>
  </si>
  <si>
    <t>IU_kf_127</t>
  </si>
  <si>
    <t>Пасєка Наталія Іванівна</t>
  </si>
  <si>
    <t>Тернопільська загальноосвітня школа І-ІІІступенів №14 ім.Б.Лепкого</t>
  </si>
  <si>
    <t>IU_kf_128</t>
  </si>
  <si>
    <t>Патріман Наталія Григорівна</t>
  </si>
  <si>
    <t>Комунальний заклад" Ліцей імені Тараса Шевченка Кропивницької місьатє ради"</t>
  </si>
  <si>
    <t>IU_kf_129</t>
  </si>
  <si>
    <t>Печенюк Світлана Василівна</t>
  </si>
  <si>
    <t>Кочержинська гімназія Паланської сільської ради Уманського району Черкаської області</t>
  </si>
  <si>
    <t>IU_kf_130</t>
  </si>
  <si>
    <t>Пивовар Оксана Володимирівна</t>
  </si>
  <si>
    <t>Комунальний заклад "Харківський ліцей №65 Харківської міської ради"</t>
  </si>
  <si>
    <t>IU_kf_131</t>
  </si>
  <si>
    <t>Пінчук Галина Дмитрівна</t>
  </si>
  <si>
    <t>Марганецька гімназія 5 Марганецької міської ради Дніпропетровської області</t>
  </si>
  <si>
    <t>IU_kf_132</t>
  </si>
  <si>
    <t>Пінькевич Інна Миколаївна</t>
  </si>
  <si>
    <t>Комунальний заклад- "Гімназія №28 Кам'янської міської ради"</t>
  </si>
  <si>
    <t>IU_kf_133</t>
  </si>
  <si>
    <t>Піцик Олена Ігорівна</t>
  </si>
  <si>
    <t>Криворізька гімназія №18 Криворізької міської ради</t>
  </si>
  <si>
    <t>IU_kf_134</t>
  </si>
  <si>
    <t>Погребняк Василинка Олександрівна</t>
  </si>
  <si>
    <t>Лиманський ліцей №5 Лиманської міської ради Краматорського району Донецької області</t>
  </si>
  <si>
    <t>IU_kf_135</t>
  </si>
  <si>
    <t>Подкопаєва Оксана Володимирівна</t>
  </si>
  <si>
    <t>Санаторна школа І-ІІ ступенів №20 міста Києва</t>
  </si>
  <si>
    <t>IU_kf_136</t>
  </si>
  <si>
    <t>Подорожня Алла Іванівна</t>
  </si>
  <si>
    <t>Опорний заклад «Тарандинцівська загальноосвітня школа І-ІІІ ступенів імені В.А. Симоненка Новооржицької селищної ради»</t>
  </si>
  <si>
    <t>IU_kf_137</t>
  </si>
  <si>
    <t>Поперечнюк Людмила Миколаївна</t>
  </si>
  <si>
    <t>Звягельський політехнічний фаховий коледж</t>
  </si>
  <si>
    <t>IU_kf_138</t>
  </si>
  <si>
    <t>Посохова Аліна Олегівна</t>
  </si>
  <si>
    <t>Комунальний заклад "Лиманський ліцей" Слобожанської селищної ради Чугуївського району Харківської області</t>
  </si>
  <si>
    <t>IU_kf_139</t>
  </si>
  <si>
    <t>Приходько Алла Борисівна</t>
  </si>
  <si>
    <t>Відокремлений структурний підрозділ "Смілянський промислово-економічний фаховий коледж Черкаського державного технологічного університету"</t>
  </si>
  <si>
    <t>IU_kf_140</t>
  </si>
  <si>
    <t>Приходько Людмила Юріївна</t>
  </si>
  <si>
    <t>IU_kf_141</t>
  </si>
  <si>
    <t>Прокопенко Ольга Миколаївна</t>
  </si>
  <si>
    <t>Филенківський ліцей Скороходівської селищної ради</t>
  </si>
  <si>
    <t>IU_kf_142</t>
  </si>
  <si>
    <t>Проценко Олена Вікторівна</t>
  </si>
  <si>
    <t>Комунальний заклад «Матвіївська загальноосвітня санаторна школа-інтернат І-ІІІ ступенів» Запорізької обласної ради</t>
  </si>
  <si>
    <t>IU_kf_143</t>
  </si>
  <si>
    <t>Процик Марія Миколаївна</t>
  </si>
  <si>
    <t>Тернопільський кооперативний фаховий коледж</t>
  </si>
  <si>
    <t>IU_kf_144</t>
  </si>
  <si>
    <t>Прядка-Іщенко Анна Володимирівна</t>
  </si>
  <si>
    <t>Опорний заклад освіти Славгородський ліцей Славгородської селищної ради Синельниківського району Дніпропетровської області</t>
  </si>
  <si>
    <t>IU_kf_145</t>
  </si>
  <si>
    <t>Рагуліна Світлана Вікторівна</t>
  </si>
  <si>
    <t>Комунальний заклад "Лозівський ліцей №5 "Лінгва" Лозівської міської ради Харківської області"</t>
  </si>
  <si>
    <t>IU_kf_146</t>
  </si>
  <si>
    <t>Рижко Людмила Станіславівна</t>
  </si>
  <si>
    <t>Шепетівський професійний ліцей</t>
  </si>
  <si>
    <t>IU_kf_147</t>
  </si>
  <si>
    <t>Рожко Зоя Павлівна</t>
  </si>
  <si>
    <t>ВСП "Вінницький фаховий коледж Національного університету харчових технологій"</t>
  </si>
  <si>
    <t>IU_kf_148</t>
  </si>
  <si>
    <t>Рожко Олена Павлівна</t>
  </si>
  <si>
    <t>IU_kf_149</t>
  </si>
  <si>
    <t>Романюк Ірина Анатоліївна</t>
  </si>
  <si>
    <t>КЗ "Мереф'янський медичний ліцей" Мереф'янської міської ради Харківської області</t>
  </si>
  <si>
    <t>IU_kf_150</t>
  </si>
  <si>
    <t>Романюк Ніна Миколаївна</t>
  </si>
  <si>
    <t>Мащанський ліцей Малолюбашанської сільської ради Рівненського району Рівненської області</t>
  </si>
  <si>
    <t>IU_kf_151</t>
  </si>
  <si>
    <t>Рудик Вікторія Сергіївна</t>
  </si>
  <si>
    <t>Відокремлений структурний підрозділ «Аграрно-економічний фаховий коледж Полтавського державного аграрного університету»</t>
  </si>
  <si>
    <t>IU_kf_152</t>
  </si>
  <si>
    <t>Рудоман Ольга Іванівна</t>
  </si>
  <si>
    <t>Краснопільський ліцей №1, Краснопільської селищної ради</t>
  </si>
  <si>
    <t>IU_kf_153</t>
  </si>
  <si>
    <t>Рудь Олена Володимирівна</t>
  </si>
  <si>
    <t>IU_kf_154</t>
  </si>
  <si>
    <t>Савельєва Аліна Євгенівна</t>
  </si>
  <si>
    <t>ХПШ №33</t>
  </si>
  <si>
    <t>IU_kf_155</t>
  </si>
  <si>
    <t>Савченко Оксана Василівна</t>
  </si>
  <si>
    <t>IU_kf_156</t>
  </si>
  <si>
    <t>Савченко Олександр Васильович</t>
  </si>
  <si>
    <t>IU_kf_157</t>
  </si>
  <si>
    <t>Савчук Вікторія Миколаївна</t>
  </si>
  <si>
    <t>Комунальний заклад "Дошкільний навчальний заклад № 26 Вінницької міської ради"</t>
  </si>
  <si>
    <t>IU_kf_158</t>
  </si>
  <si>
    <t>Самойлик Світлана Володимирівна</t>
  </si>
  <si>
    <t>Ліцей №4 імені Лесі Українки Дрогобицької міської ради Львівської області</t>
  </si>
  <si>
    <t>IU_kf_159</t>
  </si>
  <si>
    <t>Сапринцова Оксана Володимирівна</t>
  </si>
  <si>
    <t>Краматорська спеціальна школа №18 Донецької обласної ради</t>
  </si>
  <si>
    <t>IU_kf_160</t>
  </si>
  <si>
    <t>Сембрат Оксана Дмитрівна</t>
  </si>
  <si>
    <t>Комунальний заклад "Вінницький ліцей №3 ім. М. Коцюбинського""</t>
  </si>
  <si>
    <t>IU_kf_161</t>
  </si>
  <si>
    <t>Семенова Ірина Василівна</t>
  </si>
  <si>
    <t>Академічний ліцей імені братів Шеметів Лубенської міської ради Лубенського району Полтавської області</t>
  </si>
  <si>
    <t>IU_kf_162</t>
  </si>
  <si>
    <t>Семенюта Анна Юріївна</t>
  </si>
  <si>
    <t>ВСП Аграрно економічний фаховий коледж ПДАУ</t>
  </si>
  <si>
    <t>IU_kf_163</t>
  </si>
  <si>
    <t>Середа Катерина Анатоліївна</t>
  </si>
  <si>
    <t>ТОВ «Приватний ліцей «Ай Діти» міста Києва»</t>
  </si>
  <si>
    <t>IU_kf_164</t>
  </si>
  <si>
    <t>Сєдакова Олена Володимирівна</t>
  </si>
  <si>
    <t>Початкова школа №334 Дарницького району м. Києва</t>
  </si>
  <si>
    <t>IU_kf_165</t>
  </si>
  <si>
    <t>Сидорук Олександра Олександрівна</t>
  </si>
  <si>
    <t>Бердянський ліцей "Сузір'я" Бердянської міської ради Запорізької області</t>
  </si>
  <si>
    <t>IU_kf_166</t>
  </si>
  <si>
    <t>Синовець Олег Олександрович</t>
  </si>
  <si>
    <t>Тернопільська загальноосвітня школа І-ІІІ ступенів № 24</t>
  </si>
  <si>
    <t>IU_kf_167</t>
  </si>
  <si>
    <t>Сирочук Наталія Анатоліївна</t>
  </si>
  <si>
    <t>Рівненський центр професійно-технічної освіти державної служби зайнятості</t>
  </si>
  <si>
    <t>IU_kf_168</t>
  </si>
  <si>
    <t>Сідіченко Галина Віталіївна</t>
  </si>
  <si>
    <t>Приватний ліцей «Ай Діти»</t>
  </si>
  <si>
    <t>IU_kf_169</t>
  </si>
  <si>
    <t>Скопова Олена Сергіївна</t>
  </si>
  <si>
    <t>Відокремлений структурний підрозділ "Сумський фаховий коледж Сумського національного аграрного університету"</t>
  </si>
  <si>
    <t>IU_kf_170</t>
  </si>
  <si>
    <t>Слизченко Дарина Сергіївна</t>
  </si>
  <si>
    <t>Відокремлений структурний підрозділ «Київський торговельно-економічний фаховий коледж » «Державного торговельно-економічного університету»</t>
  </si>
  <si>
    <t>IU_kf_171</t>
  </si>
  <si>
    <t>Соколовська Світлана Юріївна</t>
  </si>
  <si>
    <t>Відокремлений структурний підрозділ «Роменський фаховий коледж Київського національного економічного університету імені Вадима Гетьмана»</t>
  </si>
  <si>
    <t>IU_kf_172</t>
  </si>
  <si>
    <t>Сосновська Тетяна Дмитрівна</t>
  </si>
  <si>
    <t>Чернівецький ліцей №7</t>
  </si>
  <si>
    <t>IU_kf_173</t>
  </si>
  <si>
    <t>Старовойтова Марина Юріївна</t>
  </si>
  <si>
    <t>Опорний заклад "Тарандинцівська загальноосвітня школа І-ІІІ ступенів імені В.А. Симоненка Новооржицької селищної ради"</t>
  </si>
  <si>
    <t>IU_kf_174</t>
  </si>
  <si>
    <t>Стасенко Катерина Романівна</t>
  </si>
  <si>
    <t>IU_kf_175</t>
  </si>
  <si>
    <t>Стельмах Валерій Францович</t>
  </si>
  <si>
    <t>Міцівецька гімназія Новодунаєвецької селищної ради Хмельницької області</t>
  </si>
  <si>
    <t>IU_kf_176</t>
  </si>
  <si>
    <t>Суздаль Марина Миколаївна</t>
  </si>
  <si>
    <t>КЗ "Криворізький фаховий медичний коледж" ДОР</t>
  </si>
  <si>
    <t>IU_kf_177</t>
  </si>
  <si>
    <t>Таран Ірина Іванівна</t>
  </si>
  <si>
    <t>Черкаська загальноосвітня школа І-ІІІ ступенів №32 Черкаської міської ради Черкаської області</t>
  </si>
  <si>
    <t>IU_kf_178</t>
  </si>
  <si>
    <t>Таран Катерина Вікторівна</t>
  </si>
  <si>
    <t>Криворізька гімназія №121</t>
  </si>
  <si>
    <t>IU_kf_179</t>
  </si>
  <si>
    <t>Тарасенко Марина Петрівна</t>
  </si>
  <si>
    <t>Комунальний заклад "Гімназія №34" Кам'янської міської ради</t>
  </si>
  <si>
    <t>IU_kf_180</t>
  </si>
  <si>
    <t>Тесленко Тетяна Миколаївна</t>
  </si>
  <si>
    <t>Краматорський НВК (ЗОШ 32 - ДНЗ) Краматорської міської ради Донецької області</t>
  </si>
  <si>
    <t>IU_kf_181</t>
  </si>
  <si>
    <t>Тимошик Михайло Морозенкович</t>
  </si>
  <si>
    <t>IU_kf_182</t>
  </si>
  <si>
    <t>Тихонова Наталія Василівна</t>
  </si>
  <si>
    <t>Миколаївський ЗЗСО І-ІІІ ступенів № 11 Новогродівської територіальної громади</t>
  </si>
  <si>
    <t>IU_kf_183</t>
  </si>
  <si>
    <t>Ткаченко Юлія Євгеніївна</t>
  </si>
  <si>
    <t>Філія Олександропільська гімназія Брагинівського ліцею Брагинівської сільської ради Синельниківського району Дніпропетровської області</t>
  </si>
  <si>
    <t>IU_kf_184</t>
  </si>
  <si>
    <t>Ткачик Світлана Ярославівна</t>
  </si>
  <si>
    <t>Криворізька гімназія №9 Криворізької міської ради</t>
  </si>
  <si>
    <t>IU_kf_185</t>
  </si>
  <si>
    <t>Турчин Леся Петрівна</t>
  </si>
  <si>
    <t>Ліцей імені Володимира Жеребного міста Рудки Рудківської міської ради Самбірського району Львівської області</t>
  </si>
  <si>
    <t>IU_kf_186</t>
  </si>
  <si>
    <t>Ухань Анастасія Сергіївна</t>
  </si>
  <si>
    <t>Нікопольська гімназія №6 Нікопольської міської ради</t>
  </si>
  <si>
    <t>IU_kf_187</t>
  </si>
  <si>
    <t>Фалєєва Світлана Костянтинівна</t>
  </si>
  <si>
    <t>Комунальний заклад "Харківська гімназія №86 Харківської міської ради"</t>
  </si>
  <si>
    <t>IU_kf_188</t>
  </si>
  <si>
    <t>Філатова Світлана Юріївна</t>
  </si>
  <si>
    <t>Комунальна установа Сумська спеціалізована школа І-ІІІ ступенів №17, м. Суми, Сумської області</t>
  </si>
  <si>
    <t>IU_kf_189</t>
  </si>
  <si>
    <t>Фозикош Оксана Василівна</t>
  </si>
  <si>
    <t>IU_kf_190</t>
  </si>
  <si>
    <t>Франкевич Ірина Анатоліївна</t>
  </si>
  <si>
    <t>IU_kf_191</t>
  </si>
  <si>
    <t>Фрідман Ірина Леонідівна</t>
  </si>
  <si>
    <t>Ліцей №141 "ОРТ" м. Києва</t>
  </si>
  <si>
    <t>IU_kf_192</t>
  </si>
  <si>
    <t>Фролова Світлана Олександрівна</t>
  </si>
  <si>
    <t>КЗО Дніпровський лінгвістичний ліцей 9 ПРОбізнес ДМР</t>
  </si>
  <si>
    <t>IU_kf_193</t>
  </si>
  <si>
    <t>Хасенко Ольга Володимирівна</t>
  </si>
  <si>
    <t>Дніпровська гімназія №143</t>
  </si>
  <si>
    <t>IU_kf_194</t>
  </si>
  <si>
    <t>Хрідочкіна Марина Олексіївна</t>
  </si>
  <si>
    <t>Кам'янський енергетичний фаховий коледж</t>
  </si>
  <si>
    <t>IU_kf_195</t>
  </si>
  <si>
    <t>Цебро Соф'я Олегівна</t>
  </si>
  <si>
    <t>IU_kf_196</t>
  </si>
  <si>
    <t>Цимбаліста Галина Петрівна</t>
  </si>
  <si>
    <t>Бурштинський ліцей імені Ольги Басараб</t>
  </si>
  <si>
    <t>IU_kf_197</t>
  </si>
  <si>
    <t>Черненко-Закржевська Світлана Миколаївна</t>
  </si>
  <si>
    <t>Ліцей №234 Дніпровського району м.Києва</t>
  </si>
  <si>
    <t>IU_kf_198</t>
  </si>
  <si>
    <t>Черниш Ольга Валеріївна</t>
  </si>
  <si>
    <t>IU_kf_199</t>
  </si>
  <si>
    <t>Чернова Людмила Іванівна</t>
  </si>
  <si>
    <t>IU_kf_200</t>
  </si>
  <si>
    <t>Черняк Ольга Євгенівна</t>
  </si>
  <si>
    <t>IU_kf_201</t>
  </si>
  <si>
    <t>Четверікова Світлана Вікторівна</t>
  </si>
  <si>
    <t>Комунальний заклад "Харківський ліцей №105 Харківської міської ради"</t>
  </si>
  <si>
    <t>IU_kf_202</t>
  </si>
  <si>
    <t>Чолак Тетяна Дмитрівна</t>
  </si>
  <si>
    <t>Державний навчальний заклад "Арцизький професійний аграрний ліцей"</t>
  </si>
  <si>
    <t>IU_kf_203</t>
  </si>
  <si>
    <t>Чугура Дарина Олександрівна</t>
  </si>
  <si>
    <t>Запорізький класичний ліцей Запорізької міської ради</t>
  </si>
  <si>
    <t>IU_kf_204</t>
  </si>
  <si>
    <t>Шарий Вікторія Андріївна</t>
  </si>
  <si>
    <t>Вищетарасівський ліцей Мирівської сільської ради Нікопольського району Дніпропетровської області</t>
  </si>
  <si>
    <t>IU_kf_205</t>
  </si>
  <si>
    <t>Шевчук Валентина Петрівна</t>
  </si>
  <si>
    <t>Комунальний заклад «Вінницький гуманітарний ліцей №1 ім.М.І. Пирогова»</t>
  </si>
  <si>
    <t>IU_kf_206</t>
  </si>
  <si>
    <t>Шейко Наталія Олександрівна</t>
  </si>
  <si>
    <t>Дніпровська гімназія №35 Дніпровської міської ради</t>
  </si>
  <si>
    <t>IU_kf_207</t>
  </si>
  <si>
    <t>Шишкарьова Тетяна Валентинівна</t>
  </si>
  <si>
    <t>IU_kf_208</t>
  </si>
  <si>
    <t>Школьна Вікторія ОЛександрівна</t>
  </si>
  <si>
    <t>Нікопольський ліцей №19 Нікопольської міської ради</t>
  </si>
  <si>
    <t>IU_kf_209</t>
  </si>
  <si>
    <t>Шнурко Юлія Олександрівна</t>
  </si>
  <si>
    <t>Косівсько-Полянський ЗЗСО І-ІІІ ступенів Великобичківської селищної ради Рахівського району Закарпатської області</t>
  </si>
  <si>
    <t>IU_kf_210</t>
  </si>
  <si>
    <t>Шпиталь Юлія Олександрівна</t>
  </si>
  <si>
    <t>IU_kf_211</t>
  </si>
  <si>
    <t>Юхимчук Антоніна Вікторівна</t>
  </si>
  <si>
    <t>Тереблянський опорний ліцей Буштинської селищної ради Тячівського району Закарпатської області</t>
  </si>
  <si>
    <t>IU_kf_212</t>
  </si>
  <si>
    <t>Якимчук Оксана Віталіївна</t>
  </si>
  <si>
    <t>Рівненський ліцей №27</t>
  </si>
  <si>
    <t>IU_kf_213</t>
  </si>
  <si>
    <t>Яновський Анатолій Олександрович</t>
  </si>
  <si>
    <t>Міжнародна академічна школа "Одеса"</t>
  </si>
  <si>
    <t>IU_kf_214</t>
  </si>
  <si>
    <t>Яременко Любов Григорівна</t>
  </si>
  <si>
    <t>IU_kf_215</t>
  </si>
  <si>
    <t>Яселькіс Аліна Василівна</t>
  </si>
  <si>
    <t>заклад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</si>
</sst>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Fmz22r9rRYJDDREzHVWu" TargetMode="External"/><Relationship Id="rId21" Type="http://schemas.openxmlformats.org/officeDocument/2006/relationships/hyperlink" Target="https://talan.bank.gov.ua/get-user-certificate/Fmz22uIIaVX2YvHDgiSP" TargetMode="External"/><Relationship Id="rId42" Type="http://schemas.openxmlformats.org/officeDocument/2006/relationships/hyperlink" Target="https://talan.bank.gov.ua/get-user-certificate/Fmz220uVyRU9sdB4fTyC" TargetMode="External"/><Relationship Id="rId63" Type="http://schemas.openxmlformats.org/officeDocument/2006/relationships/hyperlink" Target="https://talan.bank.gov.ua/get-user-certificate/Fmz22__u3PVKPK7GpSie" TargetMode="External"/><Relationship Id="rId84" Type="http://schemas.openxmlformats.org/officeDocument/2006/relationships/hyperlink" Target="https://talan.bank.gov.ua/get-user-certificate/Fmz22pR4h8kluAIUKjEP" TargetMode="External"/><Relationship Id="rId138" Type="http://schemas.openxmlformats.org/officeDocument/2006/relationships/hyperlink" Target="https://talan.bank.gov.ua/get-user-certificate/Fmz22fNT2FxojcNP4T6-" TargetMode="External"/><Relationship Id="rId159" Type="http://schemas.openxmlformats.org/officeDocument/2006/relationships/hyperlink" Target="https://talan.bank.gov.ua/get-user-certificate/Fmz228dEBu6xx704SDGQ" TargetMode="External"/><Relationship Id="rId170" Type="http://schemas.openxmlformats.org/officeDocument/2006/relationships/hyperlink" Target="https://talan.bank.gov.ua/get-user-certificate/Fmz22R34nBmMvUeWL6XA" TargetMode="External"/><Relationship Id="rId191" Type="http://schemas.openxmlformats.org/officeDocument/2006/relationships/hyperlink" Target="https://talan.bank.gov.ua/get-user-certificate/Fmz22OF4pnXDXxKegsJI" TargetMode="External"/><Relationship Id="rId205" Type="http://schemas.openxmlformats.org/officeDocument/2006/relationships/hyperlink" Target="https://talan.bank.gov.ua/get-user-certificate/Fmz22eWg2KYMw6BVliCt" TargetMode="External"/><Relationship Id="rId107" Type="http://schemas.openxmlformats.org/officeDocument/2006/relationships/hyperlink" Target="https://talan.bank.gov.ua/get-user-certificate/Fmz2299EWmIQtoaaQNXU" TargetMode="External"/><Relationship Id="rId11" Type="http://schemas.openxmlformats.org/officeDocument/2006/relationships/hyperlink" Target="https://talan.bank.gov.ua/get-user-certificate/Fmz220dHOm7W6byKr6AX" TargetMode="External"/><Relationship Id="rId32" Type="http://schemas.openxmlformats.org/officeDocument/2006/relationships/hyperlink" Target="https://talan.bank.gov.ua/get-user-certificate/Fmz22LJgHjP78kFur6uY" TargetMode="External"/><Relationship Id="rId53" Type="http://schemas.openxmlformats.org/officeDocument/2006/relationships/hyperlink" Target="https://talan.bank.gov.ua/get-user-certificate/Fmz22qCaElmwcN1M63W9" TargetMode="External"/><Relationship Id="rId74" Type="http://schemas.openxmlformats.org/officeDocument/2006/relationships/hyperlink" Target="https://talan.bank.gov.ua/get-user-certificate/Fmz22rG57IItJOz_usTj" TargetMode="External"/><Relationship Id="rId128" Type="http://schemas.openxmlformats.org/officeDocument/2006/relationships/hyperlink" Target="https://talan.bank.gov.ua/get-user-certificate/Fmz22C7Gr-xcT2HK2sv7" TargetMode="External"/><Relationship Id="rId149" Type="http://schemas.openxmlformats.org/officeDocument/2006/relationships/hyperlink" Target="https://talan.bank.gov.ua/get-user-certificate/Fmz22XMpUPar4-hkwdQ5" TargetMode="External"/><Relationship Id="rId5" Type="http://schemas.openxmlformats.org/officeDocument/2006/relationships/hyperlink" Target="https://talan.bank.gov.ua/get-user-certificate/Fmz22cK8LpTJ3q_jxyfI" TargetMode="External"/><Relationship Id="rId95" Type="http://schemas.openxmlformats.org/officeDocument/2006/relationships/hyperlink" Target="https://talan.bank.gov.ua/get-user-certificate/Fmz22dPq_ROcprmmc6g9" TargetMode="External"/><Relationship Id="rId160" Type="http://schemas.openxmlformats.org/officeDocument/2006/relationships/hyperlink" Target="https://talan.bank.gov.ua/get-user-certificate/Fmz22XexvzZCXIweg9EV" TargetMode="External"/><Relationship Id="rId181" Type="http://schemas.openxmlformats.org/officeDocument/2006/relationships/hyperlink" Target="https://talan.bank.gov.ua/get-user-certificate/Fmz22LKafv60rlzKbwx0" TargetMode="External"/><Relationship Id="rId216" Type="http://schemas.openxmlformats.org/officeDocument/2006/relationships/printerSettings" Target="../printerSettings/printerSettings1.bin"/><Relationship Id="rId22" Type="http://schemas.openxmlformats.org/officeDocument/2006/relationships/hyperlink" Target="https://talan.bank.gov.ua/get-user-certificate/Fmz22H7KgzZZw3w90Cg9" TargetMode="External"/><Relationship Id="rId43" Type="http://schemas.openxmlformats.org/officeDocument/2006/relationships/hyperlink" Target="https://talan.bank.gov.ua/get-user-certificate/Fmz22ENJLM2hT95eMb6u" TargetMode="External"/><Relationship Id="rId64" Type="http://schemas.openxmlformats.org/officeDocument/2006/relationships/hyperlink" Target="https://talan.bank.gov.ua/get-user-certificate/Fmz22atV-AK0G984er5g" TargetMode="External"/><Relationship Id="rId118" Type="http://schemas.openxmlformats.org/officeDocument/2006/relationships/hyperlink" Target="https://talan.bank.gov.ua/get-user-certificate/Fmz22Dr6ZLz325GfS4yK" TargetMode="External"/><Relationship Id="rId139" Type="http://schemas.openxmlformats.org/officeDocument/2006/relationships/hyperlink" Target="https://talan.bank.gov.ua/get-user-certificate/Fmz22NwEj_SBVqU-qS3X" TargetMode="External"/><Relationship Id="rId85" Type="http://schemas.openxmlformats.org/officeDocument/2006/relationships/hyperlink" Target="https://talan.bank.gov.ua/get-user-certificate/Fmz22R-MYhofNsjU9CDD" TargetMode="External"/><Relationship Id="rId150" Type="http://schemas.openxmlformats.org/officeDocument/2006/relationships/hyperlink" Target="https://talan.bank.gov.ua/get-user-certificate/Fmz22twLMqwPPHZcGxyG" TargetMode="External"/><Relationship Id="rId171" Type="http://schemas.openxmlformats.org/officeDocument/2006/relationships/hyperlink" Target="https://talan.bank.gov.ua/get-user-certificate/Fmz22qwxz-nvymgPN-09" TargetMode="External"/><Relationship Id="rId192" Type="http://schemas.openxmlformats.org/officeDocument/2006/relationships/hyperlink" Target="https://talan.bank.gov.ua/get-user-certificate/Fmz221ZiDOvwtC3BF1xP" TargetMode="External"/><Relationship Id="rId206" Type="http://schemas.openxmlformats.org/officeDocument/2006/relationships/hyperlink" Target="https://talan.bank.gov.ua/get-user-certificate/Fmz22y3br1AbhjNbRkcj" TargetMode="External"/><Relationship Id="rId12" Type="http://schemas.openxmlformats.org/officeDocument/2006/relationships/hyperlink" Target="https://talan.bank.gov.ua/get-user-certificate/Fmz22vyYC36cBlz988ur" TargetMode="External"/><Relationship Id="rId33" Type="http://schemas.openxmlformats.org/officeDocument/2006/relationships/hyperlink" Target="https://talan.bank.gov.ua/get-user-certificate/Fmz22GK170Jg5d9TuLhT" TargetMode="External"/><Relationship Id="rId108" Type="http://schemas.openxmlformats.org/officeDocument/2006/relationships/hyperlink" Target="https://talan.bank.gov.ua/get-user-certificate/Fmz22vWXGEBMZhqUrDu8" TargetMode="External"/><Relationship Id="rId129" Type="http://schemas.openxmlformats.org/officeDocument/2006/relationships/hyperlink" Target="https://talan.bank.gov.ua/get-user-certificate/Fmz22YbFzBr3rw43XWg0" TargetMode="External"/><Relationship Id="rId54" Type="http://schemas.openxmlformats.org/officeDocument/2006/relationships/hyperlink" Target="https://talan.bank.gov.ua/get-user-certificate/Fmz22MrypKWCwENwtBD3" TargetMode="External"/><Relationship Id="rId75" Type="http://schemas.openxmlformats.org/officeDocument/2006/relationships/hyperlink" Target="https://talan.bank.gov.ua/get-user-certificate/Fmz220avPvfKAvjCeJIv" TargetMode="External"/><Relationship Id="rId96" Type="http://schemas.openxmlformats.org/officeDocument/2006/relationships/hyperlink" Target="https://talan.bank.gov.ua/get-user-certificate/Fmz227QNFTL_gruD9MHE" TargetMode="External"/><Relationship Id="rId140" Type="http://schemas.openxmlformats.org/officeDocument/2006/relationships/hyperlink" Target="https://talan.bank.gov.ua/get-user-certificate/Fmz22kAd30sbudgyo9zr" TargetMode="External"/><Relationship Id="rId161" Type="http://schemas.openxmlformats.org/officeDocument/2006/relationships/hyperlink" Target="https://talan.bank.gov.ua/get-user-certificate/Fmz22QvyKYVDxDz3FFhx" TargetMode="External"/><Relationship Id="rId182" Type="http://schemas.openxmlformats.org/officeDocument/2006/relationships/hyperlink" Target="https://talan.bank.gov.ua/get-user-certificate/Fmz22TO23Nc2ro7opy45" TargetMode="External"/><Relationship Id="rId6" Type="http://schemas.openxmlformats.org/officeDocument/2006/relationships/hyperlink" Target="https://talan.bank.gov.ua/get-user-certificate/Fmz225pPWiazMVj7fLEc" TargetMode="External"/><Relationship Id="rId23" Type="http://schemas.openxmlformats.org/officeDocument/2006/relationships/hyperlink" Target="https://talan.bank.gov.ua/get-user-certificate/Fmz221_sp_PiTWq_HRIK" TargetMode="External"/><Relationship Id="rId119" Type="http://schemas.openxmlformats.org/officeDocument/2006/relationships/hyperlink" Target="https://talan.bank.gov.ua/get-user-certificate/Fmz22e9RRn9Hd_pVMmCb" TargetMode="External"/><Relationship Id="rId44" Type="http://schemas.openxmlformats.org/officeDocument/2006/relationships/hyperlink" Target="https://talan.bank.gov.ua/get-user-certificate/Fmz226bNp7Z_FhAs5HGx" TargetMode="External"/><Relationship Id="rId65" Type="http://schemas.openxmlformats.org/officeDocument/2006/relationships/hyperlink" Target="https://talan.bank.gov.ua/get-user-certificate/Fmz22ADKjUcYHTiIj2mA" TargetMode="External"/><Relationship Id="rId86" Type="http://schemas.openxmlformats.org/officeDocument/2006/relationships/hyperlink" Target="https://talan.bank.gov.ua/get-user-certificate/Fmz22jSCepoty2OaBjI-" TargetMode="External"/><Relationship Id="rId130" Type="http://schemas.openxmlformats.org/officeDocument/2006/relationships/hyperlink" Target="https://talan.bank.gov.ua/get-user-certificate/Fmz22uXU88UyH_bJdCQX" TargetMode="External"/><Relationship Id="rId151" Type="http://schemas.openxmlformats.org/officeDocument/2006/relationships/hyperlink" Target="https://talan.bank.gov.ua/get-user-certificate/Fmz22gOJvDXdD8EXOBBb" TargetMode="External"/><Relationship Id="rId172" Type="http://schemas.openxmlformats.org/officeDocument/2006/relationships/hyperlink" Target="https://talan.bank.gov.ua/get-user-certificate/Fmz22vGc-xBBbGqFpSGQ" TargetMode="External"/><Relationship Id="rId193" Type="http://schemas.openxmlformats.org/officeDocument/2006/relationships/hyperlink" Target="https://talan.bank.gov.ua/get-user-certificate/Fmz22upxWK-GMnx_nwlE" TargetMode="External"/><Relationship Id="rId207" Type="http://schemas.openxmlformats.org/officeDocument/2006/relationships/hyperlink" Target="https://talan.bank.gov.ua/get-user-certificate/Fmz22mbsOEkUIzodwiP_" TargetMode="External"/><Relationship Id="rId13" Type="http://schemas.openxmlformats.org/officeDocument/2006/relationships/hyperlink" Target="https://talan.bank.gov.ua/get-user-certificate/Fmz22a96qXio5PkMW5A6" TargetMode="External"/><Relationship Id="rId109" Type="http://schemas.openxmlformats.org/officeDocument/2006/relationships/hyperlink" Target="https://talan.bank.gov.ua/get-user-certificate/Fmz22AQ8bCowlBsEFbkV" TargetMode="External"/><Relationship Id="rId34" Type="http://schemas.openxmlformats.org/officeDocument/2006/relationships/hyperlink" Target="https://talan.bank.gov.ua/get-user-certificate/Fmz22P8QF9SJgCW3qrZg" TargetMode="External"/><Relationship Id="rId55" Type="http://schemas.openxmlformats.org/officeDocument/2006/relationships/hyperlink" Target="https://talan.bank.gov.ua/get-user-certificate/Fmz22Uf3iMLiHszCKvdh" TargetMode="External"/><Relationship Id="rId76" Type="http://schemas.openxmlformats.org/officeDocument/2006/relationships/hyperlink" Target="https://talan.bank.gov.ua/get-user-certificate/Fmz227D-3HrTp6Lp3zlz" TargetMode="External"/><Relationship Id="rId97" Type="http://schemas.openxmlformats.org/officeDocument/2006/relationships/hyperlink" Target="https://talan.bank.gov.ua/get-user-certificate/Fmz22OaBNxpHEN7UPVca" TargetMode="External"/><Relationship Id="rId120" Type="http://schemas.openxmlformats.org/officeDocument/2006/relationships/hyperlink" Target="https://talan.bank.gov.ua/get-user-certificate/Fmz22JbYVrEHGYu0ZpkG" TargetMode="External"/><Relationship Id="rId141" Type="http://schemas.openxmlformats.org/officeDocument/2006/relationships/hyperlink" Target="https://talan.bank.gov.ua/get-user-certificate/Fmz22LqTY8wmsKI-xJhx" TargetMode="External"/><Relationship Id="rId7" Type="http://schemas.openxmlformats.org/officeDocument/2006/relationships/hyperlink" Target="https://talan.bank.gov.ua/get-user-certificate/Fmz22QGWfVT-MmpEDueh" TargetMode="External"/><Relationship Id="rId162" Type="http://schemas.openxmlformats.org/officeDocument/2006/relationships/hyperlink" Target="https://talan.bank.gov.ua/get-user-certificate/Fmz2213s5HUMQ4j5kHIK" TargetMode="External"/><Relationship Id="rId183" Type="http://schemas.openxmlformats.org/officeDocument/2006/relationships/hyperlink" Target="https://talan.bank.gov.ua/get-user-certificate/Fmz22SpD4aXfzKeGJLTF" TargetMode="External"/><Relationship Id="rId24" Type="http://schemas.openxmlformats.org/officeDocument/2006/relationships/hyperlink" Target="https://talan.bank.gov.ua/get-user-certificate/Fmz22x0_aVgp4gLIOOGn" TargetMode="External"/><Relationship Id="rId45" Type="http://schemas.openxmlformats.org/officeDocument/2006/relationships/hyperlink" Target="https://talan.bank.gov.ua/get-user-certificate/Fmz22UPhuPK_A_pEn81J" TargetMode="External"/><Relationship Id="rId66" Type="http://schemas.openxmlformats.org/officeDocument/2006/relationships/hyperlink" Target="https://talan.bank.gov.ua/get-user-certificate/Fmz22U5bXvhdqGwfi3IR" TargetMode="External"/><Relationship Id="rId87" Type="http://schemas.openxmlformats.org/officeDocument/2006/relationships/hyperlink" Target="https://talan.bank.gov.ua/get-user-certificate/Fmz22FLZtIv7p5SNa3UW" TargetMode="External"/><Relationship Id="rId110" Type="http://schemas.openxmlformats.org/officeDocument/2006/relationships/hyperlink" Target="https://talan.bank.gov.ua/get-user-certificate/Fmz22OgTR8Vh4ILr83Yd" TargetMode="External"/><Relationship Id="rId131" Type="http://schemas.openxmlformats.org/officeDocument/2006/relationships/hyperlink" Target="https://talan.bank.gov.ua/get-user-certificate/Fmz22eBQ-eeAIk1G00QN" TargetMode="External"/><Relationship Id="rId152" Type="http://schemas.openxmlformats.org/officeDocument/2006/relationships/hyperlink" Target="https://talan.bank.gov.ua/get-user-certificate/Fmz22UD1YUkwzj211jaI" TargetMode="External"/><Relationship Id="rId173" Type="http://schemas.openxmlformats.org/officeDocument/2006/relationships/hyperlink" Target="https://talan.bank.gov.ua/get-user-certificate/Fmz22TSOSeMsg6AA8Jbg" TargetMode="External"/><Relationship Id="rId194" Type="http://schemas.openxmlformats.org/officeDocument/2006/relationships/hyperlink" Target="https://talan.bank.gov.ua/get-user-certificate/Fmz22BCDVjaEHPTasti1" TargetMode="External"/><Relationship Id="rId208" Type="http://schemas.openxmlformats.org/officeDocument/2006/relationships/hyperlink" Target="https://talan.bank.gov.ua/get-user-certificate/Fmz22Lu-4b53YksZfAUS" TargetMode="External"/><Relationship Id="rId19" Type="http://schemas.openxmlformats.org/officeDocument/2006/relationships/hyperlink" Target="https://talan.bank.gov.ua/get-user-certificate/Fmz227OkwgLWuVA22tkq" TargetMode="External"/><Relationship Id="rId14" Type="http://schemas.openxmlformats.org/officeDocument/2006/relationships/hyperlink" Target="https://talan.bank.gov.ua/get-user-certificate/Fmz22ET8kDtzKhwns-CU" TargetMode="External"/><Relationship Id="rId30" Type="http://schemas.openxmlformats.org/officeDocument/2006/relationships/hyperlink" Target="https://talan.bank.gov.ua/get-user-certificate/Fmz22eOoT-mKKqsl7V4b" TargetMode="External"/><Relationship Id="rId35" Type="http://schemas.openxmlformats.org/officeDocument/2006/relationships/hyperlink" Target="https://talan.bank.gov.ua/get-user-certificate/Fmz22wzk9NDg0iKT5vKu" TargetMode="External"/><Relationship Id="rId56" Type="http://schemas.openxmlformats.org/officeDocument/2006/relationships/hyperlink" Target="https://talan.bank.gov.ua/get-user-certificate/Fmz22SXt7t0gbF5IejYr" TargetMode="External"/><Relationship Id="rId77" Type="http://schemas.openxmlformats.org/officeDocument/2006/relationships/hyperlink" Target="https://talan.bank.gov.ua/get-user-certificate/Fmz22Sx2RgRueBD2pDIc" TargetMode="External"/><Relationship Id="rId100" Type="http://schemas.openxmlformats.org/officeDocument/2006/relationships/hyperlink" Target="https://talan.bank.gov.ua/get-user-certificate/Fmz22Y4lhq6WDEP68ngL" TargetMode="External"/><Relationship Id="rId105" Type="http://schemas.openxmlformats.org/officeDocument/2006/relationships/hyperlink" Target="https://talan.bank.gov.ua/get-user-certificate/Fmz22rNo-T8udnQUVveU" TargetMode="External"/><Relationship Id="rId126" Type="http://schemas.openxmlformats.org/officeDocument/2006/relationships/hyperlink" Target="https://talan.bank.gov.ua/get-user-certificate/Fmz22HrHiqehYPtAESwj" TargetMode="External"/><Relationship Id="rId147" Type="http://schemas.openxmlformats.org/officeDocument/2006/relationships/hyperlink" Target="https://talan.bank.gov.ua/get-user-certificate/Fmz22gaz6_Jl-2IGAtge" TargetMode="External"/><Relationship Id="rId168" Type="http://schemas.openxmlformats.org/officeDocument/2006/relationships/hyperlink" Target="https://talan.bank.gov.ua/get-user-certificate/Fmz22HNZIGXcVYKfzdrx" TargetMode="External"/><Relationship Id="rId8" Type="http://schemas.openxmlformats.org/officeDocument/2006/relationships/hyperlink" Target="https://talan.bank.gov.ua/get-user-certificate/Fmz22Rp-jcO0VwL8wL7Q" TargetMode="External"/><Relationship Id="rId51" Type="http://schemas.openxmlformats.org/officeDocument/2006/relationships/hyperlink" Target="https://talan.bank.gov.ua/get-user-certificate/Fmz22wrigN59XQRsw_3T" TargetMode="External"/><Relationship Id="rId72" Type="http://schemas.openxmlformats.org/officeDocument/2006/relationships/hyperlink" Target="https://talan.bank.gov.ua/get-user-certificate/Fmz22oSMPAmFsVyryVY2" TargetMode="External"/><Relationship Id="rId93" Type="http://schemas.openxmlformats.org/officeDocument/2006/relationships/hyperlink" Target="https://talan.bank.gov.ua/get-user-certificate/Fmz22E1wbUAIqMLHk62B" TargetMode="External"/><Relationship Id="rId98" Type="http://schemas.openxmlformats.org/officeDocument/2006/relationships/hyperlink" Target="https://talan.bank.gov.ua/get-user-certificate/Fmz22KdzebfocBHgBeGO" TargetMode="External"/><Relationship Id="rId121" Type="http://schemas.openxmlformats.org/officeDocument/2006/relationships/hyperlink" Target="https://talan.bank.gov.ua/get-user-certificate/Fmz22BFxLA8gVU7esGg0" TargetMode="External"/><Relationship Id="rId142" Type="http://schemas.openxmlformats.org/officeDocument/2006/relationships/hyperlink" Target="https://talan.bank.gov.ua/get-user-certificate/Fmz22lRQ7P6Wcl1JoyR-" TargetMode="External"/><Relationship Id="rId163" Type="http://schemas.openxmlformats.org/officeDocument/2006/relationships/hyperlink" Target="https://talan.bank.gov.ua/get-user-certificate/Fmz22aYb7LmSAv-mVB40" TargetMode="External"/><Relationship Id="rId184" Type="http://schemas.openxmlformats.org/officeDocument/2006/relationships/hyperlink" Target="https://talan.bank.gov.ua/get-user-certificate/Fmz22qA8Wauv9u7R80uG" TargetMode="External"/><Relationship Id="rId189" Type="http://schemas.openxmlformats.org/officeDocument/2006/relationships/hyperlink" Target="https://talan.bank.gov.ua/get-user-certificate/Fmz229hPuwx_JjoAcVw6" TargetMode="External"/><Relationship Id="rId3" Type="http://schemas.openxmlformats.org/officeDocument/2006/relationships/hyperlink" Target="https://talan.bank.gov.ua/get-user-certificate/Fmz22M2qCw5IgU9J1ZwT" TargetMode="External"/><Relationship Id="rId214" Type="http://schemas.openxmlformats.org/officeDocument/2006/relationships/hyperlink" Target="https://talan.bank.gov.ua/get-user-certificate/Fmz22ESUKezdsejhpyC_" TargetMode="External"/><Relationship Id="rId25" Type="http://schemas.openxmlformats.org/officeDocument/2006/relationships/hyperlink" Target="https://talan.bank.gov.ua/get-user-certificate/Fmz227mcc2w31cKJqOoe" TargetMode="External"/><Relationship Id="rId46" Type="http://schemas.openxmlformats.org/officeDocument/2006/relationships/hyperlink" Target="https://talan.bank.gov.ua/get-user-certificate/Fmz223kh8DNnxVSJieLr" TargetMode="External"/><Relationship Id="rId67" Type="http://schemas.openxmlformats.org/officeDocument/2006/relationships/hyperlink" Target="https://talan.bank.gov.ua/get-user-certificate/Fmz22Srg1YMDcBJ7Nqvb" TargetMode="External"/><Relationship Id="rId116" Type="http://schemas.openxmlformats.org/officeDocument/2006/relationships/hyperlink" Target="https://talan.bank.gov.ua/get-user-certificate/Fmz22hhsSka8_HRHZLh8" TargetMode="External"/><Relationship Id="rId137" Type="http://schemas.openxmlformats.org/officeDocument/2006/relationships/hyperlink" Target="https://talan.bank.gov.ua/get-user-certificate/Fmz22Gw8wF2k4hRviJiT" TargetMode="External"/><Relationship Id="rId158" Type="http://schemas.openxmlformats.org/officeDocument/2006/relationships/hyperlink" Target="https://talan.bank.gov.ua/get-user-certificate/Fmz22PPDuxgu7SKRxAiZ" TargetMode="External"/><Relationship Id="rId20" Type="http://schemas.openxmlformats.org/officeDocument/2006/relationships/hyperlink" Target="https://talan.bank.gov.ua/get-user-certificate/Fmz22nCz955nJR4TaJwC" TargetMode="External"/><Relationship Id="rId41" Type="http://schemas.openxmlformats.org/officeDocument/2006/relationships/hyperlink" Target="https://talan.bank.gov.ua/get-user-certificate/Fmz22lfTUmjnCPNIWAPY" TargetMode="External"/><Relationship Id="rId62" Type="http://schemas.openxmlformats.org/officeDocument/2006/relationships/hyperlink" Target="https://talan.bank.gov.ua/get-user-certificate/Fmz22jcJ3V7Tcs_Iogux" TargetMode="External"/><Relationship Id="rId83" Type="http://schemas.openxmlformats.org/officeDocument/2006/relationships/hyperlink" Target="https://talan.bank.gov.ua/get-user-certificate/Fmz22Wg1j5IF52Y3M766" TargetMode="External"/><Relationship Id="rId88" Type="http://schemas.openxmlformats.org/officeDocument/2006/relationships/hyperlink" Target="https://talan.bank.gov.ua/get-user-certificate/Fmz222qE4s3nk39IEpY7" TargetMode="External"/><Relationship Id="rId111" Type="http://schemas.openxmlformats.org/officeDocument/2006/relationships/hyperlink" Target="https://talan.bank.gov.ua/get-user-certificate/Fmz22iLHhTgTAOQd13hp" TargetMode="External"/><Relationship Id="rId132" Type="http://schemas.openxmlformats.org/officeDocument/2006/relationships/hyperlink" Target="https://talan.bank.gov.ua/get-user-certificate/Fmz22rFgQX9jvwWImkOh" TargetMode="External"/><Relationship Id="rId153" Type="http://schemas.openxmlformats.org/officeDocument/2006/relationships/hyperlink" Target="https://talan.bank.gov.ua/get-user-certificate/Fmz22_RjsblmMWUPhcr-" TargetMode="External"/><Relationship Id="rId174" Type="http://schemas.openxmlformats.org/officeDocument/2006/relationships/hyperlink" Target="https://talan.bank.gov.ua/get-user-certificate/Fmz22RRitWmPmARZ6AKP" TargetMode="External"/><Relationship Id="rId179" Type="http://schemas.openxmlformats.org/officeDocument/2006/relationships/hyperlink" Target="https://talan.bank.gov.ua/get-user-certificate/Fmz22QsPlwzxiwjkUQWu" TargetMode="External"/><Relationship Id="rId195" Type="http://schemas.openxmlformats.org/officeDocument/2006/relationships/hyperlink" Target="https://talan.bank.gov.ua/get-user-certificate/Fmz22TX8tQsgFTsvf9CR" TargetMode="External"/><Relationship Id="rId209" Type="http://schemas.openxmlformats.org/officeDocument/2006/relationships/hyperlink" Target="https://talan.bank.gov.ua/get-user-certificate/Fmz228llECgg7b-DKrNy" TargetMode="External"/><Relationship Id="rId190" Type="http://schemas.openxmlformats.org/officeDocument/2006/relationships/hyperlink" Target="https://talan.bank.gov.ua/get-user-certificate/Fmz220b8Q57C0XX7uX0b" TargetMode="External"/><Relationship Id="rId204" Type="http://schemas.openxmlformats.org/officeDocument/2006/relationships/hyperlink" Target="https://talan.bank.gov.ua/get-user-certificate/Fmz228ML9SiXyLiqZH4M" TargetMode="External"/><Relationship Id="rId15" Type="http://schemas.openxmlformats.org/officeDocument/2006/relationships/hyperlink" Target="https://talan.bank.gov.ua/get-user-certificate/Fmz22Ro_jxmeBm7Fl2RQ" TargetMode="External"/><Relationship Id="rId36" Type="http://schemas.openxmlformats.org/officeDocument/2006/relationships/hyperlink" Target="https://talan.bank.gov.ua/get-user-certificate/Fmz22FGEBkoACCX1WqOx" TargetMode="External"/><Relationship Id="rId57" Type="http://schemas.openxmlformats.org/officeDocument/2006/relationships/hyperlink" Target="https://talan.bank.gov.ua/get-user-certificate/Fmz221-p6AmLliMM_zMe" TargetMode="External"/><Relationship Id="rId106" Type="http://schemas.openxmlformats.org/officeDocument/2006/relationships/hyperlink" Target="https://talan.bank.gov.ua/get-user-certificate/Fmz22ethbSmKQAGJZ-An" TargetMode="External"/><Relationship Id="rId127" Type="http://schemas.openxmlformats.org/officeDocument/2006/relationships/hyperlink" Target="https://talan.bank.gov.ua/get-user-certificate/Fmz22GXx8R6rLdI-SGWE" TargetMode="External"/><Relationship Id="rId10" Type="http://schemas.openxmlformats.org/officeDocument/2006/relationships/hyperlink" Target="https://talan.bank.gov.ua/get-user-certificate/Fmz22T-90Utoxnoxrm6_" TargetMode="External"/><Relationship Id="rId31" Type="http://schemas.openxmlformats.org/officeDocument/2006/relationships/hyperlink" Target="https://talan.bank.gov.ua/get-user-certificate/Fmz22aAaC1xFYCDySefF" TargetMode="External"/><Relationship Id="rId52" Type="http://schemas.openxmlformats.org/officeDocument/2006/relationships/hyperlink" Target="https://talan.bank.gov.ua/get-user-certificate/Fmz22T9g61iBbqbZ_0Xw" TargetMode="External"/><Relationship Id="rId73" Type="http://schemas.openxmlformats.org/officeDocument/2006/relationships/hyperlink" Target="https://talan.bank.gov.ua/get-user-certificate/Fmz2274S8-VtXuWTn0db" TargetMode="External"/><Relationship Id="rId78" Type="http://schemas.openxmlformats.org/officeDocument/2006/relationships/hyperlink" Target="https://talan.bank.gov.ua/get-user-certificate/Fmz22FboQu7wOvmLVygm" TargetMode="External"/><Relationship Id="rId94" Type="http://schemas.openxmlformats.org/officeDocument/2006/relationships/hyperlink" Target="https://talan.bank.gov.ua/get-user-certificate/Fmz22bqjojgRD1pi4gyl" TargetMode="External"/><Relationship Id="rId99" Type="http://schemas.openxmlformats.org/officeDocument/2006/relationships/hyperlink" Target="https://talan.bank.gov.ua/get-user-certificate/Fmz225jTkSCTtQJC8fRL" TargetMode="External"/><Relationship Id="rId101" Type="http://schemas.openxmlformats.org/officeDocument/2006/relationships/hyperlink" Target="https://talan.bank.gov.ua/get-user-certificate/Fmz22s-EFiLaR6uLCUa6" TargetMode="External"/><Relationship Id="rId122" Type="http://schemas.openxmlformats.org/officeDocument/2006/relationships/hyperlink" Target="https://talan.bank.gov.ua/get-user-certificate/Fmz22UcT4TXnHs3ciM8l" TargetMode="External"/><Relationship Id="rId143" Type="http://schemas.openxmlformats.org/officeDocument/2006/relationships/hyperlink" Target="https://talan.bank.gov.ua/get-user-certificate/Fmz22Ahi3wD_CMKHXRhg" TargetMode="External"/><Relationship Id="rId148" Type="http://schemas.openxmlformats.org/officeDocument/2006/relationships/hyperlink" Target="https://talan.bank.gov.ua/get-user-certificate/Fmz22Fp-PyGjavVEOd6A" TargetMode="External"/><Relationship Id="rId164" Type="http://schemas.openxmlformats.org/officeDocument/2006/relationships/hyperlink" Target="https://talan.bank.gov.ua/get-user-certificate/Fmz221H1vRTJPLd2zBCy" TargetMode="External"/><Relationship Id="rId169" Type="http://schemas.openxmlformats.org/officeDocument/2006/relationships/hyperlink" Target="https://talan.bank.gov.ua/get-user-certificate/Fmz22Bj6H39bONBvXgbL" TargetMode="External"/><Relationship Id="rId185" Type="http://schemas.openxmlformats.org/officeDocument/2006/relationships/hyperlink" Target="https://talan.bank.gov.ua/get-user-certificate/Fmz22nwfDF87SsWUq5hh" TargetMode="External"/><Relationship Id="rId4" Type="http://schemas.openxmlformats.org/officeDocument/2006/relationships/hyperlink" Target="https://talan.bank.gov.ua/get-user-certificate/Fmz22URNeQ1rmq9lvBvq" TargetMode="External"/><Relationship Id="rId9" Type="http://schemas.openxmlformats.org/officeDocument/2006/relationships/hyperlink" Target="https://talan.bank.gov.ua/get-user-certificate/Fmz22XRV2PUzfM3cH-XP" TargetMode="External"/><Relationship Id="rId180" Type="http://schemas.openxmlformats.org/officeDocument/2006/relationships/hyperlink" Target="https://talan.bank.gov.ua/get-user-certificate/Fmz22r-cpwzvGe-Uky27" TargetMode="External"/><Relationship Id="rId210" Type="http://schemas.openxmlformats.org/officeDocument/2006/relationships/hyperlink" Target="https://talan.bank.gov.ua/get-user-certificate/Fmz22CwOYOWP2voMjaIn" TargetMode="External"/><Relationship Id="rId215" Type="http://schemas.openxmlformats.org/officeDocument/2006/relationships/hyperlink" Target="https://talan.bank.gov.ua/get-user-certificate/Fmz22z6G4DSf5V6hubse" TargetMode="External"/><Relationship Id="rId26" Type="http://schemas.openxmlformats.org/officeDocument/2006/relationships/hyperlink" Target="https://talan.bank.gov.ua/get-user-certificate/Fmz224mTiRP1F7q0U7Xc" TargetMode="External"/><Relationship Id="rId47" Type="http://schemas.openxmlformats.org/officeDocument/2006/relationships/hyperlink" Target="https://talan.bank.gov.ua/get-user-certificate/Fmz22rl1F46vRBUiFwsJ" TargetMode="External"/><Relationship Id="rId68" Type="http://schemas.openxmlformats.org/officeDocument/2006/relationships/hyperlink" Target="https://talan.bank.gov.ua/get-user-certificate/Fmz22ouqKmTCCohv5XcG" TargetMode="External"/><Relationship Id="rId89" Type="http://schemas.openxmlformats.org/officeDocument/2006/relationships/hyperlink" Target="https://talan.bank.gov.ua/get-user-certificate/Fmz22im3cL0zBxJqDMVq" TargetMode="External"/><Relationship Id="rId112" Type="http://schemas.openxmlformats.org/officeDocument/2006/relationships/hyperlink" Target="https://talan.bank.gov.ua/get-user-certificate/Fmz22j8Race0HROesetu" TargetMode="External"/><Relationship Id="rId133" Type="http://schemas.openxmlformats.org/officeDocument/2006/relationships/hyperlink" Target="https://talan.bank.gov.ua/get-user-certificate/Fmz22Qj7ipHaiOz29miF" TargetMode="External"/><Relationship Id="rId154" Type="http://schemas.openxmlformats.org/officeDocument/2006/relationships/hyperlink" Target="https://talan.bank.gov.ua/get-user-certificate/Fmz22EXaWKXv4ciANdgz" TargetMode="External"/><Relationship Id="rId175" Type="http://schemas.openxmlformats.org/officeDocument/2006/relationships/hyperlink" Target="https://talan.bank.gov.ua/get-user-certificate/Fmz22A1gVWIB3TR1--Vl" TargetMode="External"/><Relationship Id="rId196" Type="http://schemas.openxmlformats.org/officeDocument/2006/relationships/hyperlink" Target="https://talan.bank.gov.ua/get-user-certificate/Fmz22GmsVnzvrWWxc9sg" TargetMode="External"/><Relationship Id="rId200" Type="http://schemas.openxmlformats.org/officeDocument/2006/relationships/hyperlink" Target="https://talan.bank.gov.ua/get-user-certificate/Fmz2289LEkr6QL8XT6CE" TargetMode="External"/><Relationship Id="rId16" Type="http://schemas.openxmlformats.org/officeDocument/2006/relationships/hyperlink" Target="https://talan.bank.gov.ua/get-user-certificate/Fmz22b1EdziXwsbN9izn" TargetMode="External"/><Relationship Id="rId37" Type="http://schemas.openxmlformats.org/officeDocument/2006/relationships/hyperlink" Target="https://talan.bank.gov.ua/get-user-certificate/Fmz22JrSopj2GL7lNKdT" TargetMode="External"/><Relationship Id="rId58" Type="http://schemas.openxmlformats.org/officeDocument/2006/relationships/hyperlink" Target="https://talan.bank.gov.ua/get-user-certificate/Fmz224safjOKXgHUHKGI" TargetMode="External"/><Relationship Id="rId79" Type="http://schemas.openxmlformats.org/officeDocument/2006/relationships/hyperlink" Target="https://talan.bank.gov.ua/get-user-certificate/Fmz22OLcp1dG-R3bGdzd" TargetMode="External"/><Relationship Id="rId102" Type="http://schemas.openxmlformats.org/officeDocument/2006/relationships/hyperlink" Target="https://talan.bank.gov.ua/get-user-certificate/Fmz22nXJwP6ftG37dJX_" TargetMode="External"/><Relationship Id="rId123" Type="http://schemas.openxmlformats.org/officeDocument/2006/relationships/hyperlink" Target="https://talan.bank.gov.ua/get-user-certificate/Fmz22CynXAHacufLlRtA" TargetMode="External"/><Relationship Id="rId144" Type="http://schemas.openxmlformats.org/officeDocument/2006/relationships/hyperlink" Target="https://talan.bank.gov.ua/get-user-certificate/Fmz22uiIWJ3Sk48qlnuw" TargetMode="External"/><Relationship Id="rId90" Type="http://schemas.openxmlformats.org/officeDocument/2006/relationships/hyperlink" Target="https://talan.bank.gov.ua/get-user-certificate/Fmz22dK9dvl6jca05w8g" TargetMode="External"/><Relationship Id="rId165" Type="http://schemas.openxmlformats.org/officeDocument/2006/relationships/hyperlink" Target="https://talan.bank.gov.ua/get-user-certificate/Fmz22wkFF2ax1OQTYSEF" TargetMode="External"/><Relationship Id="rId186" Type="http://schemas.openxmlformats.org/officeDocument/2006/relationships/hyperlink" Target="https://talan.bank.gov.ua/get-user-certificate/Fmz22jsYaE86e5B4ZhDF" TargetMode="External"/><Relationship Id="rId211" Type="http://schemas.openxmlformats.org/officeDocument/2006/relationships/hyperlink" Target="https://talan.bank.gov.ua/get-user-certificate/Fmz22XC_BkftYmMad6NJ" TargetMode="External"/><Relationship Id="rId27" Type="http://schemas.openxmlformats.org/officeDocument/2006/relationships/hyperlink" Target="https://talan.bank.gov.ua/get-user-certificate/Fmz22nOcsdnbUxX_hHQa" TargetMode="External"/><Relationship Id="rId48" Type="http://schemas.openxmlformats.org/officeDocument/2006/relationships/hyperlink" Target="https://talan.bank.gov.ua/get-user-certificate/Fmz22p0HZXEP3YHNiRYl" TargetMode="External"/><Relationship Id="rId69" Type="http://schemas.openxmlformats.org/officeDocument/2006/relationships/hyperlink" Target="https://talan.bank.gov.ua/get-user-certificate/Fmz22ZfjB13xHuEzkkqk" TargetMode="External"/><Relationship Id="rId113" Type="http://schemas.openxmlformats.org/officeDocument/2006/relationships/hyperlink" Target="https://talan.bank.gov.ua/get-user-certificate/Fmz22mtrF2CdVrFSoZ_C" TargetMode="External"/><Relationship Id="rId134" Type="http://schemas.openxmlformats.org/officeDocument/2006/relationships/hyperlink" Target="https://talan.bank.gov.ua/get-user-certificate/Fmz22KAa9oXskdy5ZSkQ" TargetMode="External"/><Relationship Id="rId80" Type="http://schemas.openxmlformats.org/officeDocument/2006/relationships/hyperlink" Target="https://talan.bank.gov.ua/get-user-certificate/Fmz227cm_p_93VofAAbO" TargetMode="External"/><Relationship Id="rId155" Type="http://schemas.openxmlformats.org/officeDocument/2006/relationships/hyperlink" Target="https://talan.bank.gov.ua/get-user-certificate/Fmz22z1ImNDKOTHSuF4D" TargetMode="External"/><Relationship Id="rId176" Type="http://schemas.openxmlformats.org/officeDocument/2006/relationships/hyperlink" Target="https://talan.bank.gov.ua/get-user-certificate/Fmz220pCJ8uK0jG1Wsd2" TargetMode="External"/><Relationship Id="rId197" Type="http://schemas.openxmlformats.org/officeDocument/2006/relationships/hyperlink" Target="https://talan.bank.gov.ua/get-user-certificate/Fmz227_9vR7-qzUsz80o" TargetMode="External"/><Relationship Id="rId201" Type="http://schemas.openxmlformats.org/officeDocument/2006/relationships/hyperlink" Target="https://talan.bank.gov.ua/get-user-certificate/Fmz22zJIScYOuktlfgd2" TargetMode="External"/><Relationship Id="rId17" Type="http://schemas.openxmlformats.org/officeDocument/2006/relationships/hyperlink" Target="https://talan.bank.gov.ua/get-user-certificate/Fmz22LzGBhttzMmTS08X" TargetMode="External"/><Relationship Id="rId38" Type="http://schemas.openxmlformats.org/officeDocument/2006/relationships/hyperlink" Target="https://talan.bank.gov.ua/get-user-certificate/Fmz22JoZR-9VQj8yWErH" TargetMode="External"/><Relationship Id="rId59" Type="http://schemas.openxmlformats.org/officeDocument/2006/relationships/hyperlink" Target="https://talan.bank.gov.ua/get-user-certificate/Fmz221CxzdDteZ48_Dn1" TargetMode="External"/><Relationship Id="rId103" Type="http://schemas.openxmlformats.org/officeDocument/2006/relationships/hyperlink" Target="https://talan.bank.gov.ua/get-user-certificate/Fmz22DX828gwZ8nUhlki" TargetMode="External"/><Relationship Id="rId124" Type="http://schemas.openxmlformats.org/officeDocument/2006/relationships/hyperlink" Target="https://talan.bank.gov.ua/get-user-certificate/Fmz22CyLOxe5ZyP-nNAw" TargetMode="External"/><Relationship Id="rId70" Type="http://schemas.openxmlformats.org/officeDocument/2006/relationships/hyperlink" Target="https://talan.bank.gov.ua/get-user-certificate/Fmz223tvQsRFlaCUlsgv" TargetMode="External"/><Relationship Id="rId91" Type="http://schemas.openxmlformats.org/officeDocument/2006/relationships/hyperlink" Target="https://talan.bank.gov.ua/get-user-certificate/Fmz22Y_vZuvFUq1yRFR9" TargetMode="External"/><Relationship Id="rId145" Type="http://schemas.openxmlformats.org/officeDocument/2006/relationships/hyperlink" Target="https://talan.bank.gov.ua/get-user-certificate/Fmz22CDrD-nMNub2Yckk" TargetMode="External"/><Relationship Id="rId166" Type="http://schemas.openxmlformats.org/officeDocument/2006/relationships/hyperlink" Target="https://talan.bank.gov.ua/get-user-certificate/Fmz22QPy12V5Iwp_8MWN" TargetMode="External"/><Relationship Id="rId187" Type="http://schemas.openxmlformats.org/officeDocument/2006/relationships/hyperlink" Target="https://talan.bank.gov.ua/get-user-certificate/Fmz22tnc07jbgTTxiaHn" TargetMode="External"/><Relationship Id="rId1" Type="http://schemas.openxmlformats.org/officeDocument/2006/relationships/hyperlink" Target="https://talan.bank.gov.ua/get-user-certificate/Fmz22XpFn09_1R6M_VSs" TargetMode="External"/><Relationship Id="rId212" Type="http://schemas.openxmlformats.org/officeDocument/2006/relationships/hyperlink" Target="https://talan.bank.gov.ua/get-user-certificate/Fmz22KkZ4HNvBFkFP66R" TargetMode="External"/><Relationship Id="rId28" Type="http://schemas.openxmlformats.org/officeDocument/2006/relationships/hyperlink" Target="https://talan.bank.gov.ua/get-user-certificate/Fmz22hA5eanmZa8_t_bV" TargetMode="External"/><Relationship Id="rId49" Type="http://schemas.openxmlformats.org/officeDocument/2006/relationships/hyperlink" Target="https://talan.bank.gov.ua/get-user-certificate/Fmz22WoGc1H5P565xLy5" TargetMode="External"/><Relationship Id="rId114" Type="http://schemas.openxmlformats.org/officeDocument/2006/relationships/hyperlink" Target="https://talan.bank.gov.ua/get-user-certificate/Fmz22FME8LlFdpnUBbpa" TargetMode="External"/><Relationship Id="rId60" Type="http://schemas.openxmlformats.org/officeDocument/2006/relationships/hyperlink" Target="https://talan.bank.gov.ua/get-user-certificate/Fmz22XQlLgeXfrUC6M2A" TargetMode="External"/><Relationship Id="rId81" Type="http://schemas.openxmlformats.org/officeDocument/2006/relationships/hyperlink" Target="https://talan.bank.gov.ua/get-user-certificate/Fmz224Mtv-HeyTvg12m_" TargetMode="External"/><Relationship Id="rId135" Type="http://schemas.openxmlformats.org/officeDocument/2006/relationships/hyperlink" Target="https://talan.bank.gov.ua/get-user-certificate/Fmz22ClcaV-k1cm0EM80" TargetMode="External"/><Relationship Id="rId156" Type="http://schemas.openxmlformats.org/officeDocument/2006/relationships/hyperlink" Target="https://talan.bank.gov.ua/get-user-certificate/Fmz22P6Ka0pE7dFwCdc4" TargetMode="External"/><Relationship Id="rId177" Type="http://schemas.openxmlformats.org/officeDocument/2006/relationships/hyperlink" Target="https://talan.bank.gov.ua/get-user-certificate/Fmz220k3jXhRV13nQN8W" TargetMode="External"/><Relationship Id="rId198" Type="http://schemas.openxmlformats.org/officeDocument/2006/relationships/hyperlink" Target="https://talan.bank.gov.ua/get-user-certificate/Fmz22m5F7u4Q2WDrrK1r" TargetMode="External"/><Relationship Id="rId202" Type="http://schemas.openxmlformats.org/officeDocument/2006/relationships/hyperlink" Target="https://talan.bank.gov.ua/get-user-certificate/Fmz22TS0AfEVfQt-sDh9" TargetMode="External"/><Relationship Id="rId18" Type="http://schemas.openxmlformats.org/officeDocument/2006/relationships/hyperlink" Target="https://talan.bank.gov.ua/get-user-certificate/Fmz22MgGezqm_ijDgYKT" TargetMode="External"/><Relationship Id="rId39" Type="http://schemas.openxmlformats.org/officeDocument/2006/relationships/hyperlink" Target="https://talan.bank.gov.ua/get-user-certificate/Fmz2239hlSIk_Jajh8Aq" TargetMode="External"/><Relationship Id="rId50" Type="http://schemas.openxmlformats.org/officeDocument/2006/relationships/hyperlink" Target="https://talan.bank.gov.ua/get-user-certificate/Fmz22nhiDpoNFICz2ubw" TargetMode="External"/><Relationship Id="rId104" Type="http://schemas.openxmlformats.org/officeDocument/2006/relationships/hyperlink" Target="https://talan.bank.gov.ua/get-user-certificate/Fmz22kn6lq0ayEW00-pC" TargetMode="External"/><Relationship Id="rId125" Type="http://schemas.openxmlformats.org/officeDocument/2006/relationships/hyperlink" Target="https://talan.bank.gov.ua/get-user-certificate/Fmz22xpuVbQmstuCoyiG" TargetMode="External"/><Relationship Id="rId146" Type="http://schemas.openxmlformats.org/officeDocument/2006/relationships/hyperlink" Target="https://talan.bank.gov.ua/get-user-certificate/Fmz22_TpiUXDdx2w2I3E" TargetMode="External"/><Relationship Id="rId167" Type="http://schemas.openxmlformats.org/officeDocument/2006/relationships/hyperlink" Target="https://talan.bank.gov.ua/get-user-certificate/Fmz22WPTyVVJXgix5Eeg" TargetMode="External"/><Relationship Id="rId188" Type="http://schemas.openxmlformats.org/officeDocument/2006/relationships/hyperlink" Target="https://talan.bank.gov.ua/get-user-certificate/Fmz22l5gcH3yMrPyqi0T" TargetMode="External"/><Relationship Id="rId71" Type="http://schemas.openxmlformats.org/officeDocument/2006/relationships/hyperlink" Target="https://talan.bank.gov.ua/get-user-certificate/Fmz22staVcAd3dUp9b7I" TargetMode="External"/><Relationship Id="rId92" Type="http://schemas.openxmlformats.org/officeDocument/2006/relationships/hyperlink" Target="https://talan.bank.gov.ua/get-user-certificate/Fmz22hceNMAs5IbCNYsU" TargetMode="External"/><Relationship Id="rId213" Type="http://schemas.openxmlformats.org/officeDocument/2006/relationships/hyperlink" Target="https://talan.bank.gov.ua/get-user-certificate/Fmz22xatH5WKXKe7vcUR" TargetMode="External"/><Relationship Id="rId2" Type="http://schemas.openxmlformats.org/officeDocument/2006/relationships/hyperlink" Target="https://talan.bank.gov.ua/get-user-certificate/Fmz22rj6xr1J5sSgcIWr" TargetMode="External"/><Relationship Id="rId29" Type="http://schemas.openxmlformats.org/officeDocument/2006/relationships/hyperlink" Target="https://talan.bank.gov.ua/get-user-certificate/Fmz22E1AZcogt-whibm5" TargetMode="External"/><Relationship Id="rId40" Type="http://schemas.openxmlformats.org/officeDocument/2006/relationships/hyperlink" Target="https://talan.bank.gov.ua/get-user-certificate/Fmz22GYezW7QaBnqxCvT" TargetMode="External"/><Relationship Id="rId115" Type="http://schemas.openxmlformats.org/officeDocument/2006/relationships/hyperlink" Target="https://talan.bank.gov.ua/get-user-certificate/Fmz2266hUpjkDK09wzwE" TargetMode="External"/><Relationship Id="rId136" Type="http://schemas.openxmlformats.org/officeDocument/2006/relationships/hyperlink" Target="https://talan.bank.gov.ua/get-user-certificate/Fmz222HFBDiXoOiucfXE" TargetMode="External"/><Relationship Id="rId157" Type="http://schemas.openxmlformats.org/officeDocument/2006/relationships/hyperlink" Target="https://talan.bank.gov.ua/get-user-certificate/Fmz22d6gU-ARxd_Fb_Hs" TargetMode="External"/><Relationship Id="rId178" Type="http://schemas.openxmlformats.org/officeDocument/2006/relationships/hyperlink" Target="https://talan.bank.gov.ua/get-user-certificate/Fmz22-oXpcR3zo0Mh9IL" TargetMode="External"/><Relationship Id="rId61" Type="http://schemas.openxmlformats.org/officeDocument/2006/relationships/hyperlink" Target="https://talan.bank.gov.ua/get-user-certificate/Fmz22yBhkeKR3LLdIqdl" TargetMode="External"/><Relationship Id="rId82" Type="http://schemas.openxmlformats.org/officeDocument/2006/relationships/hyperlink" Target="https://talan.bank.gov.ua/get-user-certificate/Fmz22tFIpvWLDwK1NgtB" TargetMode="External"/><Relationship Id="rId199" Type="http://schemas.openxmlformats.org/officeDocument/2006/relationships/hyperlink" Target="https://talan.bank.gov.ua/get-user-certificate/Fmz22rGUo1UhfpFYAGlK" TargetMode="External"/><Relationship Id="rId203" Type="http://schemas.openxmlformats.org/officeDocument/2006/relationships/hyperlink" Target="https://talan.bank.gov.ua/get-user-certificate/Fmz227UdOzOfv_GgvHX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6"/>
  <sheetViews>
    <sheetView tabSelected="1" workbookViewId="0">
      <selection activeCell="E11" sqref="E11"/>
    </sheetView>
  </sheetViews>
  <sheetFormatPr defaultRowHeight="14.4" x14ac:dyDescent="0.3"/>
  <cols>
    <col min="1" max="1" width="13.33203125" customWidth="1"/>
    <col min="2" max="2" width="18.6640625" customWidth="1"/>
    <col min="3" max="3" width="30.77734375" customWidth="1"/>
    <col min="4" max="4" width="50.109375" customWidth="1"/>
  </cols>
  <sheetData>
    <row r="1" spans="1:5" s="1" customFormat="1" x14ac:dyDescent="0.3">
      <c r="A1" s="1" t="s">
        <v>0</v>
      </c>
      <c r="B1" s="1" t="s">
        <v>1</v>
      </c>
      <c r="C1" s="1" t="s">
        <v>2</v>
      </c>
      <c r="D1" s="1" t="s">
        <v>619</v>
      </c>
      <c r="E1" s="1" t="s">
        <v>3</v>
      </c>
    </row>
    <row r="2" spans="1:5" x14ac:dyDescent="0.3">
      <c r="A2" t="s">
        <v>4</v>
      </c>
      <c r="B2" t="s">
        <v>5</v>
      </c>
      <c r="C2" t="s">
        <v>6</v>
      </c>
      <c r="D2" t="s">
        <v>7</v>
      </c>
      <c r="E2" t="str">
        <f>HYPERLINK("https://talan.bank.gov.ua/get-user-certificate/Fmz22XpFn09_1R6M_VSs","Завантажити сертифікат")</f>
        <v>Завантажити сертифікат</v>
      </c>
    </row>
    <row r="3" spans="1:5" x14ac:dyDescent="0.3">
      <c r="A3" t="s">
        <v>8</v>
      </c>
      <c r="B3" t="s">
        <v>5</v>
      </c>
      <c r="C3" t="s">
        <v>9</v>
      </c>
      <c r="D3" t="s">
        <v>10</v>
      </c>
      <c r="E3" t="str">
        <f>HYPERLINK("https://talan.bank.gov.ua/get-user-certificate/Fmz22rj6xr1J5sSgcIWr","Завантажити сертифікат")</f>
        <v>Завантажити сертифікат</v>
      </c>
    </row>
    <row r="4" spans="1:5" x14ac:dyDescent="0.3">
      <c r="A4" t="s">
        <v>11</v>
      </c>
      <c r="B4" t="s">
        <v>5</v>
      </c>
      <c r="C4" t="s">
        <v>12</v>
      </c>
      <c r="D4" t="s">
        <v>13</v>
      </c>
      <c r="E4" t="str">
        <f>HYPERLINK("https://talan.bank.gov.ua/get-user-certificate/Fmz22M2qCw5IgU9J1ZwT","Завантажити сертифікат")</f>
        <v>Завантажити сертифікат</v>
      </c>
    </row>
    <row r="5" spans="1:5" x14ac:dyDescent="0.3">
      <c r="A5" t="s">
        <v>14</v>
      </c>
      <c r="B5" t="s">
        <v>5</v>
      </c>
      <c r="C5" t="s">
        <v>15</v>
      </c>
      <c r="D5" t="s">
        <v>16</v>
      </c>
      <c r="E5" t="str">
        <f>HYPERLINK("https://talan.bank.gov.ua/get-user-certificate/Fmz22URNeQ1rmq9lvBvq","Завантажити сертифікат")</f>
        <v>Завантажити сертифікат</v>
      </c>
    </row>
    <row r="6" spans="1:5" x14ac:dyDescent="0.3">
      <c r="A6" t="s">
        <v>17</v>
      </c>
      <c r="B6" t="s">
        <v>5</v>
      </c>
      <c r="C6" t="s">
        <v>18</v>
      </c>
      <c r="D6" t="s">
        <v>19</v>
      </c>
      <c r="E6" t="str">
        <f>HYPERLINK("https://talan.bank.gov.ua/get-user-certificate/Fmz22cK8LpTJ3q_jxyfI","Завантажити сертифікат")</f>
        <v>Завантажити сертифікат</v>
      </c>
    </row>
    <row r="7" spans="1:5" x14ac:dyDescent="0.3">
      <c r="A7" t="s">
        <v>20</v>
      </c>
      <c r="B7" t="s">
        <v>5</v>
      </c>
      <c r="C7" t="s">
        <v>21</v>
      </c>
      <c r="D7" t="s">
        <v>22</v>
      </c>
      <c r="E7" t="str">
        <f>HYPERLINK("https://talan.bank.gov.ua/get-user-certificate/Fmz225pPWiazMVj7fLEc","Завантажити сертифікат")</f>
        <v>Завантажити сертифікат</v>
      </c>
    </row>
    <row r="8" spans="1:5" x14ac:dyDescent="0.3">
      <c r="A8" t="s">
        <v>23</v>
      </c>
      <c r="B8" t="s">
        <v>5</v>
      </c>
      <c r="C8" t="s">
        <v>24</v>
      </c>
      <c r="D8" t="s">
        <v>25</v>
      </c>
      <c r="E8" t="str">
        <f>HYPERLINK("https://talan.bank.gov.ua/get-user-certificate/Fmz22QGWfVT-MmpEDueh","Завантажити сертифікат")</f>
        <v>Завантажити сертифікат</v>
      </c>
    </row>
    <row r="9" spans="1:5" x14ac:dyDescent="0.3">
      <c r="A9" t="s">
        <v>26</v>
      </c>
      <c r="B9" t="s">
        <v>5</v>
      </c>
      <c r="C9" t="s">
        <v>27</v>
      </c>
      <c r="D9" t="s">
        <v>28</v>
      </c>
      <c r="E9" t="str">
        <f>HYPERLINK("https://talan.bank.gov.ua/get-user-certificate/Fmz22Rp-jcO0VwL8wL7Q","Завантажити сертифікат")</f>
        <v>Завантажити сертифікат</v>
      </c>
    </row>
    <row r="10" spans="1:5" x14ac:dyDescent="0.3">
      <c r="A10" t="s">
        <v>29</v>
      </c>
      <c r="B10" t="s">
        <v>5</v>
      </c>
      <c r="C10" t="s">
        <v>30</v>
      </c>
      <c r="D10" t="s">
        <v>31</v>
      </c>
      <c r="E10" t="str">
        <f>HYPERLINK("https://talan.bank.gov.ua/get-user-certificate/Fmz22XRV2PUzfM3cH-XP","Завантажити сертифікат")</f>
        <v>Завантажити сертифікат</v>
      </c>
    </row>
    <row r="11" spans="1:5" x14ac:dyDescent="0.3">
      <c r="A11" t="s">
        <v>32</v>
      </c>
      <c r="B11" t="s">
        <v>5</v>
      </c>
      <c r="C11" t="s">
        <v>33</v>
      </c>
      <c r="D11" t="s">
        <v>34</v>
      </c>
      <c r="E11" t="str">
        <f>HYPERLINK("https://talan.bank.gov.ua/get-user-certificate/Fmz22T-90Utoxnoxrm6_","Завантажити сертифікат")</f>
        <v>Завантажити сертифікат</v>
      </c>
    </row>
    <row r="12" spans="1:5" x14ac:dyDescent="0.3">
      <c r="A12" t="s">
        <v>35</v>
      </c>
      <c r="B12" t="s">
        <v>5</v>
      </c>
      <c r="C12" t="s">
        <v>36</v>
      </c>
      <c r="D12" t="s">
        <v>37</v>
      </c>
      <c r="E12" t="str">
        <f>HYPERLINK("https://talan.bank.gov.ua/get-user-certificate/Fmz220dHOm7W6byKr6AX","Завантажити сертифікат")</f>
        <v>Завантажити сертифікат</v>
      </c>
    </row>
    <row r="13" spans="1:5" x14ac:dyDescent="0.3">
      <c r="A13" t="s">
        <v>38</v>
      </c>
      <c r="B13" t="s">
        <v>5</v>
      </c>
      <c r="C13" t="s">
        <v>39</v>
      </c>
      <c r="D13" t="s">
        <v>40</v>
      </c>
      <c r="E13" t="str">
        <f>HYPERLINK("https://talan.bank.gov.ua/get-user-certificate/Fmz22vyYC36cBlz988ur","Завантажити сертифікат")</f>
        <v>Завантажити сертифікат</v>
      </c>
    </row>
    <row r="14" spans="1:5" x14ac:dyDescent="0.3">
      <c r="A14" t="s">
        <v>41</v>
      </c>
      <c r="B14" t="s">
        <v>5</v>
      </c>
      <c r="C14" t="s">
        <v>42</v>
      </c>
      <c r="D14" t="s">
        <v>43</v>
      </c>
      <c r="E14" t="str">
        <f>HYPERLINK("https://talan.bank.gov.ua/get-user-certificate/Fmz22a96qXio5PkMW5A6","Завантажити сертифікат")</f>
        <v>Завантажити сертифікат</v>
      </c>
    </row>
    <row r="15" spans="1:5" x14ac:dyDescent="0.3">
      <c r="A15" t="s">
        <v>44</v>
      </c>
      <c r="B15" t="s">
        <v>5</v>
      </c>
      <c r="C15" t="s">
        <v>45</v>
      </c>
      <c r="D15" t="s">
        <v>46</v>
      </c>
      <c r="E15" t="str">
        <f>HYPERLINK("https://talan.bank.gov.ua/get-user-certificate/Fmz22ET8kDtzKhwns-CU","Завантажити сертифікат")</f>
        <v>Завантажити сертифікат</v>
      </c>
    </row>
    <row r="16" spans="1:5" x14ac:dyDescent="0.3">
      <c r="A16" t="s">
        <v>47</v>
      </c>
      <c r="B16" t="s">
        <v>5</v>
      </c>
      <c r="C16" t="s">
        <v>48</v>
      </c>
      <c r="D16" t="s">
        <v>49</v>
      </c>
      <c r="E16" t="str">
        <f>HYPERLINK("https://talan.bank.gov.ua/get-user-certificate/Fmz22Ro_jxmeBm7Fl2RQ","Завантажити сертифікат")</f>
        <v>Завантажити сертифікат</v>
      </c>
    </row>
    <row r="17" spans="1:5" x14ac:dyDescent="0.3">
      <c r="A17" t="s">
        <v>50</v>
      </c>
      <c r="B17" t="s">
        <v>5</v>
      </c>
      <c r="C17" t="s">
        <v>51</v>
      </c>
      <c r="D17" t="s">
        <v>52</v>
      </c>
      <c r="E17" t="str">
        <f>HYPERLINK("https://talan.bank.gov.ua/get-user-certificate/Fmz22b1EdziXwsbN9izn","Завантажити сертифікат")</f>
        <v>Завантажити сертифікат</v>
      </c>
    </row>
    <row r="18" spans="1:5" x14ac:dyDescent="0.3">
      <c r="A18" t="s">
        <v>53</v>
      </c>
      <c r="B18" t="s">
        <v>5</v>
      </c>
      <c r="C18" t="s">
        <v>54</v>
      </c>
      <c r="D18" t="s">
        <v>55</v>
      </c>
      <c r="E18" t="str">
        <f>HYPERLINK("https://talan.bank.gov.ua/get-user-certificate/Fmz22LzGBhttzMmTS08X","Завантажити сертифікат")</f>
        <v>Завантажити сертифікат</v>
      </c>
    </row>
    <row r="19" spans="1:5" x14ac:dyDescent="0.3">
      <c r="A19" t="s">
        <v>56</v>
      </c>
      <c r="B19" t="s">
        <v>5</v>
      </c>
      <c r="C19" t="s">
        <v>57</v>
      </c>
      <c r="D19" t="s">
        <v>58</v>
      </c>
      <c r="E19" t="str">
        <f>HYPERLINK("https://talan.bank.gov.ua/get-user-certificate/Fmz22MgGezqm_ijDgYKT","Завантажити сертифікат")</f>
        <v>Завантажити сертифікат</v>
      </c>
    </row>
    <row r="20" spans="1:5" x14ac:dyDescent="0.3">
      <c r="A20" t="s">
        <v>59</v>
      </c>
      <c r="B20" t="s">
        <v>5</v>
      </c>
      <c r="C20" t="s">
        <v>60</v>
      </c>
      <c r="D20" t="s">
        <v>61</v>
      </c>
      <c r="E20" t="str">
        <f>HYPERLINK("https://talan.bank.gov.ua/get-user-certificate/Fmz227OkwgLWuVA22tkq","Завантажити сертифікат")</f>
        <v>Завантажити сертифікат</v>
      </c>
    </row>
    <row r="21" spans="1:5" x14ac:dyDescent="0.3">
      <c r="A21" t="s">
        <v>62</v>
      </c>
      <c r="B21" t="s">
        <v>5</v>
      </c>
      <c r="C21" t="s">
        <v>63</v>
      </c>
      <c r="D21" t="s">
        <v>64</v>
      </c>
      <c r="E21" t="str">
        <f>HYPERLINK("https://talan.bank.gov.ua/get-user-certificate/Fmz22nCz955nJR4TaJwC","Завантажити сертифікат")</f>
        <v>Завантажити сертифікат</v>
      </c>
    </row>
    <row r="22" spans="1:5" x14ac:dyDescent="0.3">
      <c r="A22" t="s">
        <v>65</v>
      </c>
      <c r="B22" t="s">
        <v>5</v>
      </c>
      <c r="C22" t="s">
        <v>66</v>
      </c>
      <c r="D22" t="s">
        <v>67</v>
      </c>
      <c r="E22" t="str">
        <f>HYPERLINK("https://talan.bank.gov.ua/get-user-certificate/Fmz22uIIaVX2YvHDgiSP","Завантажити сертифікат")</f>
        <v>Завантажити сертифікат</v>
      </c>
    </row>
    <row r="23" spans="1:5" x14ac:dyDescent="0.3">
      <c r="A23" t="s">
        <v>68</v>
      </c>
      <c r="B23" t="s">
        <v>5</v>
      </c>
      <c r="C23" t="s">
        <v>69</v>
      </c>
      <c r="D23" t="s">
        <v>70</v>
      </c>
      <c r="E23" t="str">
        <f>HYPERLINK("https://talan.bank.gov.ua/get-user-certificate/Fmz22H7KgzZZw3w90Cg9","Завантажити сертифікат")</f>
        <v>Завантажити сертифікат</v>
      </c>
    </row>
    <row r="24" spans="1:5" x14ac:dyDescent="0.3">
      <c r="A24" t="s">
        <v>71</v>
      </c>
      <c r="B24" t="s">
        <v>5</v>
      </c>
      <c r="C24" t="s">
        <v>72</v>
      </c>
      <c r="D24" t="s">
        <v>73</v>
      </c>
      <c r="E24" t="str">
        <f>HYPERLINK("https://talan.bank.gov.ua/get-user-certificate/Fmz221_sp_PiTWq_HRIK","Завантажити сертифікат")</f>
        <v>Завантажити сертифікат</v>
      </c>
    </row>
    <row r="25" spans="1:5" x14ac:dyDescent="0.3">
      <c r="A25" t="s">
        <v>74</v>
      </c>
      <c r="B25" t="s">
        <v>5</v>
      </c>
      <c r="C25" t="s">
        <v>75</v>
      </c>
      <c r="D25" t="s">
        <v>76</v>
      </c>
      <c r="E25" t="str">
        <f>HYPERLINK("https://talan.bank.gov.ua/get-user-certificate/Fmz22x0_aVgp4gLIOOGn","Завантажити сертифікат")</f>
        <v>Завантажити сертифікат</v>
      </c>
    </row>
    <row r="26" spans="1:5" x14ac:dyDescent="0.3">
      <c r="A26" t="s">
        <v>77</v>
      </c>
      <c r="B26" t="s">
        <v>5</v>
      </c>
      <c r="C26" t="s">
        <v>78</v>
      </c>
      <c r="D26" t="s">
        <v>79</v>
      </c>
      <c r="E26" t="str">
        <f>HYPERLINK("https://talan.bank.gov.ua/get-user-certificate/Fmz227mcc2w31cKJqOoe","Завантажити сертифікат")</f>
        <v>Завантажити сертифікат</v>
      </c>
    </row>
    <row r="27" spans="1:5" x14ac:dyDescent="0.3">
      <c r="A27" t="s">
        <v>80</v>
      </c>
      <c r="B27" t="s">
        <v>5</v>
      </c>
      <c r="C27" t="s">
        <v>81</v>
      </c>
      <c r="D27" t="s">
        <v>82</v>
      </c>
      <c r="E27" t="str">
        <f>HYPERLINK("https://talan.bank.gov.ua/get-user-certificate/Fmz224mTiRP1F7q0U7Xc","Завантажити сертифікат")</f>
        <v>Завантажити сертифікат</v>
      </c>
    </row>
    <row r="28" spans="1:5" x14ac:dyDescent="0.3">
      <c r="A28" t="s">
        <v>83</v>
      </c>
      <c r="B28" t="s">
        <v>5</v>
      </c>
      <c r="C28" t="s">
        <v>84</v>
      </c>
      <c r="D28" t="s">
        <v>85</v>
      </c>
      <c r="E28" t="str">
        <f>HYPERLINK("https://talan.bank.gov.ua/get-user-certificate/Fmz22nOcsdnbUxX_hHQa","Завантажити сертифікат")</f>
        <v>Завантажити сертифікат</v>
      </c>
    </row>
    <row r="29" spans="1:5" x14ac:dyDescent="0.3">
      <c r="A29" t="s">
        <v>86</v>
      </c>
      <c r="B29" t="s">
        <v>5</v>
      </c>
      <c r="C29" t="s">
        <v>87</v>
      </c>
      <c r="D29" t="s">
        <v>88</v>
      </c>
      <c r="E29" t="str">
        <f>HYPERLINK("https://talan.bank.gov.ua/get-user-certificate/Fmz22hA5eanmZa8_t_bV","Завантажити сертифікат")</f>
        <v>Завантажити сертифікат</v>
      </c>
    </row>
    <row r="30" spans="1:5" x14ac:dyDescent="0.3">
      <c r="A30" t="s">
        <v>89</v>
      </c>
      <c r="B30" t="s">
        <v>5</v>
      </c>
      <c r="C30" t="s">
        <v>90</v>
      </c>
      <c r="D30" t="s">
        <v>91</v>
      </c>
      <c r="E30" t="str">
        <f>HYPERLINK("https://talan.bank.gov.ua/get-user-certificate/Fmz22E1AZcogt-whibm5","Завантажити сертифікат")</f>
        <v>Завантажити сертифікат</v>
      </c>
    </row>
    <row r="31" spans="1:5" x14ac:dyDescent="0.3">
      <c r="A31" t="s">
        <v>92</v>
      </c>
      <c r="B31" t="s">
        <v>5</v>
      </c>
      <c r="C31" t="s">
        <v>93</v>
      </c>
      <c r="D31" t="s">
        <v>94</v>
      </c>
      <c r="E31" t="str">
        <f>HYPERLINK("https://talan.bank.gov.ua/get-user-certificate/Fmz22eOoT-mKKqsl7V4b","Завантажити сертифікат")</f>
        <v>Завантажити сертифікат</v>
      </c>
    </row>
    <row r="32" spans="1:5" x14ac:dyDescent="0.3">
      <c r="A32" t="s">
        <v>95</v>
      </c>
      <c r="B32" t="s">
        <v>5</v>
      </c>
      <c r="C32" t="s">
        <v>96</v>
      </c>
      <c r="D32" t="s">
        <v>97</v>
      </c>
      <c r="E32" t="str">
        <f>HYPERLINK("https://talan.bank.gov.ua/get-user-certificate/Fmz22aAaC1xFYCDySefF","Завантажити сертифікат")</f>
        <v>Завантажити сертифікат</v>
      </c>
    </row>
    <row r="33" spans="1:5" x14ac:dyDescent="0.3">
      <c r="A33" t="s">
        <v>98</v>
      </c>
      <c r="B33" t="s">
        <v>5</v>
      </c>
      <c r="C33" t="s">
        <v>99</v>
      </c>
      <c r="D33" t="s">
        <v>100</v>
      </c>
      <c r="E33" t="str">
        <f>HYPERLINK("https://talan.bank.gov.ua/get-user-certificate/Fmz22LJgHjP78kFur6uY","Завантажити сертифікат")</f>
        <v>Завантажити сертифікат</v>
      </c>
    </row>
    <row r="34" spans="1:5" x14ac:dyDescent="0.3">
      <c r="A34" t="s">
        <v>101</v>
      </c>
      <c r="B34" t="s">
        <v>5</v>
      </c>
      <c r="C34" t="s">
        <v>102</v>
      </c>
      <c r="D34" t="s">
        <v>103</v>
      </c>
      <c r="E34" t="str">
        <f>HYPERLINK("https://talan.bank.gov.ua/get-user-certificate/Fmz22GK170Jg5d9TuLhT","Завантажити сертифікат")</f>
        <v>Завантажити сертифікат</v>
      </c>
    </row>
    <row r="35" spans="1:5" x14ac:dyDescent="0.3">
      <c r="A35" t="s">
        <v>104</v>
      </c>
      <c r="B35" t="s">
        <v>5</v>
      </c>
      <c r="C35" t="s">
        <v>105</v>
      </c>
      <c r="D35" t="s">
        <v>106</v>
      </c>
      <c r="E35" t="str">
        <f>HYPERLINK("https://talan.bank.gov.ua/get-user-certificate/Fmz22P8QF9SJgCW3qrZg","Завантажити сертифікат")</f>
        <v>Завантажити сертифікат</v>
      </c>
    </row>
    <row r="36" spans="1:5" x14ac:dyDescent="0.3">
      <c r="A36" t="s">
        <v>107</v>
      </c>
      <c r="B36" t="s">
        <v>5</v>
      </c>
      <c r="C36" t="s">
        <v>108</v>
      </c>
      <c r="D36" t="s">
        <v>109</v>
      </c>
      <c r="E36" t="str">
        <f>HYPERLINK("https://talan.bank.gov.ua/get-user-certificate/Fmz22wzk9NDg0iKT5vKu","Завантажити сертифікат")</f>
        <v>Завантажити сертифікат</v>
      </c>
    </row>
    <row r="37" spans="1:5" x14ac:dyDescent="0.3">
      <c r="A37" t="s">
        <v>110</v>
      </c>
      <c r="B37" t="s">
        <v>5</v>
      </c>
      <c r="C37" t="s">
        <v>111</v>
      </c>
      <c r="D37" t="s">
        <v>112</v>
      </c>
      <c r="E37" t="str">
        <f>HYPERLINK("https://talan.bank.gov.ua/get-user-certificate/Fmz22FGEBkoACCX1WqOx","Завантажити сертифікат")</f>
        <v>Завантажити сертифікат</v>
      </c>
    </row>
    <row r="38" spans="1:5" x14ac:dyDescent="0.3">
      <c r="A38" t="s">
        <v>113</v>
      </c>
      <c r="B38" t="s">
        <v>5</v>
      </c>
      <c r="C38" t="s">
        <v>114</v>
      </c>
      <c r="D38" t="s">
        <v>115</v>
      </c>
      <c r="E38" t="str">
        <f>HYPERLINK("https://talan.bank.gov.ua/get-user-certificate/Fmz22JrSopj2GL7lNKdT","Завантажити сертифікат")</f>
        <v>Завантажити сертифікат</v>
      </c>
    </row>
    <row r="39" spans="1:5" x14ac:dyDescent="0.3">
      <c r="A39" t="s">
        <v>116</v>
      </c>
      <c r="B39" t="s">
        <v>5</v>
      </c>
      <c r="C39" t="s">
        <v>117</v>
      </c>
      <c r="D39" t="s">
        <v>118</v>
      </c>
      <c r="E39" t="str">
        <f>HYPERLINK("https://talan.bank.gov.ua/get-user-certificate/Fmz22JoZR-9VQj8yWErH","Завантажити сертифікат")</f>
        <v>Завантажити сертифікат</v>
      </c>
    </row>
    <row r="40" spans="1:5" x14ac:dyDescent="0.3">
      <c r="A40" t="s">
        <v>119</v>
      </c>
      <c r="B40" t="s">
        <v>5</v>
      </c>
      <c r="C40" t="s">
        <v>120</v>
      </c>
      <c r="D40" t="s">
        <v>121</v>
      </c>
      <c r="E40" t="str">
        <f>HYPERLINK("https://talan.bank.gov.ua/get-user-certificate/Fmz2239hlSIk_Jajh8Aq","Завантажити сертифікат")</f>
        <v>Завантажити сертифікат</v>
      </c>
    </row>
    <row r="41" spans="1:5" x14ac:dyDescent="0.3">
      <c r="A41" t="s">
        <v>122</v>
      </c>
      <c r="B41" t="s">
        <v>5</v>
      </c>
      <c r="C41" t="s">
        <v>123</v>
      </c>
      <c r="D41" t="s">
        <v>124</v>
      </c>
      <c r="E41" t="str">
        <f>HYPERLINK("https://talan.bank.gov.ua/get-user-certificate/Fmz22GYezW7QaBnqxCvT","Завантажити сертифікат")</f>
        <v>Завантажити сертифікат</v>
      </c>
    </row>
    <row r="42" spans="1:5" x14ac:dyDescent="0.3">
      <c r="A42" t="s">
        <v>125</v>
      </c>
      <c r="B42" t="s">
        <v>5</v>
      </c>
      <c r="C42" t="s">
        <v>126</v>
      </c>
      <c r="D42" t="s">
        <v>127</v>
      </c>
      <c r="E42" t="str">
        <f>HYPERLINK("https://talan.bank.gov.ua/get-user-certificate/Fmz22lfTUmjnCPNIWAPY","Завантажити сертифікат")</f>
        <v>Завантажити сертифікат</v>
      </c>
    </row>
    <row r="43" spans="1:5" x14ac:dyDescent="0.3">
      <c r="A43" t="s">
        <v>128</v>
      </c>
      <c r="B43" t="s">
        <v>5</v>
      </c>
      <c r="C43" t="s">
        <v>129</v>
      </c>
      <c r="D43" t="s">
        <v>130</v>
      </c>
      <c r="E43" t="str">
        <f>HYPERLINK("https://talan.bank.gov.ua/get-user-certificate/Fmz220uVyRU9sdB4fTyC","Завантажити сертифікат")</f>
        <v>Завантажити сертифікат</v>
      </c>
    </row>
    <row r="44" spans="1:5" x14ac:dyDescent="0.3">
      <c r="A44" t="s">
        <v>131</v>
      </c>
      <c r="B44" t="s">
        <v>5</v>
      </c>
      <c r="C44" t="s">
        <v>132</v>
      </c>
      <c r="D44" t="s">
        <v>73</v>
      </c>
      <c r="E44" t="str">
        <f>HYPERLINK("https://talan.bank.gov.ua/get-user-certificate/Fmz22ENJLM2hT95eMb6u","Завантажити сертифікат")</f>
        <v>Завантажити сертифікат</v>
      </c>
    </row>
    <row r="45" spans="1:5" x14ac:dyDescent="0.3">
      <c r="A45" t="s">
        <v>133</v>
      </c>
      <c r="B45" t="s">
        <v>5</v>
      </c>
      <c r="C45" t="s">
        <v>134</v>
      </c>
      <c r="D45" t="s">
        <v>135</v>
      </c>
      <c r="E45" t="str">
        <f>HYPERLINK("https://talan.bank.gov.ua/get-user-certificate/Fmz226bNp7Z_FhAs5HGx","Завантажити сертифікат")</f>
        <v>Завантажити сертифікат</v>
      </c>
    </row>
    <row r="46" spans="1:5" x14ac:dyDescent="0.3">
      <c r="A46" t="s">
        <v>136</v>
      </c>
      <c r="B46" t="s">
        <v>5</v>
      </c>
      <c r="C46" t="s">
        <v>137</v>
      </c>
      <c r="D46" t="s">
        <v>138</v>
      </c>
      <c r="E46" t="str">
        <f>HYPERLINK("https://talan.bank.gov.ua/get-user-certificate/Fmz22UPhuPK_A_pEn81J","Завантажити сертифікат")</f>
        <v>Завантажити сертифікат</v>
      </c>
    </row>
    <row r="47" spans="1:5" x14ac:dyDescent="0.3">
      <c r="A47" t="s">
        <v>139</v>
      </c>
      <c r="B47" t="s">
        <v>5</v>
      </c>
      <c r="C47" t="s">
        <v>140</v>
      </c>
      <c r="D47" t="s">
        <v>22</v>
      </c>
      <c r="E47" t="str">
        <f>HYPERLINK("https://talan.bank.gov.ua/get-user-certificate/Fmz223kh8DNnxVSJieLr","Завантажити сертифікат")</f>
        <v>Завантажити сертифікат</v>
      </c>
    </row>
    <row r="48" spans="1:5" x14ac:dyDescent="0.3">
      <c r="A48" t="s">
        <v>141</v>
      </c>
      <c r="B48" t="s">
        <v>5</v>
      </c>
      <c r="C48" t="s">
        <v>142</v>
      </c>
      <c r="D48" t="s">
        <v>143</v>
      </c>
      <c r="E48" t="str">
        <f>HYPERLINK("https://talan.bank.gov.ua/get-user-certificate/Fmz22rl1F46vRBUiFwsJ","Завантажити сертифікат")</f>
        <v>Завантажити сертифікат</v>
      </c>
    </row>
    <row r="49" spans="1:5" x14ac:dyDescent="0.3">
      <c r="A49" t="s">
        <v>144</v>
      </c>
      <c r="B49" t="s">
        <v>5</v>
      </c>
      <c r="C49" t="s">
        <v>145</v>
      </c>
      <c r="D49" t="s">
        <v>146</v>
      </c>
      <c r="E49" t="str">
        <f>HYPERLINK("https://talan.bank.gov.ua/get-user-certificate/Fmz22p0HZXEP3YHNiRYl","Завантажити сертифікат")</f>
        <v>Завантажити сертифікат</v>
      </c>
    </row>
    <row r="50" spans="1:5" x14ac:dyDescent="0.3">
      <c r="A50" t="s">
        <v>147</v>
      </c>
      <c r="B50" t="s">
        <v>5</v>
      </c>
      <c r="C50" t="s">
        <v>148</v>
      </c>
      <c r="D50" t="s">
        <v>49</v>
      </c>
      <c r="E50" t="str">
        <f>HYPERLINK("https://talan.bank.gov.ua/get-user-certificate/Fmz22WoGc1H5P565xLy5","Завантажити сертифікат")</f>
        <v>Завантажити сертифікат</v>
      </c>
    </row>
    <row r="51" spans="1:5" x14ac:dyDescent="0.3">
      <c r="A51" t="s">
        <v>149</v>
      </c>
      <c r="B51" t="s">
        <v>5</v>
      </c>
      <c r="C51" t="s">
        <v>150</v>
      </c>
      <c r="D51" t="s">
        <v>151</v>
      </c>
      <c r="E51" t="str">
        <f>HYPERLINK("https://talan.bank.gov.ua/get-user-certificate/Fmz22nhiDpoNFICz2ubw","Завантажити сертифікат")</f>
        <v>Завантажити сертифікат</v>
      </c>
    </row>
    <row r="52" spans="1:5" x14ac:dyDescent="0.3">
      <c r="A52" t="s">
        <v>152</v>
      </c>
      <c r="B52" t="s">
        <v>5</v>
      </c>
      <c r="C52" t="s">
        <v>153</v>
      </c>
      <c r="D52" t="s">
        <v>154</v>
      </c>
      <c r="E52" t="str">
        <f>HYPERLINK("https://talan.bank.gov.ua/get-user-certificate/Fmz22wrigN59XQRsw_3T","Завантажити сертифікат")</f>
        <v>Завантажити сертифікат</v>
      </c>
    </row>
    <row r="53" spans="1:5" x14ac:dyDescent="0.3">
      <c r="A53" t="s">
        <v>155</v>
      </c>
      <c r="B53" t="s">
        <v>5</v>
      </c>
      <c r="C53" t="s">
        <v>156</v>
      </c>
      <c r="D53" t="s">
        <v>157</v>
      </c>
      <c r="E53" t="str">
        <f>HYPERLINK("https://talan.bank.gov.ua/get-user-certificate/Fmz22T9g61iBbqbZ_0Xw","Завантажити сертифікат")</f>
        <v>Завантажити сертифікат</v>
      </c>
    </row>
    <row r="54" spans="1:5" x14ac:dyDescent="0.3">
      <c r="A54" t="s">
        <v>158</v>
      </c>
      <c r="B54" t="s">
        <v>5</v>
      </c>
      <c r="C54" t="s">
        <v>159</v>
      </c>
      <c r="D54" t="s">
        <v>160</v>
      </c>
      <c r="E54" t="str">
        <f>HYPERLINK("https://talan.bank.gov.ua/get-user-certificate/Fmz22qCaElmwcN1M63W9","Завантажити сертифікат")</f>
        <v>Завантажити сертифікат</v>
      </c>
    </row>
    <row r="55" spans="1:5" x14ac:dyDescent="0.3">
      <c r="A55" t="s">
        <v>161</v>
      </c>
      <c r="B55" t="s">
        <v>5</v>
      </c>
      <c r="C55" t="s">
        <v>162</v>
      </c>
      <c r="D55" t="s">
        <v>163</v>
      </c>
      <c r="E55" t="str">
        <f>HYPERLINK("https://talan.bank.gov.ua/get-user-certificate/Fmz22MrypKWCwENwtBD3","Завантажити сертифікат")</f>
        <v>Завантажити сертифікат</v>
      </c>
    </row>
    <row r="56" spans="1:5" x14ac:dyDescent="0.3">
      <c r="A56" t="s">
        <v>164</v>
      </c>
      <c r="B56" t="s">
        <v>5</v>
      </c>
      <c r="C56" t="s">
        <v>165</v>
      </c>
      <c r="D56" t="s">
        <v>166</v>
      </c>
      <c r="E56" t="str">
        <f>HYPERLINK("https://talan.bank.gov.ua/get-user-certificate/Fmz22Uf3iMLiHszCKvdh","Завантажити сертифікат")</f>
        <v>Завантажити сертифікат</v>
      </c>
    </row>
    <row r="57" spans="1:5" x14ac:dyDescent="0.3">
      <c r="A57" t="s">
        <v>167</v>
      </c>
      <c r="B57" t="s">
        <v>5</v>
      </c>
      <c r="C57" t="s">
        <v>168</v>
      </c>
      <c r="D57" t="s">
        <v>169</v>
      </c>
      <c r="E57" t="str">
        <f>HYPERLINK("https://talan.bank.gov.ua/get-user-certificate/Fmz22SXt7t0gbF5IejYr","Завантажити сертифікат")</f>
        <v>Завантажити сертифікат</v>
      </c>
    </row>
    <row r="58" spans="1:5" x14ac:dyDescent="0.3">
      <c r="A58" t="s">
        <v>170</v>
      </c>
      <c r="B58" t="s">
        <v>5</v>
      </c>
      <c r="C58" t="s">
        <v>171</v>
      </c>
      <c r="D58" t="s">
        <v>172</v>
      </c>
      <c r="E58" t="str">
        <f>HYPERLINK("https://talan.bank.gov.ua/get-user-certificate/Fmz221-p6AmLliMM_zMe","Завантажити сертифікат")</f>
        <v>Завантажити сертифікат</v>
      </c>
    </row>
    <row r="59" spans="1:5" x14ac:dyDescent="0.3">
      <c r="A59" t="s">
        <v>173</v>
      </c>
      <c r="B59" t="s">
        <v>5</v>
      </c>
      <c r="C59" t="s">
        <v>174</v>
      </c>
      <c r="D59" t="s">
        <v>73</v>
      </c>
      <c r="E59" t="str">
        <f>HYPERLINK("https://talan.bank.gov.ua/get-user-certificate/Fmz224safjOKXgHUHKGI","Завантажити сертифікат")</f>
        <v>Завантажити сертифікат</v>
      </c>
    </row>
    <row r="60" spans="1:5" x14ac:dyDescent="0.3">
      <c r="A60" t="s">
        <v>175</v>
      </c>
      <c r="B60" t="s">
        <v>5</v>
      </c>
      <c r="C60" t="s">
        <v>176</v>
      </c>
      <c r="D60" t="s">
        <v>177</v>
      </c>
      <c r="E60" t="str">
        <f>HYPERLINK("https://talan.bank.gov.ua/get-user-certificate/Fmz221CxzdDteZ48_Dn1","Завантажити сертифікат")</f>
        <v>Завантажити сертифікат</v>
      </c>
    </row>
    <row r="61" spans="1:5" x14ac:dyDescent="0.3">
      <c r="A61" t="s">
        <v>178</v>
      </c>
      <c r="B61" t="s">
        <v>5</v>
      </c>
      <c r="C61" t="s">
        <v>179</v>
      </c>
      <c r="D61" t="s">
        <v>180</v>
      </c>
      <c r="E61" t="str">
        <f>HYPERLINK("https://talan.bank.gov.ua/get-user-certificate/Fmz22XQlLgeXfrUC6M2A","Завантажити сертифікат")</f>
        <v>Завантажити сертифікат</v>
      </c>
    </row>
    <row r="62" spans="1:5" x14ac:dyDescent="0.3">
      <c r="A62" t="s">
        <v>181</v>
      </c>
      <c r="B62" t="s">
        <v>5</v>
      </c>
      <c r="C62" t="s">
        <v>182</v>
      </c>
      <c r="D62" t="s">
        <v>183</v>
      </c>
      <c r="E62" t="str">
        <f>HYPERLINK("https://talan.bank.gov.ua/get-user-certificate/Fmz22yBhkeKR3LLdIqdl","Завантажити сертифікат")</f>
        <v>Завантажити сертифікат</v>
      </c>
    </row>
    <row r="63" spans="1:5" x14ac:dyDescent="0.3">
      <c r="A63" t="s">
        <v>184</v>
      </c>
      <c r="B63" t="s">
        <v>5</v>
      </c>
      <c r="C63" t="s">
        <v>185</v>
      </c>
      <c r="D63" t="s">
        <v>186</v>
      </c>
      <c r="E63" t="str">
        <f>HYPERLINK("https://talan.bank.gov.ua/get-user-certificate/Fmz22jcJ3V7Tcs_Iogux","Завантажити сертифікат")</f>
        <v>Завантажити сертифікат</v>
      </c>
    </row>
    <row r="64" spans="1:5" x14ac:dyDescent="0.3">
      <c r="A64" t="s">
        <v>187</v>
      </c>
      <c r="B64" t="s">
        <v>5</v>
      </c>
      <c r="C64" t="s">
        <v>188</v>
      </c>
      <c r="D64" t="s">
        <v>189</v>
      </c>
      <c r="E64" t="str">
        <f>HYPERLINK("https://talan.bank.gov.ua/get-user-certificate/Fmz22__u3PVKPK7GpSie","Завантажити сертифікат")</f>
        <v>Завантажити сертифікат</v>
      </c>
    </row>
    <row r="65" spans="1:5" x14ac:dyDescent="0.3">
      <c r="A65" t="s">
        <v>190</v>
      </c>
      <c r="B65" t="s">
        <v>5</v>
      </c>
      <c r="C65" t="s">
        <v>191</v>
      </c>
      <c r="D65" t="s">
        <v>22</v>
      </c>
      <c r="E65" t="str">
        <f>HYPERLINK("https://talan.bank.gov.ua/get-user-certificate/Fmz22atV-AK0G984er5g","Завантажити сертифікат")</f>
        <v>Завантажити сертифікат</v>
      </c>
    </row>
    <row r="66" spans="1:5" x14ac:dyDescent="0.3">
      <c r="A66" t="s">
        <v>192</v>
      </c>
      <c r="B66" t="s">
        <v>5</v>
      </c>
      <c r="C66" t="s">
        <v>193</v>
      </c>
      <c r="D66" t="s">
        <v>194</v>
      </c>
      <c r="E66" t="str">
        <f>HYPERLINK("https://talan.bank.gov.ua/get-user-certificate/Fmz22ADKjUcYHTiIj2mA","Завантажити сертифікат")</f>
        <v>Завантажити сертифікат</v>
      </c>
    </row>
    <row r="67" spans="1:5" x14ac:dyDescent="0.3">
      <c r="A67" t="s">
        <v>195</v>
      </c>
      <c r="B67" t="s">
        <v>5</v>
      </c>
      <c r="C67" t="s">
        <v>196</v>
      </c>
      <c r="D67" t="s">
        <v>197</v>
      </c>
      <c r="E67" t="str">
        <f>HYPERLINK("https://talan.bank.gov.ua/get-user-certificate/Fmz22U5bXvhdqGwfi3IR","Завантажити сертифікат")</f>
        <v>Завантажити сертифікат</v>
      </c>
    </row>
    <row r="68" spans="1:5" x14ac:dyDescent="0.3">
      <c r="A68" t="s">
        <v>198</v>
      </c>
      <c r="B68" t="s">
        <v>5</v>
      </c>
      <c r="C68" t="s">
        <v>199</v>
      </c>
      <c r="D68" t="s">
        <v>200</v>
      </c>
      <c r="E68" t="str">
        <f>HYPERLINK("https://talan.bank.gov.ua/get-user-certificate/Fmz22Srg1YMDcBJ7Nqvb","Завантажити сертифікат")</f>
        <v>Завантажити сертифікат</v>
      </c>
    </row>
    <row r="69" spans="1:5" x14ac:dyDescent="0.3">
      <c r="A69" t="s">
        <v>201</v>
      </c>
      <c r="B69" t="s">
        <v>5</v>
      </c>
      <c r="C69" t="s">
        <v>202</v>
      </c>
      <c r="D69" t="s">
        <v>203</v>
      </c>
      <c r="E69" t="str">
        <f>HYPERLINK("https://talan.bank.gov.ua/get-user-certificate/Fmz22ouqKmTCCohv5XcG","Завантажити сертифікат")</f>
        <v>Завантажити сертифікат</v>
      </c>
    </row>
    <row r="70" spans="1:5" x14ac:dyDescent="0.3">
      <c r="A70" t="s">
        <v>204</v>
      </c>
      <c r="B70" t="s">
        <v>5</v>
      </c>
      <c r="C70" t="s">
        <v>205</v>
      </c>
      <c r="D70" t="s">
        <v>206</v>
      </c>
      <c r="E70" t="str">
        <f>HYPERLINK("https://talan.bank.gov.ua/get-user-certificate/Fmz22ZfjB13xHuEzkkqk","Завантажити сертифікат")</f>
        <v>Завантажити сертифікат</v>
      </c>
    </row>
    <row r="71" spans="1:5" x14ac:dyDescent="0.3">
      <c r="A71" t="s">
        <v>207</v>
      </c>
      <c r="B71" t="s">
        <v>5</v>
      </c>
      <c r="C71" t="s">
        <v>208</v>
      </c>
      <c r="D71" t="s">
        <v>209</v>
      </c>
      <c r="E71" t="str">
        <f>HYPERLINK("https://talan.bank.gov.ua/get-user-certificate/Fmz223tvQsRFlaCUlsgv","Завантажити сертифікат")</f>
        <v>Завантажити сертифікат</v>
      </c>
    </row>
    <row r="72" spans="1:5" x14ac:dyDescent="0.3">
      <c r="A72" t="s">
        <v>210</v>
      </c>
      <c r="B72" t="s">
        <v>5</v>
      </c>
      <c r="C72" t="s">
        <v>211</v>
      </c>
      <c r="D72" t="s">
        <v>212</v>
      </c>
      <c r="E72" t="str">
        <f>HYPERLINK("https://talan.bank.gov.ua/get-user-certificate/Fmz22staVcAd3dUp9b7I","Завантажити сертифікат")</f>
        <v>Завантажити сертифікат</v>
      </c>
    </row>
    <row r="73" spans="1:5" x14ac:dyDescent="0.3">
      <c r="A73" t="s">
        <v>213</v>
      </c>
      <c r="B73" t="s">
        <v>5</v>
      </c>
      <c r="C73" t="s">
        <v>214</v>
      </c>
      <c r="D73" t="s">
        <v>215</v>
      </c>
      <c r="E73" t="str">
        <f>HYPERLINK("https://talan.bank.gov.ua/get-user-certificate/Fmz22oSMPAmFsVyryVY2","Завантажити сертифікат")</f>
        <v>Завантажити сертифікат</v>
      </c>
    </row>
    <row r="74" spans="1:5" x14ac:dyDescent="0.3">
      <c r="A74" t="s">
        <v>216</v>
      </c>
      <c r="B74" t="s">
        <v>5</v>
      </c>
      <c r="C74" t="s">
        <v>217</v>
      </c>
      <c r="D74" t="s">
        <v>218</v>
      </c>
      <c r="E74" t="str">
        <f>HYPERLINK("https://talan.bank.gov.ua/get-user-certificate/Fmz2274S8-VtXuWTn0db","Завантажити сертифікат")</f>
        <v>Завантажити сертифікат</v>
      </c>
    </row>
    <row r="75" spans="1:5" x14ac:dyDescent="0.3">
      <c r="A75" t="s">
        <v>219</v>
      </c>
      <c r="B75" t="s">
        <v>5</v>
      </c>
      <c r="C75" t="s">
        <v>220</v>
      </c>
      <c r="D75" t="s">
        <v>221</v>
      </c>
      <c r="E75" t="str">
        <f>HYPERLINK("https://talan.bank.gov.ua/get-user-certificate/Fmz22rG57IItJOz_usTj","Завантажити сертифікат")</f>
        <v>Завантажити сертифікат</v>
      </c>
    </row>
    <row r="76" spans="1:5" x14ac:dyDescent="0.3">
      <c r="A76" t="s">
        <v>222</v>
      </c>
      <c r="B76" t="s">
        <v>5</v>
      </c>
      <c r="C76" t="s">
        <v>223</v>
      </c>
      <c r="D76" t="s">
        <v>224</v>
      </c>
      <c r="E76" t="str">
        <f>HYPERLINK("https://talan.bank.gov.ua/get-user-certificate/Fmz220avPvfKAvjCeJIv","Завантажити сертифікат")</f>
        <v>Завантажити сертифікат</v>
      </c>
    </row>
    <row r="77" spans="1:5" x14ac:dyDescent="0.3">
      <c r="A77" t="s">
        <v>225</v>
      </c>
      <c r="B77" t="s">
        <v>5</v>
      </c>
      <c r="C77" t="s">
        <v>226</v>
      </c>
      <c r="D77" t="s">
        <v>227</v>
      </c>
      <c r="E77" t="str">
        <f>HYPERLINK("https://talan.bank.gov.ua/get-user-certificate/Fmz227D-3HrTp6Lp3zlz","Завантажити сертифікат")</f>
        <v>Завантажити сертифікат</v>
      </c>
    </row>
    <row r="78" spans="1:5" x14ac:dyDescent="0.3">
      <c r="A78" t="s">
        <v>228</v>
      </c>
      <c r="B78" t="s">
        <v>5</v>
      </c>
      <c r="C78" t="s">
        <v>229</v>
      </c>
      <c r="D78" t="s">
        <v>230</v>
      </c>
      <c r="E78" t="str">
        <f>HYPERLINK("https://talan.bank.gov.ua/get-user-certificate/Fmz22Sx2RgRueBD2pDIc","Завантажити сертифікат")</f>
        <v>Завантажити сертифікат</v>
      </c>
    </row>
    <row r="79" spans="1:5" x14ac:dyDescent="0.3">
      <c r="A79" t="s">
        <v>231</v>
      </c>
      <c r="B79" t="s">
        <v>5</v>
      </c>
      <c r="C79" t="s">
        <v>232</v>
      </c>
      <c r="D79" t="s">
        <v>233</v>
      </c>
      <c r="E79" t="str">
        <f>HYPERLINK("https://talan.bank.gov.ua/get-user-certificate/Fmz22FboQu7wOvmLVygm","Завантажити сертифікат")</f>
        <v>Завантажити сертифікат</v>
      </c>
    </row>
    <row r="80" spans="1:5" x14ac:dyDescent="0.3">
      <c r="A80" t="s">
        <v>234</v>
      </c>
      <c r="B80" t="s">
        <v>5</v>
      </c>
      <c r="C80" t="s">
        <v>235</v>
      </c>
      <c r="D80" t="s">
        <v>236</v>
      </c>
      <c r="E80" t="str">
        <f>HYPERLINK("https://talan.bank.gov.ua/get-user-certificate/Fmz22OLcp1dG-R3bGdzd","Завантажити сертифікат")</f>
        <v>Завантажити сертифікат</v>
      </c>
    </row>
    <row r="81" spans="1:5" x14ac:dyDescent="0.3">
      <c r="A81" t="s">
        <v>237</v>
      </c>
      <c r="B81" t="s">
        <v>5</v>
      </c>
      <c r="C81" t="s">
        <v>238</v>
      </c>
      <c r="D81" t="s">
        <v>180</v>
      </c>
      <c r="E81" t="str">
        <f>HYPERLINK("https://talan.bank.gov.ua/get-user-certificate/Fmz227cm_p_93VofAAbO","Завантажити сертифікат")</f>
        <v>Завантажити сертифікат</v>
      </c>
    </row>
    <row r="82" spans="1:5" x14ac:dyDescent="0.3">
      <c r="A82" t="s">
        <v>239</v>
      </c>
      <c r="B82" t="s">
        <v>5</v>
      </c>
      <c r="C82" t="s">
        <v>240</v>
      </c>
      <c r="D82" t="s">
        <v>241</v>
      </c>
      <c r="E82" t="str">
        <f>HYPERLINK("https://talan.bank.gov.ua/get-user-certificate/Fmz224Mtv-HeyTvg12m_","Завантажити сертифікат")</f>
        <v>Завантажити сертифікат</v>
      </c>
    </row>
    <row r="83" spans="1:5" x14ac:dyDescent="0.3">
      <c r="A83" t="s">
        <v>242</v>
      </c>
      <c r="B83" t="s">
        <v>5</v>
      </c>
      <c r="C83" t="s">
        <v>243</v>
      </c>
      <c r="D83" t="s">
        <v>244</v>
      </c>
      <c r="E83" t="str">
        <f>HYPERLINK("https://talan.bank.gov.ua/get-user-certificate/Fmz22tFIpvWLDwK1NgtB","Завантажити сертифікат")</f>
        <v>Завантажити сертифікат</v>
      </c>
    </row>
    <row r="84" spans="1:5" x14ac:dyDescent="0.3">
      <c r="A84" t="s">
        <v>245</v>
      </c>
      <c r="B84" t="s">
        <v>5</v>
      </c>
      <c r="C84" t="s">
        <v>246</v>
      </c>
      <c r="D84" t="s">
        <v>247</v>
      </c>
      <c r="E84" t="str">
        <f>HYPERLINK("https://talan.bank.gov.ua/get-user-certificate/Fmz22Wg1j5IF52Y3M766","Завантажити сертифікат")</f>
        <v>Завантажити сертифікат</v>
      </c>
    </row>
    <row r="85" spans="1:5" x14ac:dyDescent="0.3">
      <c r="A85" t="s">
        <v>248</v>
      </c>
      <c r="B85" t="s">
        <v>5</v>
      </c>
      <c r="C85" t="s">
        <v>249</v>
      </c>
      <c r="D85" t="s">
        <v>250</v>
      </c>
      <c r="E85" t="str">
        <f>HYPERLINK("https://talan.bank.gov.ua/get-user-certificate/Fmz22pR4h8kluAIUKjEP","Завантажити сертифікат")</f>
        <v>Завантажити сертифікат</v>
      </c>
    </row>
    <row r="86" spans="1:5" x14ac:dyDescent="0.3">
      <c r="A86" t="s">
        <v>251</v>
      </c>
      <c r="B86" t="s">
        <v>5</v>
      </c>
      <c r="C86" t="s">
        <v>252</v>
      </c>
      <c r="D86" t="s">
        <v>253</v>
      </c>
      <c r="E86" t="str">
        <f>HYPERLINK("https://talan.bank.gov.ua/get-user-certificate/Fmz22R-MYhofNsjU9CDD","Завантажити сертифікат")</f>
        <v>Завантажити сертифікат</v>
      </c>
    </row>
    <row r="87" spans="1:5" x14ac:dyDescent="0.3">
      <c r="A87" t="s">
        <v>254</v>
      </c>
      <c r="B87" t="s">
        <v>5</v>
      </c>
      <c r="C87" t="s">
        <v>255</v>
      </c>
      <c r="D87" t="s">
        <v>256</v>
      </c>
      <c r="E87" t="str">
        <f>HYPERLINK("https://talan.bank.gov.ua/get-user-certificate/Fmz22jSCepoty2OaBjI-","Завантажити сертифікат")</f>
        <v>Завантажити сертифікат</v>
      </c>
    </row>
    <row r="88" spans="1:5" x14ac:dyDescent="0.3">
      <c r="A88" t="s">
        <v>257</v>
      </c>
      <c r="B88" t="s">
        <v>5</v>
      </c>
      <c r="C88" t="s">
        <v>258</v>
      </c>
      <c r="D88" t="s">
        <v>259</v>
      </c>
      <c r="E88" t="str">
        <f>HYPERLINK("https://talan.bank.gov.ua/get-user-certificate/Fmz22FLZtIv7p5SNa3UW","Завантажити сертифікат")</f>
        <v>Завантажити сертифікат</v>
      </c>
    </row>
    <row r="89" spans="1:5" x14ac:dyDescent="0.3">
      <c r="A89" t="s">
        <v>260</v>
      </c>
      <c r="B89" t="s">
        <v>5</v>
      </c>
      <c r="C89" t="s">
        <v>261</v>
      </c>
      <c r="D89" t="s">
        <v>262</v>
      </c>
      <c r="E89" t="str">
        <f>HYPERLINK("https://talan.bank.gov.ua/get-user-certificate/Fmz222qE4s3nk39IEpY7","Завантажити сертифікат")</f>
        <v>Завантажити сертифікат</v>
      </c>
    </row>
    <row r="90" spans="1:5" x14ac:dyDescent="0.3">
      <c r="A90" t="s">
        <v>263</v>
      </c>
      <c r="B90" t="s">
        <v>5</v>
      </c>
      <c r="C90" t="s">
        <v>264</v>
      </c>
      <c r="D90" t="s">
        <v>265</v>
      </c>
      <c r="E90" t="str">
        <f>HYPERLINK("https://talan.bank.gov.ua/get-user-certificate/Fmz22im3cL0zBxJqDMVq","Завантажити сертифікат")</f>
        <v>Завантажити сертифікат</v>
      </c>
    </row>
    <row r="91" spans="1:5" x14ac:dyDescent="0.3">
      <c r="A91" t="s">
        <v>266</v>
      </c>
      <c r="B91" t="s">
        <v>5</v>
      </c>
      <c r="C91" t="s">
        <v>267</v>
      </c>
      <c r="D91" t="s">
        <v>268</v>
      </c>
      <c r="E91" t="str">
        <f>HYPERLINK("https://talan.bank.gov.ua/get-user-certificate/Fmz22dK9dvl6jca05w8g","Завантажити сертифікат")</f>
        <v>Завантажити сертифікат</v>
      </c>
    </row>
    <row r="92" spans="1:5" x14ac:dyDescent="0.3">
      <c r="A92" t="s">
        <v>269</v>
      </c>
      <c r="B92" t="s">
        <v>5</v>
      </c>
      <c r="C92" t="s">
        <v>270</v>
      </c>
      <c r="D92" t="s">
        <v>271</v>
      </c>
      <c r="E92" t="str">
        <f>HYPERLINK("https://talan.bank.gov.ua/get-user-certificate/Fmz22Y_vZuvFUq1yRFR9","Завантажити сертифікат")</f>
        <v>Завантажити сертифікат</v>
      </c>
    </row>
    <row r="93" spans="1:5" x14ac:dyDescent="0.3">
      <c r="A93" t="s">
        <v>272</v>
      </c>
      <c r="B93" t="s">
        <v>5</v>
      </c>
      <c r="C93" t="s">
        <v>273</v>
      </c>
      <c r="D93" t="s">
        <v>265</v>
      </c>
      <c r="E93" t="str">
        <f>HYPERLINK("https://talan.bank.gov.ua/get-user-certificate/Fmz22hceNMAs5IbCNYsU","Завантажити сертифікат")</f>
        <v>Завантажити сертифікат</v>
      </c>
    </row>
    <row r="94" spans="1:5" x14ac:dyDescent="0.3">
      <c r="A94" t="s">
        <v>274</v>
      </c>
      <c r="B94" t="s">
        <v>5</v>
      </c>
      <c r="C94" t="s">
        <v>275</v>
      </c>
      <c r="D94" t="s">
        <v>276</v>
      </c>
      <c r="E94" t="str">
        <f>HYPERLINK("https://talan.bank.gov.ua/get-user-certificate/Fmz22E1wbUAIqMLHk62B","Завантажити сертифікат")</f>
        <v>Завантажити сертифікат</v>
      </c>
    </row>
    <row r="95" spans="1:5" x14ac:dyDescent="0.3">
      <c r="A95" t="s">
        <v>277</v>
      </c>
      <c r="B95" t="s">
        <v>5</v>
      </c>
      <c r="C95" t="s">
        <v>278</v>
      </c>
      <c r="D95" t="s">
        <v>279</v>
      </c>
      <c r="E95" t="str">
        <f>HYPERLINK("https://talan.bank.gov.ua/get-user-certificate/Fmz22bqjojgRD1pi4gyl","Завантажити сертифікат")</f>
        <v>Завантажити сертифікат</v>
      </c>
    </row>
    <row r="96" spans="1:5" x14ac:dyDescent="0.3">
      <c r="A96" t="s">
        <v>280</v>
      </c>
      <c r="B96" t="s">
        <v>5</v>
      </c>
      <c r="C96" t="s">
        <v>281</v>
      </c>
      <c r="D96" t="s">
        <v>19</v>
      </c>
      <c r="E96" t="str">
        <f>HYPERLINK("https://talan.bank.gov.ua/get-user-certificate/Fmz22dPq_ROcprmmc6g9","Завантажити сертифікат")</f>
        <v>Завантажити сертифікат</v>
      </c>
    </row>
    <row r="97" spans="1:5" x14ac:dyDescent="0.3">
      <c r="A97" t="s">
        <v>282</v>
      </c>
      <c r="B97" t="s">
        <v>5</v>
      </c>
      <c r="C97" t="s">
        <v>283</v>
      </c>
      <c r="D97" t="s">
        <v>284</v>
      </c>
      <c r="E97" t="str">
        <f>HYPERLINK("https://talan.bank.gov.ua/get-user-certificate/Fmz227QNFTL_gruD9MHE","Завантажити сертифікат")</f>
        <v>Завантажити сертифікат</v>
      </c>
    </row>
    <row r="98" spans="1:5" x14ac:dyDescent="0.3">
      <c r="A98" t="s">
        <v>285</v>
      </c>
      <c r="B98" t="s">
        <v>5</v>
      </c>
      <c r="C98" t="s">
        <v>286</v>
      </c>
      <c r="D98" t="s">
        <v>287</v>
      </c>
      <c r="E98" t="str">
        <f>HYPERLINK("https://talan.bank.gov.ua/get-user-certificate/Fmz22OaBNxpHEN7UPVca","Завантажити сертифікат")</f>
        <v>Завантажити сертифікат</v>
      </c>
    </row>
    <row r="99" spans="1:5" x14ac:dyDescent="0.3">
      <c r="A99" t="s">
        <v>288</v>
      </c>
      <c r="B99" t="s">
        <v>5</v>
      </c>
      <c r="C99" t="s">
        <v>289</v>
      </c>
      <c r="D99" t="s">
        <v>290</v>
      </c>
      <c r="E99" t="str">
        <f>HYPERLINK("https://talan.bank.gov.ua/get-user-certificate/Fmz22KdzebfocBHgBeGO","Завантажити сертифікат")</f>
        <v>Завантажити сертифікат</v>
      </c>
    </row>
    <row r="100" spans="1:5" x14ac:dyDescent="0.3">
      <c r="A100" t="s">
        <v>291</v>
      </c>
      <c r="B100" t="s">
        <v>5</v>
      </c>
      <c r="C100" t="s">
        <v>292</v>
      </c>
      <c r="D100" t="s">
        <v>293</v>
      </c>
      <c r="E100" t="str">
        <f>HYPERLINK("https://talan.bank.gov.ua/get-user-certificate/Fmz225jTkSCTtQJC8fRL","Завантажити сертифікат")</f>
        <v>Завантажити сертифікат</v>
      </c>
    </row>
    <row r="101" spans="1:5" x14ac:dyDescent="0.3">
      <c r="A101" t="s">
        <v>294</v>
      </c>
      <c r="B101" t="s">
        <v>5</v>
      </c>
      <c r="C101" t="s">
        <v>295</v>
      </c>
      <c r="D101" t="s">
        <v>296</v>
      </c>
      <c r="E101" t="str">
        <f>HYPERLINK("https://talan.bank.gov.ua/get-user-certificate/Fmz22Y4lhq6WDEP68ngL","Завантажити сертифікат")</f>
        <v>Завантажити сертифікат</v>
      </c>
    </row>
    <row r="102" spans="1:5" x14ac:dyDescent="0.3">
      <c r="A102" t="s">
        <v>297</v>
      </c>
      <c r="B102" t="s">
        <v>5</v>
      </c>
      <c r="C102" t="s">
        <v>298</v>
      </c>
      <c r="D102" t="s">
        <v>299</v>
      </c>
      <c r="E102" t="str">
        <f>HYPERLINK("https://talan.bank.gov.ua/get-user-certificate/Fmz22s-EFiLaR6uLCUa6","Завантажити сертифікат")</f>
        <v>Завантажити сертифікат</v>
      </c>
    </row>
    <row r="103" spans="1:5" x14ac:dyDescent="0.3">
      <c r="A103" t="s">
        <v>300</v>
      </c>
      <c r="B103" t="s">
        <v>5</v>
      </c>
      <c r="C103" t="s">
        <v>301</v>
      </c>
      <c r="D103" t="s">
        <v>299</v>
      </c>
      <c r="E103" t="str">
        <f>HYPERLINK("https://talan.bank.gov.ua/get-user-certificate/Fmz22nXJwP6ftG37dJX_","Завантажити сертифікат")</f>
        <v>Завантажити сертифікат</v>
      </c>
    </row>
    <row r="104" spans="1:5" x14ac:dyDescent="0.3">
      <c r="A104" t="s">
        <v>302</v>
      </c>
      <c r="B104" t="s">
        <v>5</v>
      </c>
      <c r="C104" t="s">
        <v>303</v>
      </c>
      <c r="D104" t="s">
        <v>304</v>
      </c>
      <c r="E104" t="str">
        <f>HYPERLINK("https://talan.bank.gov.ua/get-user-certificate/Fmz22DX828gwZ8nUhlki","Завантажити сертифікат")</f>
        <v>Завантажити сертифікат</v>
      </c>
    </row>
    <row r="105" spans="1:5" x14ac:dyDescent="0.3">
      <c r="A105" t="s">
        <v>305</v>
      </c>
      <c r="B105" t="s">
        <v>5</v>
      </c>
      <c r="C105" t="s">
        <v>306</v>
      </c>
      <c r="D105" t="s">
        <v>307</v>
      </c>
      <c r="E105" t="str">
        <f>HYPERLINK("https://talan.bank.gov.ua/get-user-certificate/Fmz22kn6lq0ayEW00-pC","Завантажити сертифікат")</f>
        <v>Завантажити сертифікат</v>
      </c>
    </row>
    <row r="106" spans="1:5" x14ac:dyDescent="0.3">
      <c r="A106" t="s">
        <v>308</v>
      </c>
      <c r="B106" t="s">
        <v>5</v>
      </c>
      <c r="C106" t="s">
        <v>309</v>
      </c>
      <c r="D106" t="s">
        <v>310</v>
      </c>
      <c r="E106" t="str">
        <f>HYPERLINK("https://talan.bank.gov.ua/get-user-certificate/Fmz22rNo-T8udnQUVveU","Завантажити сертифікат")</f>
        <v>Завантажити сертифікат</v>
      </c>
    </row>
    <row r="107" spans="1:5" x14ac:dyDescent="0.3">
      <c r="A107" t="s">
        <v>311</v>
      </c>
      <c r="B107" t="s">
        <v>5</v>
      </c>
      <c r="C107" t="s">
        <v>312</v>
      </c>
      <c r="D107" t="s">
        <v>313</v>
      </c>
      <c r="E107" t="str">
        <f>HYPERLINK("https://talan.bank.gov.ua/get-user-certificate/Fmz22ethbSmKQAGJZ-An","Завантажити сертифікат")</f>
        <v>Завантажити сертифікат</v>
      </c>
    </row>
    <row r="108" spans="1:5" x14ac:dyDescent="0.3">
      <c r="A108" t="s">
        <v>314</v>
      </c>
      <c r="B108" t="s">
        <v>5</v>
      </c>
      <c r="C108" t="s">
        <v>315</v>
      </c>
      <c r="D108" t="s">
        <v>316</v>
      </c>
      <c r="E108" t="str">
        <f>HYPERLINK("https://talan.bank.gov.ua/get-user-certificate/Fmz2299EWmIQtoaaQNXU","Завантажити сертифікат")</f>
        <v>Завантажити сертифікат</v>
      </c>
    </row>
    <row r="109" spans="1:5" x14ac:dyDescent="0.3">
      <c r="A109" t="s">
        <v>317</v>
      </c>
      <c r="B109" t="s">
        <v>5</v>
      </c>
      <c r="C109" t="s">
        <v>318</v>
      </c>
      <c r="D109" t="s">
        <v>319</v>
      </c>
      <c r="E109" t="str">
        <f>HYPERLINK("https://talan.bank.gov.ua/get-user-certificate/Fmz22vWXGEBMZhqUrDu8","Завантажити сертифікат")</f>
        <v>Завантажити сертифікат</v>
      </c>
    </row>
    <row r="110" spans="1:5" x14ac:dyDescent="0.3">
      <c r="A110" t="s">
        <v>320</v>
      </c>
      <c r="B110" t="s">
        <v>5</v>
      </c>
      <c r="C110" t="s">
        <v>321</v>
      </c>
      <c r="D110" t="s">
        <v>322</v>
      </c>
      <c r="E110" t="str">
        <f>HYPERLINK("https://talan.bank.gov.ua/get-user-certificate/Fmz22AQ8bCowlBsEFbkV","Завантажити сертифікат")</f>
        <v>Завантажити сертифікат</v>
      </c>
    </row>
    <row r="111" spans="1:5" x14ac:dyDescent="0.3">
      <c r="A111" t="s">
        <v>323</v>
      </c>
      <c r="B111" t="s">
        <v>5</v>
      </c>
      <c r="C111" t="s">
        <v>324</v>
      </c>
      <c r="D111" t="s">
        <v>325</v>
      </c>
      <c r="E111" t="str">
        <f>HYPERLINK("https://talan.bank.gov.ua/get-user-certificate/Fmz22OgTR8Vh4ILr83Yd","Завантажити сертифікат")</f>
        <v>Завантажити сертифікат</v>
      </c>
    </row>
    <row r="112" spans="1:5" x14ac:dyDescent="0.3">
      <c r="A112" t="s">
        <v>326</v>
      </c>
      <c r="B112" t="s">
        <v>5</v>
      </c>
      <c r="C112" t="s">
        <v>327</v>
      </c>
      <c r="D112" t="s">
        <v>328</v>
      </c>
      <c r="E112" t="str">
        <f>HYPERLINK("https://talan.bank.gov.ua/get-user-certificate/Fmz22iLHhTgTAOQd13hp","Завантажити сертифікат")</f>
        <v>Завантажити сертифікат</v>
      </c>
    </row>
    <row r="113" spans="1:5" x14ac:dyDescent="0.3">
      <c r="A113" t="s">
        <v>329</v>
      </c>
      <c r="B113" t="s">
        <v>5</v>
      </c>
      <c r="C113" t="s">
        <v>330</v>
      </c>
      <c r="D113" t="s">
        <v>73</v>
      </c>
      <c r="E113" t="str">
        <f>HYPERLINK("https://talan.bank.gov.ua/get-user-certificate/Fmz22j8Race0HROesetu","Завантажити сертифікат")</f>
        <v>Завантажити сертифікат</v>
      </c>
    </row>
    <row r="114" spans="1:5" x14ac:dyDescent="0.3">
      <c r="A114" t="s">
        <v>331</v>
      </c>
      <c r="B114" t="s">
        <v>5</v>
      </c>
      <c r="C114" t="s">
        <v>332</v>
      </c>
      <c r="D114" t="s">
        <v>19</v>
      </c>
      <c r="E114" t="str">
        <f>HYPERLINK("https://talan.bank.gov.ua/get-user-certificate/Fmz22mtrF2CdVrFSoZ_C","Завантажити сертифікат")</f>
        <v>Завантажити сертифікат</v>
      </c>
    </row>
    <row r="115" spans="1:5" x14ac:dyDescent="0.3">
      <c r="A115" t="s">
        <v>333</v>
      </c>
      <c r="B115" t="s">
        <v>5</v>
      </c>
      <c r="C115" t="s">
        <v>334</v>
      </c>
      <c r="D115" t="s">
        <v>335</v>
      </c>
      <c r="E115" t="str">
        <f>HYPERLINK("https://talan.bank.gov.ua/get-user-certificate/Fmz22FME8LlFdpnUBbpa","Завантажити сертифікат")</f>
        <v>Завантажити сертифікат</v>
      </c>
    </row>
    <row r="116" spans="1:5" x14ac:dyDescent="0.3">
      <c r="A116" t="s">
        <v>336</v>
      </c>
      <c r="B116" t="s">
        <v>5</v>
      </c>
      <c r="C116" t="s">
        <v>337</v>
      </c>
      <c r="D116" t="s">
        <v>338</v>
      </c>
      <c r="E116" t="str">
        <f>HYPERLINK("https://talan.bank.gov.ua/get-user-certificate/Fmz2266hUpjkDK09wzwE","Завантажити сертифікат")</f>
        <v>Завантажити сертифікат</v>
      </c>
    </row>
    <row r="117" spans="1:5" x14ac:dyDescent="0.3">
      <c r="A117" t="s">
        <v>339</v>
      </c>
      <c r="B117" t="s">
        <v>5</v>
      </c>
      <c r="C117" t="s">
        <v>340</v>
      </c>
      <c r="D117" t="s">
        <v>341</v>
      </c>
      <c r="E117" t="str">
        <f>HYPERLINK("https://talan.bank.gov.ua/get-user-certificate/Fmz22hhsSka8_HRHZLh8","Завантажити сертифікат")</f>
        <v>Завантажити сертифікат</v>
      </c>
    </row>
    <row r="118" spans="1:5" x14ac:dyDescent="0.3">
      <c r="A118" t="s">
        <v>342</v>
      </c>
      <c r="B118" t="s">
        <v>5</v>
      </c>
      <c r="C118" t="s">
        <v>343</v>
      </c>
      <c r="D118" t="s">
        <v>189</v>
      </c>
      <c r="E118" t="str">
        <f>HYPERLINK("https://talan.bank.gov.ua/get-user-certificate/Fmz22r9rRYJDDREzHVWu","Завантажити сертифікат")</f>
        <v>Завантажити сертифікат</v>
      </c>
    </row>
    <row r="119" spans="1:5" x14ac:dyDescent="0.3">
      <c r="A119" t="s">
        <v>344</v>
      </c>
      <c r="B119" t="s">
        <v>5</v>
      </c>
      <c r="C119" t="s">
        <v>345</v>
      </c>
      <c r="D119" t="s">
        <v>160</v>
      </c>
      <c r="E119" t="str">
        <f>HYPERLINK("https://talan.bank.gov.ua/get-user-certificate/Fmz22Dr6ZLz325GfS4yK","Завантажити сертифікат")</f>
        <v>Завантажити сертифікат</v>
      </c>
    </row>
    <row r="120" spans="1:5" x14ac:dyDescent="0.3">
      <c r="A120" t="s">
        <v>346</v>
      </c>
      <c r="B120" t="s">
        <v>5</v>
      </c>
      <c r="C120" t="s">
        <v>347</v>
      </c>
      <c r="D120" t="s">
        <v>304</v>
      </c>
      <c r="E120" t="str">
        <f>HYPERLINK("https://talan.bank.gov.ua/get-user-certificate/Fmz22e9RRn9Hd_pVMmCb","Завантажити сертифікат")</f>
        <v>Завантажити сертифікат</v>
      </c>
    </row>
    <row r="121" spans="1:5" x14ac:dyDescent="0.3">
      <c r="A121" t="s">
        <v>348</v>
      </c>
      <c r="B121" t="s">
        <v>5</v>
      </c>
      <c r="C121" t="s">
        <v>349</v>
      </c>
      <c r="D121" t="s">
        <v>350</v>
      </c>
      <c r="E121" t="str">
        <f>HYPERLINK("https://talan.bank.gov.ua/get-user-certificate/Fmz22JbYVrEHGYu0ZpkG","Завантажити сертифікат")</f>
        <v>Завантажити сертифікат</v>
      </c>
    </row>
    <row r="122" spans="1:5" x14ac:dyDescent="0.3">
      <c r="A122" t="s">
        <v>351</v>
      </c>
      <c r="B122" t="s">
        <v>5</v>
      </c>
      <c r="C122" t="s">
        <v>352</v>
      </c>
      <c r="D122" t="s">
        <v>353</v>
      </c>
      <c r="E122" t="str">
        <f>HYPERLINK("https://talan.bank.gov.ua/get-user-certificate/Fmz22BFxLA8gVU7esGg0","Завантажити сертифікат")</f>
        <v>Завантажити сертифікат</v>
      </c>
    </row>
    <row r="123" spans="1:5" x14ac:dyDescent="0.3">
      <c r="A123" t="s">
        <v>354</v>
      </c>
      <c r="B123" t="s">
        <v>5</v>
      </c>
      <c r="C123" t="s">
        <v>355</v>
      </c>
      <c r="D123" t="s">
        <v>356</v>
      </c>
      <c r="E123" t="str">
        <f>HYPERLINK("https://talan.bank.gov.ua/get-user-certificate/Fmz22UcT4TXnHs3ciM8l","Завантажити сертифікат")</f>
        <v>Завантажити сертифікат</v>
      </c>
    </row>
    <row r="124" spans="1:5" x14ac:dyDescent="0.3">
      <c r="A124" t="s">
        <v>357</v>
      </c>
      <c r="B124" t="s">
        <v>5</v>
      </c>
      <c r="C124" t="s">
        <v>358</v>
      </c>
      <c r="D124" t="s">
        <v>359</v>
      </c>
      <c r="E124" t="str">
        <f>HYPERLINK("https://talan.bank.gov.ua/get-user-certificate/Fmz22CynXAHacufLlRtA","Завантажити сертифікат")</f>
        <v>Завантажити сертифікат</v>
      </c>
    </row>
    <row r="125" spans="1:5" x14ac:dyDescent="0.3">
      <c r="A125" t="s">
        <v>360</v>
      </c>
      <c r="B125" t="s">
        <v>5</v>
      </c>
      <c r="C125" t="s">
        <v>361</v>
      </c>
      <c r="D125" t="s">
        <v>362</v>
      </c>
      <c r="E125" t="str">
        <f>HYPERLINK("https://talan.bank.gov.ua/get-user-certificate/Fmz22CyLOxe5ZyP-nNAw","Завантажити сертифікат")</f>
        <v>Завантажити сертифікат</v>
      </c>
    </row>
    <row r="126" spans="1:5" x14ac:dyDescent="0.3">
      <c r="A126" t="s">
        <v>363</v>
      </c>
      <c r="B126" t="s">
        <v>5</v>
      </c>
      <c r="C126" t="s">
        <v>364</v>
      </c>
      <c r="D126" t="s">
        <v>365</v>
      </c>
      <c r="E126" t="str">
        <f>HYPERLINK("https://talan.bank.gov.ua/get-user-certificate/Fmz22xpuVbQmstuCoyiG","Завантажити сертифікат")</f>
        <v>Завантажити сертифікат</v>
      </c>
    </row>
    <row r="127" spans="1:5" x14ac:dyDescent="0.3">
      <c r="A127" t="s">
        <v>366</v>
      </c>
      <c r="B127" t="s">
        <v>5</v>
      </c>
      <c r="C127" t="s">
        <v>367</v>
      </c>
      <c r="D127" t="s">
        <v>368</v>
      </c>
      <c r="E127" t="str">
        <f>HYPERLINK("https://talan.bank.gov.ua/get-user-certificate/Fmz22HrHiqehYPtAESwj","Завантажити сертифікат")</f>
        <v>Завантажити сертифікат</v>
      </c>
    </row>
    <row r="128" spans="1:5" x14ac:dyDescent="0.3">
      <c r="A128" t="s">
        <v>369</v>
      </c>
      <c r="B128" t="s">
        <v>5</v>
      </c>
      <c r="C128" t="s">
        <v>370</v>
      </c>
      <c r="D128" t="s">
        <v>371</v>
      </c>
      <c r="E128" t="str">
        <f>HYPERLINK("https://talan.bank.gov.ua/get-user-certificate/Fmz22GXx8R6rLdI-SGWE","Завантажити сертифікат")</f>
        <v>Завантажити сертифікат</v>
      </c>
    </row>
    <row r="129" spans="1:5" x14ac:dyDescent="0.3">
      <c r="A129" t="s">
        <v>372</v>
      </c>
      <c r="B129" t="s">
        <v>5</v>
      </c>
      <c r="C129" t="s">
        <v>373</v>
      </c>
      <c r="D129" t="s">
        <v>374</v>
      </c>
      <c r="E129" t="str">
        <f>HYPERLINK("https://talan.bank.gov.ua/get-user-certificate/Fmz22C7Gr-xcT2HK2sv7","Завантажити сертифікат")</f>
        <v>Завантажити сертифікат</v>
      </c>
    </row>
    <row r="130" spans="1:5" x14ac:dyDescent="0.3">
      <c r="A130" t="s">
        <v>375</v>
      </c>
      <c r="B130" t="s">
        <v>5</v>
      </c>
      <c r="C130" t="s">
        <v>376</v>
      </c>
      <c r="D130" t="s">
        <v>377</v>
      </c>
      <c r="E130" t="str">
        <f>HYPERLINK("https://talan.bank.gov.ua/get-user-certificate/Fmz22YbFzBr3rw43XWg0","Завантажити сертифікат")</f>
        <v>Завантажити сертифікат</v>
      </c>
    </row>
    <row r="131" spans="1:5" x14ac:dyDescent="0.3">
      <c r="A131" t="s">
        <v>378</v>
      </c>
      <c r="B131" t="s">
        <v>5</v>
      </c>
      <c r="C131" t="s">
        <v>379</v>
      </c>
      <c r="D131" t="s">
        <v>380</v>
      </c>
      <c r="E131" t="str">
        <f>HYPERLINK("https://talan.bank.gov.ua/get-user-certificate/Fmz22uXU88UyH_bJdCQX","Завантажити сертифікат")</f>
        <v>Завантажити сертифікат</v>
      </c>
    </row>
    <row r="132" spans="1:5" x14ac:dyDescent="0.3">
      <c r="A132" t="s">
        <v>381</v>
      </c>
      <c r="B132" t="s">
        <v>5</v>
      </c>
      <c r="C132" t="s">
        <v>382</v>
      </c>
      <c r="D132" t="s">
        <v>383</v>
      </c>
      <c r="E132" t="str">
        <f>HYPERLINK("https://talan.bank.gov.ua/get-user-certificate/Fmz22eBQ-eeAIk1G00QN","Завантажити сертифікат")</f>
        <v>Завантажити сертифікат</v>
      </c>
    </row>
    <row r="133" spans="1:5" x14ac:dyDescent="0.3">
      <c r="A133" t="s">
        <v>384</v>
      </c>
      <c r="B133" t="s">
        <v>5</v>
      </c>
      <c r="C133" t="s">
        <v>385</v>
      </c>
      <c r="D133" t="s">
        <v>386</v>
      </c>
      <c r="E133" t="str">
        <f>HYPERLINK("https://talan.bank.gov.ua/get-user-certificate/Fmz22rFgQX9jvwWImkOh","Завантажити сертифікат")</f>
        <v>Завантажити сертифікат</v>
      </c>
    </row>
    <row r="134" spans="1:5" x14ac:dyDescent="0.3">
      <c r="A134" t="s">
        <v>387</v>
      </c>
      <c r="B134" t="s">
        <v>5</v>
      </c>
      <c r="C134" t="s">
        <v>388</v>
      </c>
      <c r="D134" t="s">
        <v>389</v>
      </c>
      <c r="E134" t="str">
        <f>HYPERLINK("https://talan.bank.gov.ua/get-user-certificate/Fmz22Qj7ipHaiOz29miF","Завантажити сертифікат")</f>
        <v>Завантажити сертифікат</v>
      </c>
    </row>
    <row r="135" spans="1:5" x14ac:dyDescent="0.3">
      <c r="A135" t="s">
        <v>390</v>
      </c>
      <c r="B135" t="s">
        <v>5</v>
      </c>
      <c r="C135" t="s">
        <v>391</v>
      </c>
      <c r="D135" t="s">
        <v>392</v>
      </c>
      <c r="E135" t="str">
        <f>HYPERLINK("https://talan.bank.gov.ua/get-user-certificate/Fmz22KAa9oXskdy5ZSkQ","Завантажити сертифікат")</f>
        <v>Завантажити сертифікат</v>
      </c>
    </row>
    <row r="136" spans="1:5" x14ac:dyDescent="0.3">
      <c r="A136" t="s">
        <v>393</v>
      </c>
      <c r="B136" t="s">
        <v>5</v>
      </c>
      <c r="C136" t="s">
        <v>394</v>
      </c>
      <c r="D136" t="s">
        <v>395</v>
      </c>
      <c r="E136" t="str">
        <f>HYPERLINK("https://talan.bank.gov.ua/get-user-certificate/Fmz22ClcaV-k1cm0EM80","Завантажити сертифікат")</f>
        <v>Завантажити сертифікат</v>
      </c>
    </row>
    <row r="137" spans="1:5" x14ac:dyDescent="0.3">
      <c r="A137" t="s">
        <v>396</v>
      </c>
      <c r="B137" t="s">
        <v>5</v>
      </c>
      <c r="C137" t="s">
        <v>397</v>
      </c>
      <c r="D137" t="s">
        <v>398</v>
      </c>
      <c r="E137" t="str">
        <f>HYPERLINK("https://talan.bank.gov.ua/get-user-certificate/Fmz222HFBDiXoOiucfXE","Завантажити сертифікат")</f>
        <v>Завантажити сертифікат</v>
      </c>
    </row>
    <row r="138" spans="1:5" x14ac:dyDescent="0.3">
      <c r="A138" t="s">
        <v>399</v>
      </c>
      <c r="B138" t="s">
        <v>5</v>
      </c>
      <c r="C138" t="s">
        <v>400</v>
      </c>
      <c r="D138" t="s">
        <v>401</v>
      </c>
      <c r="E138" t="str">
        <f>HYPERLINK("https://talan.bank.gov.ua/get-user-certificate/Fmz22Gw8wF2k4hRviJiT","Завантажити сертифікат")</f>
        <v>Завантажити сертифікат</v>
      </c>
    </row>
    <row r="139" spans="1:5" x14ac:dyDescent="0.3">
      <c r="A139" t="s">
        <v>402</v>
      </c>
      <c r="B139" t="s">
        <v>5</v>
      </c>
      <c r="C139" t="s">
        <v>403</v>
      </c>
      <c r="D139" t="s">
        <v>404</v>
      </c>
      <c r="E139" t="str">
        <f>HYPERLINK("https://talan.bank.gov.ua/get-user-certificate/Fmz22fNT2FxojcNP4T6-","Завантажити сертифікат")</f>
        <v>Завантажити сертифікат</v>
      </c>
    </row>
    <row r="140" spans="1:5" x14ac:dyDescent="0.3">
      <c r="A140" t="s">
        <v>405</v>
      </c>
      <c r="B140" t="s">
        <v>5</v>
      </c>
      <c r="C140" t="s">
        <v>406</v>
      </c>
      <c r="D140" t="s">
        <v>407</v>
      </c>
      <c r="E140" t="str">
        <f>HYPERLINK("https://talan.bank.gov.ua/get-user-certificate/Fmz22NwEj_SBVqU-qS3X","Завантажити сертифікат")</f>
        <v>Завантажити сертифікат</v>
      </c>
    </row>
    <row r="141" spans="1:5" x14ac:dyDescent="0.3">
      <c r="A141" t="s">
        <v>408</v>
      </c>
      <c r="B141" t="s">
        <v>5</v>
      </c>
      <c r="C141" t="s">
        <v>409</v>
      </c>
      <c r="D141" t="s">
        <v>341</v>
      </c>
      <c r="E141" t="str">
        <f>HYPERLINK("https://talan.bank.gov.ua/get-user-certificate/Fmz22kAd30sbudgyo9zr","Завантажити сертифікат")</f>
        <v>Завантажити сертифікат</v>
      </c>
    </row>
    <row r="142" spans="1:5" x14ac:dyDescent="0.3">
      <c r="A142" t="s">
        <v>410</v>
      </c>
      <c r="B142" t="s">
        <v>5</v>
      </c>
      <c r="C142" t="s">
        <v>411</v>
      </c>
      <c r="D142" t="s">
        <v>412</v>
      </c>
      <c r="E142" t="str">
        <f>HYPERLINK("https://talan.bank.gov.ua/get-user-certificate/Fmz22LqTY8wmsKI-xJhx","Завантажити сертифікат")</f>
        <v>Завантажити сертифікат</v>
      </c>
    </row>
    <row r="143" spans="1:5" x14ac:dyDescent="0.3">
      <c r="A143" t="s">
        <v>413</v>
      </c>
      <c r="B143" t="s">
        <v>5</v>
      </c>
      <c r="C143" t="s">
        <v>414</v>
      </c>
      <c r="D143" t="s">
        <v>415</v>
      </c>
      <c r="E143" t="str">
        <f>HYPERLINK("https://talan.bank.gov.ua/get-user-certificate/Fmz22lRQ7P6Wcl1JoyR-","Завантажити сертифікат")</f>
        <v>Завантажити сертифікат</v>
      </c>
    </row>
    <row r="144" spans="1:5" x14ac:dyDescent="0.3">
      <c r="A144" t="s">
        <v>416</v>
      </c>
      <c r="B144" t="s">
        <v>5</v>
      </c>
      <c r="C144" t="s">
        <v>417</v>
      </c>
      <c r="D144" t="s">
        <v>418</v>
      </c>
      <c r="E144" t="str">
        <f>HYPERLINK("https://talan.bank.gov.ua/get-user-certificate/Fmz22Ahi3wD_CMKHXRhg","Завантажити сертифікат")</f>
        <v>Завантажити сертифікат</v>
      </c>
    </row>
    <row r="145" spans="1:5" x14ac:dyDescent="0.3">
      <c r="A145" t="s">
        <v>419</v>
      </c>
      <c r="B145" t="s">
        <v>5</v>
      </c>
      <c r="C145" t="s">
        <v>420</v>
      </c>
      <c r="D145" t="s">
        <v>421</v>
      </c>
      <c r="E145" t="str">
        <f>HYPERLINK("https://talan.bank.gov.ua/get-user-certificate/Fmz22uiIWJ3Sk48qlnuw","Завантажити сертифікат")</f>
        <v>Завантажити сертифікат</v>
      </c>
    </row>
    <row r="146" spans="1:5" x14ac:dyDescent="0.3">
      <c r="A146" t="s">
        <v>422</v>
      </c>
      <c r="B146" t="s">
        <v>5</v>
      </c>
      <c r="C146" t="s">
        <v>423</v>
      </c>
      <c r="D146" t="s">
        <v>424</v>
      </c>
      <c r="E146" t="str">
        <f>HYPERLINK("https://talan.bank.gov.ua/get-user-certificate/Fmz22CDrD-nMNub2Yckk","Завантажити сертифікат")</f>
        <v>Завантажити сертифікат</v>
      </c>
    </row>
    <row r="147" spans="1:5" x14ac:dyDescent="0.3">
      <c r="A147" t="s">
        <v>425</v>
      </c>
      <c r="B147" t="s">
        <v>5</v>
      </c>
      <c r="C147" t="s">
        <v>426</v>
      </c>
      <c r="D147" t="s">
        <v>427</v>
      </c>
      <c r="E147" t="str">
        <f>HYPERLINK("https://talan.bank.gov.ua/get-user-certificate/Fmz22_TpiUXDdx2w2I3E","Завантажити сертифікат")</f>
        <v>Завантажити сертифікат</v>
      </c>
    </row>
    <row r="148" spans="1:5" x14ac:dyDescent="0.3">
      <c r="A148" t="s">
        <v>428</v>
      </c>
      <c r="B148" t="s">
        <v>5</v>
      </c>
      <c r="C148" t="s">
        <v>429</v>
      </c>
      <c r="D148" t="s">
        <v>430</v>
      </c>
      <c r="E148" t="str">
        <f>HYPERLINK("https://talan.bank.gov.ua/get-user-certificate/Fmz22gaz6_Jl-2IGAtge","Завантажити сертифікат")</f>
        <v>Завантажити сертифікат</v>
      </c>
    </row>
    <row r="149" spans="1:5" x14ac:dyDescent="0.3">
      <c r="A149" t="s">
        <v>431</v>
      </c>
      <c r="B149" t="s">
        <v>5</v>
      </c>
      <c r="C149" t="s">
        <v>432</v>
      </c>
      <c r="D149" t="s">
        <v>430</v>
      </c>
      <c r="E149" t="str">
        <f>HYPERLINK("https://talan.bank.gov.ua/get-user-certificate/Fmz22Fp-PyGjavVEOd6A","Завантажити сертифікат")</f>
        <v>Завантажити сертифікат</v>
      </c>
    </row>
    <row r="150" spans="1:5" x14ac:dyDescent="0.3">
      <c r="A150" t="s">
        <v>433</v>
      </c>
      <c r="B150" t="s">
        <v>5</v>
      </c>
      <c r="C150" t="s">
        <v>434</v>
      </c>
      <c r="D150" t="s">
        <v>435</v>
      </c>
      <c r="E150" t="str">
        <f>HYPERLINK("https://talan.bank.gov.ua/get-user-certificate/Fmz22XMpUPar4-hkwdQ5","Завантажити сертифікат")</f>
        <v>Завантажити сертифікат</v>
      </c>
    </row>
    <row r="151" spans="1:5" x14ac:dyDescent="0.3">
      <c r="A151" t="s">
        <v>436</v>
      </c>
      <c r="B151" t="s">
        <v>5</v>
      </c>
      <c r="C151" t="s">
        <v>437</v>
      </c>
      <c r="D151" t="s">
        <v>438</v>
      </c>
      <c r="E151" t="str">
        <f>HYPERLINK("https://talan.bank.gov.ua/get-user-certificate/Fmz22twLMqwPPHZcGxyG","Завантажити сертифікат")</f>
        <v>Завантажити сертифікат</v>
      </c>
    </row>
    <row r="152" spans="1:5" x14ac:dyDescent="0.3">
      <c r="A152" t="s">
        <v>439</v>
      </c>
      <c r="B152" t="s">
        <v>5</v>
      </c>
      <c r="C152" t="s">
        <v>440</v>
      </c>
      <c r="D152" t="s">
        <v>441</v>
      </c>
      <c r="E152" t="str">
        <f>HYPERLINK("https://talan.bank.gov.ua/get-user-certificate/Fmz22gOJvDXdD8EXOBBb","Завантажити сертифікат")</f>
        <v>Завантажити сертифікат</v>
      </c>
    </row>
    <row r="153" spans="1:5" x14ac:dyDescent="0.3">
      <c r="A153" t="s">
        <v>442</v>
      </c>
      <c r="B153" t="s">
        <v>5</v>
      </c>
      <c r="C153" t="s">
        <v>443</v>
      </c>
      <c r="D153" t="s">
        <v>444</v>
      </c>
      <c r="E153" t="str">
        <f>HYPERLINK("https://talan.bank.gov.ua/get-user-certificate/Fmz22UD1YUkwzj211jaI","Завантажити сертифікат")</f>
        <v>Завантажити сертифікат</v>
      </c>
    </row>
    <row r="154" spans="1:5" x14ac:dyDescent="0.3">
      <c r="A154" t="s">
        <v>445</v>
      </c>
      <c r="B154" t="s">
        <v>5</v>
      </c>
      <c r="C154" t="s">
        <v>446</v>
      </c>
      <c r="D154" t="s">
        <v>19</v>
      </c>
      <c r="E154" t="str">
        <f>HYPERLINK("https://talan.bank.gov.ua/get-user-certificate/Fmz22_RjsblmMWUPhcr-","Завантажити сертифікат")</f>
        <v>Завантажити сертифікат</v>
      </c>
    </row>
    <row r="155" spans="1:5" x14ac:dyDescent="0.3">
      <c r="A155" t="s">
        <v>447</v>
      </c>
      <c r="B155" t="s">
        <v>5</v>
      </c>
      <c r="C155" t="s">
        <v>448</v>
      </c>
      <c r="D155" t="s">
        <v>449</v>
      </c>
      <c r="E155" t="str">
        <f>HYPERLINK("https://talan.bank.gov.ua/get-user-certificate/Fmz22EXaWKXv4ciANdgz","Завантажити сертифікат")</f>
        <v>Завантажити сертифікат</v>
      </c>
    </row>
    <row r="156" spans="1:5" x14ac:dyDescent="0.3">
      <c r="A156" t="s">
        <v>450</v>
      </c>
      <c r="B156" t="s">
        <v>5</v>
      </c>
      <c r="C156" t="s">
        <v>451</v>
      </c>
      <c r="D156" t="s">
        <v>88</v>
      </c>
      <c r="E156" t="str">
        <f>HYPERLINK("https://talan.bank.gov.ua/get-user-certificate/Fmz22z1ImNDKOTHSuF4D","Завантажити сертифікат")</f>
        <v>Завантажити сертифікат</v>
      </c>
    </row>
    <row r="157" spans="1:5" x14ac:dyDescent="0.3">
      <c r="A157" t="s">
        <v>452</v>
      </c>
      <c r="B157" t="s">
        <v>5</v>
      </c>
      <c r="C157" t="s">
        <v>453</v>
      </c>
      <c r="D157" t="s">
        <v>88</v>
      </c>
      <c r="E157" t="str">
        <f>HYPERLINK("https://talan.bank.gov.ua/get-user-certificate/Fmz22P6Ka0pE7dFwCdc4","Завантажити сертифікат")</f>
        <v>Завантажити сертифікат</v>
      </c>
    </row>
    <row r="158" spans="1:5" x14ac:dyDescent="0.3">
      <c r="A158" t="s">
        <v>454</v>
      </c>
      <c r="B158" t="s">
        <v>5</v>
      </c>
      <c r="C158" t="s">
        <v>455</v>
      </c>
      <c r="D158" t="s">
        <v>456</v>
      </c>
      <c r="E158" t="str">
        <f>HYPERLINK("https://talan.bank.gov.ua/get-user-certificate/Fmz22d6gU-ARxd_Fb_Hs","Завантажити сертифікат")</f>
        <v>Завантажити сертифікат</v>
      </c>
    </row>
    <row r="159" spans="1:5" x14ac:dyDescent="0.3">
      <c r="A159" t="s">
        <v>457</v>
      </c>
      <c r="B159" t="s">
        <v>5</v>
      </c>
      <c r="C159" t="s">
        <v>458</v>
      </c>
      <c r="D159" t="s">
        <v>459</v>
      </c>
      <c r="E159" t="str">
        <f>HYPERLINK("https://talan.bank.gov.ua/get-user-certificate/Fmz22PPDuxgu7SKRxAiZ","Завантажити сертифікат")</f>
        <v>Завантажити сертифікат</v>
      </c>
    </row>
    <row r="160" spans="1:5" x14ac:dyDescent="0.3">
      <c r="A160" t="s">
        <v>460</v>
      </c>
      <c r="B160" t="s">
        <v>5</v>
      </c>
      <c r="C160" t="s">
        <v>461</v>
      </c>
      <c r="D160" t="s">
        <v>462</v>
      </c>
      <c r="E160" t="str">
        <f>HYPERLINK("https://talan.bank.gov.ua/get-user-certificate/Fmz228dEBu6xx704SDGQ","Завантажити сертифікат")</f>
        <v>Завантажити сертифікат</v>
      </c>
    </row>
    <row r="161" spans="1:5" x14ac:dyDescent="0.3">
      <c r="A161" t="s">
        <v>463</v>
      </c>
      <c r="B161" t="s">
        <v>5</v>
      </c>
      <c r="C161" t="s">
        <v>464</v>
      </c>
      <c r="D161" t="s">
        <v>465</v>
      </c>
      <c r="E161" t="str">
        <f>HYPERLINK("https://talan.bank.gov.ua/get-user-certificate/Fmz22XexvzZCXIweg9EV","Завантажити сертифікат")</f>
        <v>Завантажити сертифікат</v>
      </c>
    </row>
    <row r="162" spans="1:5" x14ac:dyDescent="0.3">
      <c r="A162" t="s">
        <v>466</v>
      </c>
      <c r="B162" t="s">
        <v>5</v>
      </c>
      <c r="C162" t="s">
        <v>467</v>
      </c>
      <c r="D162" t="s">
        <v>468</v>
      </c>
      <c r="E162" t="str">
        <f>HYPERLINK("https://talan.bank.gov.ua/get-user-certificate/Fmz22QvyKYVDxDz3FFhx","Завантажити сертифікат")</f>
        <v>Завантажити сертифікат</v>
      </c>
    </row>
    <row r="163" spans="1:5" x14ac:dyDescent="0.3">
      <c r="A163" t="s">
        <v>469</v>
      </c>
      <c r="B163" t="s">
        <v>5</v>
      </c>
      <c r="C163" t="s">
        <v>470</v>
      </c>
      <c r="D163" t="s">
        <v>471</v>
      </c>
      <c r="E163" t="str">
        <f>HYPERLINK("https://talan.bank.gov.ua/get-user-certificate/Fmz2213s5HUMQ4j5kHIK","Завантажити сертифікат")</f>
        <v>Завантажити сертифікат</v>
      </c>
    </row>
    <row r="164" spans="1:5" x14ac:dyDescent="0.3">
      <c r="A164" t="s">
        <v>472</v>
      </c>
      <c r="B164" t="s">
        <v>5</v>
      </c>
      <c r="C164" t="s">
        <v>473</v>
      </c>
      <c r="D164" t="s">
        <v>474</v>
      </c>
      <c r="E164" t="str">
        <f>HYPERLINK("https://talan.bank.gov.ua/get-user-certificate/Fmz22aYb7LmSAv-mVB40","Завантажити сертифікат")</f>
        <v>Завантажити сертифікат</v>
      </c>
    </row>
    <row r="165" spans="1:5" x14ac:dyDescent="0.3">
      <c r="A165" t="s">
        <v>475</v>
      </c>
      <c r="B165" t="s">
        <v>5</v>
      </c>
      <c r="C165" t="s">
        <v>476</v>
      </c>
      <c r="D165" t="s">
        <v>477</v>
      </c>
      <c r="E165" t="str">
        <f>HYPERLINK("https://talan.bank.gov.ua/get-user-certificate/Fmz221H1vRTJPLd2zBCy","Завантажити сертифікат")</f>
        <v>Завантажити сертифікат</v>
      </c>
    </row>
    <row r="166" spans="1:5" x14ac:dyDescent="0.3">
      <c r="A166" t="s">
        <v>478</v>
      </c>
      <c r="B166" t="s">
        <v>5</v>
      </c>
      <c r="C166" t="s">
        <v>479</v>
      </c>
      <c r="D166" t="s">
        <v>480</v>
      </c>
      <c r="E166" t="str">
        <f>HYPERLINK("https://talan.bank.gov.ua/get-user-certificate/Fmz22wkFF2ax1OQTYSEF","Завантажити сертифікат")</f>
        <v>Завантажити сертифікат</v>
      </c>
    </row>
    <row r="167" spans="1:5" x14ac:dyDescent="0.3">
      <c r="A167" t="s">
        <v>481</v>
      </c>
      <c r="B167" t="s">
        <v>5</v>
      </c>
      <c r="C167" t="s">
        <v>482</v>
      </c>
      <c r="D167" t="s">
        <v>483</v>
      </c>
      <c r="E167" t="str">
        <f>HYPERLINK("https://talan.bank.gov.ua/get-user-certificate/Fmz22QPy12V5Iwp_8MWN","Завантажити сертифікат")</f>
        <v>Завантажити сертифікат</v>
      </c>
    </row>
    <row r="168" spans="1:5" x14ac:dyDescent="0.3">
      <c r="A168" t="s">
        <v>484</v>
      </c>
      <c r="B168" t="s">
        <v>5</v>
      </c>
      <c r="C168" t="s">
        <v>485</v>
      </c>
      <c r="D168" t="s">
        <v>486</v>
      </c>
      <c r="E168" t="str">
        <f>HYPERLINK("https://talan.bank.gov.ua/get-user-certificate/Fmz22WPTyVVJXgix5Eeg","Завантажити сертифікат")</f>
        <v>Завантажити сертифікат</v>
      </c>
    </row>
    <row r="169" spans="1:5" x14ac:dyDescent="0.3">
      <c r="A169" t="s">
        <v>487</v>
      </c>
      <c r="B169" t="s">
        <v>5</v>
      </c>
      <c r="C169" t="s">
        <v>488</v>
      </c>
      <c r="D169" t="s">
        <v>489</v>
      </c>
      <c r="E169" t="str">
        <f>HYPERLINK("https://talan.bank.gov.ua/get-user-certificate/Fmz22HNZIGXcVYKfzdrx","Завантажити сертифікат")</f>
        <v>Завантажити сертифікат</v>
      </c>
    </row>
    <row r="170" spans="1:5" x14ac:dyDescent="0.3">
      <c r="A170" t="s">
        <v>490</v>
      </c>
      <c r="B170" t="s">
        <v>5</v>
      </c>
      <c r="C170" t="s">
        <v>491</v>
      </c>
      <c r="D170" t="s">
        <v>492</v>
      </c>
      <c r="E170" t="str">
        <f>HYPERLINK("https://talan.bank.gov.ua/get-user-certificate/Fmz22Bj6H39bONBvXgbL","Завантажити сертифікат")</f>
        <v>Завантажити сертифікат</v>
      </c>
    </row>
    <row r="171" spans="1:5" x14ac:dyDescent="0.3">
      <c r="A171" t="s">
        <v>493</v>
      </c>
      <c r="B171" t="s">
        <v>5</v>
      </c>
      <c r="C171" t="s">
        <v>494</v>
      </c>
      <c r="D171" t="s">
        <v>495</v>
      </c>
      <c r="E171" t="str">
        <f>HYPERLINK("https://talan.bank.gov.ua/get-user-certificate/Fmz22R34nBmMvUeWL6XA","Завантажити сертифікат")</f>
        <v>Завантажити сертифікат</v>
      </c>
    </row>
    <row r="172" spans="1:5" x14ac:dyDescent="0.3">
      <c r="A172" t="s">
        <v>496</v>
      </c>
      <c r="B172" t="s">
        <v>5</v>
      </c>
      <c r="C172" t="s">
        <v>497</v>
      </c>
      <c r="D172" t="s">
        <v>498</v>
      </c>
      <c r="E172" t="str">
        <f>HYPERLINK("https://talan.bank.gov.ua/get-user-certificate/Fmz22qwxz-nvymgPN-09","Завантажити сертифікат")</f>
        <v>Завантажити сертифікат</v>
      </c>
    </row>
    <row r="173" spans="1:5" x14ac:dyDescent="0.3">
      <c r="A173" t="s">
        <v>499</v>
      </c>
      <c r="B173" t="s">
        <v>5</v>
      </c>
      <c r="C173" t="s">
        <v>500</v>
      </c>
      <c r="D173" t="s">
        <v>501</v>
      </c>
      <c r="E173" t="str">
        <f>HYPERLINK("https://talan.bank.gov.ua/get-user-certificate/Fmz22vGc-xBBbGqFpSGQ","Завантажити сертифікат")</f>
        <v>Завантажити сертифікат</v>
      </c>
    </row>
    <row r="174" spans="1:5" x14ac:dyDescent="0.3">
      <c r="A174" t="s">
        <v>502</v>
      </c>
      <c r="B174" t="s">
        <v>5</v>
      </c>
      <c r="C174" t="s">
        <v>503</v>
      </c>
      <c r="D174" t="s">
        <v>504</v>
      </c>
      <c r="E174" t="str">
        <f>HYPERLINK("https://talan.bank.gov.ua/get-user-certificate/Fmz22TSOSeMsg6AA8Jbg","Завантажити сертифікат")</f>
        <v>Завантажити сертифікат</v>
      </c>
    </row>
    <row r="175" spans="1:5" x14ac:dyDescent="0.3">
      <c r="A175" t="s">
        <v>505</v>
      </c>
      <c r="B175" t="s">
        <v>5</v>
      </c>
      <c r="C175" t="s">
        <v>506</v>
      </c>
      <c r="D175" t="s">
        <v>180</v>
      </c>
      <c r="E175" t="str">
        <f>HYPERLINK("https://talan.bank.gov.ua/get-user-certificate/Fmz22RRitWmPmARZ6AKP","Завантажити сертифікат")</f>
        <v>Завантажити сертифікат</v>
      </c>
    </row>
    <row r="176" spans="1:5" x14ac:dyDescent="0.3">
      <c r="A176" t="s">
        <v>507</v>
      </c>
      <c r="B176" t="s">
        <v>5</v>
      </c>
      <c r="C176" t="s">
        <v>508</v>
      </c>
      <c r="D176" t="s">
        <v>509</v>
      </c>
      <c r="E176" t="str">
        <f>HYPERLINK("https://talan.bank.gov.ua/get-user-certificate/Fmz22A1gVWIB3TR1--Vl","Завантажити сертифікат")</f>
        <v>Завантажити сертифікат</v>
      </c>
    </row>
    <row r="177" spans="1:5" x14ac:dyDescent="0.3">
      <c r="A177" t="s">
        <v>510</v>
      </c>
      <c r="B177" t="s">
        <v>5</v>
      </c>
      <c r="C177" t="s">
        <v>511</v>
      </c>
      <c r="D177" t="s">
        <v>512</v>
      </c>
      <c r="E177" t="str">
        <f>HYPERLINK("https://talan.bank.gov.ua/get-user-certificate/Fmz220pCJ8uK0jG1Wsd2","Завантажити сертифікат")</f>
        <v>Завантажити сертифікат</v>
      </c>
    </row>
    <row r="178" spans="1:5" x14ac:dyDescent="0.3">
      <c r="A178" t="s">
        <v>513</v>
      </c>
      <c r="B178" t="s">
        <v>5</v>
      </c>
      <c r="C178" t="s">
        <v>514</v>
      </c>
      <c r="D178" t="s">
        <v>515</v>
      </c>
      <c r="E178" t="str">
        <f>HYPERLINK("https://talan.bank.gov.ua/get-user-certificate/Fmz220k3jXhRV13nQN8W","Завантажити сертифікат")</f>
        <v>Завантажити сертифікат</v>
      </c>
    </row>
    <row r="179" spans="1:5" x14ac:dyDescent="0.3">
      <c r="A179" t="s">
        <v>516</v>
      </c>
      <c r="B179" t="s">
        <v>5</v>
      </c>
      <c r="C179" t="s">
        <v>517</v>
      </c>
      <c r="D179" t="s">
        <v>518</v>
      </c>
      <c r="E179" t="str">
        <f>HYPERLINK("https://talan.bank.gov.ua/get-user-certificate/Fmz22-oXpcR3zo0Mh9IL","Завантажити сертифікат")</f>
        <v>Завантажити сертифікат</v>
      </c>
    </row>
    <row r="180" spans="1:5" x14ac:dyDescent="0.3">
      <c r="A180" t="s">
        <v>519</v>
      </c>
      <c r="B180" t="s">
        <v>5</v>
      </c>
      <c r="C180" t="s">
        <v>520</v>
      </c>
      <c r="D180" t="s">
        <v>521</v>
      </c>
      <c r="E180" t="str">
        <f>HYPERLINK("https://talan.bank.gov.ua/get-user-certificate/Fmz22QsPlwzxiwjkUQWu","Завантажити сертифікат")</f>
        <v>Завантажити сертифікат</v>
      </c>
    </row>
    <row r="181" spans="1:5" x14ac:dyDescent="0.3">
      <c r="A181" t="s">
        <v>522</v>
      </c>
      <c r="B181" t="s">
        <v>5</v>
      </c>
      <c r="C181" t="s">
        <v>523</v>
      </c>
      <c r="D181" t="s">
        <v>524</v>
      </c>
      <c r="E181" t="str">
        <f>HYPERLINK("https://talan.bank.gov.ua/get-user-certificate/Fmz22r-cpwzvGe-Uky27","Завантажити сертифікат")</f>
        <v>Завантажити сертифікат</v>
      </c>
    </row>
    <row r="182" spans="1:5" x14ac:dyDescent="0.3">
      <c r="A182" t="s">
        <v>525</v>
      </c>
      <c r="B182" t="s">
        <v>5</v>
      </c>
      <c r="C182" t="s">
        <v>526</v>
      </c>
      <c r="D182" t="s">
        <v>268</v>
      </c>
      <c r="E182" t="str">
        <f>HYPERLINK("https://talan.bank.gov.ua/get-user-certificate/Fmz22LKafv60rlzKbwx0","Завантажити сертифікат")</f>
        <v>Завантажити сертифікат</v>
      </c>
    </row>
    <row r="183" spans="1:5" x14ac:dyDescent="0.3">
      <c r="A183" t="s">
        <v>527</v>
      </c>
      <c r="B183" t="s">
        <v>5</v>
      </c>
      <c r="C183" t="s">
        <v>528</v>
      </c>
      <c r="D183" t="s">
        <v>529</v>
      </c>
      <c r="E183" t="str">
        <f>HYPERLINK("https://talan.bank.gov.ua/get-user-certificate/Fmz22TO23Nc2ro7opy45","Завантажити сертифікат")</f>
        <v>Завантажити сертифікат</v>
      </c>
    </row>
    <row r="184" spans="1:5" x14ac:dyDescent="0.3">
      <c r="A184" t="s">
        <v>530</v>
      </c>
      <c r="B184" t="s">
        <v>5</v>
      </c>
      <c r="C184" t="s">
        <v>531</v>
      </c>
      <c r="D184" t="s">
        <v>532</v>
      </c>
      <c r="E184" t="str">
        <f>HYPERLINK("https://talan.bank.gov.ua/get-user-certificate/Fmz22SpD4aXfzKeGJLTF","Завантажити сертифікат")</f>
        <v>Завантажити сертифікат</v>
      </c>
    </row>
    <row r="185" spans="1:5" x14ac:dyDescent="0.3">
      <c r="A185" t="s">
        <v>533</v>
      </c>
      <c r="B185" t="s">
        <v>5</v>
      </c>
      <c r="C185" t="s">
        <v>534</v>
      </c>
      <c r="D185" t="s">
        <v>535</v>
      </c>
      <c r="E185" t="str">
        <f>HYPERLINK("https://talan.bank.gov.ua/get-user-certificate/Fmz22qA8Wauv9u7R80uG","Завантажити сертифікат")</f>
        <v>Завантажити сертифікат</v>
      </c>
    </row>
    <row r="186" spans="1:5" x14ac:dyDescent="0.3">
      <c r="A186" t="s">
        <v>536</v>
      </c>
      <c r="B186" t="s">
        <v>5</v>
      </c>
      <c r="C186" t="s">
        <v>537</v>
      </c>
      <c r="D186" t="s">
        <v>538</v>
      </c>
      <c r="E186" t="str">
        <f>HYPERLINK("https://talan.bank.gov.ua/get-user-certificate/Fmz22nwfDF87SsWUq5hh","Завантажити сертифікат")</f>
        <v>Завантажити сертифікат</v>
      </c>
    </row>
    <row r="187" spans="1:5" x14ac:dyDescent="0.3">
      <c r="A187" t="s">
        <v>539</v>
      </c>
      <c r="B187" t="s">
        <v>5</v>
      </c>
      <c r="C187" t="s">
        <v>540</v>
      </c>
      <c r="D187" t="s">
        <v>541</v>
      </c>
      <c r="E187" t="str">
        <f>HYPERLINK("https://talan.bank.gov.ua/get-user-certificate/Fmz22jsYaE86e5B4ZhDF","Завантажити сертифікат")</f>
        <v>Завантажити сертифікат</v>
      </c>
    </row>
    <row r="188" spans="1:5" x14ac:dyDescent="0.3">
      <c r="A188" t="s">
        <v>542</v>
      </c>
      <c r="B188" t="s">
        <v>5</v>
      </c>
      <c r="C188" t="s">
        <v>543</v>
      </c>
      <c r="D188" t="s">
        <v>544</v>
      </c>
      <c r="E188" t="str">
        <f>HYPERLINK("https://talan.bank.gov.ua/get-user-certificate/Fmz22tnc07jbgTTxiaHn","Завантажити сертифікат")</f>
        <v>Завантажити сертифікат</v>
      </c>
    </row>
    <row r="189" spans="1:5" x14ac:dyDescent="0.3">
      <c r="A189" t="s">
        <v>545</v>
      </c>
      <c r="B189" t="s">
        <v>5</v>
      </c>
      <c r="C189" t="s">
        <v>546</v>
      </c>
      <c r="D189" t="s">
        <v>547</v>
      </c>
      <c r="E189" t="str">
        <f>HYPERLINK("https://talan.bank.gov.ua/get-user-certificate/Fmz22l5gcH3yMrPyqi0T","Завантажити сертифікат")</f>
        <v>Завантажити сертифікат</v>
      </c>
    </row>
    <row r="190" spans="1:5" x14ac:dyDescent="0.3">
      <c r="A190" t="s">
        <v>548</v>
      </c>
      <c r="B190" t="s">
        <v>5</v>
      </c>
      <c r="C190" t="s">
        <v>549</v>
      </c>
      <c r="D190" t="s">
        <v>203</v>
      </c>
      <c r="E190" t="str">
        <f>HYPERLINK("https://talan.bank.gov.ua/get-user-certificate/Fmz229hPuwx_JjoAcVw6","Завантажити сертифікат")</f>
        <v>Завантажити сертифікат</v>
      </c>
    </row>
    <row r="191" spans="1:5" x14ac:dyDescent="0.3">
      <c r="A191" t="s">
        <v>550</v>
      </c>
      <c r="B191" t="s">
        <v>5</v>
      </c>
      <c r="C191" t="s">
        <v>551</v>
      </c>
      <c r="D191" t="s">
        <v>221</v>
      </c>
      <c r="E191" t="str">
        <f>HYPERLINK("https://talan.bank.gov.ua/get-user-certificate/Fmz220b8Q57C0XX7uX0b","Завантажити сертифікат")</f>
        <v>Завантажити сертифікат</v>
      </c>
    </row>
    <row r="192" spans="1:5" x14ac:dyDescent="0.3">
      <c r="A192" t="s">
        <v>552</v>
      </c>
      <c r="B192" t="s">
        <v>5</v>
      </c>
      <c r="C192" t="s">
        <v>553</v>
      </c>
      <c r="D192" t="s">
        <v>554</v>
      </c>
      <c r="E192" t="str">
        <f>HYPERLINK("https://talan.bank.gov.ua/get-user-certificate/Fmz22OF4pnXDXxKegsJI","Завантажити сертифікат")</f>
        <v>Завантажити сертифікат</v>
      </c>
    </row>
    <row r="193" spans="1:5" x14ac:dyDescent="0.3">
      <c r="A193" t="s">
        <v>555</v>
      </c>
      <c r="B193" t="s">
        <v>5</v>
      </c>
      <c r="C193" t="s">
        <v>556</v>
      </c>
      <c r="D193" t="s">
        <v>557</v>
      </c>
      <c r="E193" t="str">
        <f>HYPERLINK("https://talan.bank.gov.ua/get-user-certificate/Fmz221ZiDOvwtC3BF1xP","Завантажити сертифікат")</f>
        <v>Завантажити сертифікат</v>
      </c>
    </row>
    <row r="194" spans="1:5" x14ac:dyDescent="0.3">
      <c r="A194" t="s">
        <v>558</v>
      </c>
      <c r="B194" t="s">
        <v>5</v>
      </c>
      <c r="C194" t="s">
        <v>559</v>
      </c>
      <c r="D194" t="s">
        <v>560</v>
      </c>
      <c r="E194" t="str">
        <f>HYPERLINK("https://talan.bank.gov.ua/get-user-certificate/Fmz22upxWK-GMnx_nwlE","Завантажити сертифікат")</f>
        <v>Завантажити сертифікат</v>
      </c>
    </row>
    <row r="195" spans="1:5" x14ac:dyDescent="0.3">
      <c r="A195" t="s">
        <v>561</v>
      </c>
      <c r="B195" t="s">
        <v>5</v>
      </c>
      <c r="C195" t="s">
        <v>562</v>
      </c>
      <c r="D195" t="s">
        <v>563</v>
      </c>
      <c r="E195" t="str">
        <f>HYPERLINK("https://talan.bank.gov.ua/get-user-certificate/Fmz22BCDVjaEHPTasti1","Завантажити сертифікат")</f>
        <v>Завантажити сертифікат</v>
      </c>
    </row>
    <row r="196" spans="1:5" x14ac:dyDescent="0.3">
      <c r="A196" t="s">
        <v>564</v>
      </c>
      <c r="B196" t="s">
        <v>5</v>
      </c>
      <c r="C196" t="s">
        <v>565</v>
      </c>
      <c r="D196" t="s">
        <v>64</v>
      </c>
      <c r="E196" t="str">
        <f>HYPERLINK("https://talan.bank.gov.ua/get-user-certificate/Fmz22TX8tQsgFTsvf9CR","Завантажити сертифікат")</f>
        <v>Завантажити сертифікат</v>
      </c>
    </row>
    <row r="197" spans="1:5" x14ac:dyDescent="0.3">
      <c r="A197" t="s">
        <v>566</v>
      </c>
      <c r="B197" t="s">
        <v>5</v>
      </c>
      <c r="C197" t="s">
        <v>567</v>
      </c>
      <c r="D197" t="s">
        <v>568</v>
      </c>
      <c r="E197" t="str">
        <f>HYPERLINK("https://talan.bank.gov.ua/get-user-certificate/Fmz22GmsVnzvrWWxc9sg","Завантажити сертифікат")</f>
        <v>Завантажити сертифікат</v>
      </c>
    </row>
    <row r="198" spans="1:5" x14ac:dyDescent="0.3">
      <c r="A198" t="s">
        <v>569</v>
      </c>
      <c r="B198" t="s">
        <v>5</v>
      </c>
      <c r="C198" t="s">
        <v>570</v>
      </c>
      <c r="D198" t="s">
        <v>571</v>
      </c>
      <c r="E198" t="str">
        <f>HYPERLINK("https://talan.bank.gov.ua/get-user-certificate/Fmz227_9vR7-qzUsz80o","Завантажити сертифікат")</f>
        <v>Завантажити сертифікат</v>
      </c>
    </row>
    <row r="199" spans="1:5" x14ac:dyDescent="0.3">
      <c r="A199" t="s">
        <v>572</v>
      </c>
      <c r="B199" t="s">
        <v>5</v>
      </c>
      <c r="C199" t="s">
        <v>573</v>
      </c>
      <c r="D199" t="s">
        <v>262</v>
      </c>
      <c r="E199" t="str">
        <f>HYPERLINK("https://talan.bank.gov.ua/get-user-certificate/Fmz22m5F7u4Q2WDrrK1r","Завантажити сертифікат")</f>
        <v>Завантажити сертифікат</v>
      </c>
    </row>
    <row r="200" spans="1:5" x14ac:dyDescent="0.3">
      <c r="A200" t="s">
        <v>574</v>
      </c>
      <c r="B200" t="s">
        <v>5</v>
      </c>
      <c r="C200" t="s">
        <v>575</v>
      </c>
      <c r="D200" t="s">
        <v>290</v>
      </c>
      <c r="E200" t="str">
        <f>HYPERLINK("https://talan.bank.gov.ua/get-user-certificate/Fmz22rGUo1UhfpFYAGlK","Завантажити сертифікат")</f>
        <v>Завантажити сертифікат</v>
      </c>
    </row>
    <row r="201" spans="1:5" x14ac:dyDescent="0.3">
      <c r="A201" t="s">
        <v>576</v>
      </c>
      <c r="B201" t="s">
        <v>5</v>
      </c>
      <c r="C201" t="s">
        <v>577</v>
      </c>
      <c r="D201" t="s">
        <v>287</v>
      </c>
      <c r="E201" t="str">
        <f>HYPERLINK("https://talan.bank.gov.ua/get-user-certificate/Fmz2289LEkr6QL8XT6CE","Завантажити сертифікат")</f>
        <v>Завантажити сертифікат</v>
      </c>
    </row>
    <row r="202" spans="1:5" x14ac:dyDescent="0.3">
      <c r="A202" t="s">
        <v>578</v>
      </c>
      <c r="B202" t="s">
        <v>5</v>
      </c>
      <c r="C202" t="s">
        <v>579</v>
      </c>
      <c r="D202" t="s">
        <v>580</v>
      </c>
      <c r="E202" t="str">
        <f>HYPERLINK("https://talan.bank.gov.ua/get-user-certificate/Fmz22zJIScYOuktlfgd2","Завантажити сертифікат")</f>
        <v>Завантажити сертифікат</v>
      </c>
    </row>
    <row r="203" spans="1:5" x14ac:dyDescent="0.3">
      <c r="A203" t="s">
        <v>581</v>
      </c>
      <c r="B203" t="s">
        <v>5</v>
      </c>
      <c r="C203" t="s">
        <v>582</v>
      </c>
      <c r="D203" t="s">
        <v>583</v>
      </c>
      <c r="E203" t="str">
        <f>HYPERLINK("https://talan.bank.gov.ua/get-user-certificate/Fmz22TS0AfEVfQt-sDh9","Завантажити сертифікат")</f>
        <v>Завантажити сертифікат</v>
      </c>
    </row>
    <row r="204" spans="1:5" x14ac:dyDescent="0.3">
      <c r="A204" t="s">
        <v>584</v>
      </c>
      <c r="B204" t="s">
        <v>5</v>
      </c>
      <c r="C204" t="s">
        <v>585</v>
      </c>
      <c r="D204" t="s">
        <v>586</v>
      </c>
      <c r="E204" t="str">
        <f>HYPERLINK("https://talan.bank.gov.ua/get-user-certificate/Fmz227UdOzOfv_GgvHXL","Завантажити сертифікат")</f>
        <v>Завантажити сертифікат</v>
      </c>
    </row>
    <row r="205" spans="1:5" x14ac:dyDescent="0.3">
      <c r="A205" t="s">
        <v>587</v>
      </c>
      <c r="B205" t="s">
        <v>5</v>
      </c>
      <c r="C205" t="s">
        <v>588</v>
      </c>
      <c r="D205" t="s">
        <v>589</v>
      </c>
      <c r="E205" t="str">
        <f>HYPERLINK("https://talan.bank.gov.ua/get-user-certificate/Fmz228ML9SiXyLiqZH4M","Завантажити сертифікат")</f>
        <v>Завантажити сертифікат</v>
      </c>
    </row>
    <row r="206" spans="1:5" x14ac:dyDescent="0.3">
      <c r="A206" t="s">
        <v>590</v>
      </c>
      <c r="B206" t="s">
        <v>5</v>
      </c>
      <c r="C206" t="s">
        <v>591</v>
      </c>
      <c r="D206" t="s">
        <v>592</v>
      </c>
      <c r="E206" t="str">
        <f>HYPERLINK("https://talan.bank.gov.ua/get-user-certificate/Fmz22eWg2KYMw6BVliCt","Завантажити сертифікат")</f>
        <v>Завантажити сертифікат</v>
      </c>
    </row>
    <row r="207" spans="1:5" x14ac:dyDescent="0.3">
      <c r="A207" t="s">
        <v>593</v>
      </c>
      <c r="B207" t="s">
        <v>5</v>
      </c>
      <c r="C207" t="s">
        <v>594</v>
      </c>
      <c r="D207" t="s">
        <v>595</v>
      </c>
      <c r="E207" t="str">
        <f>HYPERLINK("https://talan.bank.gov.ua/get-user-certificate/Fmz22y3br1AbhjNbRkcj","Завантажити сертифікат")</f>
        <v>Завантажити сертифікат</v>
      </c>
    </row>
    <row r="208" spans="1:5" x14ac:dyDescent="0.3">
      <c r="A208" t="s">
        <v>596</v>
      </c>
      <c r="B208" t="s">
        <v>5</v>
      </c>
      <c r="C208" t="s">
        <v>597</v>
      </c>
      <c r="D208" t="s">
        <v>100</v>
      </c>
      <c r="E208" t="str">
        <f>HYPERLINK("https://talan.bank.gov.ua/get-user-certificate/Fmz22mbsOEkUIzodwiP_","Завантажити сертифікат")</f>
        <v>Завантажити сертифікат</v>
      </c>
    </row>
    <row r="209" spans="1:5" x14ac:dyDescent="0.3">
      <c r="A209" t="s">
        <v>598</v>
      </c>
      <c r="B209" t="s">
        <v>5</v>
      </c>
      <c r="C209" t="s">
        <v>599</v>
      </c>
      <c r="D209" t="s">
        <v>600</v>
      </c>
      <c r="E209" t="str">
        <f>HYPERLINK("https://talan.bank.gov.ua/get-user-certificate/Fmz22Lu-4b53YksZfAUS","Завантажити сертифікат")</f>
        <v>Завантажити сертифікат</v>
      </c>
    </row>
    <row r="210" spans="1:5" x14ac:dyDescent="0.3">
      <c r="A210" t="s">
        <v>601</v>
      </c>
      <c r="B210" t="s">
        <v>5</v>
      </c>
      <c r="C210" t="s">
        <v>602</v>
      </c>
      <c r="D210" t="s">
        <v>603</v>
      </c>
      <c r="E210" t="str">
        <f>HYPERLINK("https://talan.bank.gov.ua/get-user-certificate/Fmz228llECgg7b-DKrNy","Завантажити сертифікат")</f>
        <v>Завантажити сертифікат</v>
      </c>
    </row>
    <row r="211" spans="1:5" x14ac:dyDescent="0.3">
      <c r="A211" t="s">
        <v>604</v>
      </c>
      <c r="B211" t="s">
        <v>5</v>
      </c>
      <c r="C211" t="s">
        <v>605</v>
      </c>
      <c r="D211" t="s">
        <v>67</v>
      </c>
      <c r="E211" t="str">
        <f>HYPERLINK("https://talan.bank.gov.ua/get-user-certificate/Fmz22CwOYOWP2voMjaIn","Завантажити сертифікат")</f>
        <v>Завантажити сертифікат</v>
      </c>
    </row>
    <row r="212" spans="1:5" x14ac:dyDescent="0.3">
      <c r="A212" t="s">
        <v>606</v>
      </c>
      <c r="B212" t="s">
        <v>5</v>
      </c>
      <c r="C212" t="s">
        <v>607</v>
      </c>
      <c r="D212" t="s">
        <v>608</v>
      </c>
      <c r="E212" t="str">
        <f>HYPERLINK("https://talan.bank.gov.ua/get-user-certificate/Fmz22XC_BkftYmMad6NJ","Завантажити сертифікат")</f>
        <v>Завантажити сертифікат</v>
      </c>
    </row>
    <row r="213" spans="1:5" x14ac:dyDescent="0.3">
      <c r="A213" t="s">
        <v>609</v>
      </c>
      <c r="B213" t="s">
        <v>5</v>
      </c>
      <c r="C213" t="s">
        <v>610</v>
      </c>
      <c r="D213" t="s">
        <v>611</v>
      </c>
      <c r="E213" t="str">
        <f>HYPERLINK("https://talan.bank.gov.ua/get-user-certificate/Fmz22KkZ4HNvBFkFP66R","Завантажити сертифікат")</f>
        <v>Завантажити сертифікат</v>
      </c>
    </row>
    <row r="214" spans="1:5" x14ac:dyDescent="0.3">
      <c r="A214" t="s">
        <v>612</v>
      </c>
      <c r="B214" t="s">
        <v>5</v>
      </c>
      <c r="C214" t="s">
        <v>613</v>
      </c>
      <c r="D214" t="s">
        <v>614</v>
      </c>
      <c r="E214" t="str">
        <f>HYPERLINK("https://talan.bank.gov.ua/get-user-certificate/Fmz22xatH5WKXKe7vcUR","Завантажити сертифікат")</f>
        <v>Завантажити сертифікат</v>
      </c>
    </row>
    <row r="215" spans="1:5" x14ac:dyDescent="0.3">
      <c r="A215" t="s">
        <v>615</v>
      </c>
      <c r="B215" t="s">
        <v>5</v>
      </c>
      <c r="C215" t="s">
        <v>616</v>
      </c>
      <c r="D215" t="s">
        <v>22</v>
      </c>
      <c r="E215" t="str">
        <f>HYPERLINK("https://talan.bank.gov.ua/get-user-certificate/Fmz22ESUKezdsejhpyC_","Завантажити сертифікат")</f>
        <v>Завантажити сертифікат</v>
      </c>
    </row>
    <row r="216" spans="1:5" x14ac:dyDescent="0.3">
      <c r="A216" t="s">
        <v>617</v>
      </c>
      <c r="B216" t="s">
        <v>5</v>
      </c>
      <c r="C216" t="s">
        <v>618</v>
      </c>
      <c r="D216" t="s">
        <v>253</v>
      </c>
      <c r="E216" t="str">
        <f>HYPERLINK("https://talan.bank.gov.ua/get-user-certificate/Fmz22z6G4DSf5V6hubse","Завантажити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E2" r:id="rId1" tooltip="Завантажити сертифікат" display="Завантажити сертифікат"/>
    <hyperlink ref="E3" r:id="rId2" tooltip="Завантажити сертифікат" display="Завантажити сертифікат"/>
    <hyperlink ref="E4" r:id="rId3" tooltip="Завантажити сертифікат" display="Завантажити сертифікат"/>
    <hyperlink ref="E5" r:id="rId4" tooltip="Завантажити сертифікат" display="Завантажити сертифікат"/>
    <hyperlink ref="E6" r:id="rId5" tooltip="Завантажити сертифікат" display="Завантажити сертифікат"/>
    <hyperlink ref="E7" r:id="rId6" tooltip="Завантажити сертифікат" display="Завантажити сертифікат"/>
    <hyperlink ref="E8" r:id="rId7" tooltip="Завантажити сертифікат" display="Завантажити сертифікат"/>
    <hyperlink ref="E9" r:id="rId8" tooltip="Завантажити сертифікат" display="Завантажити сертифікат"/>
    <hyperlink ref="E10" r:id="rId9" tooltip="Завантажити сертифікат" display="Завантажити сертифікат"/>
    <hyperlink ref="E11" r:id="rId10" tooltip="Завантажити сертифікат" display="Завантажити сертифікат"/>
    <hyperlink ref="E12" r:id="rId11" tooltip="Завантажити сертифікат" display="Завантажити сертифікат"/>
    <hyperlink ref="E13" r:id="rId12" tooltip="Завантажити сертифікат" display="Завантажити сертифікат"/>
    <hyperlink ref="E14" r:id="rId13" tooltip="Завантажити сертифікат" display="Завантажити сертифікат"/>
    <hyperlink ref="E15" r:id="rId14" tooltip="Завантажити сертифікат" display="Завантажити сертифікат"/>
    <hyperlink ref="E16" r:id="rId15" tooltip="Завантажити сертифікат" display="Завантажити сертифікат"/>
    <hyperlink ref="E17" r:id="rId16" tooltip="Завантажити сертифікат" display="Завантажити сертифікат"/>
    <hyperlink ref="E18" r:id="rId17" tooltip="Завантажити сертифікат" display="Завантажити сертифікат"/>
    <hyperlink ref="E19" r:id="rId18" tooltip="Завантажити сертифікат" display="Завантажити сертифікат"/>
    <hyperlink ref="E20" r:id="rId19" tooltip="Завантажити сертифікат" display="Завантажити сертифікат"/>
    <hyperlink ref="E21" r:id="rId20" tooltip="Завантажити сертифікат" display="Завантажити сертифікат"/>
    <hyperlink ref="E22" r:id="rId21" tooltip="Завантажити сертифікат" display="Завантажити сертифікат"/>
    <hyperlink ref="E23" r:id="rId22" tooltip="Завантажити сертифікат" display="Завантажити сертифікат"/>
    <hyperlink ref="E24" r:id="rId23" tooltip="Завантажити сертифікат" display="Завантажити сертифікат"/>
    <hyperlink ref="E25" r:id="rId24" tooltip="Завантажити сертифікат" display="Завантажити сертифікат"/>
    <hyperlink ref="E26" r:id="rId25" tooltip="Завантажити сертифікат" display="Завантажити сертифікат"/>
    <hyperlink ref="E27" r:id="rId26" tooltip="Завантажити сертифікат" display="Завантажити сертифікат"/>
    <hyperlink ref="E28" r:id="rId27" tooltip="Завантажити сертифікат" display="Завантажити сертифікат"/>
    <hyperlink ref="E29" r:id="rId28" tooltip="Завантажити сертифікат" display="Завантажити сертифікат"/>
    <hyperlink ref="E30" r:id="rId29" tooltip="Завантажити сертифікат" display="Завантажити сертифікат"/>
    <hyperlink ref="E31" r:id="rId30" tooltip="Завантажити сертифікат" display="Завантажити сертифікат"/>
    <hyperlink ref="E32" r:id="rId31" tooltip="Завантажити сертифікат" display="Завантажити сертифікат"/>
    <hyperlink ref="E33" r:id="rId32" tooltip="Завантажити сертифікат" display="Завантажити сертифікат"/>
    <hyperlink ref="E34" r:id="rId33" tooltip="Завантажити сертифікат" display="Завантажити сертифікат"/>
    <hyperlink ref="E35" r:id="rId34" tooltip="Завантажити сертифікат" display="Завантажити сертифікат"/>
    <hyperlink ref="E36" r:id="rId35" tooltip="Завантажити сертифікат" display="Завантажити сертифікат"/>
    <hyperlink ref="E37" r:id="rId36" tooltip="Завантажити сертифікат" display="Завантажити сертифікат"/>
    <hyperlink ref="E38" r:id="rId37" tooltip="Завантажити сертифікат" display="Завантажити сертифікат"/>
    <hyperlink ref="E39" r:id="rId38" tooltip="Завантажити сертифікат" display="Завантажити сертифікат"/>
    <hyperlink ref="E40" r:id="rId39" tooltip="Завантажити сертифікат" display="Завантажити сертифікат"/>
    <hyperlink ref="E41" r:id="rId40" tooltip="Завантажити сертифікат" display="Завантажити сертифікат"/>
    <hyperlink ref="E42" r:id="rId41" tooltip="Завантажити сертифікат" display="Завантажити сертифікат"/>
    <hyperlink ref="E43" r:id="rId42" tooltip="Завантажити сертифікат" display="Завантажити сертифікат"/>
    <hyperlink ref="E44" r:id="rId43" tooltip="Завантажити сертифікат" display="Завантажити сертифікат"/>
    <hyperlink ref="E45" r:id="rId44" tooltip="Завантажити сертифікат" display="Завантажити сертифікат"/>
    <hyperlink ref="E46" r:id="rId45" tooltip="Завантажити сертифікат" display="Завантажити сертифікат"/>
    <hyperlink ref="E47" r:id="rId46" tooltip="Завантажити сертифікат" display="Завантажити сертифікат"/>
    <hyperlink ref="E48" r:id="rId47" tooltip="Завантажити сертифікат" display="Завантажити сертифікат"/>
    <hyperlink ref="E49" r:id="rId48" tooltip="Завантажити сертифікат" display="Завантажити сертифікат"/>
    <hyperlink ref="E50" r:id="rId49" tooltip="Завантажити сертифікат" display="Завантажити сертифікат"/>
    <hyperlink ref="E51" r:id="rId50" tooltip="Завантажити сертифікат" display="Завантажити сертифікат"/>
    <hyperlink ref="E52" r:id="rId51" tooltip="Завантажити сертифікат" display="Завантажити сертифікат"/>
    <hyperlink ref="E53" r:id="rId52" tooltip="Завантажити сертифікат" display="Завантажити сертифікат"/>
    <hyperlink ref="E54" r:id="rId53" tooltip="Завантажити сертифікат" display="Завантажити сертифікат"/>
    <hyperlink ref="E55" r:id="rId54" tooltip="Завантажити сертифікат" display="Завантажити сертифікат"/>
    <hyperlink ref="E56" r:id="rId55" tooltip="Завантажити сертифікат" display="Завантажити сертифікат"/>
    <hyperlink ref="E57" r:id="rId56" tooltip="Завантажити сертифікат" display="Завантажити сертифікат"/>
    <hyperlink ref="E58" r:id="rId57" tooltip="Завантажити сертифікат" display="Завантажити сертифікат"/>
    <hyperlink ref="E59" r:id="rId58" tooltip="Завантажити сертифікат" display="Завантажити сертифікат"/>
    <hyperlink ref="E60" r:id="rId59" tooltip="Завантажити сертифікат" display="Завантажити сертифікат"/>
    <hyperlink ref="E61" r:id="rId60" tooltip="Завантажити сертифікат" display="Завантажити сертифікат"/>
    <hyperlink ref="E62" r:id="rId61" tooltip="Завантажити сертифікат" display="Завантажити сертифікат"/>
    <hyperlink ref="E63" r:id="rId62" tooltip="Завантажити сертифікат" display="Завантажити сертифікат"/>
    <hyperlink ref="E64" r:id="rId63" tooltip="Завантажити сертифікат" display="Завантажити сертифікат"/>
    <hyperlink ref="E65" r:id="rId64" tooltip="Завантажити сертифікат" display="Завантажити сертифікат"/>
    <hyperlink ref="E66" r:id="rId65" tooltip="Завантажити сертифікат" display="Завантажити сертифікат"/>
    <hyperlink ref="E67" r:id="rId66" tooltip="Завантажити сертифікат" display="Завантажити сертифікат"/>
    <hyperlink ref="E68" r:id="rId67" tooltip="Завантажити сертифікат" display="Завантажити сертифікат"/>
    <hyperlink ref="E69" r:id="rId68" tooltip="Завантажити сертифікат" display="Завантажити сертифікат"/>
    <hyperlink ref="E70" r:id="rId69" tooltip="Завантажити сертифікат" display="Завантажити сертифікат"/>
    <hyperlink ref="E71" r:id="rId70" tooltip="Завантажити сертифікат" display="Завантажити сертифікат"/>
    <hyperlink ref="E72" r:id="rId71" tooltip="Завантажити сертифікат" display="Завантажити сертифікат"/>
    <hyperlink ref="E73" r:id="rId72" tooltip="Завантажити сертифікат" display="Завантажити сертифікат"/>
    <hyperlink ref="E74" r:id="rId73" tooltip="Завантажити сертифікат" display="Завантажити сертифікат"/>
    <hyperlink ref="E75" r:id="rId74" tooltip="Завантажити сертифікат" display="Завантажити сертифікат"/>
    <hyperlink ref="E76" r:id="rId75" tooltip="Завантажити сертифікат" display="Завантажити сертифікат"/>
    <hyperlink ref="E77" r:id="rId76" tooltip="Завантажити сертифікат" display="Завантажити сертифікат"/>
    <hyperlink ref="E78" r:id="rId77" tooltip="Завантажити сертифікат" display="Завантажити сертифікат"/>
    <hyperlink ref="E79" r:id="rId78" tooltip="Завантажити сертифікат" display="Завантажити сертифікат"/>
    <hyperlink ref="E80" r:id="rId79" tooltip="Завантажити сертифікат" display="Завантажити сертифікат"/>
    <hyperlink ref="E81" r:id="rId80" tooltip="Завантажити сертифікат" display="Завантажити сертифікат"/>
    <hyperlink ref="E82" r:id="rId81" tooltip="Завантажити сертифікат" display="Завантажити сертифікат"/>
    <hyperlink ref="E83" r:id="rId82" tooltip="Завантажити сертифікат" display="Завантажити сертифікат"/>
    <hyperlink ref="E84" r:id="rId83" tooltip="Завантажити сертифікат" display="Завантажити сертифікат"/>
    <hyperlink ref="E85" r:id="rId84" tooltip="Завантажити сертифікат" display="Завантажити сертифікат"/>
    <hyperlink ref="E86" r:id="rId85" tooltip="Завантажити сертифікат" display="Завантажити сертифікат"/>
    <hyperlink ref="E87" r:id="rId86" tooltip="Завантажити сертифікат" display="Завантажити сертифікат"/>
    <hyperlink ref="E88" r:id="rId87" tooltip="Завантажити сертифікат" display="Завантажити сертифікат"/>
    <hyperlink ref="E89" r:id="rId88" tooltip="Завантажити сертифікат" display="Завантажити сертифікат"/>
    <hyperlink ref="E90" r:id="rId89" tooltip="Завантажити сертифікат" display="Завантажити сертифікат"/>
    <hyperlink ref="E91" r:id="rId90" tooltip="Завантажити сертифікат" display="Завантажити сертифікат"/>
    <hyperlink ref="E92" r:id="rId91" tooltip="Завантажити сертифікат" display="Завантажити сертифікат"/>
    <hyperlink ref="E93" r:id="rId92" tooltip="Завантажити сертифікат" display="Завантажити сертифікат"/>
    <hyperlink ref="E94" r:id="rId93" tooltip="Завантажити сертифікат" display="Завантажити сертифікат"/>
    <hyperlink ref="E95" r:id="rId94" tooltip="Завантажити сертифікат" display="Завантажити сертифікат"/>
    <hyperlink ref="E96" r:id="rId95" tooltip="Завантажити сертифікат" display="Завантажити сертифікат"/>
    <hyperlink ref="E97" r:id="rId96" tooltip="Завантажити сертифікат" display="Завантажити сертифікат"/>
    <hyperlink ref="E98" r:id="rId97" tooltip="Завантажити сертифікат" display="Завантажити сертифікат"/>
    <hyperlink ref="E99" r:id="rId98" tooltip="Завантажити сертифікат" display="Завантажити сертифікат"/>
    <hyperlink ref="E100" r:id="rId99" tooltip="Завантажити сертифікат" display="Завантажити сертифікат"/>
    <hyperlink ref="E101" r:id="rId100" tooltip="Завантажити сертифікат" display="Завантажити сертифікат"/>
    <hyperlink ref="E102" r:id="rId101" tooltip="Завантажити сертифікат" display="Завантажити сертифікат"/>
    <hyperlink ref="E103" r:id="rId102" tooltip="Завантажити сертифікат" display="Завантажити сертифікат"/>
    <hyperlink ref="E104" r:id="rId103" tooltip="Завантажити сертифікат" display="Завантажити сертифікат"/>
    <hyperlink ref="E105" r:id="rId104" tooltip="Завантажити сертифікат" display="Завантажити сертифікат"/>
    <hyperlink ref="E106" r:id="rId105" tooltip="Завантажити сертифікат" display="Завантажити сертифікат"/>
    <hyperlink ref="E107" r:id="rId106" tooltip="Завантажити сертифікат" display="Завантажити сертифікат"/>
    <hyperlink ref="E108" r:id="rId107" tooltip="Завантажити сертифікат" display="Завантажити сертифікат"/>
    <hyperlink ref="E109" r:id="rId108" tooltip="Завантажити сертифікат" display="Завантажити сертифікат"/>
    <hyperlink ref="E110" r:id="rId109" tooltip="Завантажити сертифікат" display="Завантажити сертифікат"/>
    <hyperlink ref="E111" r:id="rId110" tooltip="Завантажити сертифікат" display="Завантажити сертифікат"/>
    <hyperlink ref="E112" r:id="rId111" tooltip="Завантажити сертифікат" display="Завантажити сертифікат"/>
    <hyperlink ref="E113" r:id="rId112" tooltip="Завантажити сертифікат" display="Завантажити сертифікат"/>
    <hyperlink ref="E114" r:id="rId113" tooltip="Завантажити сертифікат" display="Завантажити сертифікат"/>
    <hyperlink ref="E115" r:id="rId114" tooltip="Завантажити сертифікат" display="Завантажити сертифікат"/>
    <hyperlink ref="E116" r:id="rId115" tooltip="Завантажити сертифікат" display="Завантажити сертифікат"/>
    <hyperlink ref="E117" r:id="rId116" tooltip="Завантажити сертифікат" display="Завантажити сертифікат"/>
    <hyperlink ref="E118" r:id="rId117" tooltip="Завантажити сертифікат" display="Завантажити сертифікат"/>
    <hyperlink ref="E119" r:id="rId118" tooltip="Завантажити сертифікат" display="Завантажити сертифікат"/>
    <hyperlink ref="E120" r:id="rId119" tooltip="Завантажити сертифікат" display="Завантажити сертифікат"/>
    <hyperlink ref="E121" r:id="rId120" tooltip="Завантажити сертифікат" display="Завантажити сертифікат"/>
    <hyperlink ref="E122" r:id="rId121" tooltip="Завантажити сертифікат" display="Завантажити сертифікат"/>
    <hyperlink ref="E123" r:id="rId122" tooltip="Завантажити сертифікат" display="Завантажити сертифікат"/>
    <hyperlink ref="E124" r:id="rId123" tooltip="Завантажити сертифікат" display="Завантажити сертифікат"/>
    <hyperlink ref="E125" r:id="rId124" tooltip="Завантажити сертифікат" display="Завантажити сертифікат"/>
    <hyperlink ref="E126" r:id="rId125" tooltip="Завантажити сертифікат" display="Завантажити сертифікат"/>
    <hyperlink ref="E127" r:id="rId126" tooltip="Завантажити сертифікат" display="Завантажити сертифікат"/>
    <hyperlink ref="E128" r:id="rId127" tooltip="Завантажити сертифікат" display="Завантажити сертифікат"/>
    <hyperlink ref="E129" r:id="rId128" tooltip="Завантажити сертифікат" display="Завантажити сертифікат"/>
    <hyperlink ref="E130" r:id="rId129" tooltip="Завантажити сертифікат" display="Завантажити сертифікат"/>
    <hyperlink ref="E131" r:id="rId130" tooltip="Завантажити сертифікат" display="Завантажити сертифікат"/>
    <hyperlink ref="E132" r:id="rId131" tooltip="Завантажити сертифікат" display="Завантажити сертифікат"/>
    <hyperlink ref="E133" r:id="rId132" tooltip="Завантажити сертифікат" display="Завантажити сертифікат"/>
    <hyperlink ref="E134" r:id="rId133" tooltip="Завантажити сертифікат" display="Завантажити сертифікат"/>
    <hyperlink ref="E135" r:id="rId134" tooltip="Завантажити сертифікат" display="Завантажити сертифікат"/>
    <hyperlink ref="E136" r:id="rId135" tooltip="Завантажити сертифікат" display="Завантажити сертифікат"/>
    <hyperlink ref="E137" r:id="rId136" tooltip="Завантажити сертифікат" display="Завантажити сертифікат"/>
    <hyperlink ref="E138" r:id="rId137" tooltip="Завантажити сертифікат" display="Завантажити сертифікат"/>
    <hyperlink ref="E139" r:id="rId138" tooltip="Завантажити сертифікат" display="Завантажити сертифікат"/>
    <hyperlink ref="E140" r:id="rId139" tooltip="Завантажити сертифікат" display="Завантажити сертифікат"/>
    <hyperlink ref="E141" r:id="rId140" tooltip="Завантажити сертифікат" display="Завантажити сертифікат"/>
    <hyperlink ref="E142" r:id="rId141" tooltip="Завантажити сертифікат" display="Завантажити сертифікат"/>
    <hyperlink ref="E143" r:id="rId142" tooltip="Завантажити сертифікат" display="Завантажити сертифікат"/>
    <hyperlink ref="E144" r:id="rId143" tooltip="Завантажити сертифікат" display="Завантажити сертифікат"/>
    <hyperlink ref="E145" r:id="rId144" tooltip="Завантажити сертифікат" display="Завантажити сертифікат"/>
    <hyperlink ref="E146" r:id="rId145" tooltip="Завантажити сертифікат" display="Завантажити сертифікат"/>
    <hyperlink ref="E147" r:id="rId146" tooltip="Завантажити сертифікат" display="Завантажити сертифікат"/>
    <hyperlink ref="E148" r:id="rId147" tooltip="Завантажити сертифікат" display="Завантажити сертифікат"/>
    <hyperlink ref="E149" r:id="rId148" tooltip="Завантажити сертифікат" display="Завантажити сертифікат"/>
    <hyperlink ref="E150" r:id="rId149" tooltip="Завантажити сертифікат" display="Завантажити сертифікат"/>
    <hyperlink ref="E151" r:id="rId150" tooltip="Завантажити сертифікат" display="Завантажити сертифікат"/>
    <hyperlink ref="E152" r:id="rId151" tooltip="Завантажити сертифікат" display="Завантажити сертифікат"/>
    <hyperlink ref="E153" r:id="rId152" tooltip="Завантажити сертифікат" display="Завантажити сертифікат"/>
    <hyperlink ref="E154" r:id="rId153" tooltip="Завантажити сертифікат" display="Завантажити сертифікат"/>
    <hyperlink ref="E155" r:id="rId154" tooltip="Завантажити сертифікат" display="Завантажити сертифікат"/>
    <hyperlink ref="E156" r:id="rId155" tooltip="Завантажити сертифікат" display="Завантажити сертифікат"/>
    <hyperlink ref="E157" r:id="rId156" tooltip="Завантажити сертифікат" display="Завантажити сертифікат"/>
    <hyperlink ref="E158" r:id="rId157" tooltip="Завантажити сертифікат" display="Завантажити сертифікат"/>
    <hyperlink ref="E159" r:id="rId158" tooltip="Завантажити сертифікат" display="Завантажити сертифікат"/>
    <hyperlink ref="E160" r:id="rId159" tooltip="Завантажити сертифікат" display="Завантажити сертифікат"/>
    <hyperlink ref="E161" r:id="rId160" tooltip="Завантажити сертифікат" display="Завантажити сертифікат"/>
    <hyperlink ref="E162" r:id="rId161" tooltip="Завантажити сертифікат" display="Завантажити сертифікат"/>
    <hyperlink ref="E163" r:id="rId162" tooltip="Завантажити сертифікат" display="Завантажити сертифікат"/>
    <hyperlink ref="E164" r:id="rId163" tooltip="Завантажити сертифікат" display="Завантажити сертифікат"/>
    <hyperlink ref="E165" r:id="rId164" tooltip="Завантажити сертифікат" display="Завантажити сертифікат"/>
    <hyperlink ref="E166" r:id="rId165" tooltip="Завантажити сертифікат" display="Завантажити сертифікат"/>
    <hyperlink ref="E167" r:id="rId166" tooltip="Завантажити сертифікат" display="Завантажити сертифікат"/>
    <hyperlink ref="E168" r:id="rId167" tooltip="Завантажити сертифікат" display="Завантажити сертифікат"/>
    <hyperlink ref="E169" r:id="rId168" tooltip="Завантажити сертифікат" display="Завантажити сертифікат"/>
    <hyperlink ref="E170" r:id="rId169" tooltip="Завантажити сертифікат" display="Завантажити сертифікат"/>
    <hyperlink ref="E171" r:id="rId170" tooltip="Завантажити сертифікат" display="Завантажити сертифікат"/>
    <hyperlink ref="E172" r:id="rId171" tooltip="Завантажити сертифікат" display="Завантажити сертифікат"/>
    <hyperlink ref="E173" r:id="rId172" tooltip="Завантажити сертифікат" display="Завантажити сертифікат"/>
    <hyperlink ref="E174" r:id="rId173" tooltip="Завантажити сертифікат" display="Завантажити сертифікат"/>
    <hyperlink ref="E175" r:id="rId174" tooltip="Завантажити сертифікат" display="Завантажити сертифікат"/>
    <hyperlink ref="E176" r:id="rId175" tooltip="Завантажити сертифікат" display="Завантажити сертифікат"/>
    <hyperlink ref="E177" r:id="rId176" tooltip="Завантажити сертифікат" display="Завантажити сертифікат"/>
    <hyperlink ref="E178" r:id="rId177" tooltip="Завантажити сертифікат" display="Завантажити сертифікат"/>
    <hyperlink ref="E179" r:id="rId178" tooltip="Завантажити сертифікат" display="Завантажити сертифікат"/>
    <hyperlink ref="E180" r:id="rId179" tooltip="Завантажити сертифікат" display="Завантажити сертифікат"/>
    <hyperlink ref="E181" r:id="rId180" tooltip="Завантажити сертифікат" display="Завантажити сертифікат"/>
    <hyperlink ref="E182" r:id="rId181" tooltip="Завантажити сертифікат" display="Завантажити сертифікат"/>
    <hyperlink ref="E183" r:id="rId182" tooltip="Завантажити сертифікат" display="Завантажити сертифікат"/>
    <hyperlink ref="E184" r:id="rId183" tooltip="Завантажити сертифікат" display="Завантажити сертифікат"/>
    <hyperlink ref="E185" r:id="rId184" tooltip="Завантажити сертифікат" display="Завантажити сертифікат"/>
    <hyperlink ref="E186" r:id="rId185" tooltip="Завантажити сертифікат" display="Завантажити сертифікат"/>
    <hyperlink ref="E187" r:id="rId186" tooltip="Завантажити сертифікат" display="Завантажити сертифікат"/>
    <hyperlink ref="E188" r:id="rId187" tooltip="Завантажити сертифікат" display="Завантажити сертифікат"/>
    <hyperlink ref="E189" r:id="rId188" tooltip="Завантажити сертифікат" display="Завантажити сертифікат"/>
    <hyperlink ref="E190" r:id="rId189" tooltip="Завантажити сертифікат" display="Завантажити сертифікат"/>
    <hyperlink ref="E191" r:id="rId190" tooltip="Завантажити сертифікат" display="Завантажити сертифікат"/>
    <hyperlink ref="E192" r:id="rId191" tooltip="Завантажити сертифікат" display="Завантажити сертифікат"/>
    <hyperlink ref="E193" r:id="rId192" tooltip="Завантажити сертифікат" display="Завантажити сертифікат"/>
    <hyperlink ref="E194" r:id="rId193" tooltip="Завантажити сертифікат" display="Завантажити сертифікат"/>
    <hyperlink ref="E195" r:id="rId194" tooltip="Завантажити сертифікат" display="Завантажити сертифікат"/>
    <hyperlink ref="E196" r:id="rId195" tooltip="Завантажити сертифікат" display="Завантажити сертифікат"/>
    <hyperlink ref="E197" r:id="rId196" tooltip="Завантажити сертифікат" display="Завантажити сертифікат"/>
    <hyperlink ref="E198" r:id="rId197" tooltip="Завантажити сертифікат" display="Завантажити сертифікат"/>
    <hyperlink ref="E199" r:id="rId198" tooltip="Завантажити сертифікат" display="Завантажити сертифікат"/>
    <hyperlink ref="E200" r:id="rId199" tooltip="Завантажити сертифікат" display="Завантажити сертифікат"/>
    <hyperlink ref="E201" r:id="rId200" tooltip="Завантажити сертифікат" display="Завантажити сертифікат"/>
    <hyperlink ref="E202" r:id="rId201" tooltip="Завантажити сертифікат" display="Завантажити сертифікат"/>
    <hyperlink ref="E203" r:id="rId202" tooltip="Завантажити сертифікат" display="Завантажити сертифікат"/>
    <hyperlink ref="E204" r:id="rId203" tooltip="Завантажити сертифікат" display="Завантажити сертифікат"/>
    <hyperlink ref="E205" r:id="rId204" tooltip="Завантажити сертифікат" display="Завантажити сертифікат"/>
    <hyperlink ref="E206" r:id="rId205" tooltip="Завантажити сертифікат" display="Завантажити сертифікат"/>
    <hyperlink ref="E207" r:id="rId206" tooltip="Завантажити сертифікат" display="Завантажити сертифікат"/>
    <hyperlink ref="E208" r:id="rId207" tooltip="Завантажити сертифікат" display="Завантажити сертифікат"/>
    <hyperlink ref="E209" r:id="rId208" tooltip="Завантажити сертифікат" display="Завантажити сертифікат"/>
    <hyperlink ref="E210" r:id="rId209" tooltip="Завантажити сертифікат" display="Завантажити сертифікат"/>
    <hyperlink ref="E211" r:id="rId210" tooltip="Завантажити сертифікат" display="Завантажити сертифікат"/>
    <hyperlink ref="E212" r:id="rId211" tooltip="Завантажити сертифікат" display="Завантажити сертифікат"/>
    <hyperlink ref="E213" r:id="rId212" tooltip="Завантажити сертифікат" display="Завантажити сертифікат"/>
    <hyperlink ref="E214" r:id="rId213" tooltip="Завантажити сертифікат" display="Завантажити сертифікат"/>
    <hyperlink ref="E215" r:id="rId214" tooltip="Завантажити сертифікат" display="Завантажити сертифікат"/>
    <hyperlink ref="E216" r:id="rId215" tooltip="Завантажити сертифікат" display="Завантажити сертифікат"/>
  </hyperlinks>
  <pageMargins left="0.7" right="0.7" top="0.75" bottom="0.75" header="0.3" footer="0.3"/>
  <pageSetup orientation="portrait" r:id="rId2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2025-04-23T13:08:41Z</dcterms:created>
  <dcterms:modified xsi:type="dcterms:W3CDTF">2025-04-23T13:13:23Z</dcterms:modified>
  <cp:category/>
</cp:coreProperties>
</file>