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03369\Desktop\ПІФГ 8 клас\Курс для вчителів 1 група\Сертифікати таблиці\"/>
    </mc:Choice>
  </mc:AlternateContent>
  <bookViews>
    <workbookView xWindow="0" yWindow="0" windowWidth="23040" windowHeight="9072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D929" i="1" l="1"/>
  <c r="D928" i="1"/>
  <c r="D927" i="1"/>
  <c r="D926" i="1" l="1"/>
  <c r="D925" i="1" l="1"/>
  <c r="D924" i="1"/>
  <c r="D923" i="1"/>
  <c r="D922" i="1"/>
  <c r="D921" i="1"/>
  <c r="D920" i="1" l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 l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<sst xmlns="http://schemas.openxmlformats.org/spreadsheetml/2006/main" count="2788" uniqueCount="1865">
  <si>
    <t>номер</t>
  </si>
  <si>
    <t>дата</t>
  </si>
  <si>
    <t>ПІБ</t>
  </si>
  <si>
    <t>Посилання на сертифікат</t>
  </si>
  <si>
    <t>PFG8_1_001</t>
  </si>
  <si>
    <t>21 липня 2025 р.</t>
  </si>
  <si>
    <t>Авраменко Катерина Сергіївна</t>
  </si>
  <si>
    <t>PFG8_1_002</t>
  </si>
  <si>
    <t>Алькема Наталя Яківна</t>
  </si>
  <si>
    <t>PFG8_1_003</t>
  </si>
  <si>
    <t>Андрійчук Петро Дмитрович</t>
  </si>
  <si>
    <t>PFG8_1_004</t>
  </si>
  <si>
    <t>Андріяшина Ірина Сергіївна</t>
  </si>
  <si>
    <t>PFG8_1_005</t>
  </si>
  <si>
    <t>Анна Авдюшко</t>
  </si>
  <si>
    <t>PFG8_1_006</t>
  </si>
  <si>
    <t>Антоненко Артем Сергійович</t>
  </si>
  <si>
    <t>PFG8_1_007</t>
  </si>
  <si>
    <t>Антоненко Ольга Олександрівна</t>
  </si>
  <si>
    <t>PFG8_1_008</t>
  </si>
  <si>
    <t>Антонюк Марина Миколаївна</t>
  </si>
  <si>
    <t>PFG8_1_009</t>
  </si>
  <si>
    <t>Антошик Ольга Володимирівна</t>
  </si>
  <si>
    <t>PFG8_1_010</t>
  </si>
  <si>
    <t>Антошик Поліна Іванівна</t>
  </si>
  <si>
    <t>PFG8_1_011</t>
  </si>
  <si>
    <t>Апанасенко Світлана Юріївна</t>
  </si>
  <si>
    <t>PFG8_1_012</t>
  </si>
  <si>
    <t>Апанчук Ігор Петрович</t>
  </si>
  <si>
    <t>PFG8_1_013</t>
  </si>
  <si>
    <t xml:space="preserve">Аркатова Олена Сергіївна </t>
  </si>
  <si>
    <t>PFG8_1_014</t>
  </si>
  <si>
    <t>Арсенович Андрій Григорович</t>
  </si>
  <si>
    <t>PFG8_1_015</t>
  </si>
  <si>
    <t>Артеменко Ольга Андріївна</t>
  </si>
  <si>
    <t>PFG8_1_016</t>
  </si>
  <si>
    <t>Артюхова Марія Олександрівна</t>
  </si>
  <si>
    <t>PFG8_1_017</t>
  </si>
  <si>
    <t>Архипова Марина Володимирівна</t>
  </si>
  <si>
    <t>PFG8_1_018</t>
  </si>
  <si>
    <t>Асанова Світлана Миколаївна</t>
  </si>
  <si>
    <t>PFG8_1_019</t>
  </si>
  <si>
    <t>Астапова Тетяна Миколаївна</t>
  </si>
  <si>
    <t>PFG8_1_020</t>
  </si>
  <si>
    <t>Афанасьєва Наталія Володимирівна</t>
  </si>
  <si>
    <t>PFG8_1_021</t>
  </si>
  <si>
    <t>Ачкасова Вікторія Вікторівна</t>
  </si>
  <si>
    <t>PFG8_1_022</t>
  </si>
  <si>
    <t>Бабак Тетяна Анатоліївна</t>
  </si>
  <si>
    <t>PFG8_1_023</t>
  </si>
  <si>
    <t>Бабій Андріана Миколаївна</t>
  </si>
  <si>
    <t>PFG8_1_024</t>
  </si>
  <si>
    <t>Бабій Наталія Григорівна</t>
  </si>
  <si>
    <t>PFG8_1_025</t>
  </si>
  <si>
    <t>Бабій Ніна Василівна</t>
  </si>
  <si>
    <t>PFG8_1_026</t>
  </si>
  <si>
    <t>Бабіцька Оксана Павлівна</t>
  </si>
  <si>
    <t>PFG8_1_027</t>
  </si>
  <si>
    <t>Бажан Юлія Леонідівна</t>
  </si>
  <si>
    <t>PFG8_1_028</t>
  </si>
  <si>
    <t>Базеко Інна Мусіївна</t>
  </si>
  <si>
    <t>PFG8_1_029</t>
  </si>
  <si>
    <t>Базилик Любов Анатоліївна</t>
  </si>
  <si>
    <t>PFG8_1_030</t>
  </si>
  <si>
    <t>Балагурак Ольга Василівна</t>
  </si>
  <si>
    <t>PFG8_1_031</t>
  </si>
  <si>
    <t>Балануца Юлія Олександрівна</t>
  </si>
  <si>
    <t>PFG8_1_032</t>
  </si>
  <si>
    <t>Баланщук Ірина Сергіївна</t>
  </si>
  <si>
    <t>PFG8_1_033</t>
  </si>
  <si>
    <t>Балюк Ольга Володимирівна</t>
  </si>
  <si>
    <t>PFG8_1_034</t>
  </si>
  <si>
    <t>Баран Марія Василівна</t>
  </si>
  <si>
    <t>PFG8_1_035</t>
  </si>
  <si>
    <t>Баранник Ірина Олексіївна</t>
  </si>
  <si>
    <t>PFG8_1_036</t>
  </si>
  <si>
    <t>Барибіна Тетяна Іванівна</t>
  </si>
  <si>
    <t>PFG8_1_037</t>
  </si>
  <si>
    <t>Батьковець Наталія Олексіївна</t>
  </si>
  <si>
    <t>PFG8_1_038</t>
  </si>
  <si>
    <t>Башло Світлана Олександрівна</t>
  </si>
  <si>
    <t>PFG8_1_039</t>
  </si>
  <si>
    <t>Бедрій Людмила Миколаївна</t>
  </si>
  <si>
    <t>PFG8_1_040</t>
  </si>
  <si>
    <t>Беженар Марія Василівна</t>
  </si>
  <si>
    <t>PFG8_1_041</t>
  </si>
  <si>
    <t>Безпалько Олена Володимирівна</t>
  </si>
  <si>
    <t>PFG8_1_042</t>
  </si>
  <si>
    <t>Безсмертна Катерина Іванівна</t>
  </si>
  <si>
    <t>PFG8_1_043</t>
  </si>
  <si>
    <t>Белей Руслана Іванівна</t>
  </si>
  <si>
    <t>PFG8_1_044</t>
  </si>
  <si>
    <t>Бережанська Марина Михайлівна</t>
  </si>
  <si>
    <t>PFG8_1_045</t>
  </si>
  <si>
    <t>Березюк Андрій Віталійович</t>
  </si>
  <si>
    <t>PFG8_1_046</t>
  </si>
  <si>
    <t>Бечкало Зоя Михайлівна</t>
  </si>
  <si>
    <t>PFG8_1_047</t>
  </si>
  <si>
    <t>Бєженару Михайло Антонович</t>
  </si>
  <si>
    <t>PFG8_1_048</t>
  </si>
  <si>
    <t>Бєлєй Наталя Володимирівна</t>
  </si>
  <si>
    <t>PFG8_1_049</t>
  </si>
  <si>
    <t>Бикова Аліна Євгенівна</t>
  </si>
  <si>
    <t>PFG8_1_050</t>
  </si>
  <si>
    <t>Бицька Неллі Володимирівна</t>
  </si>
  <si>
    <t>PFG8_1_051</t>
  </si>
  <si>
    <t>Бичкова Анастасія Сергіївна</t>
  </si>
  <si>
    <t>PFG8_1_052</t>
  </si>
  <si>
    <t>Бігун Наталія Олексіївна</t>
  </si>
  <si>
    <t>PFG8_1_053</t>
  </si>
  <si>
    <t>Біда Катерина Ігорівна</t>
  </si>
  <si>
    <t>PFG8_1_054</t>
  </si>
  <si>
    <t>Біднюк Оксана Вікторівна</t>
  </si>
  <si>
    <t>PFG8_1_055</t>
  </si>
  <si>
    <t>Білан Людмила Володимирівна</t>
  </si>
  <si>
    <t>PFG8_1_056</t>
  </si>
  <si>
    <t>Біланин Жанна Володимирівна</t>
  </si>
  <si>
    <t>PFG8_1_057</t>
  </si>
  <si>
    <t>Білобровець Наталія Миколаївна</t>
  </si>
  <si>
    <t>PFG8_1_058</t>
  </si>
  <si>
    <t>Білодід Наталя Леонідівна</t>
  </si>
  <si>
    <t>PFG8_1_059</t>
  </si>
  <si>
    <t>Блохіна Марина Олегівна</t>
  </si>
  <si>
    <t>PFG8_1_060</t>
  </si>
  <si>
    <t>Боброва Тетяна Володимирівна</t>
  </si>
  <si>
    <t>PFG8_1_061</t>
  </si>
  <si>
    <t>Богак Ірина Володимирівна</t>
  </si>
  <si>
    <t>PFG8_1_062</t>
  </si>
  <si>
    <t>Бойко Тетяна Петрівна</t>
  </si>
  <si>
    <t>PFG8_1_063</t>
  </si>
  <si>
    <t>Бойчук Тетяна Михайлівна</t>
  </si>
  <si>
    <t>PFG8_1_064</t>
  </si>
  <si>
    <t>Болехан Мар'яна Василівна</t>
  </si>
  <si>
    <t>PFG8_1_065</t>
  </si>
  <si>
    <t>Бондар Ганна</t>
  </si>
  <si>
    <t>PFG8_1_066</t>
  </si>
  <si>
    <t>Бондар Сергій Сергійович</t>
  </si>
  <si>
    <t>PFG8_1_067</t>
  </si>
  <si>
    <t>Бондаренко Ганна Іванівна</t>
  </si>
  <si>
    <t>PFG8_1_068</t>
  </si>
  <si>
    <t>Бондаренко Людмила Анатоліївна</t>
  </si>
  <si>
    <t>PFG8_1_069</t>
  </si>
  <si>
    <t>Бондарук Василь Володимирович</t>
  </si>
  <si>
    <t>PFG8_1_070</t>
  </si>
  <si>
    <t>Бондарчук Богдан Борисович</t>
  </si>
  <si>
    <t>PFG8_1_071</t>
  </si>
  <si>
    <t>Бордун Євгенія Миколаївна</t>
  </si>
  <si>
    <t>PFG8_1_072</t>
  </si>
  <si>
    <t>Борисенко Людмила Іванівна</t>
  </si>
  <si>
    <t>PFG8_1_073</t>
  </si>
  <si>
    <t>Борисенко Неля Миколаївна</t>
  </si>
  <si>
    <t>PFG8_1_074</t>
  </si>
  <si>
    <t>Бороздина Тетяна Сергіївна</t>
  </si>
  <si>
    <t>PFG8_1_075</t>
  </si>
  <si>
    <t>Борсук Наталія Федорівна</t>
  </si>
  <si>
    <t>PFG8_1_076</t>
  </si>
  <si>
    <t>Борщишин Ірина Дмитрівна</t>
  </si>
  <si>
    <t>PFG8_1_077</t>
  </si>
  <si>
    <t>Босак Віта Олексіївна</t>
  </si>
  <si>
    <t>PFG8_1_078</t>
  </si>
  <si>
    <t>Бреславець Карина Олексіївна</t>
  </si>
  <si>
    <t>PFG8_1_079</t>
  </si>
  <si>
    <t>Брикова Марина Вячеславівна</t>
  </si>
  <si>
    <t>PFG8_1_080</t>
  </si>
  <si>
    <t>Бублясь Мирослава Володимирівна</t>
  </si>
  <si>
    <t>PFG8_1_081</t>
  </si>
  <si>
    <t>Будько Сергій Романович</t>
  </si>
  <si>
    <t>PFG8_1_082</t>
  </si>
  <si>
    <t>Бузницька Валерія Сергіївна</t>
  </si>
  <si>
    <t>PFG8_1_083</t>
  </si>
  <si>
    <t>Букар Марія Володимирівна</t>
  </si>
  <si>
    <t>PFG8_1_084</t>
  </si>
  <si>
    <t>Булат Наталія Сергіївна</t>
  </si>
  <si>
    <t>PFG8_1_085</t>
  </si>
  <si>
    <t>Булачок Віта Олександрівна</t>
  </si>
  <si>
    <t>PFG8_1_086</t>
  </si>
  <si>
    <t>Бурмака Анастасія Володимирівна</t>
  </si>
  <si>
    <t>PFG8_1_087</t>
  </si>
  <si>
    <t>Бусько Наталія Іванівна</t>
  </si>
  <si>
    <t>PFG8_1_088</t>
  </si>
  <si>
    <t>Бутова Людмила Володимирівна</t>
  </si>
  <si>
    <t>PFG8_1_089</t>
  </si>
  <si>
    <t>Буяновська Леся Юріївна</t>
  </si>
  <si>
    <t>PFG8_1_090</t>
  </si>
  <si>
    <t>Вакал Тетяна Валентинівна</t>
  </si>
  <si>
    <t>PFG8_1_091</t>
  </si>
  <si>
    <t>Варварук Світлана Іванівна</t>
  </si>
  <si>
    <t>PFG8_1_092</t>
  </si>
  <si>
    <t>Василевська Олена Василівна</t>
  </si>
  <si>
    <t>PFG8_1_093</t>
  </si>
  <si>
    <t>Василова Анжела Миколаївна</t>
  </si>
  <si>
    <t>PFG8_1_094</t>
  </si>
  <si>
    <t>Васильєва Жанна Олексіївна</t>
  </si>
  <si>
    <t>PFG8_1_095</t>
  </si>
  <si>
    <t>Васильченко Богдан Миколайович</t>
  </si>
  <si>
    <t>PFG8_1_096</t>
  </si>
  <si>
    <t>Ващенко Олена Анатоліївна</t>
  </si>
  <si>
    <t>PFG8_1_097</t>
  </si>
  <si>
    <t>Величко Лучинець Ірина Михайлівна</t>
  </si>
  <si>
    <t>PFG8_1_098</t>
  </si>
  <si>
    <t>Веліченко Дмитро Святославович</t>
  </si>
  <si>
    <t>PFG8_1_099</t>
  </si>
  <si>
    <t>Веляник Назарій Орестович</t>
  </si>
  <si>
    <t>PFG8_1_100</t>
  </si>
  <si>
    <t>Вербенчук Валентина Анатоліївна</t>
  </si>
  <si>
    <t>PFG8_1_101</t>
  </si>
  <si>
    <t>Верещака Оксана Василівна</t>
  </si>
  <si>
    <t>PFG8_1_102</t>
  </si>
  <si>
    <t>Винничук Уляна Василівна</t>
  </si>
  <si>
    <t>PFG8_1_103</t>
  </si>
  <si>
    <t>Вілянська Ольга Іванівна</t>
  </si>
  <si>
    <t>PFG8_1_104</t>
  </si>
  <si>
    <t>Вітвіцький Андрій Григорович</t>
  </si>
  <si>
    <t>PFG8_1_105</t>
  </si>
  <si>
    <t>Власенко Юлія Петрівна</t>
  </si>
  <si>
    <t>PFG8_1_106</t>
  </si>
  <si>
    <t>Власова Оксана Іванівна</t>
  </si>
  <si>
    <t>PFG8_1_107</t>
  </si>
  <si>
    <t>Вовк Тетяна Сергіївна</t>
  </si>
  <si>
    <t>PFG8_1_108</t>
  </si>
  <si>
    <t>Волкова Юлія Вікторівна</t>
  </si>
  <si>
    <t>PFG8_1_109</t>
  </si>
  <si>
    <t>Волошин Олена Володимирівна</t>
  </si>
  <si>
    <t>PFG8_1_110</t>
  </si>
  <si>
    <t>Волощук Іван Іванович</t>
  </si>
  <si>
    <t>PFG8_1_111</t>
  </si>
  <si>
    <t>Воробйов Сергій Сергійович</t>
  </si>
  <si>
    <t>PFG8_1_112</t>
  </si>
  <si>
    <t>Гаврiш Наталія Петрівна</t>
  </si>
  <si>
    <t>PFG8_1_113</t>
  </si>
  <si>
    <t>Гавриленко Любов Іванівна</t>
  </si>
  <si>
    <t>PFG8_1_114</t>
  </si>
  <si>
    <t>Гаврилів Микола Миколайович</t>
  </si>
  <si>
    <t>PFG8_1_115</t>
  </si>
  <si>
    <t>Гагауз Марія Михайлівна</t>
  </si>
  <si>
    <t>PFG8_1_116</t>
  </si>
  <si>
    <t>Галінська Людмила Вікторівна</t>
  </si>
  <si>
    <t>PFG8_1_117</t>
  </si>
  <si>
    <t>Галущенко Людмила Андріївна</t>
  </si>
  <si>
    <t>PFG8_1_118</t>
  </si>
  <si>
    <t>Гамівка Людмила Вікторівна</t>
  </si>
  <si>
    <t>PFG8_1_119</t>
  </si>
  <si>
    <t>Гапотченко Вікторія Іванівна</t>
  </si>
  <si>
    <t>PFG8_1_120</t>
  </si>
  <si>
    <t>Гарвасюк Владислав Любомирович</t>
  </si>
  <si>
    <t>PFG8_1_121</t>
  </si>
  <si>
    <t>Гарнага Світлана Іванівна</t>
  </si>
  <si>
    <t>PFG8_1_122</t>
  </si>
  <si>
    <t>Гаталевич Ірина Миколаївна</t>
  </si>
  <si>
    <t>PFG8_1_123</t>
  </si>
  <si>
    <t>Гах Оксана Степанівна</t>
  </si>
  <si>
    <t>PFG8_1_124</t>
  </si>
  <si>
    <t>Гейко Ольга Петрівна</t>
  </si>
  <si>
    <t>PFG8_1_125</t>
  </si>
  <si>
    <t>Герасименко Тетяна Леонідівна</t>
  </si>
  <si>
    <t>PFG8_1_126</t>
  </si>
  <si>
    <t>Герасимчук Валентина Адамівна</t>
  </si>
  <si>
    <t>PFG8_1_127</t>
  </si>
  <si>
    <t>Гиренко Наталія Сергіївна</t>
  </si>
  <si>
    <t>PFG8_1_128</t>
  </si>
  <si>
    <t>Гібій Ірина Іванівна</t>
  </si>
  <si>
    <t>PFG8_1_129</t>
  </si>
  <si>
    <t>Гідора Марія Іллівна</t>
  </si>
  <si>
    <t>PFG8_1_130</t>
  </si>
  <si>
    <t>Гітальчук Валентина Євгенівна</t>
  </si>
  <si>
    <t>PFG8_1_131</t>
  </si>
  <si>
    <t>Гладка Любов Іванівна</t>
  </si>
  <si>
    <t>PFG8_1_132</t>
  </si>
  <si>
    <t>Глушков Денис Іванович</t>
  </si>
  <si>
    <t>PFG8_1_133</t>
  </si>
  <si>
    <t>Гнеда Марина Якобівна</t>
  </si>
  <si>
    <t>PFG8_1_134</t>
  </si>
  <si>
    <t>Гніденко Жанна Габітовна</t>
  </si>
  <si>
    <t>PFG8_1_135</t>
  </si>
  <si>
    <t>Говда Оксана Ігорівна</t>
  </si>
  <si>
    <t>PFG8_1_136</t>
  </si>
  <si>
    <t>Гоголь Оксана Василівна</t>
  </si>
  <si>
    <t>PFG8_1_137</t>
  </si>
  <si>
    <t>Голенок Світлана Миколаївна</t>
  </si>
  <si>
    <t>PFG8_1_138</t>
  </si>
  <si>
    <t>Голик Олексій Сергійович</t>
  </si>
  <si>
    <t>PFG8_1_139</t>
  </si>
  <si>
    <t>Голобородько Микола Володимирович</t>
  </si>
  <si>
    <t>PFG8_1_140</t>
  </si>
  <si>
    <t>Головко Наталія Андріївна</t>
  </si>
  <si>
    <t>PFG8_1_141</t>
  </si>
  <si>
    <t>Головко Оксана Сергіївна</t>
  </si>
  <si>
    <t>PFG8_1_142</t>
  </si>
  <si>
    <t>Головко Олег Ігорович</t>
  </si>
  <si>
    <t>PFG8_1_143</t>
  </si>
  <si>
    <t>Голубенко Олена Валеріївна</t>
  </si>
  <si>
    <t>PFG8_1_144</t>
  </si>
  <si>
    <t>Голубєва Марія Олегівна</t>
  </si>
  <si>
    <t>PFG8_1_145</t>
  </si>
  <si>
    <t>Голюк Андрій Дмитрович</t>
  </si>
  <si>
    <t>PFG8_1_146</t>
  </si>
  <si>
    <t>Голюк Світлана Валентинівна</t>
  </si>
  <si>
    <t>PFG8_1_147</t>
  </si>
  <si>
    <t>Гонтар Дмитро Анатолійович</t>
  </si>
  <si>
    <t>PFG8_1_148</t>
  </si>
  <si>
    <t>Гончар Катерина Василівна</t>
  </si>
  <si>
    <t>PFG8_1_149</t>
  </si>
  <si>
    <t>Гончаренко Катерина Русланівна</t>
  </si>
  <si>
    <t>PFG8_1_150</t>
  </si>
  <si>
    <t>Гончаренко Олена Михайлівна</t>
  </si>
  <si>
    <t>PFG8_1_151</t>
  </si>
  <si>
    <t>Гончарова Ганна Дмитрівна</t>
  </si>
  <si>
    <t>PFG8_1_152</t>
  </si>
  <si>
    <t>Гопенко Оксана Йосипівна</t>
  </si>
  <si>
    <t>PFG8_1_153</t>
  </si>
  <si>
    <t>Горецька Ірина Василівна</t>
  </si>
  <si>
    <t>PFG8_1_154</t>
  </si>
  <si>
    <t>Горєва Юлія Анатоліївна</t>
  </si>
  <si>
    <t>PFG8_1_155</t>
  </si>
  <si>
    <t>Горин Марія Іванівна</t>
  </si>
  <si>
    <t>PFG8_1_156</t>
  </si>
  <si>
    <t>Грабова Наталія Василівна</t>
  </si>
  <si>
    <t>PFG8_1_157</t>
  </si>
  <si>
    <t>Гребенчукова Олена Діонисівна</t>
  </si>
  <si>
    <t>PFG8_1_158</t>
  </si>
  <si>
    <t>Гречаник Віра Ігорівна</t>
  </si>
  <si>
    <t>PFG8_1_159</t>
  </si>
  <si>
    <t>Гречка Антон Анатолійович</t>
  </si>
  <si>
    <t>PFG8_1_160</t>
  </si>
  <si>
    <t>Грибанова Олена Василівна</t>
  </si>
  <si>
    <t>PFG8_1_161</t>
  </si>
  <si>
    <t>Григоренко Діонисій Вадимович</t>
  </si>
  <si>
    <t>PFG8_1_162</t>
  </si>
  <si>
    <t>Гриджук Вікторія Дмитрівна</t>
  </si>
  <si>
    <t>PFG8_1_163</t>
  </si>
  <si>
    <t>Гриценко Галина Павлівна</t>
  </si>
  <si>
    <t>PFG8_1_164</t>
  </si>
  <si>
    <t>Грицюк Оксана Степанівна</t>
  </si>
  <si>
    <t>PFG8_1_165</t>
  </si>
  <si>
    <t>Гришельова Тетяна Іванівна</t>
  </si>
  <si>
    <t>PFG8_1_166</t>
  </si>
  <si>
    <t>Грищенко Олена Іванівна</t>
  </si>
  <si>
    <t>PFG8_1_167</t>
  </si>
  <si>
    <t>Губа Анна В`ячеславівна</t>
  </si>
  <si>
    <t>PFG8_1_168</t>
  </si>
  <si>
    <t>Губарь Ірина Леонідівна</t>
  </si>
  <si>
    <t>PFG8_1_169</t>
  </si>
  <si>
    <t>Гудзь Ірина Миколаївна</t>
  </si>
  <si>
    <t>PFG8_1_170</t>
  </si>
  <si>
    <t>Гудзь Ольга Володимирівна</t>
  </si>
  <si>
    <t>PFG8_1_171</t>
  </si>
  <si>
    <t>Гудіменко Валерія Миколаївна</t>
  </si>
  <si>
    <t>PFG8_1_172</t>
  </si>
  <si>
    <t>Гуменна Тетяна Володимирівна</t>
  </si>
  <si>
    <t>PFG8_1_173</t>
  </si>
  <si>
    <t>Гусак Мирослава Євгенівна</t>
  </si>
  <si>
    <t>PFG8_1_174</t>
  </si>
  <si>
    <t>Гуска Ганна Володимирівна</t>
  </si>
  <si>
    <t>PFG8_1_175</t>
  </si>
  <si>
    <t>Гуска Софія Анатоліївна</t>
  </si>
  <si>
    <t>PFG8_1_176</t>
  </si>
  <si>
    <t>Гут Алла Анатоліївна</t>
  </si>
  <si>
    <t>PFG8_1_177</t>
  </si>
  <si>
    <t>Гут Іванна Анатоліївна</t>
  </si>
  <si>
    <t>PFG8_1_178</t>
  </si>
  <si>
    <t>Гуцан Юлія Іванівна</t>
  </si>
  <si>
    <t>PFG8_1_179</t>
  </si>
  <si>
    <t>Далека Алла Олексіївна</t>
  </si>
  <si>
    <t>PFG8_1_180</t>
  </si>
  <si>
    <t>Данилів Галина Миколаївна</t>
  </si>
  <si>
    <t>PFG8_1_181</t>
  </si>
  <si>
    <t>Данильчук Олександр Михайлович</t>
  </si>
  <si>
    <t>PFG8_1_182</t>
  </si>
  <si>
    <t>Данілова Світлана Юріївна</t>
  </si>
  <si>
    <t>PFG8_1_183</t>
  </si>
  <si>
    <t>Даушкіна Анна Василівна</t>
  </si>
  <si>
    <t>PFG8_1_184</t>
  </si>
  <si>
    <t>Даценко Олександр Васильович</t>
  </si>
  <si>
    <t>PFG8_1_185</t>
  </si>
  <si>
    <t>Дащенко Ніна Миколаївна</t>
  </si>
  <si>
    <t>PFG8_1_186</t>
  </si>
  <si>
    <t>Дворська Наталія Петрівна</t>
  </si>
  <si>
    <t>PFG8_1_187</t>
  </si>
  <si>
    <t>Дейкун Інна Олексіївна</t>
  </si>
  <si>
    <t>PFG8_1_188</t>
  </si>
  <si>
    <t>Демидюк Лариса Анатоліівна</t>
  </si>
  <si>
    <t>PFG8_1_189</t>
  </si>
  <si>
    <t>Демура Світлана Іванівна</t>
  </si>
  <si>
    <t>PFG8_1_190</t>
  </si>
  <si>
    <t>Денисенко Галина Валентинівна</t>
  </si>
  <si>
    <t>PFG8_1_191</t>
  </si>
  <si>
    <t>Денисенко Ірина Вікторівна</t>
  </si>
  <si>
    <t>PFG8_1_192</t>
  </si>
  <si>
    <t>Дербак Олена Вікторівна</t>
  </si>
  <si>
    <t>PFG8_1_193</t>
  </si>
  <si>
    <t>Дереза Ірина Сергіївна</t>
  </si>
  <si>
    <t>PFG8_1_194</t>
  </si>
  <si>
    <t>Деркач Дмитро Анатолійович</t>
  </si>
  <si>
    <t>PFG8_1_195</t>
  </si>
  <si>
    <t>Дженджелюк Микола Васильович</t>
  </si>
  <si>
    <t>PFG8_1_196</t>
  </si>
  <si>
    <t>Джусь Лариса Василівна</t>
  </si>
  <si>
    <t>PFG8_1_197</t>
  </si>
  <si>
    <t>Дзюба Лариса Володимирівна</t>
  </si>
  <si>
    <t>PFG8_1_198</t>
  </si>
  <si>
    <t>Дзюба Лариса Леонідівна</t>
  </si>
  <si>
    <t>PFG8_1_199</t>
  </si>
  <si>
    <t>Дзюба Надія Віталіївна</t>
  </si>
  <si>
    <t>PFG8_1_200</t>
  </si>
  <si>
    <t>Дикалець Тетяна Ігорівна</t>
  </si>
  <si>
    <t>PFG8_1_201</t>
  </si>
  <si>
    <t>Диригіна Олена Миколаївна</t>
  </si>
  <si>
    <t>PFG8_1_202</t>
  </si>
  <si>
    <t>Дискант Марія Петрівна</t>
  </si>
  <si>
    <t>PFG8_1_203</t>
  </si>
  <si>
    <t>Дич Тетяна Вікторівна</t>
  </si>
  <si>
    <t>PFG8_1_204</t>
  </si>
  <si>
    <t>Дичко Юлія Анатоліївна</t>
  </si>
  <si>
    <t>PFG8_1_205</t>
  </si>
  <si>
    <t>Діброва Юлія Віталіївна</t>
  </si>
  <si>
    <t>PFG8_1_206</t>
  </si>
  <si>
    <t>Діденко Інна Олександрівна</t>
  </si>
  <si>
    <t>PFG8_1_207</t>
  </si>
  <si>
    <t>Дідич Оксана Йосифівна</t>
  </si>
  <si>
    <t>PFG8_1_208</t>
  </si>
  <si>
    <t>Дмитро Номіровський</t>
  </si>
  <si>
    <t>PFG8_1_209</t>
  </si>
  <si>
    <t>Добреля Тетяна Степанівна</t>
  </si>
  <si>
    <t>PFG8_1_210</t>
  </si>
  <si>
    <t>Добровольська Марина Миколаївна</t>
  </si>
  <si>
    <t>PFG8_1_211</t>
  </si>
  <si>
    <t>Добронос Світлана Володимирівна</t>
  </si>
  <si>
    <t>PFG8_1_212</t>
  </si>
  <si>
    <t>Довга Віта Володимирівна</t>
  </si>
  <si>
    <t>PFG8_1_213</t>
  </si>
  <si>
    <t>Дорофєєва Олеся Олександрівна</t>
  </si>
  <si>
    <t>PFG8_1_214</t>
  </si>
  <si>
    <t>Дорошенко Віктор Іванович</t>
  </si>
  <si>
    <t>PFG8_1_215</t>
  </si>
  <si>
    <t>Драбик Оксана Яківна</t>
  </si>
  <si>
    <t>PFG8_1_216</t>
  </si>
  <si>
    <t>Дроботун Олена Григорівна</t>
  </si>
  <si>
    <t>PFG8_1_217</t>
  </si>
  <si>
    <t>Дрозд Олена Миколаївна</t>
  </si>
  <si>
    <t>PFG8_1_218</t>
  </si>
  <si>
    <t>Дромашко Ольга Анатоліївна</t>
  </si>
  <si>
    <t>PFG8_1_219</t>
  </si>
  <si>
    <t>Дубиленко Оксана Василівна</t>
  </si>
  <si>
    <t>PFG8_1_220</t>
  </si>
  <si>
    <t>Дубина Ганна Анатоліївна</t>
  </si>
  <si>
    <t>PFG8_1_221</t>
  </si>
  <si>
    <t>Дубина Оксана Миколаївна</t>
  </si>
  <si>
    <t>PFG8_1_222</t>
  </si>
  <si>
    <t>Дубінська Галина Миколаївна</t>
  </si>
  <si>
    <t>PFG8_1_223</t>
  </si>
  <si>
    <t>Дубовик Лариса Ігорівна</t>
  </si>
  <si>
    <t>PFG8_1_224</t>
  </si>
  <si>
    <t>Дубович Ірина Анатоліївна</t>
  </si>
  <si>
    <t>PFG8_1_225</t>
  </si>
  <si>
    <t>Дугельнаа Світлаана Іванівна</t>
  </si>
  <si>
    <t>PFG8_1_226</t>
  </si>
  <si>
    <t>Дудіна Наталія Анатоліївна</t>
  </si>
  <si>
    <t>PFG8_1_227</t>
  </si>
  <si>
    <t>Дуженко Алла Олексіївна</t>
  </si>
  <si>
    <t>PFG8_1_228</t>
  </si>
  <si>
    <t>Дюріч Ніна Вікторівна</t>
  </si>
  <si>
    <t>PFG8_1_229</t>
  </si>
  <si>
    <t>Дяків Яна Василівна</t>
  </si>
  <si>
    <t>PFG8_1_230</t>
  </si>
  <si>
    <t>Євгенія Смоліна</t>
  </si>
  <si>
    <t>PFG8_1_231</t>
  </si>
  <si>
    <t>Євлампієва Ірина Адольфівна</t>
  </si>
  <si>
    <t>PFG8_1_232</t>
  </si>
  <si>
    <t>Єгорова Юлія Олександрівна</t>
  </si>
  <si>
    <t>PFG8_1_233</t>
  </si>
  <si>
    <t>Ємець Людмила Іванівна</t>
  </si>
  <si>
    <t>PFG8_1_234</t>
  </si>
  <si>
    <t>Ємчура Наталія</t>
  </si>
  <si>
    <t>PFG8_1_235</t>
  </si>
  <si>
    <t>Єна Лариса Вячеславівна</t>
  </si>
  <si>
    <t>PFG8_1_236</t>
  </si>
  <si>
    <t>Єрмощенкова Вікторія Едуардівна</t>
  </si>
  <si>
    <t>PFG8_1_237</t>
  </si>
  <si>
    <t>Єршова Тетяна Василівна</t>
  </si>
  <si>
    <t>PFG8_1_238</t>
  </si>
  <si>
    <t>Єфанов Сергій Юрійович</t>
  </si>
  <si>
    <t>PFG8_1_239</t>
  </si>
  <si>
    <t>Єфименко Наталія Олексіївна</t>
  </si>
  <si>
    <t>PFG8_1_240</t>
  </si>
  <si>
    <t>Єфімцева Ілона Геннадіївна</t>
  </si>
  <si>
    <t>PFG8_1_241</t>
  </si>
  <si>
    <t>Жаловага Валентин Миколайович</t>
  </si>
  <si>
    <t>PFG8_1_242</t>
  </si>
  <si>
    <t>Жданович Алла Олександрівна</t>
  </si>
  <si>
    <t>PFG8_1_243</t>
  </si>
  <si>
    <t>Жердецька Тамара Пилипівна</t>
  </si>
  <si>
    <t>PFG8_1_244</t>
  </si>
  <si>
    <t>Жернова Інна Сергіївна</t>
  </si>
  <si>
    <t>PFG8_1_245</t>
  </si>
  <si>
    <t>Жихарєва Тетяна Василівна</t>
  </si>
  <si>
    <t>PFG8_1_246</t>
  </si>
  <si>
    <t>Жмака Сергій Володимирович</t>
  </si>
  <si>
    <t>PFG8_1_247</t>
  </si>
  <si>
    <t>Жмінько Віталіна Володимирівна</t>
  </si>
  <si>
    <t>PFG8_1_248</t>
  </si>
  <si>
    <t>Жогло Ольга Володимирівна</t>
  </si>
  <si>
    <t>PFG8_1_249</t>
  </si>
  <si>
    <t>Жук Олена Миколаївна</t>
  </si>
  <si>
    <t>PFG8_1_250</t>
  </si>
  <si>
    <t>Жуков Володимир Олександрович</t>
  </si>
  <si>
    <t>PFG8_1_251</t>
  </si>
  <si>
    <t>Жуковська Тетяна Федорівна</t>
  </si>
  <si>
    <t>PFG8_1_252</t>
  </si>
  <si>
    <t>Жураківська Ірина Георгіївна</t>
  </si>
  <si>
    <t>PFG8_1_253</t>
  </si>
  <si>
    <t>Завіховська Марія Василівна</t>
  </si>
  <si>
    <t>PFG8_1_254</t>
  </si>
  <si>
    <t>Загарук Оксана Тарасівна</t>
  </si>
  <si>
    <t>PFG8_1_255</t>
  </si>
  <si>
    <t>Загідуліна Наталія Георгіївна</t>
  </si>
  <si>
    <t>PFG8_1_256</t>
  </si>
  <si>
    <t>Загоровська Оксана Анатоліївна</t>
  </si>
  <si>
    <t>PFG8_1_257</t>
  </si>
  <si>
    <t>Задвірний Олександр Петрович</t>
  </si>
  <si>
    <t>PFG8_1_258</t>
  </si>
  <si>
    <t>Заіменко Ілона Михайлівна</t>
  </si>
  <si>
    <t>PFG8_1_259</t>
  </si>
  <si>
    <t>Зайцева Ірина Олександрівна</t>
  </si>
  <si>
    <t>PFG8_1_260</t>
  </si>
  <si>
    <t>Зальвовська Ольга Олександрівна</t>
  </si>
  <si>
    <t>PFG8_1_261</t>
  </si>
  <si>
    <t>Затіраха Наталія Ярославівна</t>
  </si>
  <si>
    <t>PFG8_1_262</t>
  </si>
  <si>
    <t>Захарій Наталія Станіславівна</t>
  </si>
  <si>
    <t>PFG8_1_263</t>
  </si>
  <si>
    <t>Збіхлі Віталій Анатолійович</t>
  </si>
  <si>
    <t>PFG8_1_264</t>
  </si>
  <si>
    <t>Зборівська Людмила Вікторівна</t>
  </si>
  <si>
    <t>PFG8_1_265</t>
  </si>
  <si>
    <t>Зварич Тетяна Юріївна</t>
  </si>
  <si>
    <t>PFG8_1_266</t>
  </si>
  <si>
    <t>Здарська Наталія Леонідівна</t>
  </si>
  <si>
    <t>PFG8_1_267</t>
  </si>
  <si>
    <t>Зелінська Людмила Володимирівна</t>
  </si>
  <si>
    <t>PFG8_1_268</t>
  </si>
  <si>
    <t>Зелінський Олег Валерійович</t>
  </si>
  <si>
    <t>PFG8_1_269</t>
  </si>
  <si>
    <t>Зідрашко Тетяна Михайлівна</t>
  </si>
  <si>
    <t>PFG8_1_270</t>
  </si>
  <si>
    <t>Зіненко Марія Віталіївна</t>
  </si>
  <si>
    <t>PFG8_1_271</t>
  </si>
  <si>
    <t>Зозук Світлана Омелянівна</t>
  </si>
  <si>
    <t>PFG8_1_272</t>
  </si>
  <si>
    <t>Золотовська Вікторія Володимирівна</t>
  </si>
  <si>
    <t>PFG8_1_273</t>
  </si>
  <si>
    <t>Зражва Валерій Іванович</t>
  </si>
  <si>
    <t>PFG8_1_274</t>
  </si>
  <si>
    <t>Зубчевська Наталія Богданівна</t>
  </si>
  <si>
    <t>PFG8_1_275</t>
  </si>
  <si>
    <t>Іваненко Олена Сергіївна</t>
  </si>
  <si>
    <t>PFG8_1_276</t>
  </si>
  <si>
    <t>Іваницька Ірина Василівна</t>
  </si>
  <si>
    <t>PFG8_1_277</t>
  </si>
  <si>
    <t>Іванійчук Людмила Іванівна</t>
  </si>
  <si>
    <t>PFG8_1_278</t>
  </si>
  <si>
    <t>Івахів Світлана Василівна</t>
  </si>
  <si>
    <t>PFG8_1_279</t>
  </si>
  <si>
    <t>Ігнатенко Леся Євгенівна</t>
  </si>
  <si>
    <t>PFG8_1_280</t>
  </si>
  <si>
    <t>Ігнатьєва Світлана Володимирівна</t>
  </si>
  <si>
    <t>PFG8_1_281</t>
  </si>
  <si>
    <t>ІЛЬНІЦЬКИЙ МИХАЙЛО ВІКТОРОВИЧ</t>
  </si>
  <si>
    <t>PFG8_1_282</t>
  </si>
  <si>
    <t>Ільченко Олена Петрівна</t>
  </si>
  <si>
    <t>PFG8_1_283</t>
  </si>
  <si>
    <t>Ілюшенко Оксана Леонідівна</t>
  </si>
  <si>
    <t>PFG8_1_284</t>
  </si>
  <si>
    <t>Калашник Оксана Михайлівна</t>
  </si>
  <si>
    <t>PFG8_1_285</t>
  </si>
  <si>
    <t>Калинич Людмила Юріївна</t>
  </si>
  <si>
    <t>PFG8_1_286</t>
  </si>
  <si>
    <t>Калінкіна Надія Петрівна</t>
  </si>
  <si>
    <t>PFG8_1_287</t>
  </si>
  <si>
    <t>Кальченко Зоя Романівна</t>
  </si>
  <si>
    <t>PFG8_1_288</t>
  </si>
  <si>
    <t>Каменчук Євгеній Вікторович</t>
  </si>
  <si>
    <t>PFG8_1_289</t>
  </si>
  <si>
    <t>Каменюк Віра Василівна</t>
  </si>
  <si>
    <t>PFG8_1_290</t>
  </si>
  <si>
    <t>Канцідал Валентина Миколаївна</t>
  </si>
  <si>
    <t>PFG8_1_291</t>
  </si>
  <si>
    <t>Каплун Інна В'ячеславівна</t>
  </si>
  <si>
    <t>PFG8_1_292</t>
  </si>
  <si>
    <t>Карабчиївська Андріана Андріївна</t>
  </si>
  <si>
    <t>PFG8_1_293</t>
  </si>
  <si>
    <t>Карашевич Інна Іванівна</t>
  </si>
  <si>
    <t>PFG8_1_294</t>
  </si>
  <si>
    <t>Карлова Ірина Григорівна</t>
  </si>
  <si>
    <t>PFG8_1_295</t>
  </si>
  <si>
    <t>Кармазіна Тетяна Олександрівна</t>
  </si>
  <si>
    <t>PFG8_1_296</t>
  </si>
  <si>
    <t>Карнаухова Катерина Сергіївна</t>
  </si>
  <si>
    <t>PFG8_1_297</t>
  </si>
  <si>
    <t>Карпенко Зоя Миколаївна</t>
  </si>
  <si>
    <t>PFG8_1_298</t>
  </si>
  <si>
    <t>Карпенко Наталія Миколаївна</t>
  </si>
  <si>
    <t>PFG8_1_299</t>
  </si>
  <si>
    <t>Карпенко Тетяна Ростиславівна</t>
  </si>
  <si>
    <t>PFG8_1_300</t>
  </si>
  <si>
    <t>Карпова Лариса Борисівна</t>
  </si>
  <si>
    <t>PFG8_1_301</t>
  </si>
  <si>
    <t>Касай Ірина Олександрівна</t>
  </si>
  <si>
    <t>PFG8_1_302</t>
  </si>
  <si>
    <t>Касараба Ігор Володимирович</t>
  </si>
  <si>
    <t>PFG8_1_303</t>
  </si>
  <si>
    <t>Кафтанова Алла Борисівна</t>
  </si>
  <si>
    <t>PFG8_1_304</t>
  </si>
  <si>
    <t>Кашуба Оксана Михайлівна</t>
  </si>
  <si>
    <t>PFG8_1_305</t>
  </si>
  <si>
    <t>Квітка Катерина Андріївна</t>
  </si>
  <si>
    <t>PFG8_1_306</t>
  </si>
  <si>
    <t>Кемен Ольга Михайлівна</t>
  </si>
  <si>
    <t>PFG8_1_307</t>
  </si>
  <si>
    <t>Кирдода Олександр Петрович</t>
  </si>
  <si>
    <t>PFG8_1_308</t>
  </si>
  <si>
    <t>Кирилюк Марія Віталіївна</t>
  </si>
  <si>
    <t>PFG8_1_309</t>
  </si>
  <si>
    <t>Кириченко Олена Олексіївна</t>
  </si>
  <si>
    <t>PFG8_1_310</t>
  </si>
  <si>
    <t>Кислюк Наталія Михайлівна</t>
  </si>
  <si>
    <t>PFG8_1_311</t>
  </si>
  <si>
    <t>Кіктенко Ніна Олексіївна</t>
  </si>
  <si>
    <t>PFG8_1_312</t>
  </si>
  <si>
    <t>Кіляновська Ірина Володимирівна</t>
  </si>
  <si>
    <t>PFG8_1_313</t>
  </si>
  <si>
    <t>Кірієнко Олена Іванівна</t>
  </si>
  <si>
    <t>PFG8_1_314</t>
  </si>
  <si>
    <t>Кісєльова Ганна Євгеніївна</t>
  </si>
  <si>
    <t>PFG8_1_315</t>
  </si>
  <si>
    <t>Кіфор Оксана Василівна</t>
  </si>
  <si>
    <t>PFG8_1_316</t>
  </si>
  <si>
    <t>Клеба Ольга Ярославівна</t>
  </si>
  <si>
    <t>PFG8_1_317</t>
  </si>
  <si>
    <t>Клейно Євген Олександрович</t>
  </si>
  <si>
    <t>PFG8_1_318</t>
  </si>
  <si>
    <t>Клейно Любов Григорівна</t>
  </si>
  <si>
    <t>PFG8_1_319</t>
  </si>
  <si>
    <t>Клименко Яна Володимирівна</t>
  </si>
  <si>
    <t>PFG8_1_320</t>
  </si>
  <si>
    <t>Клімусь Зоя Іванівна</t>
  </si>
  <si>
    <t>PFG8_1_321</t>
  </si>
  <si>
    <t>Кнорр Юлія Володимирівна</t>
  </si>
  <si>
    <t>PFG8_1_322</t>
  </si>
  <si>
    <t>Кобилінська Анастасія Сергіївна</t>
  </si>
  <si>
    <t>PFG8_1_323</t>
  </si>
  <si>
    <t>Кобилянська Світлана Ярославівна</t>
  </si>
  <si>
    <t>PFG8_1_324</t>
  </si>
  <si>
    <t>Коваленко Артем Володимирович</t>
  </si>
  <si>
    <t>PFG8_1_325</t>
  </si>
  <si>
    <t>Коваленко Наталія</t>
  </si>
  <si>
    <t>PFG8_1_326</t>
  </si>
  <si>
    <t>Коваленко Олександра Василівна</t>
  </si>
  <si>
    <t>PFG8_1_327</t>
  </si>
  <si>
    <t>Коваленко Тетяна Василівна</t>
  </si>
  <si>
    <t>PFG8_1_328</t>
  </si>
  <si>
    <t>Коваль Галина Олегівна</t>
  </si>
  <si>
    <t>PFG8_1_329</t>
  </si>
  <si>
    <t>Ковальова Ольга Миколаївна</t>
  </si>
  <si>
    <t>PFG8_1_330</t>
  </si>
  <si>
    <t>Ковальова Тетяна Георгіївна</t>
  </si>
  <si>
    <t>PFG8_1_331</t>
  </si>
  <si>
    <t>Ковальчук Оксана Володимирівна</t>
  </si>
  <si>
    <t>PFG8_1_332</t>
  </si>
  <si>
    <t>Коваш Марина Валеріївна</t>
  </si>
  <si>
    <t>PFG8_1_333</t>
  </si>
  <si>
    <t>Ковтунович Юлія Григорівна</t>
  </si>
  <si>
    <t>PFG8_1_334</t>
  </si>
  <si>
    <t>Ковшик Ліана Григорівна</t>
  </si>
  <si>
    <t>PFG8_1_335</t>
  </si>
  <si>
    <t>Козадаєва Ольга Сергіївна</t>
  </si>
  <si>
    <t>PFG8_1_336</t>
  </si>
  <si>
    <t>Козак Ганна Олександрівна</t>
  </si>
  <si>
    <t>PFG8_1_337</t>
  </si>
  <si>
    <t>Козак Людмила Миколаївна</t>
  </si>
  <si>
    <t>PFG8_1_338</t>
  </si>
  <si>
    <t>Козик Людмила Михайлівна</t>
  </si>
  <si>
    <t>PFG8_1_339</t>
  </si>
  <si>
    <t>Козлюк Жанна Олександрівна</t>
  </si>
  <si>
    <t>PFG8_1_340</t>
  </si>
  <si>
    <t>Кокош Алла Миколаївна</t>
  </si>
  <si>
    <t>PFG8_1_341</t>
  </si>
  <si>
    <t>Колєснік Євгенія Анатоліївна</t>
  </si>
  <si>
    <t>PFG8_1_342</t>
  </si>
  <si>
    <t>Колійчук Світлана Григорівна</t>
  </si>
  <si>
    <t>PFG8_1_343</t>
  </si>
  <si>
    <t>Колісніченко Ольга Олександрівна</t>
  </si>
  <si>
    <t>PFG8_1_344</t>
  </si>
  <si>
    <t>Колодій Інна Олексіївна</t>
  </si>
  <si>
    <t>PFG8_1_345</t>
  </si>
  <si>
    <t>Коломинська Тетяна Борисівна</t>
  </si>
  <si>
    <t>PFG8_1_346</t>
  </si>
  <si>
    <t>Компанієць Ірина Вікторівна</t>
  </si>
  <si>
    <t>PFG8_1_347</t>
  </si>
  <si>
    <t>Компанієць Олександр Григорович</t>
  </si>
  <si>
    <t>PFG8_1_348</t>
  </si>
  <si>
    <t>Кондратюк Анжела Сергіївна</t>
  </si>
  <si>
    <t>PFG8_1_349</t>
  </si>
  <si>
    <t>Кондратюк Юлія Олександрівна</t>
  </si>
  <si>
    <t>PFG8_1_350</t>
  </si>
  <si>
    <t>Коновалюк Людмила Леонідівна</t>
  </si>
  <si>
    <t>PFG8_1_351</t>
  </si>
  <si>
    <t>Кононюк Олена Олександрівна</t>
  </si>
  <si>
    <t>PFG8_1_352</t>
  </si>
  <si>
    <t>Константинова Леся Миколаївна</t>
  </si>
  <si>
    <t>PFG8_1_353</t>
  </si>
  <si>
    <t>Конюшихін Антон Сергійович</t>
  </si>
  <si>
    <t>PFG8_1_354</t>
  </si>
  <si>
    <t>Копаниця Оксана Вікторівна</t>
  </si>
  <si>
    <t>PFG8_1_355</t>
  </si>
  <si>
    <t>Копчук Ганна Дмитрівна</t>
  </si>
  <si>
    <t>PFG8_1_356</t>
  </si>
  <si>
    <t>Корецька Надія Петрівна</t>
  </si>
  <si>
    <t>PFG8_1_357</t>
  </si>
  <si>
    <t>Корж Кристина Олександрівна</t>
  </si>
  <si>
    <t>PFG8_1_358</t>
  </si>
  <si>
    <t>Корнієнко Антоніна Петрівна</t>
  </si>
  <si>
    <t>PFG8_1_359</t>
  </si>
  <si>
    <t>Корнійчук Інна Ярославівна</t>
  </si>
  <si>
    <t>PFG8_1_360</t>
  </si>
  <si>
    <t>Коротка Надія Андріївна</t>
  </si>
  <si>
    <t>PFG8_1_361</t>
  </si>
  <si>
    <t>Корпан Оксана Володимирівна</t>
  </si>
  <si>
    <t>PFG8_1_362</t>
  </si>
  <si>
    <t>Косаренко Світлана Віталіївна</t>
  </si>
  <si>
    <t>PFG8_1_363</t>
  </si>
  <si>
    <t>Косенко Світлана Леонідівна</t>
  </si>
  <si>
    <t>PFG8_1_364</t>
  </si>
  <si>
    <t>Косенок Тетяна Олександрівна</t>
  </si>
  <si>
    <t>PFG8_1_365</t>
  </si>
  <si>
    <t>Костенко Валентина Леонідівна</t>
  </si>
  <si>
    <t>PFG8_1_366</t>
  </si>
  <si>
    <t>Костенко Світлана Василівна</t>
  </si>
  <si>
    <t>PFG8_1_367</t>
  </si>
  <si>
    <t>Костецька Валентина Володимирівна</t>
  </si>
  <si>
    <t>PFG8_1_368</t>
  </si>
  <si>
    <t>Костіна Ольга Володимирівна</t>
  </si>
  <si>
    <t>PFG8_1_369</t>
  </si>
  <si>
    <t>Костюк Володимир Олександрович</t>
  </si>
  <si>
    <t>PFG8_1_370</t>
  </si>
  <si>
    <t>Котюк Тетяна Михайлівна</t>
  </si>
  <si>
    <t>PFG8_1_371</t>
  </si>
  <si>
    <t>Кочерга Оксана Володимирівна</t>
  </si>
  <si>
    <t>PFG8_1_372</t>
  </si>
  <si>
    <t>Кошевьорова Тетяна Любомирівна</t>
  </si>
  <si>
    <t>PFG8_1_373</t>
  </si>
  <si>
    <t>Кошельник Валентин Васильович</t>
  </si>
  <si>
    <t>PFG8_1_374</t>
  </si>
  <si>
    <t>Кошелюк Галина Іванівна</t>
  </si>
  <si>
    <t>PFG8_1_375</t>
  </si>
  <si>
    <t>Кошова Яна Олександрівна</t>
  </si>
  <si>
    <t>PFG8_1_376</t>
  </si>
  <si>
    <t>Кравченко Наталія Юріївна</t>
  </si>
  <si>
    <t>PFG8_1_377</t>
  </si>
  <si>
    <t>Кравченко Олена Іванівна</t>
  </si>
  <si>
    <t>PFG8_1_378</t>
  </si>
  <si>
    <t>Крапива Ольга Сергіївна</t>
  </si>
  <si>
    <t>PFG8_1_379</t>
  </si>
  <si>
    <t>Красножон Олена Сергіївна</t>
  </si>
  <si>
    <t>PFG8_1_380</t>
  </si>
  <si>
    <t>Красюк Наталія Михайлівна</t>
  </si>
  <si>
    <t>PFG8_1_381</t>
  </si>
  <si>
    <t>Креховецький Василь Володимирович</t>
  </si>
  <si>
    <t>PFG8_1_382</t>
  </si>
  <si>
    <t>Крива Інна Степанівна</t>
  </si>
  <si>
    <t>PFG8_1_383</t>
  </si>
  <si>
    <t>Кривощокова Олена Анатоліївна</t>
  </si>
  <si>
    <t>PFG8_1_384</t>
  </si>
  <si>
    <t>Криницька Тетяна Михайлівна</t>
  </si>
  <si>
    <t>PFG8_1_385</t>
  </si>
  <si>
    <t>Крицька Наталія Миколаївна</t>
  </si>
  <si>
    <t>PFG8_1_386</t>
  </si>
  <si>
    <t>Крівенко Ірина Олександрівна</t>
  </si>
  <si>
    <t>PFG8_1_387</t>
  </si>
  <si>
    <t>Кріль Марія Василівна</t>
  </si>
  <si>
    <t>PFG8_1_388</t>
  </si>
  <si>
    <t>Круглова Ганна Іванівна</t>
  </si>
  <si>
    <t>PFG8_1_389</t>
  </si>
  <si>
    <t>Крупій Іван Іванович</t>
  </si>
  <si>
    <t>PFG8_1_390</t>
  </si>
  <si>
    <t>Ксенія Кривчук</t>
  </si>
  <si>
    <t>PFG8_1_391</t>
  </si>
  <si>
    <t>КУВАНЖИ Валентина Геннадіївна</t>
  </si>
  <si>
    <t>PFG8_1_392</t>
  </si>
  <si>
    <t>Кудлай Віктор Володимирович</t>
  </si>
  <si>
    <t>PFG8_1_393</t>
  </si>
  <si>
    <t>Кудлай Олена Валеріївна</t>
  </si>
  <si>
    <t>PFG8_1_394</t>
  </si>
  <si>
    <t>Кузій Маркіян Романович</t>
  </si>
  <si>
    <t>PFG8_1_395</t>
  </si>
  <si>
    <t>Кузіна Олена Іванівна</t>
  </si>
  <si>
    <t>PFG8_1_396</t>
  </si>
  <si>
    <t>Кузніцова Альона Олександрівна</t>
  </si>
  <si>
    <t>PFG8_1_397</t>
  </si>
  <si>
    <t>Кузьменко Анастасія Миколаївна</t>
  </si>
  <si>
    <t>PFG8_1_398</t>
  </si>
  <si>
    <t>Кузьменко Юрій Володимирович</t>
  </si>
  <si>
    <t>PFG8_1_399</t>
  </si>
  <si>
    <t>Кузьміна Ольга Анатоліївна</t>
  </si>
  <si>
    <t>PFG8_1_400</t>
  </si>
  <si>
    <t>Кузьмінчук Микола Вікторович</t>
  </si>
  <si>
    <t>PFG8_1_401</t>
  </si>
  <si>
    <t>Кузьміч Наталія Василівна</t>
  </si>
  <si>
    <t>PFG8_1_402</t>
  </si>
  <si>
    <t>Кулачко Олена Леонідівна</t>
  </si>
  <si>
    <t>PFG8_1_403</t>
  </si>
  <si>
    <t>Кулібаба Тетяна Юріївна</t>
  </si>
  <si>
    <t>PFG8_1_404</t>
  </si>
  <si>
    <t>Кулішова Антоніна Анатоліївна</t>
  </si>
  <si>
    <t>PFG8_1_405</t>
  </si>
  <si>
    <t>Куник Наталія Дмитрівна</t>
  </si>
  <si>
    <t>PFG8_1_406</t>
  </si>
  <si>
    <t>Купріянчук Любов Анатоліївна</t>
  </si>
  <si>
    <t>PFG8_1_407</t>
  </si>
  <si>
    <t>Кучеревська Тетяна Анатоліївна</t>
  </si>
  <si>
    <t>PFG8_1_408</t>
  </si>
  <si>
    <t>Кучеренко Ірина Михайлівна</t>
  </si>
  <si>
    <t>PFG8_1_409</t>
  </si>
  <si>
    <t>Кучерук Людмила Олександрівна</t>
  </si>
  <si>
    <t>PFG8_1_410</t>
  </si>
  <si>
    <t>Кушнір Тетяна Володимирівна</t>
  </si>
  <si>
    <t>PFG8_1_411</t>
  </si>
  <si>
    <t>Лаврик Роман Іванович</t>
  </si>
  <si>
    <t>PFG8_1_412</t>
  </si>
  <si>
    <t>Лаврова Ірина Миколаївна</t>
  </si>
  <si>
    <t>PFG8_1_413</t>
  </si>
  <si>
    <t>Лазоренко Майя Олексіївна</t>
  </si>
  <si>
    <t>PFG8_1_414</t>
  </si>
  <si>
    <t>Левченко Аліна Станіславівна</t>
  </si>
  <si>
    <t>PFG8_1_415</t>
  </si>
  <si>
    <t>Лепкалюк Галина Миколаївна</t>
  </si>
  <si>
    <t>PFG8_1_416</t>
  </si>
  <si>
    <t>Лесковець Інна Миколаївна</t>
  </si>
  <si>
    <t>PFG8_1_417</t>
  </si>
  <si>
    <t>Лесковець Наталія Василівна</t>
  </si>
  <si>
    <t>PFG8_1_418</t>
  </si>
  <si>
    <t>Лесковець Тетяна Володимирівна</t>
  </si>
  <si>
    <t>PFG8_1_419</t>
  </si>
  <si>
    <t>Лисакович Володимир Володимирович</t>
  </si>
  <si>
    <t>PFG8_1_420</t>
  </si>
  <si>
    <t>Лисенко Юлія Валеріївна</t>
  </si>
  <si>
    <t>PFG8_1_421</t>
  </si>
  <si>
    <t>Литовченко Оксана Леонідівна</t>
  </si>
  <si>
    <t>PFG8_1_422</t>
  </si>
  <si>
    <t>Личманюк Ірина Ігорівна</t>
  </si>
  <si>
    <t>PFG8_1_423</t>
  </si>
  <si>
    <t>Лілія Олександрівна Голуб</t>
  </si>
  <si>
    <t>PFG8_1_424</t>
  </si>
  <si>
    <t>Лісніченко Галина Анатоліївна</t>
  </si>
  <si>
    <t>PFG8_1_425</t>
  </si>
  <si>
    <t>Лісовина Наталія Леонідівна</t>
  </si>
  <si>
    <t>PFG8_1_426</t>
  </si>
  <si>
    <t>Лісовська Аліна Анатоліївна</t>
  </si>
  <si>
    <t>PFG8_1_427</t>
  </si>
  <si>
    <t>Лістрова Світлана Олександрівна</t>
  </si>
  <si>
    <t>PFG8_1_428</t>
  </si>
  <si>
    <t>Лобанов Володимир Вікторович</t>
  </si>
  <si>
    <t>PFG8_1_429</t>
  </si>
  <si>
    <t>Лобанова Ірина Іванівна</t>
  </si>
  <si>
    <t>PFG8_1_430</t>
  </si>
  <si>
    <t>Логвиненко Наталія Сергіївна</t>
  </si>
  <si>
    <t>PFG8_1_431</t>
  </si>
  <si>
    <t>Лозінський Сергій Віталійович</t>
  </si>
  <si>
    <t>PFG8_1_432</t>
  </si>
  <si>
    <t>Лугова Любов Романівна</t>
  </si>
  <si>
    <t>PFG8_1_433</t>
  </si>
  <si>
    <t>Лукаш Ольга Василівна</t>
  </si>
  <si>
    <t>PFG8_1_434</t>
  </si>
  <si>
    <t>Лукашенко Людмила Володимирівна</t>
  </si>
  <si>
    <t>PFG8_1_435</t>
  </si>
  <si>
    <t>Лук'яненко Тетяна Василівна</t>
  </si>
  <si>
    <t>PFG8_1_436</t>
  </si>
  <si>
    <t>Луференко Наталія Микитівна</t>
  </si>
  <si>
    <t>PFG8_1_437</t>
  </si>
  <si>
    <t>Луценко Микола Іванович</t>
  </si>
  <si>
    <t>PFG8_1_438</t>
  </si>
  <si>
    <t>Луценко Ольга Вікторівна</t>
  </si>
  <si>
    <t>PFG8_1_439</t>
  </si>
  <si>
    <t>Луцик Володимир Іванович</t>
  </si>
  <si>
    <t>PFG8_1_440</t>
  </si>
  <si>
    <t>Лямичева Валентина Миколаївна</t>
  </si>
  <si>
    <t>PFG8_1_441</t>
  </si>
  <si>
    <t>Лях Ніна Ігорівна</t>
  </si>
  <si>
    <t>PFG8_1_442</t>
  </si>
  <si>
    <t>Маєв Сергій Федорович</t>
  </si>
  <si>
    <t>PFG8_1_443</t>
  </si>
  <si>
    <t>Мазур Наталія Володимирівна</t>
  </si>
  <si>
    <t>PFG8_1_444</t>
  </si>
  <si>
    <t>Майборода Марія Василівна</t>
  </si>
  <si>
    <t>PFG8_1_445</t>
  </si>
  <si>
    <t>Майборода Наталія Григорівна</t>
  </si>
  <si>
    <t>PFG8_1_446</t>
  </si>
  <si>
    <t>Макарова Катерина Юріївна</t>
  </si>
  <si>
    <t>PFG8_1_447</t>
  </si>
  <si>
    <t>Макарова Олена Сергіївна</t>
  </si>
  <si>
    <t>PFG8_1_448</t>
  </si>
  <si>
    <t>Макарова Тетяна Володимирівна</t>
  </si>
  <si>
    <t>PFG8_1_449</t>
  </si>
  <si>
    <t>Макаровець Ірина Миколаївна</t>
  </si>
  <si>
    <t>PFG8_1_450</t>
  </si>
  <si>
    <t>Маковей Тетяна Василівна</t>
  </si>
  <si>
    <t>PFG8_1_451</t>
  </si>
  <si>
    <t>Маковецька Анастасія Олегівна</t>
  </si>
  <si>
    <t>PFG8_1_452</t>
  </si>
  <si>
    <t>Максименко Ірина Віталіївна</t>
  </si>
  <si>
    <t>PFG8_1_453</t>
  </si>
  <si>
    <t>Максимів Оксана Зіновіївна</t>
  </si>
  <si>
    <t>PFG8_1_454</t>
  </si>
  <si>
    <t>Максимів Оксана Михайлівна</t>
  </si>
  <si>
    <t>PFG8_1_455</t>
  </si>
  <si>
    <t>Максюта Людмила Василівна</t>
  </si>
  <si>
    <t>PFG8_1_456</t>
  </si>
  <si>
    <t>Макух Світлана Миколаївна</t>
  </si>
  <si>
    <t>PFG8_1_457</t>
  </si>
  <si>
    <t>Маленька Ольга Олександрівна</t>
  </si>
  <si>
    <t>PFG8_1_458</t>
  </si>
  <si>
    <t>Малецька Оксана Володимирівна</t>
  </si>
  <si>
    <t>PFG8_1_459</t>
  </si>
  <si>
    <t>Мамалига Оксана Сергіївна</t>
  </si>
  <si>
    <t>PFG8_1_460</t>
  </si>
  <si>
    <t>Мараренко Валентина Миколаївна</t>
  </si>
  <si>
    <t>PFG8_1_461</t>
  </si>
  <si>
    <t>Марієнко Ірина Олександрівна</t>
  </si>
  <si>
    <t>PFG8_1_462</t>
  </si>
  <si>
    <t>Мартинюк Ганна Вікторівна</t>
  </si>
  <si>
    <t>PFG8_1_463</t>
  </si>
  <si>
    <t>Мартинюк Ірина Михайлівна</t>
  </si>
  <si>
    <t>PFG8_1_464</t>
  </si>
  <si>
    <t>Матійків Світлана Володимирівна</t>
  </si>
  <si>
    <t>PFG8_1_465</t>
  </si>
  <si>
    <t>Матузко Аліна Миколаївна</t>
  </si>
  <si>
    <t>PFG8_1_466</t>
  </si>
  <si>
    <t>Матузна Ксенія Олександрівна</t>
  </si>
  <si>
    <t>PFG8_1_467</t>
  </si>
  <si>
    <t>Махник Вікторія Олександрівна</t>
  </si>
  <si>
    <t>PFG8_1_468</t>
  </si>
  <si>
    <t>Машевська Олена Валеріївна</t>
  </si>
  <si>
    <t>PFG8_1_469</t>
  </si>
  <si>
    <t>Машовець Андрій Сергійович</t>
  </si>
  <si>
    <t>PFG8_1_470</t>
  </si>
  <si>
    <t>Мелешко Наталія Олексіївна</t>
  </si>
  <si>
    <t>PFG8_1_471</t>
  </si>
  <si>
    <t>Мельник Наталія Анатоліївна</t>
  </si>
  <si>
    <t>PFG8_1_472</t>
  </si>
  <si>
    <t>Мельник Наталія Володимирівна</t>
  </si>
  <si>
    <t>PFG8_1_473</t>
  </si>
  <si>
    <t>Мельник Олена Леонідівна</t>
  </si>
  <si>
    <t>PFG8_1_474</t>
  </si>
  <si>
    <t>Мельниченко Алла Андріївна</t>
  </si>
  <si>
    <t>PFG8_1_475</t>
  </si>
  <si>
    <t>Мельничук Тетяна Леонідівна</t>
  </si>
  <si>
    <t>PFG8_1_476</t>
  </si>
  <si>
    <t>Мельніченко Аліна Юріївна</t>
  </si>
  <si>
    <t>PFG8_1_477</t>
  </si>
  <si>
    <t>Милка Ірина Василівна</t>
  </si>
  <si>
    <t>PFG8_1_478</t>
  </si>
  <si>
    <t>Мирончук Андрій Іванович</t>
  </si>
  <si>
    <t>PFG8_1_479</t>
  </si>
  <si>
    <t>Мироняк Ірина Леонідівна</t>
  </si>
  <si>
    <t>PFG8_1_480</t>
  </si>
  <si>
    <t>Михайліна Тетяна Михайлівна</t>
  </si>
  <si>
    <t>PFG8_1_481</t>
  </si>
  <si>
    <t>Мишковець Олеся Олексіївна</t>
  </si>
  <si>
    <t>PFG8_1_482</t>
  </si>
  <si>
    <t>Мищенко Катерина Миколаївна</t>
  </si>
  <si>
    <t>PFG8_1_483</t>
  </si>
  <si>
    <t>Міллєр Яна Миколаївна</t>
  </si>
  <si>
    <t>PFG8_1_484</t>
  </si>
  <si>
    <t>Місечко Олександра Орестівна</t>
  </si>
  <si>
    <t>PFG8_1_485</t>
  </si>
  <si>
    <t>Міцюк Тетяна Анатоліївна</t>
  </si>
  <si>
    <t>PFG8_1_486</t>
  </si>
  <si>
    <t>Міщенко Сергій Анатолійович</t>
  </si>
  <si>
    <t>PFG8_1_487</t>
  </si>
  <si>
    <t>Молодоженя Олександр Євменович</t>
  </si>
  <si>
    <t>PFG8_1_488</t>
  </si>
  <si>
    <t>Момот Олександр Михайлович</t>
  </si>
  <si>
    <t>PFG8_1_489</t>
  </si>
  <si>
    <t>Морозюк Світлана Іларіонівна</t>
  </si>
  <si>
    <t>PFG8_1_490</t>
  </si>
  <si>
    <t>Москаленко Антонiна Валентинівна</t>
  </si>
  <si>
    <t>PFG8_1_491</t>
  </si>
  <si>
    <t>Москалюк Софія Сергіївна</t>
  </si>
  <si>
    <t>PFG8_1_492</t>
  </si>
  <si>
    <t>Мостова Інна Василівна</t>
  </si>
  <si>
    <t>PFG8_1_493</t>
  </si>
  <si>
    <t>Мостова Тетяна Михайлівна</t>
  </si>
  <si>
    <t>PFG8_1_494</t>
  </si>
  <si>
    <t>Мотрончик Тетяна Геннадіївна</t>
  </si>
  <si>
    <t>PFG8_1_495</t>
  </si>
  <si>
    <t>Музикіна Світлана Володимирівна</t>
  </si>
  <si>
    <t>PFG8_1_496</t>
  </si>
  <si>
    <t>Муковіз Олександр Васильович</t>
  </si>
  <si>
    <t>PFG8_1_497</t>
  </si>
  <si>
    <t xml:space="preserve">Мураховський Віктор </t>
  </si>
  <si>
    <t>PFG8_1_498</t>
  </si>
  <si>
    <t>Мурзінова Анастасія Миколаївна</t>
  </si>
  <si>
    <t>PFG8_1_499</t>
  </si>
  <si>
    <t>Мусієнко Ірина Янківна</t>
  </si>
  <si>
    <t>PFG8_1_500</t>
  </si>
  <si>
    <t>Мусійчук Наталія Михайлівна</t>
  </si>
  <si>
    <t>PFG8_1_501</t>
  </si>
  <si>
    <t>Навроцький Ігор Віталійович</t>
  </si>
  <si>
    <t>PFG8_1_502</t>
  </si>
  <si>
    <t>Надобко Оксана Григорівна</t>
  </si>
  <si>
    <t>PFG8_1_503</t>
  </si>
  <si>
    <t>Надточій Людмтла Валентинівна</t>
  </si>
  <si>
    <t>PFG8_1_504</t>
  </si>
  <si>
    <t>Назарова Олена Олександрівна</t>
  </si>
  <si>
    <t>PFG8_1_505</t>
  </si>
  <si>
    <t>Насадик Марія Ярославівна</t>
  </si>
  <si>
    <t>PFG8_1_506</t>
  </si>
  <si>
    <t>Насонов Олександр Степанович</t>
  </si>
  <si>
    <t>PFG8_1_507</t>
  </si>
  <si>
    <t>Науменко Оксана Вікторівна</t>
  </si>
  <si>
    <t>PFG8_1_508</t>
  </si>
  <si>
    <t>Нестеренко Аліна Василівна</t>
  </si>
  <si>
    <t>PFG8_1_509</t>
  </si>
  <si>
    <t>Нетреба Галина Володимирівна</t>
  </si>
  <si>
    <t>PFG8_1_510</t>
  </si>
  <si>
    <t>Нечай Галина Петрівна</t>
  </si>
  <si>
    <t>PFG8_1_511</t>
  </si>
  <si>
    <t>Нідзельська Марина Володимирівна</t>
  </si>
  <si>
    <t>PFG8_1_512</t>
  </si>
  <si>
    <t>Нікіфорова Ірина Миколаївна</t>
  </si>
  <si>
    <t>PFG8_1_513</t>
  </si>
  <si>
    <t>Нікоріч Галина Ярославівна</t>
  </si>
  <si>
    <t>PFG8_1_514</t>
  </si>
  <si>
    <t>Ніфантьєв Іван Вікторович</t>
  </si>
  <si>
    <t>PFG8_1_515</t>
  </si>
  <si>
    <t>Новакова Валентина Петрівна</t>
  </si>
  <si>
    <t>PFG8_1_516</t>
  </si>
  <si>
    <t>Новицька Анна Олексіївна</t>
  </si>
  <si>
    <t>PFG8_1_517</t>
  </si>
  <si>
    <t>Новіцька Марія Іванівна</t>
  </si>
  <si>
    <t>PFG8_1_518</t>
  </si>
  <si>
    <t>Носова Ірина Олександрівна</t>
  </si>
  <si>
    <t>PFG8_1_519</t>
  </si>
  <si>
    <t>Носуліч Ігор Володимирович</t>
  </si>
  <si>
    <t>PFG8_1_520</t>
  </si>
  <si>
    <t>Обливаний Олег Васильович</t>
  </si>
  <si>
    <t>PFG8_1_521</t>
  </si>
  <si>
    <t>Овчаренко</t>
  </si>
  <si>
    <t>PFG8_1_522</t>
  </si>
  <si>
    <t>Огієвич Галина Миколаївна</t>
  </si>
  <si>
    <t>PFG8_1_523</t>
  </si>
  <si>
    <t>Озарінська Тетяна Станіславівна</t>
  </si>
  <si>
    <t>PFG8_1_524</t>
  </si>
  <si>
    <t>Окишан Наталія Іванівна</t>
  </si>
  <si>
    <t>PFG8_1_525</t>
  </si>
  <si>
    <t>Олена Михайлівна Яковенко</t>
  </si>
  <si>
    <t>PFG8_1_526</t>
  </si>
  <si>
    <t>Олесенко Інна Сергіївна</t>
  </si>
  <si>
    <t>PFG8_1_527</t>
  </si>
  <si>
    <t>Олійник Віталій Васильович</t>
  </si>
  <si>
    <t>PFG8_1_528</t>
  </si>
  <si>
    <t>Олійник Наталія Михайлівна</t>
  </si>
  <si>
    <t>PFG8_1_529</t>
  </si>
  <si>
    <t>Олійник Тетяна Миколаївна</t>
  </si>
  <si>
    <t>PFG8_1_530</t>
  </si>
  <si>
    <t>Омелянюк Маріна Борисівна</t>
  </si>
  <si>
    <t>PFG8_1_531</t>
  </si>
  <si>
    <t>Онищук Алла Дмитрівна</t>
  </si>
  <si>
    <t>PFG8_1_532</t>
  </si>
  <si>
    <t>Орешко Тетяна Олексіївна</t>
  </si>
  <si>
    <t>PFG8_1_533</t>
  </si>
  <si>
    <t>Орищенко Віра Павлівна</t>
  </si>
  <si>
    <t>PFG8_1_534</t>
  </si>
  <si>
    <t>Орлова Таміла Миколаївна</t>
  </si>
  <si>
    <t>PFG8_1_535</t>
  </si>
  <si>
    <t>Осколкова Тетяна Миколаївна</t>
  </si>
  <si>
    <t>PFG8_1_536</t>
  </si>
  <si>
    <t>Остапчук Оксана Володимирівна</t>
  </si>
  <si>
    <t>PFG8_1_537</t>
  </si>
  <si>
    <t>Остап'юк Ольга Володимирівна</t>
  </si>
  <si>
    <t>PFG8_1_538</t>
  </si>
  <si>
    <t>Осьодло Олександра Степанівна</t>
  </si>
  <si>
    <t>PFG8_1_539</t>
  </si>
  <si>
    <t>Ошурко Інна Юріївна</t>
  </si>
  <si>
    <t>PFG8_1_540</t>
  </si>
  <si>
    <t>Павлик Світлана Григорівна</t>
  </si>
  <si>
    <t>PFG8_1_541</t>
  </si>
  <si>
    <t>Павлиш Олена Олексіївна</t>
  </si>
  <si>
    <t>PFG8_1_542</t>
  </si>
  <si>
    <t>Павлович Віра Вікторівна</t>
  </si>
  <si>
    <t>PFG8_1_543</t>
  </si>
  <si>
    <t>Павлушко Катерина Анатоліївна</t>
  </si>
  <si>
    <t>PFG8_1_544</t>
  </si>
  <si>
    <t>Павлюк Ірина Ярославівна</t>
  </si>
  <si>
    <t>PFG8_1_545</t>
  </si>
  <si>
    <t>Павлюк Оксана Михайлівна</t>
  </si>
  <si>
    <t>PFG8_1_546</t>
  </si>
  <si>
    <t>Падалка Алла Анатоліївна</t>
  </si>
  <si>
    <t>PFG8_1_547</t>
  </si>
  <si>
    <t>Падалко Ірина Ігорівна</t>
  </si>
  <si>
    <t>PFG8_1_548</t>
  </si>
  <si>
    <t>Паламарчук Юлія Андріївна</t>
  </si>
  <si>
    <t>PFG8_1_549</t>
  </si>
  <si>
    <t>Палій Тарас Володимирович</t>
  </si>
  <si>
    <t>PFG8_1_550</t>
  </si>
  <si>
    <t>Панін Олексій Сергійович</t>
  </si>
  <si>
    <t>PFG8_1_551</t>
  </si>
  <si>
    <t>Панова Олена Олександрівна</t>
  </si>
  <si>
    <t>PFG8_1_552</t>
  </si>
  <si>
    <t>Панченко Алла Анатоліївна</t>
  </si>
  <si>
    <t>PFG8_1_553</t>
  </si>
  <si>
    <t>Парфенюк Наталія В'ячеславівна</t>
  </si>
  <si>
    <t>PFG8_1_554</t>
  </si>
  <si>
    <t>Пархоменко Валерій Юрійович</t>
  </si>
  <si>
    <t>PFG8_1_555</t>
  </si>
  <si>
    <t>Пастушков Дмитро Юрійович</t>
  </si>
  <si>
    <t>PFG8_1_556</t>
  </si>
  <si>
    <t>Пацкаль Юлія Тарасівна</t>
  </si>
  <si>
    <t>PFG8_1_557</t>
  </si>
  <si>
    <t>Педань Ірина Олександрівна</t>
  </si>
  <si>
    <t>PFG8_1_558</t>
  </si>
  <si>
    <t>Перепелиця Руслана Володимирівна</t>
  </si>
  <si>
    <t>PFG8_1_559</t>
  </si>
  <si>
    <t>Перечепа Наталя Василівна</t>
  </si>
  <si>
    <t>PFG8_1_560</t>
  </si>
  <si>
    <t>Петрик Олександра Володимирівна</t>
  </si>
  <si>
    <t>PFG8_1_561</t>
  </si>
  <si>
    <t>Петрик Ольга Василівна</t>
  </si>
  <si>
    <t>PFG8_1_562</t>
  </si>
  <si>
    <t>Петричук Світлана Антонівна</t>
  </si>
  <si>
    <t>PFG8_1_563</t>
  </si>
  <si>
    <t>Петрушка Людмила Миколаївна</t>
  </si>
  <si>
    <t>PFG8_1_564</t>
  </si>
  <si>
    <t>Пехник Надія Володимирівна</t>
  </si>
  <si>
    <t>PFG8_1_565</t>
  </si>
  <si>
    <t>Печеник Світлана Іванівна</t>
  </si>
  <si>
    <t>PFG8_1_566</t>
  </si>
  <si>
    <t>Печончик Тамара Василівна</t>
  </si>
  <si>
    <t>PFG8_1_567</t>
  </si>
  <si>
    <t>Пивовар Галина Володимирівна</t>
  </si>
  <si>
    <t>PFG8_1_568</t>
  </si>
  <si>
    <t>Пилипенко Василь Васильович</t>
  </si>
  <si>
    <t>PFG8_1_569</t>
  </si>
  <si>
    <t>Писаренко Аліна Олегівна</t>
  </si>
  <si>
    <t>PFG8_1_570</t>
  </si>
  <si>
    <t>Пишняк Оксана Василівна</t>
  </si>
  <si>
    <t>PFG8_1_571</t>
  </si>
  <si>
    <t>Підкуйко Людмила Михайлівна</t>
  </si>
  <si>
    <t>PFG8_1_572</t>
  </si>
  <si>
    <t>Плакош Оксана Дмитрівна</t>
  </si>
  <si>
    <t>PFG8_1_573</t>
  </si>
  <si>
    <t>Плясенко Євгеній Олександрович</t>
  </si>
  <si>
    <t>PFG8_1_574</t>
  </si>
  <si>
    <t>Погребняк Вадим Борисович</t>
  </si>
  <si>
    <t>PFG8_1_575</t>
  </si>
  <si>
    <t>Подліянова Олена Миколаївна</t>
  </si>
  <si>
    <t>PFG8_1_576</t>
  </si>
  <si>
    <t>Подолякіна Яна Валеріївна</t>
  </si>
  <si>
    <t>PFG8_1_577</t>
  </si>
  <si>
    <t>Покотило Тетяна Олександрівна</t>
  </si>
  <si>
    <t>PFG8_1_578</t>
  </si>
  <si>
    <t>Полевик Галина Олексіївна</t>
  </si>
  <si>
    <t>PFG8_1_579</t>
  </si>
  <si>
    <t>Поліщук Оксана Михайлівна</t>
  </si>
  <si>
    <t>PFG8_1_580</t>
  </si>
  <si>
    <t>Поліщук Оксана Пилипівна</t>
  </si>
  <si>
    <t>PFG8_1_581</t>
  </si>
  <si>
    <t>Поліщук Світлана Олександрівна</t>
  </si>
  <si>
    <t>PFG8_1_582</t>
  </si>
  <si>
    <t>Полудень Віолета Олегівна</t>
  </si>
  <si>
    <t>PFG8_1_583</t>
  </si>
  <si>
    <t>Полякова Олена Сергіївна</t>
  </si>
  <si>
    <t>PFG8_1_584</t>
  </si>
  <si>
    <t>Полянська Юлія Василівна</t>
  </si>
  <si>
    <t>PFG8_1_585</t>
  </si>
  <si>
    <t>Пономарьова Елліна Вячеславівна</t>
  </si>
  <si>
    <t>PFG8_1_586</t>
  </si>
  <si>
    <t>Попадик-Томишинець Маргарита Володимирівна</t>
  </si>
  <si>
    <t>PFG8_1_587</t>
  </si>
  <si>
    <t>Поприткіна Дурсунгозель Шамирадівна</t>
  </si>
  <si>
    <t>PFG8_1_588</t>
  </si>
  <si>
    <t>Постевка Якоб Мірчович</t>
  </si>
  <si>
    <t>PFG8_1_589</t>
  </si>
  <si>
    <t>Приймак Олена Миколаївна</t>
  </si>
  <si>
    <t>PFG8_1_590</t>
  </si>
  <si>
    <t>Присяжнюк Ірина Миколаївна</t>
  </si>
  <si>
    <t>PFG8_1_591</t>
  </si>
  <si>
    <t>Притула Людмила Миколаївна</t>
  </si>
  <si>
    <t>PFG8_1_592</t>
  </si>
  <si>
    <t>Приходько Мирослава Михайлівна</t>
  </si>
  <si>
    <t>PFG8_1_593</t>
  </si>
  <si>
    <t>Приходько Ольга Сергіївна</t>
  </si>
  <si>
    <t>PFG8_1_594</t>
  </si>
  <si>
    <t>Прищепа Людмила Валеріївна</t>
  </si>
  <si>
    <t>PFG8_1_595</t>
  </si>
  <si>
    <t>Проботюк Анатолій Олександрович</t>
  </si>
  <si>
    <t>PFG8_1_596</t>
  </si>
  <si>
    <t>Прокопів Марія Ярославівна</t>
  </si>
  <si>
    <t>PFG8_1_597</t>
  </si>
  <si>
    <t>Путрова Тетяна Анатоліївна</t>
  </si>
  <si>
    <t>PFG8_1_598</t>
  </si>
  <si>
    <t>Пучка Вікторія Олександрівна</t>
  </si>
  <si>
    <t>PFG8_1_599</t>
  </si>
  <si>
    <t>Рагуліна Світлана Вікторівна</t>
  </si>
  <si>
    <t>PFG8_1_600</t>
  </si>
  <si>
    <t>Райчинець Євгенія Михайлівна</t>
  </si>
  <si>
    <t>PFG8_1_601</t>
  </si>
  <si>
    <t>Ракобовчук Ірина Миколаївна</t>
  </si>
  <si>
    <t>PFG8_1_602</t>
  </si>
  <si>
    <t>Рассамакіна Анна Юріївна</t>
  </si>
  <si>
    <t>PFG8_1_603</t>
  </si>
  <si>
    <t>Ребекевша Жанна Миколаївна</t>
  </si>
  <si>
    <t>PFG8_1_604</t>
  </si>
  <si>
    <t>Ребікова Олена Михайлівна</t>
  </si>
  <si>
    <t>PFG8_1_605</t>
  </si>
  <si>
    <t>Репета Тетяна Петрівна</t>
  </si>
  <si>
    <t>PFG8_1_606</t>
  </si>
  <si>
    <t>Ржевський Едуард Васильович</t>
  </si>
  <si>
    <t>PFG8_1_607</t>
  </si>
  <si>
    <t>Рибак Зоряна Андріївна</t>
  </si>
  <si>
    <t>PFG8_1_608</t>
  </si>
  <si>
    <t>Рибачук Лариса Вікторівна</t>
  </si>
  <si>
    <t>PFG8_1_609</t>
  </si>
  <si>
    <t>РИБІНА Алла Матвіївна</t>
  </si>
  <si>
    <t>PFG8_1_610</t>
  </si>
  <si>
    <t>Рихлик Наталія Володимирівна</t>
  </si>
  <si>
    <t>PFG8_1_611</t>
  </si>
  <si>
    <t>Родзієвська Вікторія Леонідівна</t>
  </si>
  <si>
    <t>PFG8_1_612</t>
  </si>
  <si>
    <t>Родомська Анна Геннадіївна</t>
  </si>
  <si>
    <t>PFG8_1_613</t>
  </si>
  <si>
    <t>Рожко Катерина Олексіївна</t>
  </si>
  <si>
    <t>PFG8_1_614</t>
  </si>
  <si>
    <t>Романенко Наталія Іванівна</t>
  </si>
  <si>
    <t>PFG8_1_615</t>
  </si>
  <si>
    <t>Романчук Анна Петрівна</t>
  </si>
  <si>
    <t>PFG8_1_616</t>
  </si>
  <si>
    <t>Романюк Євгенія Вадимівна</t>
  </si>
  <si>
    <t>PFG8_1_617</t>
  </si>
  <si>
    <t>Романюк Лариса Володимирівна</t>
  </si>
  <si>
    <t>PFG8_1_618</t>
  </si>
  <si>
    <t>Рошко Галина Василівна</t>
  </si>
  <si>
    <t>PFG8_1_619</t>
  </si>
  <si>
    <t>Рубіна Ірина Валеріївна</t>
  </si>
  <si>
    <t>PFG8_1_620</t>
  </si>
  <si>
    <t>Руга Наталія Анатоліївна</t>
  </si>
  <si>
    <t>PFG8_1_621</t>
  </si>
  <si>
    <t>Ругно Олена Володимирівна</t>
  </si>
  <si>
    <t>PFG8_1_622</t>
  </si>
  <si>
    <t>Рудас Ольга Миколаївна</t>
  </si>
  <si>
    <t>PFG8_1_623</t>
  </si>
  <si>
    <t>Руденко Галина Анатоліївна</t>
  </si>
  <si>
    <t>PFG8_1_624</t>
  </si>
  <si>
    <t>Рудник Вікторія Віталіївна</t>
  </si>
  <si>
    <t>PFG8_1_625</t>
  </si>
  <si>
    <t>Рудоман Тетяна Вікторівна</t>
  </si>
  <si>
    <t>PFG8_1_626</t>
  </si>
  <si>
    <t>Рудь Оксана Василівна</t>
  </si>
  <si>
    <t>PFG8_1_627</t>
  </si>
  <si>
    <t>Ружицька Лариса Петрівна</t>
  </si>
  <si>
    <t>PFG8_1_628</t>
  </si>
  <si>
    <t>Ручаковський Андрій Михайлович</t>
  </si>
  <si>
    <t>PFG8_1_629</t>
  </si>
  <si>
    <t>Рябінкін Юрій Вікторович</t>
  </si>
  <si>
    <t>PFG8_1_630</t>
  </si>
  <si>
    <t>Рябкова Людмила Петрівна</t>
  </si>
  <si>
    <t>PFG8_1_631</t>
  </si>
  <si>
    <t>Рябуха Алла Петрівна</t>
  </si>
  <si>
    <t>PFG8_1_632</t>
  </si>
  <si>
    <t>Рябцева Світлана Валеріївна</t>
  </si>
  <si>
    <t>PFG8_1_633</t>
  </si>
  <si>
    <t>Сабадош Наталія Степанівна</t>
  </si>
  <si>
    <t>PFG8_1_634</t>
  </si>
  <si>
    <t>Савченко Віра Олексіївна</t>
  </si>
  <si>
    <t>PFG8_1_635</t>
  </si>
  <si>
    <t>Сайко Альона Вікторівна</t>
  </si>
  <si>
    <t>PFG8_1_636</t>
  </si>
  <si>
    <t>Сакунова Наталя Олександрівна</t>
  </si>
  <si>
    <t>PFG8_1_637</t>
  </si>
  <si>
    <t>Саламатін Тимофій Вікторович</t>
  </si>
  <si>
    <t>PFG8_1_638</t>
  </si>
  <si>
    <t>Салашна Людмила В'ячеславівна</t>
  </si>
  <si>
    <t>PFG8_1_639</t>
  </si>
  <si>
    <t>Салівонова Людмила Іванівна</t>
  </si>
  <si>
    <t>PFG8_1_640</t>
  </si>
  <si>
    <t>Салій-Машира Катерина Олександрівна</t>
  </si>
  <si>
    <t>PFG8_1_641</t>
  </si>
  <si>
    <t>Самко Юрій Миколайович</t>
  </si>
  <si>
    <t>PFG8_1_642</t>
  </si>
  <si>
    <t>Самодзін Тетяна Вікторівна</t>
  </si>
  <si>
    <t>PFG8_1_643</t>
  </si>
  <si>
    <t>Сарахман Вікторія Олександрівна</t>
  </si>
  <si>
    <t>PFG8_1_644</t>
  </si>
  <si>
    <t>Сачковська Іванна Віталіївна</t>
  </si>
  <si>
    <t>PFG8_1_645</t>
  </si>
  <si>
    <t>Свердлик Олеся Сергіївна</t>
  </si>
  <si>
    <t>PFG8_1_646</t>
  </si>
  <si>
    <t>Свіріна Ірина Анатоліївна</t>
  </si>
  <si>
    <t>PFG8_1_647</t>
  </si>
  <si>
    <t>Світлана Миколаївна Шевелєва</t>
  </si>
  <si>
    <t>PFG8_1_648</t>
  </si>
  <si>
    <t>Северинчук Михайло Олександрович</t>
  </si>
  <si>
    <t>PFG8_1_649</t>
  </si>
  <si>
    <t>Селіщева Марія Сергіївна</t>
  </si>
  <si>
    <t>PFG8_1_650</t>
  </si>
  <si>
    <t>Семеген Вікторія</t>
  </si>
  <si>
    <t>PFG8_1_651</t>
  </si>
  <si>
    <t>Семенісова Ольга Петрівна</t>
  </si>
  <si>
    <t>PFG8_1_652</t>
  </si>
  <si>
    <t>Семенова Ірина Василівна</t>
  </si>
  <si>
    <t>PFG8_1_653</t>
  </si>
  <si>
    <t>Семенчук Вікторія Володимирівна</t>
  </si>
  <si>
    <t>PFG8_1_654</t>
  </si>
  <si>
    <t>Семенюк Людмила Юріївна</t>
  </si>
  <si>
    <t>PFG8_1_655</t>
  </si>
  <si>
    <t>Сенич Іванна Ярославівна</t>
  </si>
  <si>
    <t>PFG8_1_656</t>
  </si>
  <si>
    <t>Сербин Лілія Петрівна</t>
  </si>
  <si>
    <t>PFG8_1_657</t>
  </si>
  <si>
    <t>Сердюк Тетяна Дмитрівна</t>
  </si>
  <si>
    <t>PFG8_1_658</t>
  </si>
  <si>
    <t>Серик Світлана Станіславівна</t>
  </si>
  <si>
    <t>PFG8_1_659</t>
  </si>
  <si>
    <t>Серпутько Тетяна Володимирівна</t>
  </si>
  <si>
    <t>PFG8_1_660</t>
  </si>
  <si>
    <t>Сєнчева Оксана Василівна</t>
  </si>
  <si>
    <t>PFG8_1_661</t>
  </si>
  <si>
    <t>Сєрік Олена Олександрівна</t>
  </si>
  <si>
    <t>PFG8_1_662</t>
  </si>
  <si>
    <t>Сєрік Юлія Вадимівна</t>
  </si>
  <si>
    <t>PFG8_1_663</t>
  </si>
  <si>
    <t>Сидорук Ганна Михайлівна</t>
  </si>
  <si>
    <t>PFG8_1_664</t>
  </si>
  <si>
    <t>Синельникова Олена Віталіївна</t>
  </si>
  <si>
    <t>PFG8_1_665</t>
  </si>
  <si>
    <t>Синовець Олег Олександрович</t>
  </si>
  <si>
    <t>PFG8_1_666</t>
  </si>
  <si>
    <t>Синовець Римма Олегівна</t>
  </si>
  <si>
    <t>PFG8_1_667</t>
  </si>
  <si>
    <t>Сисак Марія Миколаївна</t>
  </si>
  <si>
    <t>PFG8_1_668</t>
  </si>
  <si>
    <t>Сич Олена Вадимівна</t>
  </si>
  <si>
    <t>PFG8_1_669</t>
  </si>
  <si>
    <t>Сичевська Марина Миколаївна</t>
  </si>
  <si>
    <t>PFG8_1_670</t>
  </si>
  <si>
    <t>Сичова Інна Володимирівна</t>
  </si>
  <si>
    <t>PFG8_1_671</t>
  </si>
  <si>
    <t>Сідень Тетяна Павлівна</t>
  </si>
  <si>
    <t>PFG8_1_672</t>
  </si>
  <si>
    <t>Сілаєва Анна Ігорівна</t>
  </si>
  <si>
    <t>PFG8_1_673</t>
  </si>
  <si>
    <t>Сірий Володимир Михайлович</t>
  </si>
  <si>
    <t>PFG8_1_674</t>
  </si>
  <si>
    <t>Січевська Інна Георгіївна</t>
  </si>
  <si>
    <t>PFG8_1_675</t>
  </si>
  <si>
    <t>Січенко Марія Миколаївна</t>
  </si>
  <si>
    <t>PFG8_1_676</t>
  </si>
  <si>
    <t>Сіщук Вікторія Василівна</t>
  </si>
  <si>
    <t>PFG8_1_677</t>
  </si>
  <si>
    <t>Скиба Ганна Миколаївна</t>
  </si>
  <si>
    <t>PFG8_1_678</t>
  </si>
  <si>
    <t>Скіра Тетяна Миколаївна</t>
  </si>
  <si>
    <t>PFG8_1_679</t>
  </si>
  <si>
    <t>Скляр Ірина Віталіївна</t>
  </si>
  <si>
    <t>PFG8_1_680</t>
  </si>
  <si>
    <t>Скорблюк Наталія Миколаївна</t>
  </si>
  <si>
    <t>PFG8_1_681</t>
  </si>
  <si>
    <t>Скорик Лариса Василівна</t>
  </si>
  <si>
    <t>PFG8_1_682</t>
  </si>
  <si>
    <t>Скороход Людмила Віталіївна</t>
  </si>
  <si>
    <t>PFG8_1_683</t>
  </si>
  <si>
    <t>Скриннік Віра Василівна</t>
  </si>
  <si>
    <t>PFG8_1_684</t>
  </si>
  <si>
    <t>Скрипник Людмила Іванівна</t>
  </si>
  <si>
    <t>PFG8_1_685</t>
  </si>
  <si>
    <t>Скуба Лілія Русланівна</t>
  </si>
  <si>
    <t>PFG8_1_686</t>
  </si>
  <si>
    <t>Сластьон Наталія Миколаївна</t>
  </si>
  <si>
    <t>PFG8_1_687</t>
  </si>
  <si>
    <t>Сліпецький Роман Андрійович</t>
  </si>
  <si>
    <t>PFG8_1_688</t>
  </si>
  <si>
    <t>Сліпович Наталія Михайлівна</t>
  </si>
  <si>
    <t>PFG8_1_689</t>
  </si>
  <si>
    <t>Сліпушко Ольга Олексіївна</t>
  </si>
  <si>
    <t>PFG8_1_690</t>
  </si>
  <si>
    <t>Словачевська Людмила Юріївна</t>
  </si>
  <si>
    <t>PFG8_1_691</t>
  </si>
  <si>
    <t>Слуцька Ірина Анатоліївна</t>
  </si>
  <si>
    <t>PFG8_1_692</t>
  </si>
  <si>
    <t>Слюсар Ірина Володимирівна</t>
  </si>
  <si>
    <t>PFG8_1_693</t>
  </si>
  <si>
    <t>Слюсаренко Анастасія Андріївна</t>
  </si>
  <si>
    <t>PFG8_1_694</t>
  </si>
  <si>
    <t>Смирнова Олена Олександрівна</t>
  </si>
  <si>
    <t>PFG8_1_695</t>
  </si>
  <si>
    <t>Смольська Ірина Богданівна</t>
  </si>
  <si>
    <t>PFG8_1_696</t>
  </si>
  <si>
    <t>Смоляна Валентина Миколаївна</t>
  </si>
  <si>
    <t>PFG8_1_697</t>
  </si>
  <si>
    <t>Снігур Олена Іванівна</t>
  </si>
  <si>
    <t>PFG8_1_698</t>
  </si>
  <si>
    <t>Снігуренко Тетяна Ігорівна</t>
  </si>
  <si>
    <t>PFG8_1_699</t>
  </si>
  <si>
    <t>Снігурський Олег Олександрович</t>
  </si>
  <si>
    <t>PFG8_1_700</t>
  </si>
  <si>
    <t>Сніцаренко Галина Петрівна</t>
  </si>
  <si>
    <t>PFG8_1_701</t>
  </si>
  <si>
    <t>Соболь Антоніна Пилипівна</t>
  </si>
  <si>
    <t>PFG8_1_702</t>
  </si>
  <si>
    <t>Соколовська Марина Олександрівна</t>
  </si>
  <si>
    <t>PFG8_1_703</t>
  </si>
  <si>
    <t>Соколовська Ольга Миколаївна</t>
  </si>
  <si>
    <t>PFG8_1_704</t>
  </si>
  <si>
    <t>Соловей Галина Романівна</t>
  </si>
  <si>
    <t>PFG8_1_705</t>
  </si>
  <si>
    <t>Соловей Олександр Вікторович</t>
  </si>
  <si>
    <t>PFG8_1_706</t>
  </si>
  <si>
    <t>Соловйова Алла Володимирівна</t>
  </si>
  <si>
    <t>PFG8_1_707</t>
  </si>
  <si>
    <t>Солодка Тетяна Володимирівна</t>
  </si>
  <si>
    <t>PFG8_1_708</t>
  </si>
  <si>
    <t>Соляр Наталія Вікторівна</t>
  </si>
  <si>
    <t>PFG8_1_709</t>
  </si>
  <si>
    <t>Сорока Людмила Володимирівна</t>
  </si>
  <si>
    <t>PFG8_1_710</t>
  </si>
  <si>
    <t xml:space="preserve">Сорока Ольга Григорівна </t>
  </si>
  <si>
    <t>PFG8_1_711</t>
  </si>
  <si>
    <t>Сосонка Анастасія</t>
  </si>
  <si>
    <t>PFG8_1_712</t>
  </si>
  <si>
    <t>Сотнікова Лариса Феліксівна</t>
  </si>
  <si>
    <t>PFG8_1_713</t>
  </si>
  <si>
    <t>Старожилова Ганна Віталіївна</t>
  </si>
  <si>
    <t>PFG8_1_714</t>
  </si>
  <si>
    <t>Сташевська Тетяна Василівна</t>
  </si>
  <si>
    <t>PFG8_1_715</t>
  </si>
  <si>
    <t>Стельмах Надія Григорівна</t>
  </si>
  <si>
    <t>PFG8_1_716</t>
  </si>
  <si>
    <t>Степаненко Ірина Петрівна</t>
  </si>
  <si>
    <t>PFG8_1_717</t>
  </si>
  <si>
    <t>Степаненко Світлана Петрівна</t>
  </si>
  <si>
    <t>PFG8_1_718</t>
  </si>
  <si>
    <t>Степанюк Сергій Степанович</t>
  </si>
  <si>
    <t>PFG8_1_719</t>
  </si>
  <si>
    <t>Степуленко Дар'я Володимирівна</t>
  </si>
  <si>
    <t>PFG8_1_720</t>
  </si>
  <si>
    <t>Стефуняк Наталія Михайлівна</t>
  </si>
  <si>
    <t>PFG8_1_721</t>
  </si>
  <si>
    <t>Стовбан Оксана Василівна</t>
  </si>
  <si>
    <t>PFG8_1_722</t>
  </si>
  <si>
    <t>Стояк Олена Леонідівна</t>
  </si>
  <si>
    <t>PFG8_1_723</t>
  </si>
  <si>
    <t>Стремедловська Надія Володимирівна</t>
  </si>
  <si>
    <t>PFG8_1_724</t>
  </si>
  <si>
    <t>Стремська Ольга Валеріївна</t>
  </si>
  <si>
    <t>PFG8_1_725</t>
  </si>
  <si>
    <t>Строїнова Ганна Володимирівна</t>
  </si>
  <si>
    <t>PFG8_1_726</t>
  </si>
  <si>
    <t>Строкань Валентина Іванівна</t>
  </si>
  <si>
    <t>PFG8_1_727</t>
  </si>
  <si>
    <t>Струтинська Ганна Іванівна</t>
  </si>
  <si>
    <t>PFG8_1_728</t>
  </si>
  <si>
    <t>Струтинська Ольга Юріївна</t>
  </si>
  <si>
    <t>PFG8_1_729</t>
  </si>
  <si>
    <t>Субоцька Юлія Вікторівна</t>
  </si>
  <si>
    <t>PFG8_1_730</t>
  </si>
  <si>
    <t>Сулік Людмила</t>
  </si>
  <si>
    <t>PFG8_1_731</t>
  </si>
  <si>
    <t>Сумарук Уляна Олексіївна</t>
  </si>
  <si>
    <t>PFG8_1_732</t>
  </si>
  <si>
    <t>Суха Оксана Михайлівна</t>
  </si>
  <si>
    <t>PFG8_1_733</t>
  </si>
  <si>
    <t>Сущенко Анастасія Миколаївна</t>
  </si>
  <si>
    <t>PFG8_1_734</t>
  </si>
  <si>
    <t>Сущенко Руслана Михайлівна</t>
  </si>
  <si>
    <t>PFG8_1_735</t>
  </si>
  <si>
    <t>Табачук Віктор Петрович</t>
  </si>
  <si>
    <t>PFG8_1_736</t>
  </si>
  <si>
    <t>Таган Тетяна Леонідівна</t>
  </si>
  <si>
    <t>PFG8_1_737</t>
  </si>
  <si>
    <t>Таланчук Марія Михайлівна</t>
  </si>
  <si>
    <t>PFG8_1_738</t>
  </si>
  <si>
    <t>Танцура Марина Петрівна</t>
  </si>
  <si>
    <t>PFG8_1_739</t>
  </si>
  <si>
    <t>Танькова Ірина Іванівна</t>
  </si>
  <si>
    <t>PFG8_1_740</t>
  </si>
  <si>
    <t>Тарас Галина Петрівна</t>
  </si>
  <si>
    <t>PFG8_1_741</t>
  </si>
  <si>
    <t>Тарасенко Лілія Олександрівна</t>
  </si>
  <si>
    <t>PFG8_1_742</t>
  </si>
  <si>
    <t>Тарасенко Олена Дмитрівна</t>
  </si>
  <si>
    <t>PFG8_1_743</t>
  </si>
  <si>
    <t>Таценко Алла Анатоліївна</t>
  </si>
  <si>
    <t>PFG8_1_744</t>
  </si>
  <si>
    <t>Тацяк Людмила Миколаївна</t>
  </si>
  <si>
    <t>PFG8_1_745</t>
  </si>
  <si>
    <t>Твірітінов Віталій Володимирович</t>
  </si>
  <si>
    <t>PFG8_1_746</t>
  </si>
  <si>
    <t xml:space="preserve">Терещенко Леся Леонідівна </t>
  </si>
  <si>
    <t>PFG8_1_747</t>
  </si>
  <si>
    <t>Терещенко Світлана Яківна</t>
  </si>
  <si>
    <t>PFG8_1_748</t>
  </si>
  <si>
    <t>Терещук Наталія Григорівна</t>
  </si>
  <si>
    <t>PFG8_1_749</t>
  </si>
  <si>
    <t>Терьохіна Катерина Олександрівна</t>
  </si>
  <si>
    <t>PFG8_1_750</t>
  </si>
  <si>
    <t>Тимейчук Віталіна Віталіівна</t>
  </si>
  <si>
    <t>PFG8_1_751</t>
  </si>
  <si>
    <t>Тимків Ярослава Василівна</t>
  </si>
  <si>
    <t>PFG8_1_752</t>
  </si>
  <si>
    <t>Тимошенко Тетяна Іллівна</t>
  </si>
  <si>
    <t>PFG8_1_753</t>
  </si>
  <si>
    <t>Тисяк Мирослава Йосипівна</t>
  </si>
  <si>
    <t>PFG8_1_754</t>
  </si>
  <si>
    <t>Тишкова Наталія Михайлівна</t>
  </si>
  <si>
    <t>PFG8_1_755</t>
  </si>
  <si>
    <t>Тищук Альбіна Василівна</t>
  </si>
  <si>
    <t>PFG8_1_756</t>
  </si>
  <si>
    <t>Тімошкова Оксана Володимирівна</t>
  </si>
  <si>
    <t>PFG8_1_757</t>
  </si>
  <si>
    <t>Ткаленко Сергій Вікторович</t>
  </si>
  <si>
    <t>PFG8_1_758</t>
  </si>
  <si>
    <t>Ткач Галина Дмитрівна</t>
  </si>
  <si>
    <t>PFG8_1_759</t>
  </si>
  <si>
    <t>Ткаченко Валентин</t>
  </si>
  <si>
    <t>PFG8_1_760</t>
  </si>
  <si>
    <t>Ткаченко Еліна Едуардівна</t>
  </si>
  <si>
    <t>PFG8_1_761</t>
  </si>
  <si>
    <t>Токар Ірина Вікторівна</t>
  </si>
  <si>
    <t>PFG8_1_762</t>
  </si>
  <si>
    <t>Толочко Ольга Павлівна</t>
  </si>
  <si>
    <t>PFG8_1_763</t>
  </si>
  <si>
    <t>Топчій Людмила Анатоліівна</t>
  </si>
  <si>
    <t>PFG8_1_764</t>
  </si>
  <si>
    <t>Трипуз Марина Григорівна</t>
  </si>
  <si>
    <t>PFG8_1_765</t>
  </si>
  <si>
    <t>Трисирука Марія Михайлівна</t>
  </si>
  <si>
    <t>PFG8_1_766</t>
  </si>
  <si>
    <t>Троценко Дмитро Іванович</t>
  </si>
  <si>
    <t>PFG8_1_767</t>
  </si>
  <si>
    <t>Трубчанінов Микола Анатолійович</t>
  </si>
  <si>
    <t>PFG8_1_768</t>
  </si>
  <si>
    <t>Труш Микола Володимирович</t>
  </si>
  <si>
    <t>PFG8_1_769</t>
  </si>
  <si>
    <t>Тухватулліна Світлана Афанасіївна</t>
  </si>
  <si>
    <t>PFG8_1_770</t>
  </si>
  <si>
    <t>Тютюнник Юлія Михайлівна</t>
  </si>
  <si>
    <t>PFG8_1_771</t>
  </si>
  <si>
    <t>Удовенко Валентина Володимирівна</t>
  </si>
  <si>
    <t>PFG8_1_772</t>
  </si>
  <si>
    <t>Українець Марина Володимирівна</t>
  </si>
  <si>
    <t>PFG8_1_773</t>
  </si>
  <si>
    <t>Уманська Вікторія Вікторівна</t>
  </si>
  <si>
    <t>PFG8_1_774</t>
  </si>
  <si>
    <t>Урсу Ірина Василівна</t>
  </si>
  <si>
    <t>PFG8_1_775</t>
  </si>
  <si>
    <t>Усенко Ірина Сергіївна</t>
  </si>
  <si>
    <t>PFG8_1_776</t>
  </si>
  <si>
    <t>Ушакова Олена Володимирівна</t>
  </si>
  <si>
    <t>PFG8_1_777</t>
  </si>
  <si>
    <t>Файчук Ольга Валеріївна</t>
  </si>
  <si>
    <t>PFG8_1_778</t>
  </si>
  <si>
    <t>Федів Ігор Степанович</t>
  </si>
  <si>
    <t>PFG8_1_779</t>
  </si>
  <si>
    <t>Федорова Валерія Олександрівна</t>
  </si>
  <si>
    <t>PFG8_1_780</t>
  </si>
  <si>
    <t>Федорова Лариса Олександрівна</t>
  </si>
  <si>
    <t>PFG8_1_781</t>
  </si>
  <si>
    <t>Федюк Богдана Богданівна</t>
  </si>
  <si>
    <t>PFG8_1_782</t>
  </si>
  <si>
    <t>Фененко Сергій Олексійович</t>
  </si>
  <si>
    <t>PFG8_1_783</t>
  </si>
  <si>
    <t>Ференц Олена Валеріївна</t>
  </si>
  <si>
    <t>PFG8_1_784</t>
  </si>
  <si>
    <t>Фетісова Катерина Анатоліївна</t>
  </si>
  <si>
    <t>PFG8_1_785</t>
  </si>
  <si>
    <t>Філіпоненко Надія Савеліївна</t>
  </si>
  <si>
    <t>PFG8_1_786</t>
  </si>
  <si>
    <t>Філоненко Галина Василівна</t>
  </si>
  <si>
    <t>PFG8_1_787</t>
  </si>
  <si>
    <t>Філончук Зоя Володимирівна</t>
  </si>
  <si>
    <t>PFG8_1_788</t>
  </si>
  <si>
    <t>Фотінова Інна Миколаївна</t>
  </si>
  <si>
    <t>PFG8_1_789</t>
  </si>
  <si>
    <t>Франк Ганна Василівна</t>
  </si>
  <si>
    <t>PFG8_1_790</t>
  </si>
  <si>
    <t>Фурсова Олена Вікторівна</t>
  </si>
  <si>
    <t>PFG8_1_791</t>
  </si>
  <si>
    <t>Хаврусь Ірина Миколаївна</t>
  </si>
  <si>
    <t>PFG8_1_792</t>
  </si>
  <si>
    <t>Халус Ірина Ігорівна</t>
  </si>
  <si>
    <t>PFG8_1_793</t>
  </si>
  <si>
    <t>Харченко Ольга Миколаївна</t>
  </si>
  <si>
    <t>PFG8_1_794</t>
  </si>
  <si>
    <t>Хівренко Любов Володимирівна</t>
  </si>
  <si>
    <t>PFG8_1_795</t>
  </si>
  <si>
    <t>Хіміч Катерина Іванівна</t>
  </si>
  <si>
    <t>PFG8_1_796</t>
  </si>
  <si>
    <t>Хім'як Марія Іванівна</t>
  </si>
  <si>
    <t>PFG8_1_797</t>
  </si>
  <si>
    <t>Хода Анастасія Володимирівна</t>
  </si>
  <si>
    <t>PFG8_1_798</t>
  </si>
  <si>
    <t>Холоденко Наталія Павлівна</t>
  </si>
  <si>
    <t>PFG8_1_799</t>
  </si>
  <si>
    <t>Хоменко Валентина Сергіївна</t>
  </si>
  <si>
    <t>PFG8_1_800</t>
  </si>
  <si>
    <t>Христоріз Христина Іванівна</t>
  </si>
  <si>
    <t>PFG8_1_801</t>
  </si>
  <si>
    <t>Царинська Мар'яна Орестівна</t>
  </si>
  <si>
    <t>PFG8_1_802</t>
  </si>
  <si>
    <t>Цвяткова Оксана Василівна</t>
  </si>
  <si>
    <t>PFG8_1_803</t>
  </si>
  <si>
    <t>Цебро Соф'я Олегівна</t>
  </si>
  <si>
    <t>PFG8_1_804</t>
  </si>
  <si>
    <t>Цегольник Ілона Василівна</t>
  </si>
  <si>
    <t>PFG8_1_805</t>
  </si>
  <si>
    <t>Цибулька Раїса Володимирівна</t>
  </si>
  <si>
    <t>PFG8_1_806</t>
  </si>
  <si>
    <t>Цибулькіна Наталя Володимирівна</t>
  </si>
  <si>
    <t>PFG8_1_807</t>
  </si>
  <si>
    <t>Цибульська Олена Михайлівна</t>
  </si>
  <si>
    <t>PFG8_1_808</t>
  </si>
  <si>
    <t>Цигічко Анатолій Васильович</t>
  </si>
  <si>
    <t>PFG8_1_809</t>
  </si>
  <si>
    <t>Цимбалюк Людмила Іванівна</t>
  </si>
  <si>
    <t>PFG8_1_810</t>
  </si>
  <si>
    <t>Ціник Ольга Петрівна</t>
  </si>
  <si>
    <t>PFG8_1_811</t>
  </si>
  <si>
    <t>Ціпан Ірина Миколаївна</t>
  </si>
  <si>
    <t>PFG8_1_812</t>
  </si>
  <si>
    <t>Чаплик Наталя Вікторівна</t>
  </si>
  <si>
    <t>PFG8_1_813</t>
  </si>
  <si>
    <t>Чеберяк Любов Миколаївна</t>
  </si>
  <si>
    <t>PFG8_1_814</t>
  </si>
  <si>
    <t>Червяченко Людмила Леонідівна</t>
  </si>
  <si>
    <t>PFG8_1_815</t>
  </si>
  <si>
    <t>Черевко Ольга Броніславівна</t>
  </si>
  <si>
    <t>PFG8_1_816</t>
  </si>
  <si>
    <t>Черевко Світлана Миколаївна</t>
  </si>
  <si>
    <t>PFG8_1_817</t>
  </si>
  <si>
    <t>Черкасова Юлія Григорівна</t>
  </si>
  <si>
    <t>PFG8_1_818</t>
  </si>
  <si>
    <t>Черниш Ольга Володимирівна</t>
  </si>
  <si>
    <t>PFG8_1_819</t>
  </si>
  <si>
    <t>Чернікова Тетяна Михайлівна</t>
  </si>
  <si>
    <t>PFG8_1_820</t>
  </si>
  <si>
    <t>Чернявська Альона Сергіївна</t>
  </si>
  <si>
    <t>PFG8_1_821</t>
  </si>
  <si>
    <t>Чечель Олена Миколаївна</t>
  </si>
  <si>
    <t>PFG8_1_822</t>
  </si>
  <si>
    <t>Чечерінда Дмитро Анатолійович</t>
  </si>
  <si>
    <t>PFG8_1_823</t>
  </si>
  <si>
    <t>Чичуга Вікторія Сергіївна</t>
  </si>
  <si>
    <t>PFG8_1_824</t>
  </si>
  <si>
    <t>Чіпко Ельвіра Юріївна</t>
  </si>
  <si>
    <t>PFG8_1_825</t>
  </si>
  <si>
    <t>Чопей Ольга Богданівна</t>
  </si>
  <si>
    <t>PFG8_1_826</t>
  </si>
  <si>
    <t>Чопик Наталя Леонідівна</t>
  </si>
  <si>
    <t>PFG8_1_827</t>
  </si>
  <si>
    <t>Чорна Тетяна Василівна</t>
  </si>
  <si>
    <t>PFG8_1_828</t>
  </si>
  <si>
    <t>Чорна Юлія Миколаївна</t>
  </si>
  <si>
    <t>PFG8_1_829</t>
  </si>
  <si>
    <t>Чорноус Наталія Миколаївна</t>
  </si>
  <si>
    <t>PFG8_1_830</t>
  </si>
  <si>
    <t>Чуйко Світлана Василівна</t>
  </si>
  <si>
    <t>PFG8_1_831</t>
  </si>
  <si>
    <t>Чухліб Аліна Олександрівна</t>
  </si>
  <si>
    <t>PFG8_1_832</t>
  </si>
  <si>
    <t>Шакаленко Інна Сергіївна</t>
  </si>
  <si>
    <t>PFG8_1_833</t>
  </si>
  <si>
    <t>Шакірова Яна Вадимівна</t>
  </si>
  <si>
    <t>PFG8_1_834</t>
  </si>
  <si>
    <t>Шалупня Євгеній Олегович</t>
  </si>
  <si>
    <t>PFG8_1_835</t>
  </si>
  <si>
    <t>Шандалюк Олена Михайлівна</t>
  </si>
  <si>
    <t>PFG8_1_836</t>
  </si>
  <si>
    <t>Шаповалова Анастасія Ігорівна</t>
  </si>
  <si>
    <t>PFG8_1_837</t>
  </si>
  <si>
    <t>Шарий Вікторія Андріївна</t>
  </si>
  <si>
    <t>PFG8_1_838</t>
  </si>
  <si>
    <t>Шафорост Леонід Костянтинович.</t>
  </si>
  <si>
    <t>PFG8_1_839</t>
  </si>
  <si>
    <t>Швець Романна Богданівна</t>
  </si>
  <si>
    <t>PFG8_1_840</t>
  </si>
  <si>
    <t>Швецька Тетяна Сергіївна</t>
  </si>
  <si>
    <t>PFG8_1_841</t>
  </si>
  <si>
    <t>Шевченко Ірина Леонідівна</t>
  </si>
  <si>
    <t>PFG8_1_842</t>
  </si>
  <si>
    <t>Шевченко Олена Вікторівна</t>
  </si>
  <si>
    <t>PFG8_1_843</t>
  </si>
  <si>
    <t>Шевченко Світлана Володимирівна</t>
  </si>
  <si>
    <t>PFG8_1_844</t>
  </si>
  <si>
    <t>Шевченко Тарас Сергійович</t>
  </si>
  <si>
    <t>PFG8_1_845</t>
  </si>
  <si>
    <t>Шевчун Світлана Іванівна</t>
  </si>
  <si>
    <t>PFG8_1_846</t>
  </si>
  <si>
    <t>Шендирук Наталія Мирославівна</t>
  </si>
  <si>
    <t>PFG8_1_847</t>
  </si>
  <si>
    <t>Шепеть Оксана Володимирівна</t>
  </si>
  <si>
    <t>PFG8_1_848</t>
  </si>
  <si>
    <t>Шеремет Інна Юріївна</t>
  </si>
  <si>
    <t>PFG8_1_849</t>
  </si>
  <si>
    <t>Шидловський Сергій Сергійович</t>
  </si>
  <si>
    <t>PFG8_1_850</t>
  </si>
  <si>
    <t>Шикін Андрій Володимирович</t>
  </si>
  <si>
    <t>PFG8_1_851</t>
  </si>
  <si>
    <t>Шило Наталія Іванівна</t>
  </si>
  <si>
    <t>PFG8_1_852</t>
  </si>
  <si>
    <t>Шинкаренко Олена Василівна</t>
  </si>
  <si>
    <t>PFG8_1_853</t>
  </si>
  <si>
    <t>Шинкаренко Тетяна Ярославівна</t>
  </si>
  <si>
    <t>PFG8_1_854</t>
  </si>
  <si>
    <t>Шишка Тетяна Юріївна</t>
  </si>
  <si>
    <t>PFG8_1_855</t>
  </si>
  <si>
    <t>Шишкіна Маргарита Валерійовна</t>
  </si>
  <si>
    <t>PFG8_1_856</t>
  </si>
  <si>
    <t>Шиян Неллі Миколавна</t>
  </si>
  <si>
    <t>PFG8_1_857</t>
  </si>
  <si>
    <t>Шкарлатюк Олена Сергіївна</t>
  </si>
  <si>
    <t>PFG8_1_858</t>
  </si>
  <si>
    <t>Школьна Вікторія Олександрівна</t>
  </si>
  <si>
    <t>PFG8_1_859</t>
  </si>
  <si>
    <t>Шкуропат Катерина Володимирівна</t>
  </si>
  <si>
    <t>PFG8_1_860</t>
  </si>
  <si>
    <t>Шмаленко Олена Олександрівна</t>
  </si>
  <si>
    <t>PFG8_1_861</t>
  </si>
  <si>
    <t>Шматко Юлія Олегівна</t>
  </si>
  <si>
    <t>PFG8_1_862</t>
  </si>
  <si>
    <t>Шмулик Оксана Орестівна</t>
  </si>
  <si>
    <t>PFG8_1_863</t>
  </si>
  <si>
    <t>Шокало Олена Мирославівна</t>
  </si>
  <si>
    <t>PFG8_1_864</t>
  </si>
  <si>
    <t>Шолька Сергій Миколайович</t>
  </si>
  <si>
    <t>PFG8_1_865</t>
  </si>
  <si>
    <t>Шостак Ірина Олександрівна</t>
  </si>
  <si>
    <t>PFG8_1_866</t>
  </si>
  <si>
    <t>Шостак Оксана Володимирівна</t>
  </si>
  <si>
    <t>PFG8_1_867</t>
  </si>
  <si>
    <t>Шостака Світлана Геннадіївна</t>
  </si>
  <si>
    <t>PFG8_1_868</t>
  </si>
  <si>
    <t>Шоферук Наталія Валеріївна</t>
  </si>
  <si>
    <t>PFG8_1_869</t>
  </si>
  <si>
    <t>Шпитальна Іванна Русланівна</t>
  </si>
  <si>
    <t>PFG8_1_870</t>
  </si>
  <si>
    <t>Штепа Анна Георгіївна</t>
  </si>
  <si>
    <t>PFG8_1_871</t>
  </si>
  <si>
    <t>Штифорук Тетяна Володимирівна</t>
  </si>
  <si>
    <t>PFG8_1_872</t>
  </si>
  <si>
    <t>Шуляка Вікторія Олександрівна</t>
  </si>
  <si>
    <t>PFG8_1_873</t>
  </si>
  <si>
    <t>Шум Олександр Петрович</t>
  </si>
  <si>
    <t>PFG8_1_874</t>
  </si>
  <si>
    <t>Щвець Яна Миколаївна</t>
  </si>
  <si>
    <t>PFG8_1_875</t>
  </si>
  <si>
    <t>Щебетун Рита Василівна</t>
  </si>
  <si>
    <t>PFG8_1_876</t>
  </si>
  <si>
    <t>Щегловський Валентин Вячеславович</t>
  </si>
  <si>
    <t>PFG8_1_877</t>
  </si>
  <si>
    <t>Щепаняк Марія Богданівна</t>
  </si>
  <si>
    <t>PFG8_1_878</t>
  </si>
  <si>
    <t>Щербаков Євген Сергійович</t>
  </si>
  <si>
    <t>PFG8_1_879</t>
  </si>
  <si>
    <t>Щербатюк Леся Анатоліівна</t>
  </si>
  <si>
    <t>PFG8_1_880</t>
  </si>
  <si>
    <t>Щур Людмила Михайлівна</t>
  </si>
  <si>
    <t>PFG8_1_881</t>
  </si>
  <si>
    <t>Юдіна Вікторія Миколаївна</t>
  </si>
  <si>
    <t>PFG8_1_882</t>
  </si>
  <si>
    <t>Южека Роман Сергійович</t>
  </si>
  <si>
    <t>PFG8_1_883</t>
  </si>
  <si>
    <t>Юраш Анастасія Сергіївна</t>
  </si>
  <si>
    <t>PFG8_1_884</t>
  </si>
  <si>
    <t>Юськевич Оксана Петрівна</t>
  </si>
  <si>
    <t>PFG8_1_885</t>
  </si>
  <si>
    <t>Ющенко Ірина Володимирівна</t>
  </si>
  <si>
    <t>PFG8_1_886</t>
  </si>
  <si>
    <t>Ягнич Світлана Іванівна</t>
  </si>
  <si>
    <t>PFG8_1_887</t>
  </si>
  <si>
    <t>Якименко Вадим Сергійович</t>
  </si>
  <si>
    <t>PFG8_1_888</t>
  </si>
  <si>
    <t>Якимець Леся Василівна</t>
  </si>
  <si>
    <t>PFG8_1_889</t>
  </si>
  <si>
    <t>Якимчук Тетяна</t>
  </si>
  <si>
    <t>PFG8_1_890</t>
  </si>
  <si>
    <t>Яковенко Лариса Леонідівна</t>
  </si>
  <si>
    <t>PFG8_1_891</t>
  </si>
  <si>
    <t>Яковлєва Оксана Сергіївна</t>
  </si>
  <si>
    <t>PFG8_1_892</t>
  </si>
  <si>
    <t>Якуніна Наталя Вікторівна</t>
  </si>
  <si>
    <t>PFG8_1_893</t>
  </si>
  <si>
    <t>Якушенко Інна Володимирівна</t>
  </si>
  <si>
    <t>PFG8_1_894</t>
  </si>
  <si>
    <t>Яловчук Вадим Васильович</t>
  </si>
  <si>
    <t>PFG8_1_895</t>
  </si>
  <si>
    <t>Януш Людмила Миколаївна</t>
  </si>
  <si>
    <t>PFG8_1_896</t>
  </si>
  <si>
    <t>Янчевська Інна Владиславівна</t>
  </si>
  <si>
    <t>PFG8_1_897</t>
  </si>
  <si>
    <t>Ярема Ірина Олександрівна</t>
  </si>
  <si>
    <t>PFG8_1_898</t>
  </si>
  <si>
    <t>Яремкевич Зоряна Петрівна</t>
  </si>
  <si>
    <t>PFG8_1_899</t>
  </si>
  <si>
    <t>Ярославська Валентина Василівна</t>
  </si>
  <si>
    <t>PFG8_1_900</t>
  </si>
  <si>
    <t>Ятченко Ольга Петрівна</t>
  </si>
  <si>
    <t>PFG8_1_901</t>
  </si>
  <si>
    <t>Яхвак Альона Анатоліївна</t>
  </si>
  <si>
    <t>PFG8_1_902</t>
  </si>
  <si>
    <t>Яцунь Людмила Анатоліївна</t>
  </si>
  <si>
    <t>PFG8_1_903</t>
  </si>
  <si>
    <t>23 липня 2025 р.</t>
  </si>
  <si>
    <t>Булах Ганна Володимирівна</t>
  </si>
  <si>
    <t>PFG8_1_904</t>
  </si>
  <si>
    <t>Власенко Катерина Георгіївна</t>
  </si>
  <si>
    <t>PFG8_1_905</t>
  </si>
  <si>
    <t>Каліш Наталія Миколаївна</t>
  </si>
  <si>
    <t>PFG8_1_906</t>
  </si>
  <si>
    <t>Костюченко Олена Іванівна</t>
  </si>
  <si>
    <t>PFG8_1_907</t>
  </si>
  <si>
    <t>Красножон Анна Сергіївна</t>
  </si>
  <si>
    <t>PFG8_1_908</t>
  </si>
  <si>
    <t>Медведчук Надія Михайлівна</t>
  </si>
  <si>
    <t>PFG8_1_909</t>
  </si>
  <si>
    <t>Оксана Одесіївна Шерстій</t>
  </si>
  <si>
    <t>PFG8_1_910</t>
  </si>
  <si>
    <t>Петрук Сніжанна Василівна</t>
  </si>
  <si>
    <t>PFG8_1_911</t>
  </si>
  <si>
    <t>Плитус Галина Степанівна</t>
  </si>
  <si>
    <t>PFG8_1_912</t>
  </si>
  <si>
    <t>Руча Анна Вадимівна</t>
  </si>
  <si>
    <t>PFG8_1_913</t>
  </si>
  <si>
    <t>Савченко Інна Миколаївна</t>
  </si>
  <si>
    <t>PFG8_1_914</t>
  </si>
  <si>
    <t>Савчук Віталій Вікторович</t>
  </si>
  <si>
    <t>PFG8_1_915</t>
  </si>
  <si>
    <t>Славінська Ольга Іванівна</t>
  </si>
  <si>
    <t>PFG8_1_916</t>
  </si>
  <si>
    <t>Теслюк Наталія Олександрівна</t>
  </si>
  <si>
    <t>PFG8_1_917</t>
  </si>
  <si>
    <t>Храпов Володимир Анатолійович</t>
  </si>
  <si>
    <t>PFG8_1_918</t>
  </si>
  <si>
    <t>Шабанова Лілія Сергіївна</t>
  </si>
  <si>
    <t>PFG8_1_919</t>
  </si>
  <si>
    <t>Шевченко Юлія Ігорівна</t>
  </si>
  <si>
    <t>PFG8_1_920</t>
  </si>
  <si>
    <t>29 липня 2025 р.</t>
  </si>
  <si>
    <t>Бабій Наталія Миколаївна</t>
  </si>
  <si>
    <t>PFG8_1_921</t>
  </si>
  <si>
    <t>Білявець Наталія Михайлівна</t>
  </si>
  <si>
    <t>PFG8_1_922</t>
  </si>
  <si>
    <t>Гаць Наталія Володимирівна</t>
  </si>
  <si>
    <t>PFG8_1_923</t>
  </si>
  <si>
    <t>Лабузько Світлана Миколаївна</t>
  </si>
  <si>
    <t>PFG8_1_924</t>
  </si>
  <si>
    <t>Шевченко Тетяна Григорівна</t>
  </si>
  <si>
    <t>PFG8_1_925</t>
  </si>
  <si>
    <t>15 серпня 2025р.</t>
  </si>
  <si>
    <t>Волківська Антоніна Павлівна</t>
  </si>
  <si>
    <t>PFG8_1_926</t>
  </si>
  <si>
    <t>27 серпня 2025р.</t>
  </si>
  <si>
    <t>Большакова Наталія Юріївна</t>
  </si>
  <si>
    <t>PFG8_1_927</t>
  </si>
  <si>
    <t>Кайдалов Сергій Віталійович</t>
  </si>
  <si>
    <t>PFG8_1_928</t>
  </si>
  <si>
    <t>Буднік Ірина Олександрівна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</si>
</sst>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alan.bank.gov.ua/get-user-certificate/eNX2sbeJEbweRWX6VKgl" TargetMode="External"/><Relationship Id="rId671" Type="http://schemas.openxmlformats.org/officeDocument/2006/relationships/hyperlink" Target="https://talan.bank.gov.ua/get-user-certificate/eNX2syMBfWgRardwFC2C" TargetMode="External"/><Relationship Id="rId769" Type="http://schemas.openxmlformats.org/officeDocument/2006/relationships/hyperlink" Target="https://talan.bank.gov.ua/get-user-certificate/eNX2s-urqkr6DNm2FZ1T" TargetMode="External"/><Relationship Id="rId21" Type="http://schemas.openxmlformats.org/officeDocument/2006/relationships/hyperlink" Target="https://talan.bank.gov.ua/get-user-certificate/eNX2sRtQU82WySH4SF19" TargetMode="External"/><Relationship Id="rId324" Type="http://schemas.openxmlformats.org/officeDocument/2006/relationships/hyperlink" Target="https://talan.bank.gov.ua/get-user-certificate/eNX2sUfQup4AIF-hcbra" TargetMode="External"/><Relationship Id="rId531" Type="http://schemas.openxmlformats.org/officeDocument/2006/relationships/hyperlink" Target="https://talan.bank.gov.ua/get-user-certificate/eNX2sveusM8eVMiKyys_" TargetMode="External"/><Relationship Id="rId629" Type="http://schemas.openxmlformats.org/officeDocument/2006/relationships/hyperlink" Target="https://talan.bank.gov.ua/get-user-certificate/eNX2s6rQR_AKZhJ2ZWDo" TargetMode="External"/><Relationship Id="rId170" Type="http://schemas.openxmlformats.org/officeDocument/2006/relationships/hyperlink" Target="https://talan.bank.gov.ua/get-user-certificate/eNX2sLdq-Il6PD-RvcKU" TargetMode="External"/><Relationship Id="rId836" Type="http://schemas.openxmlformats.org/officeDocument/2006/relationships/hyperlink" Target="https://talan.bank.gov.ua/get-user-certificate/eNX2scpi-_wFb4aCpc_b" TargetMode="External"/><Relationship Id="rId268" Type="http://schemas.openxmlformats.org/officeDocument/2006/relationships/hyperlink" Target="https://talan.bank.gov.ua/get-user-certificate/eNX2stAe_JMx2B0nNJRD" TargetMode="External"/><Relationship Id="rId475" Type="http://schemas.openxmlformats.org/officeDocument/2006/relationships/hyperlink" Target="https://talan.bank.gov.ua/get-user-certificate/eNX2sZauhA2btGak_yvj" TargetMode="External"/><Relationship Id="rId682" Type="http://schemas.openxmlformats.org/officeDocument/2006/relationships/hyperlink" Target="https://talan.bank.gov.ua/get-user-certificate/eNX2s43UbWW2-4cu85zB" TargetMode="External"/><Relationship Id="rId903" Type="http://schemas.openxmlformats.org/officeDocument/2006/relationships/hyperlink" Target="https://talan.bank.gov.ua/get-user-certificate/llcNEDjz0dajRvs_F2I_" TargetMode="External"/><Relationship Id="rId32" Type="http://schemas.openxmlformats.org/officeDocument/2006/relationships/hyperlink" Target="https://talan.bank.gov.ua/get-user-certificate/eNX2swbSXJYMdEdRFmyj" TargetMode="External"/><Relationship Id="rId128" Type="http://schemas.openxmlformats.org/officeDocument/2006/relationships/hyperlink" Target="https://talan.bank.gov.ua/get-user-certificate/eNX2s5I_7r-tEZY9-Mcl" TargetMode="External"/><Relationship Id="rId335" Type="http://schemas.openxmlformats.org/officeDocument/2006/relationships/hyperlink" Target="https://talan.bank.gov.ua/get-user-certificate/eNX2s49Inh2pXHfEAaxs" TargetMode="External"/><Relationship Id="rId542" Type="http://schemas.openxmlformats.org/officeDocument/2006/relationships/hyperlink" Target="https://talan.bank.gov.ua/get-user-certificate/eNX2sWe_bYiGC_kWRmR5" TargetMode="External"/><Relationship Id="rId181" Type="http://schemas.openxmlformats.org/officeDocument/2006/relationships/hyperlink" Target="https://talan.bank.gov.ua/get-user-certificate/eNX2sooUw6YwhWWAr03Y" TargetMode="External"/><Relationship Id="rId402" Type="http://schemas.openxmlformats.org/officeDocument/2006/relationships/hyperlink" Target="https://talan.bank.gov.ua/get-user-certificate/eNX2sizEwQMg1fghF1zW" TargetMode="External"/><Relationship Id="rId847" Type="http://schemas.openxmlformats.org/officeDocument/2006/relationships/hyperlink" Target="https://talan.bank.gov.ua/get-user-certificate/eNX2sV7s2ofYR1wGbYfV" TargetMode="External"/><Relationship Id="rId279" Type="http://schemas.openxmlformats.org/officeDocument/2006/relationships/hyperlink" Target="https://talan.bank.gov.ua/get-user-certificate/eNX2sQX8uLDm6lzJe5Ot" TargetMode="External"/><Relationship Id="rId486" Type="http://schemas.openxmlformats.org/officeDocument/2006/relationships/hyperlink" Target="https://talan.bank.gov.ua/get-user-certificate/eNX2s8Yh25R0_x2jQBEP" TargetMode="External"/><Relationship Id="rId693" Type="http://schemas.openxmlformats.org/officeDocument/2006/relationships/hyperlink" Target="https://talan.bank.gov.ua/get-user-certificate/eNX2stkvmmIYIkrDic89" TargetMode="External"/><Relationship Id="rId707" Type="http://schemas.openxmlformats.org/officeDocument/2006/relationships/hyperlink" Target="https://talan.bank.gov.ua/get-user-certificate/eNX2sKcdw6swPZ3K2T6M" TargetMode="External"/><Relationship Id="rId914" Type="http://schemas.openxmlformats.org/officeDocument/2006/relationships/hyperlink" Target="https://talan.bank.gov.ua/get-user-certificate/llcNEo5j2Ov_-S5rSnDi" TargetMode="External"/><Relationship Id="rId43" Type="http://schemas.openxmlformats.org/officeDocument/2006/relationships/hyperlink" Target="https://talan.bank.gov.ua/get-user-certificate/eNX2seIqNs212Kf2sdlV" TargetMode="External"/><Relationship Id="rId139" Type="http://schemas.openxmlformats.org/officeDocument/2006/relationships/hyperlink" Target="https://talan.bank.gov.ua/get-user-certificate/eNX2s9YOfpCo1v-coAhI" TargetMode="External"/><Relationship Id="rId346" Type="http://schemas.openxmlformats.org/officeDocument/2006/relationships/hyperlink" Target="https://talan.bank.gov.ua/get-user-certificate/eNX2sRT4OCW4rbgLHzMW" TargetMode="External"/><Relationship Id="rId553" Type="http://schemas.openxmlformats.org/officeDocument/2006/relationships/hyperlink" Target="https://talan.bank.gov.ua/get-user-certificate/eNX2s9AQmEkyPLCQL5Wh" TargetMode="External"/><Relationship Id="rId760" Type="http://schemas.openxmlformats.org/officeDocument/2006/relationships/hyperlink" Target="https://talan.bank.gov.ua/get-user-certificate/eNX2srdWJpgAg04otSH_" TargetMode="External"/><Relationship Id="rId192" Type="http://schemas.openxmlformats.org/officeDocument/2006/relationships/hyperlink" Target="https://talan.bank.gov.ua/get-user-certificate/eNX2sHS3XPIuZAlYdwd_" TargetMode="External"/><Relationship Id="rId206" Type="http://schemas.openxmlformats.org/officeDocument/2006/relationships/hyperlink" Target="https://talan.bank.gov.ua/get-user-certificate/eNX2sJ0zwx2dHiYo8OuH" TargetMode="External"/><Relationship Id="rId413" Type="http://schemas.openxmlformats.org/officeDocument/2006/relationships/hyperlink" Target="https://talan.bank.gov.ua/get-user-certificate/eNX2sU2oKUm0UHXMd0-L" TargetMode="External"/><Relationship Id="rId858" Type="http://schemas.openxmlformats.org/officeDocument/2006/relationships/hyperlink" Target="https://talan.bank.gov.ua/get-user-certificate/eNX2sXmvedJdwdo60-uF" TargetMode="External"/><Relationship Id="rId497" Type="http://schemas.openxmlformats.org/officeDocument/2006/relationships/hyperlink" Target="https://talan.bank.gov.ua/get-user-certificate/eNX2sZVbF7uXCW9GdmF0" TargetMode="External"/><Relationship Id="rId620" Type="http://schemas.openxmlformats.org/officeDocument/2006/relationships/hyperlink" Target="https://talan.bank.gov.ua/get-user-certificate/eNX2sITLydtzYYYoMBSh" TargetMode="External"/><Relationship Id="rId718" Type="http://schemas.openxmlformats.org/officeDocument/2006/relationships/hyperlink" Target="https://talan.bank.gov.ua/get-user-certificate/eNX2skxZlU93wWdCG-SN" TargetMode="External"/><Relationship Id="rId925" Type="http://schemas.openxmlformats.org/officeDocument/2006/relationships/hyperlink" Target="https://talan.bank.gov.ua/get-user-certificate/NADt7mUyjx3JRXWf6q6H" TargetMode="External"/><Relationship Id="rId357" Type="http://schemas.openxmlformats.org/officeDocument/2006/relationships/hyperlink" Target="https://talan.bank.gov.ua/get-user-certificate/eNX2s-Bw37RZlGqZuYoV" TargetMode="External"/><Relationship Id="rId54" Type="http://schemas.openxmlformats.org/officeDocument/2006/relationships/hyperlink" Target="https://talan.bank.gov.ua/get-user-certificate/eNX2sVc48yAwXLXoTOv3" TargetMode="External"/><Relationship Id="rId217" Type="http://schemas.openxmlformats.org/officeDocument/2006/relationships/hyperlink" Target="https://talan.bank.gov.ua/get-user-certificate/eNX2sD44oYu26zuldeky" TargetMode="External"/><Relationship Id="rId564" Type="http://schemas.openxmlformats.org/officeDocument/2006/relationships/hyperlink" Target="https://talan.bank.gov.ua/get-user-certificate/eNX2sEIhZ-Bo-z0iQcJ2" TargetMode="External"/><Relationship Id="rId771" Type="http://schemas.openxmlformats.org/officeDocument/2006/relationships/hyperlink" Target="https://talan.bank.gov.ua/get-user-certificate/eNX2sriIf7JOi7d1yHvq" TargetMode="External"/><Relationship Id="rId869" Type="http://schemas.openxmlformats.org/officeDocument/2006/relationships/hyperlink" Target="https://talan.bank.gov.ua/get-user-certificate/eNX2sLhIdF7amLIxlxnF" TargetMode="External"/><Relationship Id="rId424" Type="http://schemas.openxmlformats.org/officeDocument/2006/relationships/hyperlink" Target="https://talan.bank.gov.ua/get-user-certificate/eNX2sIG0g1342joVWIxN" TargetMode="External"/><Relationship Id="rId631" Type="http://schemas.openxmlformats.org/officeDocument/2006/relationships/hyperlink" Target="https://talan.bank.gov.ua/get-user-certificate/eNX2sxlni7ueTjsG90cQ" TargetMode="External"/><Relationship Id="rId729" Type="http://schemas.openxmlformats.org/officeDocument/2006/relationships/hyperlink" Target="https://talan.bank.gov.ua/get-user-certificate/eNX2sRLhOS6TfnFf4pNH" TargetMode="External"/><Relationship Id="rId270" Type="http://schemas.openxmlformats.org/officeDocument/2006/relationships/hyperlink" Target="https://talan.bank.gov.ua/get-user-certificate/eNX2shm0AI6qaRLehtYP" TargetMode="External"/><Relationship Id="rId65" Type="http://schemas.openxmlformats.org/officeDocument/2006/relationships/hyperlink" Target="https://talan.bank.gov.ua/get-user-certificate/eNX2s9bdB2mc429x8jX1" TargetMode="External"/><Relationship Id="rId130" Type="http://schemas.openxmlformats.org/officeDocument/2006/relationships/hyperlink" Target="https://talan.bank.gov.ua/get-user-certificate/eNX2srWkKdxvWs9NAQKZ" TargetMode="External"/><Relationship Id="rId368" Type="http://schemas.openxmlformats.org/officeDocument/2006/relationships/hyperlink" Target="https://talan.bank.gov.ua/get-user-certificate/eNX2siIG3tIv9wXb-z2P" TargetMode="External"/><Relationship Id="rId575" Type="http://schemas.openxmlformats.org/officeDocument/2006/relationships/hyperlink" Target="https://talan.bank.gov.ua/get-user-certificate/eNX2s9TK5cjELlfcw73y" TargetMode="External"/><Relationship Id="rId782" Type="http://schemas.openxmlformats.org/officeDocument/2006/relationships/hyperlink" Target="https://talan.bank.gov.ua/get-user-certificate/eNX2sdEFX8BlBUuBg0cr" TargetMode="External"/><Relationship Id="rId228" Type="http://schemas.openxmlformats.org/officeDocument/2006/relationships/hyperlink" Target="https://talan.bank.gov.ua/get-user-certificate/eNX2shNNEOcQ5SQt_eRD" TargetMode="External"/><Relationship Id="rId435" Type="http://schemas.openxmlformats.org/officeDocument/2006/relationships/hyperlink" Target="https://talan.bank.gov.ua/get-user-certificate/eNX2sLzjh0DkS-kJy29p" TargetMode="External"/><Relationship Id="rId642" Type="http://schemas.openxmlformats.org/officeDocument/2006/relationships/hyperlink" Target="https://talan.bank.gov.ua/get-user-certificate/eNX2s_vYa9yARwPt326X" TargetMode="External"/><Relationship Id="rId281" Type="http://schemas.openxmlformats.org/officeDocument/2006/relationships/hyperlink" Target="https://talan.bank.gov.ua/get-user-certificate/eNX2sZX7p9gqWp0W6ngQ" TargetMode="External"/><Relationship Id="rId502" Type="http://schemas.openxmlformats.org/officeDocument/2006/relationships/hyperlink" Target="https://talan.bank.gov.ua/get-user-certificate/eNX2sF8mW1XFkJ7qxaWt" TargetMode="External"/><Relationship Id="rId76" Type="http://schemas.openxmlformats.org/officeDocument/2006/relationships/hyperlink" Target="https://talan.bank.gov.ua/get-user-certificate/eNX2sHEHrWpQ7vJFZQnq" TargetMode="External"/><Relationship Id="rId141" Type="http://schemas.openxmlformats.org/officeDocument/2006/relationships/hyperlink" Target="https://talan.bank.gov.ua/get-user-certificate/eNX2s1z1D5LWW3iTFWkR" TargetMode="External"/><Relationship Id="rId379" Type="http://schemas.openxmlformats.org/officeDocument/2006/relationships/hyperlink" Target="https://talan.bank.gov.ua/get-user-certificate/eNX2sv-4Dgjh2wr1xINX" TargetMode="External"/><Relationship Id="rId586" Type="http://schemas.openxmlformats.org/officeDocument/2006/relationships/hyperlink" Target="https://talan.bank.gov.ua/get-user-certificate/eNX2soGR1JT-bAgC1dML" TargetMode="External"/><Relationship Id="rId793" Type="http://schemas.openxmlformats.org/officeDocument/2006/relationships/hyperlink" Target="https://talan.bank.gov.ua/get-user-certificate/eNX2sZSBWGfPzGn9H7BO" TargetMode="External"/><Relationship Id="rId807" Type="http://schemas.openxmlformats.org/officeDocument/2006/relationships/hyperlink" Target="https://talan.bank.gov.ua/get-user-certificate/eNX2st4Jh9tFkkWlFFXx" TargetMode="External"/><Relationship Id="rId7" Type="http://schemas.openxmlformats.org/officeDocument/2006/relationships/hyperlink" Target="https://talan.bank.gov.ua/get-user-certificate/eNX2sNGsw8wp6fSyuKrW" TargetMode="External"/><Relationship Id="rId239" Type="http://schemas.openxmlformats.org/officeDocument/2006/relationships/hyperlink" Target="https://talan.bank.gov.ua/get-user-certificate/eNX2s56oQMBc2mYI250H" TargetMode="External"/><Relationship Id="rId446" Type="http://schemas.openxmlformats.org/officeDocument/2006/relationships/hyperlink" Target="https://talan.bank.gov.ua/get-user-certificate/eNX2sYhP8kkVpBSqnCz9" TargetMode="External"/><Relationship Id="rId653" Type="http://schemas.openxmlformats.org/officeDocument/2006/relationships/hyperlink" Target="https://talan.bank.gov.ua/get-user-certificate/eNX2ssvEATy3oQMJpTs1" TargetMode="External"/><Relationship Id="rId292" Type="http://schemas.openxmlformats.org/officeDocument/2006/relationships/hyperlink" Target="https://talan.bank.gov.ua/get-user-certificate/eNX2s3TqpGJhSwnCdhaZ" TargetMode="External"/><Relationship Id="rId306" Type="http://schemas.openxmlformats.org/officeDocument/2006/relationships/hyperlink" Target="https://talan.bank.gov.ua/get-user-certificate/eNX2s_VBp4GgrR9h9EzG" TargetMode="External"/><Relationship Id="rId860" Type="http://schemas.openxmlformats.org/officeDocument/2006/relationships/hyperlink" Target="https://talan.bank.gov.ua/get-user-certificate/eNX2sa6hbzLSENsG527n" TargetMode="External"/><Relationship Id="rId87" Type="http://schemas.openxmlformats.org/officeDocument/2006/relationships/hyperlink" Target="https://talan.bank.gov.ua/get-user-certificate/eNX2srAHnCBtgg047ean" TargetMode="External"/><Relationship Id="rId513" Type="http://schemas.openxmlformats.org/officeDocument/2006/relationships/hyperlink" Target="https://talan.bank.gov.ua/get-user-certificate/eNX2sHaBNfchfBPI3kQZ" TargetMode="External"/><Relationship Id="rId597" Type="http://schemas.openxmlformats.org/officeDocument/2006/relationships/hyperlink" Target="https://talan.bank.gov.ua/get-user-certificate/eNX2sZtK3hA2EZR0bKEh" TargetMode="External"/><Relationship Id="rId720" Type="http://schemas.openxmlformats.org/officeDocument/2006/relationships/hyperlink" Target="https://talan.bank.gov.ua/get-user-certificate/eNX2scG7ItgADgxx0Ron" TargetMode="External"/><Relationship Id="rId818" Type="http://schemas.openxmlformats.org/officeDocument/2006/relationships/hyperlink" Target="https://talan.bank.gov.ua/get-user-certificate/eNX2ssIZuhgA1qiCLH7T" TargetMode="External"/><Relationship Id="rId152" Type="http://schemas.openxmlformats.org/officeDocument/2006/relationships/hyperlink" Target="https://talan.bank.gov.ua/get-user-certificate/eNX2s5OII-eQAXbmp1lq" TargetMode="External"/><Relationship Id="rId457" Type="http://schemas.openxmlformats.org/officeDocument/2006/relationships/hyperlink" Target="https://talan.bank.gov.ua/get-user-certificate/eNX2s1KeGOc8VaQqWnzn" TargetMode="External"/><Relationship Id="rId664" Type="http://schemas.openxmlformats.org/officeDocument/2006/relationships/hyperlink" Target="https://talan.bank.gov.ua/get-user-certificate/eNX2s8vDi_XlRAocyadv" TargetMode="External"/><Relationship Id="rId871" Type="http://schemas.openxmlformats.org/officeDocument/2006/relationships/hyperlink" Target="https://talan.bank.gov.ua/get-user-certificate/eNX2sHJaiJhB6-W9qVgC" TargetMode="External"/><Relationship Id="rId14" Type="http://schemas.openxmlformats.org/officeDocument/2006/relationships/hyperlink" Target="https://talan.bank.gov.ua/get-user-certificate/eNX2s39OyX-Ms5A2xRVz" TargetMode="External"/><Relationship Id="rId317" Type="http://schemas.openxmlformats.org/officeDocument/2006/relationships/hyperlink" Target="https://talan.bank.gov.ua/get-user-certificate/eNX2s-MG2SP4LZVKDggM" TargetMode="External"/><Relationship Id="rId524" Type="http://schemas.openxmlformats.org/officeDocument/2006/relationships/hyperlink" Target="https://talan.bank.gov.ua/get-user-certificate/eNX2s5okJIfV1SKRXL5o" TargetMode="External"/><Relationship Id="rId731" Type="http://schemas.openxmlformats.org/officeDocument/2006/relationships/hyperlink" Target="https://talan.bank.gov.ua/get-user-certificate/eNX2sZl2I8HH2a6i1hjL" TargetMode="External"/><Relationship Id="rId98" Type="http://schemas.openxmlformats.org/officeDocument/2006/relationships/hyperlink" Target="https://talan.bank.gov.ua/get-user-certificate/eNX2sA8LRSo1CdgklvTc" TargetMode="External"/><Relationship Id="rId163" Type="http://schemas.openxmlformats.org/officeDocument/2006/relationships/hyperlink" Target="https://talan.bank.gov.ua/get-user-certificate/eNX2siCxr6alsVAVrjf2" TargetMode="External"/><Relationship Id="rId370" Type="http://schemas.openxmlformats.org/officeDocument/2006/relationships/hyperlink" Target="https://talan.bank.gov.ua/get-user-certificate/eNX2sQftZhFsDAdj-Nmi" TargetMode="External"/><Relationship Id="rId829" Type="http://schemas.openxmlformats.org/officeDocument/2006/relationships/hyperlink" Target="https://talan.bank.gov.ua/get-user-certificate/eNX2sY7ZiSRUhlLoZjWL" TargetMode="External"/><Relationship Id="rId230" Type="http://schemas.openxmlformats.org/officeDocument/2006/relationships/hyperlink" Target="https://talan.bank.gov.ua/get-user-certificate/eNX2sTaWFQpMIVSpHa3l" TargetMode="External"/><Relationship Id="rId468" Type="http://schemas.openxmlformats.org/officeDocument/2006/relationships/hyperlink" Target="https://talan.bank.gov.ua/get-user-certificate/eNX2sYn7dERNce3xqFaI" TargetMode="External"/><Relationship Id="rId675" Type="http://schemas.openxmlformats.org/officeDocument/2006/relationships/hyperlink" Target="https://talan.bank.gov.ua/get-user-certificate/eNX2sl-zWdL9glvGIHxD" TargetMode="External"/><Relationship Id="rId882" Type="http://schemas.openxmlformats.org/officeDocument/2006/relationships/hyperlink" Target="https://talan.bank.gov.ua/get-user-certificate/eNX2s7JT524sZROF0A-x" TargetMode="External"/><Relationship Id="rId25" Type="http://schemas.openxmlformats.org/officeDocument/2006/relationships/hyperlink" Target="https://talan.bank.gov.ua/get-user-certificate/eNX2sb0k1wKrwmnfG0GA" TargetMode="External"/><Relationship Id="rId328" Type="http://schemas.openxmlformats.org/officeDocument/2006/relationships/hyperlink" Target="https://talan.bank.gov.ua/get-user-certificate/eNX2sJrAmAiVDQL01RrJ" TargetMode="External"/><Relationship Id="rId535" Type="http://schemas.openxmlformats.org/officeDocument/2006/relationships/hyperlink" Target="https://talan.bank.gov.ua/get-user-certificate/eNX2sTZ5-4KEX64ch12e" TargetMode="External"/><Relationship Id="rId742" Type="http://schemas.openxmlformats.org/officeDocument/2006/relationships/hyperlink" Target="https://talan.bank.gov.ua/get-user-certificate/eNX2scAJHSpV-VaoHjsa" TargetMode="External"/><Relationship Id="rId174" Type="http://schemas.openxmlformats.org/officeDocument/2006/relationships/hyperlink" Target="https://talan.bank.gov.ua/get-user-certificate/eNX2shB5Xjm6QZx-COnS" TargetMode="External"/><Relationship Id="rId381" Type="http://schemas.openxmlformats.org/officeDocument/2006/relationships/hyperlink" Target="https://talan.bank.gov.ua/get-user-certificate/eNX2sESw13G2uZJ9ZXIt" TargetMode="External"/><Relationship Id="rId602" Type="http://schemas.openxmlformats.org/officeDocument/2006/relationships/hyperlink" Target="https://talan.bank.gov.ua/get-user-certificate/eNX2svS8BvW4EGqRX-B0" TargetMode="External"/><Relationship Id="rId241" Type="http://schemas.openxmlformats.org/officeDocument/2006/relationships/hyperlink" Target="https://talan.bank.gov.ua/get-user-certificate/eNX2sbNyOQSPlig3-oDW" TargetMode="External"/><Relationship Id="rId479" Type="http://schemas.openxmlformats.org/officeDocument/2006/relationships/hyperlink" Target="https://talan.bank.gov.ua/get-user-certificate/eNX2st_1EJOxB0Gtz27E" TargetMode="External"/><Relationship Id="rId686" Type="http://schemas.openxmlformats.org/officeDocument/2006/relationships/hyperlink" Target="https://talan.bank.gov.ua/get-user-certificate/eNX2sU-Q0lxHu4xgqH1j" TargetMode="External"/><Relationship Id="rId893" Type="http://schemas.openxmlformats.org/officeDocument/2006/relationships/hyperlink" Target="https://talan.bank.gov.ua/get-user-certificate/eNX2seX74GoyQPg5NmgZ" TargetMode="External"/><Relationship Id="rId907" Type="http://schemas.openxmlformats.org/officeDocument/2006/relationships/hyperlink" Target="https://talan.bank.gov.ua/get-user-certificate/llcNEjgbBnvZjD2UlTDa" TargetMode="External"/><Relationship Id="rId36" Type="http://schemas.openxmlformats.org/officeDocument/2006/relationships/hyperlink" Target="https://talan.bank.gov.ua/get-user-certificate/eNX2sx0EmiokNAnigtkJ" TargetMode="External"/><Relationship Id="rId339" Type="http://schemas.openxmlformats.org/officeDocument/2006/relationships/hyperlink" Target="https://talan.bank.gov.ua/get-user-certificate/eNX2sXvodImci7ec77u8" TargetMode="External"/><Relationship Id="rId546" Type="http://schemas.openxmlformats.org/officeDocument/2006/relationships/hyperlink" Target="https://talan.bank.gov.ua/get-user-certificate/eNX2sRTN7pN1RST3TTbI" TargetMode="External"/><Relationship Id="rId753" Type="http://schemas.openxmlformats.org/officeDocument/2006/relationships/hyperlink" Target="https://talan.bank.gov.ua/get-user-certificate/eNX2sIkgdxRMGiqf48oS" TargetMode="External"/><Relationship Id="rId101" Type="http://schemas.openxmlformats.org/officeDocument/2006/relationships/hyperlink" Target="https://talan.bank.gov.ua/get-user-certificate/eNX2s1zuLUBVplObFcwn" TargetMode="External"/><Relationship Id="rId185" Type="http://schemas.openxmlformats.org/officeDocument/2006/relationships/hyperlink" Target="https://talan.bank.gov.ua/get-user-certificate/eNX2sdB5n0fDm4hYbFke" TargetMode="External"/><Relationship Id="rId406" Type="http://schemas.openxmlformats.org/officeDocument/2006/relationships/hyperlink" Target="https://talan.bank.gov.ua/get-user-certificate/eNX2saOy3neTdyZ5cqC4" TargetMode="External"/><Relationship Id="rId392" Type="http://schemas.openxmlformats.org/officeDocument/2006/relationships/hyperlink" Target="https://talan.bank.gov.ua/get-user-certificate/eNX2sJmlnZyv7G4OKidM" TargetMode="External"/><Relationship Id="rId613" Type="http://schemas.openxmlformats.org/officeDocument/2006/relationships/hyperlink" Target="https://talan.bank.gov.ua/get-user-certificate/eNX2stk3vI1gZ8bbS2Qj" TargetMode="External"/><Relationship Id="rId697" Type="http://schemas.openxmlformats.org/officeDocument/2006/relationships/hyperlink" Target="https://talan.bank.gov.ua/get-user-certificate/eNX2syuvkmaknLZzkyAP" TargetMode="External"/><Relationship Id="rId820" Type="http://schemas.openxmlformats.org/officeDocument/2006/relationships/hyperlink" Target="https://talan.bank.gov.ua/get-user-certificate/eNX2s7YszKjHrcIEloKo" TargetMode="External"/><Relationship Id="rId918" Type="http://schemas.openxmlformats.org/officeDocument/2006/relationships/hyperlink" Target="https://talan.bank.gov.ua/get-user-certificate/llcNE6wddCKaQQDUvySL" TargetMode="External"/><Relationship Id="rId252" Type="http://schemas.openxmlformats.org/officeDocument/2006/relationships/hyperlink" Target="https://talan.bank.gov.ua/get-user-certificate/eNX2s_8Cz8wpofuGwWNX" TargetMode="External"/><Relationship Id="rId47" Type="http://schemas.openxmlformats.org/officeDocument/2006/relationships/hyperlink" Target="https://talan.bank.gov.ua/get-user-certificate/eNX2sc7e9p27GoZsI5SH" TargetMode="External"/><Relationship Id="rId112" Type="http://schemas.openxmlformats.org/officeDocument/2006/relationships/hyperlink" Target="https://talan.bank.gov.ua/get-user-certificate/eNX2s18mKiLGB1Hqoqdv" TargetMode="External"/><Relationship Id="rId557" Type="http://schemas.openxmlformats.org/officeDocument/2006/relationships/hyperlink" Target="https://talan.bank.gov.ua/get-user-certificate/eNX2s9ICEUcXU5bu6Qq5" TargetMode="External"/><Relationship Id="rId764" Type="http://schemas.openxmlformats.org/officeDocument/2006/relationships/hyperlink" Target="https://talan.bank.gov.ua/get-user-certificate/eNX2stpXNbcljPr-5PAm" TargetMode="External"/><Relationship Id="rId196" Type="http://schemas.openxmlformats.org/officeDocument/2006/relationships/hyperlink" Target="https://talan.bank.gov.ua/get-user-certificate/eNX2s5EZjTvylqYPj_jp" TargetMode="External"/><Relationship Id="rId417" Type="http://schemas.openxmlformats.org/officeDocument/2006/relationships/hyperlink" Target="https://talan.bank.gov.ua/get-user-certificate/eNX2s4HcCNtUantoqs-p" TargetMode="External"/><Relationship Id="rId624" Type="http://schemas.openxmlformats.org/officeDocument/2006/relationships/hyperlink" Target="https://talan.bank.gov.ua/get-user-certificate/eNX2srVpFn65G8sxU5Gk" TargetMode="External"/><Relationship Id="rId831" Type="http://schemas.openxmlformats.org/officeDocument/2006/relationships/hyperlink" Target="https://talan.bank.gov.ua/get-user-certificate/eNX2ss5jw7CYA6cpwK5A" TargetMode="External"/><Relationship Id="rId263" Type="http://schemas.openxmlformats.org/officeDocument/2006/relationships/hyperlink" Target="https://talan.bank.gov.ua/get-user-certificate/eNX2sku_1a8McuerhcRh" TargetMode="External"/><Relationship Id="rId470" Type="http://schemas.openxmlformats.org/officeDocument/2006/relationships/hyperlink" Target="https://talan.bank.gov.ua/get-user-certificate/eNX2s2pUN7bFDtOtuuc4" TargetMode="External"/><Relationship Id="rId929" Type="http://schemas.openxmlformats.org/officeDocument/2006/relationships/printerSettings" Target="../printerSettings/printerSettings1.bin"/><Relationship Id="rId58" Type="http://schemas.openxmlformats.org/officeDocument/2006/relationships/hyperlink" Target="https://talan.bank.gov.ua/get-user-certificate/eNX2sCiZ0lqPMY5rH2_N" TargetMode="External"/><Relationship Id="rId123" Type="http://schemas.openxmlformats.org/officeDocument/2006/relationships/hyperlink" Target="https://talan.bank.gov.ua/get-user-certificate/eNX2sUTGUZZG-1IaLdJc" TargetMode="External"/><Relationship Id="rId330" Type="http://schemas.openxmlformats.org/officeDocument/2006/relationships/hyperlink" Target="https://talan.bank.gov.ua/get-user-certificate/eNX2sGdwsfrr1gIpPDAo" TargetMode="External"/><Relationship Id="rId568" Type="http://schemas.openxmlformats.org/officeDocument/2006/relationships/hyperlink" Target="https://talan.bank.gov.ua/get-user-certificate/eNX2sZJZHrVedTm_WpCN" TargetMode="External"/><Relationship Id="rId775" Type="http://schemas.openxmlformats.org/officeDocument/2006/relationships/hyperlink" Target="https://talan.bank.gov.ua/get-user-certificate/eNX2sG_7M5IR_58I0grf" TargetMode="External"/><Relationship Id="rId428" Type="http://schemas.openxmlformats.org/officeDocument/2006/relationships/hyperlink" Target="https://talan.bank.gov.ua/get-user-certificate/eNX2ssmQdcBpqYbhEnnh" TargetMode="External"/><Relationship Id="rId635" Type="http://schemas.openxmlformats.org/officeDocument/2006/relationships/hyperlink" Target="https://talan.bank.gov.ua/get-user-certificate/eNX2s2Xan2_2nLjkufvL" TargetMode="External"/><Relationship Id="rId842" Type="http://schemas.openxmlformats.org/officeDocument/2006/relationships/hyperlink" Target="https://talan.bank.gov.ua/get-user-certificate/eNX2s-30t_YLVwactBw4" TargetMode="External"/><Relationship Id="rId274" Type="http://schemas.openxmlformats.org/officeDocument/2006/relationships/hyperlink" Target="https://talan.bank.gov.ua/get-user-certificate/eNX2snIW5Ftc2sA12_S8" TargetMode="External"/><Relationship Id="rId481" Type="http://schemas.openxmlformats.org/officeDocument/2006/relationships/hyperlink" Target="https://talan.bank.gov.ua/get-user-certificate/eNX2ssZEbd-pCxG4AfdO" TargetMode="External"/><Relationship Id="rId702" Type="http://schemas.openxmlformats.org/officeDocument/2006/relationships/hyperlink" Target="https://talan.bank.gov.ua/get-user-certificate/eNX2sZWGh4N_pkHzWLrP" TargetMode="External"/><Relationship Id="rId69" Type="http://schemas.openxmlformats.org/officeDocument/2006/relationships/hyperlink" Target="https://talan.bank.gov.ua/get-user-certificate/eNX2sICHexvgCmZ2XRgP" TargetMode="External"/><Relationship Id="rId134" Type="http://schemas.openxmlformats.org/officeDocument/2006/relationships/hyperlink" Target="https://talan.bank.gov.ua/get-user-certificate/eNX2sFbYpcmhg93BFYTO" TargetMode="External"/><Relationship Id="rId579" Type="http://schemas.openxmlformats.org/officeDocument/2006/relationships/hyperlink" Target="https://talan.bank.gov.ua/get-user-certificate/eNX2sdf709Aig4HIVGQ2" TargetMode="External"/><Relationship Id="rId786" Type="http://schemas.openxmlformats.org/officeDocument/2006/relationships/hyperlink" Target="https://talan.bank.gov.ua/get-user-certificate/eNX2sMMYm0QZK6_Pe_HY" TargetMode="External"/><Relationship Id="rId341" Type="http://schemas.openxmlformats.org/officeDocument/2006/relationships/hyperlink" Target="https://talan.bank.gov.ua/get-user-certificate/eNX2sfkb1bgFvn1acvlH" TargetMode="External"/><Relationship Id="rId439" Type="http://schemas.openxmlformats.org/officeDocument/2006/relationships/hyperlink" Target="https://talan.bank.gov.ua/get-user-certificate/eNX2sSGV8wbyJkbNMmcb" TargetMode="External"/><Relationship Id="rId646" Type="http://schemas.openxmlformats.org/officeDocument/2006/relationships/hyperlink" Target="https://talan.bank.gov.ua/get-user-certificate/eNX2sY4_HHrhkGGDs5KX" TargetMode="External"/><Relationship Id="rId201" Type="http://schemas.openxmlformats.org/officeDocument/2006/relationships/hyperlink" Target="https://talan.bank.gov.ua/get-user-certificate/eNX2sWN8yHz4SUNg_29n" TargetMode="External"/><Relationship Id="rId285" Type="http://schemas.openxmlformats.org/officeDocument/2006/relationships/hyperlink" Target="https://talan.bank.gov.ua/get-user-certificate/eNX2sTrN0iiu8Xtsjnhh" TargetMode="External"/><Relationship Id="rId506" Type="http://schemas.openxmlformats.org/officeDocument/2006/relationships/hyperlink" Target="https://talan.bank.gov.ua/get-user-certificate/eNX2svCZPzfq_pYs7-G8" TargetMode="External"/><Relationship Id="rId853" Type="http://schemas.openxmlformats.org/officeDocument/2006/relationships/hyperlink" Target="https://talan.bank.gov.ua/get-user-certificate/eNX2sp8O7BgSzWldIxOB" TargetMode="External"/><Relationship Id="rId492" Type="http://schemas.openxmlformats.org/officeDocument/2006/relationships/hyperlink" Target="https://talan.bank.gov.ua/get-user-certificate/eNX2sJz008FqKlCZvZZk" TargetMode="External"/><Relationship Id="rId713" Type="http://schemas.openxmlformats.org/officeDocument/2006/relationships/hyperlink" Target="https://talan.bank.gov.ua/get-user-certificate/eNX2sZEWp2HPc7l9LPAU" TargetMode="External"/><Relationship Id="rId797" Type="http://schemas.openxmlformats.org/officeDocument/2006/relationships/hyperlink" Target="https://talan.bank.gov.ua/get-user-certificate/eNX2suCb28JcJLEERb_z" TargetMode="External"/><Relationship Id="rId920" Type="http://schemas.openxmlformats.org/officeDocument/2006/relationships/hyperlink" Target="https://talan.bank.gov.ua/get-user-certificate/sfcJ5X-0sBX0PwQuzm2G" TargetMode="External"/><Relationship Id="rId145" Type="http://schemas.openxmlformats.org/officeDocument/2006/relationships/hyperlink" Target="https://talan.bank.gov.ua/get-user-certificate/eNX2stpGPF2za428b6Hl" TargetMode="External"/><Relationship Id="rId352" Type="http://schemas.openxmlformats.org/officeDocument/2006/relationships/hyperlink" Target="https://talan.bank.gov.ua/get-user-certificate/eNX2smSUSWHIyhzyvysw" TargetMode="External"/><Relationship Id="rId212" Type="http://schemas.openxmlformats.org/officeDocument/2006/relationships/hyperlink" Target="https://talan.bank.gov.ua/get-user-certificate/eNX2sn7Uc50lH3QNMSqF" TargetMode="External"/><Relationship Id="rId657" Type="http://schemas.openxmlformats.org/officeDocument/2006/relationships/hyperlink" Target="https://talan.bank.gov.ua/get-user-certificate/eNX2sjI0moihSIHGFefn" TargetMode="External"/><Relationship Id="rId864" Type="http://schemas.openxmlformats.org/officeDocument/2006/relationships/hyperlink" Target="https://talan.bank.gov.ua/get-user-certificate/eNX2sHcBAvHsVxMiZzZX" TargetMode="External"/><Relationship Id="rId296" Type="http://schemas.openxmlformats.org/officeDocument/2006/relationships/hyperlink" Target="https://talan.bank.gov.ua/get-user-certificate/eNX2s06FF3s6Oq1SdqEs" TargetMode="External"/><Relationship Id="rId517" Type="http://schemas.openxmlformats.org/officeDocument/2006/relationships/hyperlink" Target="https://talan.bank.gov.ua/get-user-certificate/eNX2sCBvUD2Xf5lKH-zE" TargetMode="External"/><Relationship Id="rId724" Type="http://schemas.openxmlformats.org/officeDocument/2006/relationships/hyperlink" Target="https://talan.bank.gov.ua/get-user-certificate/eNX2sFy0Tc1c3kU_L6aE" TargetMode="External"/><Relationship Id="rId60" Type="http://schemas.openxmlformats.org/officeDocument/2006/relationships/hyperlink" Target="https://talan.bank.gov.ua/get-user-certificate/eNX2sZZTWFc78c4lq29q" TargetMode="External"/><Relationship Id="rId156" Type="http://schemas.openxmlformats.org/officeDocument/2006/relationships/hyperlink" Target="https://talan.bank.gov.ua/get-user-certificate/eNX2s_FSI1p6B1_g0-KI" TargetMode="External"/><Relationship Id="rId363" Type="http://schemas.openxmlformats.org/officeDocument/2006/relationships/hyperlink" Target="https://talan.bank.gov.ua/get-user-certificate/eNX2sQx0JBZmNR821KC0" TargetMode="External"/><Relationship Id="rId570" Type="http://schemas.openxmlformats.org/officeDocument/2006/relationships/hyperlink" Target="https://talan.bank.gov.ua/get-user-certificate/eNX2sJvlepfPVbo-2VAV" TargetMode="External"/><Relationship Id="rId223" Type="http://schemas.openxmlformats.org/officeDocument/2006/relationships/hyperlink" Target="https://talan.bank.gov.ua/get-user-certificate/eNX2sZxOli6v-vQK3wVD" TargetMode="External"/><Relationship Id="rId430" Type="http://schemas.openxmlformats.org/officeDocument/2006/relationships/hyperlink" Target="https://talan.bank.gov.ua/get-user-certificate/eNX2swOr3JCHGmMhbGmn" TargetMode="External"/><Relationship Id="rId668" Type="http://schemas.openxmlformats.org/officeDocument/2006/relationships/hyperlink" Target="https://talan.bank.gov.ua/get-user-certificate/eNX2sQg28HYZEdlxafiw" TargetMode="External"/><Relationship Id="rId875" Type="http://schemas.openxmlformats.org/officeDocument/2006/relationships/hyperlink" Target="https://talan.bank.gov.ua/get-user-certificate/eNX2syMo_VbCGe3jhbVw" TargetMode="External"/><Relationship Id="rId18" Type="http://schemas.openxmlformats.org/officeDocument/2006/relationships/hyperlink" Target="https://talan.bank.gov.ua/get-user-certificate/eNX2sHmBj2A3TyFPZUnZ" TargetMode="External"/><Relationship Id="rId528" Type="http://schemas.openxmlformats.org/officeDocument/2006/relationships/hyperlink" Target="https://talan.bank.gov.ua/get-user-certificate/eNX2s53ua5Twi1tKz83k" TargetMode="External"/><Relationship Id="rId735" Type="http://schemas.openxmlformats.org/officeDocument/2006/relationships/hyperlink" Target="https://talan.bank.gov.ua/get-user-certificate/eNX2sP2gJh320PaUU14A" TargetMode="External"/><Relationship Id="rId167" Type="http://schemas.openxmlformats.org/officeDocument/2006/relationships/hyperlink" Target="https://talan.bank.gov.ua/get-user-certificate/eNX2sNaMhjGg85dyBmWj" TargetMode="External"/><Relationship Id="rId374" Type="http://schemas.openxmlformats.org/officeDocument/2006/relationships/hyperlink" Target="https://talan.bank.gov.ua/get-user-certificate/eNX2syPPfzVAGeWRcepr" TargetMode="External"/><Relationship Id="rId581" Type="http://schemas.openxmlformats.org/officeDocument/2006/relationships/hyperlink" Target="https://talan.bank.gov.ua/get-user-certificate/eNX2sFcxBQHajTPhHARG" TargetMode="External"/><Relationship Id="rId71" Type="http://schemas.openxmlformats.org/officeDocument/2006/relationships/hyperlink" Target="https://talan.bank.gov.ua/get-user-certificate/eNX2sNi9_aVihJW0DH4_" TargetMode="External"/><Relationship Id="rId234" Type="http://schemas.openxmlformats.org/officeDocument/2006/relationships/hyperlink" Target="https://talan.bank.gov.ua/get-user-certificate/eNX2sfMUF5YihKAF-4cw" TargetMode="External"/><Relationship Id="rId679" Type="http://schemas.openxmlformats.org/officeDocument/2006/relationships/hyperlink" Target="https://talan.bank.gov.ua/get-user-certificate/eNX2sn1arVxDs4pbElP9" TargetMode="External"/><Relationship Id="rId802" Type="http://schemas.openxmlformats.org/officeDocument/2006/relationships/hyperlink" Target="https://talan.bank.gov.ua/get-user-certificate/eNX2sQCzepY7DfqeiYJy" TargetMode="External"/><Relationship Id="rId886" Type="http://schemas.openxmlformats.org/officeDocument/2006/relationships/hyperlink" Target="https://talan.bank.gov.ua/get-user-certificate/eNX2s56rVMJpAqJhBb58" TargetMode="External"/><Relationship Id="rId2" Type="http://schemas.openxmlformats.org/officeDocument/2006/relationships/hyperlink" Target="https://talan.bank.gov.ua/get-user-certificate/eNX2sFkk4omv65H-xmJC" TargetMode="External"/><Relationship Id="rId29" Type="http://schemas.openxmlformats.org/officeDocument/2006/relationships/hyperlink" Target="https://talan.bank.gov.ua/get-user-certificate/eNX2sj91NitQHm44ooDY" TargetMode="External"/><Relationship Id="rId441" Type="http://schemas.openxmlformats.org/officeDocument/2006/relationships/hyperlink" Target="https://talan.bank.gov.ua/get-user-certificate/eNX2siYEfxZLxXGxYcF-" TargetMode="External"/><Relationship Id="rId539" Type="http://schemas.openxmlformats.org/officeDocument/2006/relationships/hyperlink" Target="https://talan.bank.gov.ua/get-user-certificate/eNX2saCPQd6GN1btEFmI" TargetMode="External"/><Relationship Id="rId746" Type="http://schemas.openxmlformats.org/officeDocument/2006/relationships/hyperlink" Target="https://talan.bank.gov.ua/get-user-certificate/eNX2sRwuhEXJs_L_m1UG" TargetMode="External"/><Relationship Id="rId178" Type="http://schemas.openxmlformats.org/officeDocument/2006/relationships/hyperlink" Target="https://talan.bank.gov.ua/get-user-certificate/eNX2s5X0E3dmrD02eV-v" TargetMode="External"/><Relationship Id="rId301" Type="http://schemas.openxmlformats.org/officeDocument/2006/relationships/hyperlink" Target="https://talan.bank.gov.ua/get-user-certificate/eNX2si10VZjSA9oMVy9c" TargetMode="External"/><Relationship Id="rId82" Type="http://schemas.openxmlformats.org/officeDocument/2006/relationships/hyperlink" Target="https://talan.bank.gov.ua/get-user-certificate/eNX2sww4YzFIHhqDFoU8" TargetMode="External"/><Relationship Id="rId385" Type="http://schemas.openxmlformats.org/officeDocument/2006/relationships/hyperlink" Target="https://talan.bank.gov.ua/get-user-certificate/eNX2sr7IhTpwSKdsfYM9" TargetMode="External"/><Relationship Id="rId592" Type="http://schemas.openxmlformats.org/officeDocument/2006/relationships/hyperlink" Target="https://talan.bank.gov.ua/get-user-certificate/eNX2sUto0MkoHunR2v2a" TargetMode="External"/><Relationship Id="rId606" Type="http://schemas.openxmlformats.org/officeDocument/2006/relationships/hyperlink" Target="https://talan.bank.gov.ua/get-user-certificate/eNX2shNc4rGWkqm5AEIC" TargetMode="External"/><Relationship Id="rId813" Type="http://schemas.openxmlformats.org/officeDocument/2006/relationships/hyperlink" Target="https://talan.bank.gov.ua/get-user-certificate/eNX2sjyXJR1s8Sbwp1Sv" TargetMode="External"/><Relationship Id="rId245" Type="http://schemas.openxmlformats.org/officeDocument/2006/relationships/hyperlink" Target="https://talan.bank.gov.ua/get-user-certificate/eNX2spltaaOAcfH7tTTE" TargetMode="External"/><Relationship Id="rId452" Type="http://schemas.openxmlformats.org/officeDocument/2006/relationships/hyperlink" Target="https://talan.bank.gov.ua/get-user-certificate/eNX2shMlGHjytoVmJBdk" TargetMode="External"/><Relationship Id="rId897" Type="http://schemas.openxmlformats.org/officeDocument/2006/relationships/hyperlink" Target="https://talan.bank.gov.ua/get-user-certificate/eNX2sMQZLdkX3_yK8Wb_" TargetMode="External"/><Relationship Id="rId105" Type="http://schemas.openxmlformats.org/officeDocument/2006/relationships/hyperlink" Target="https://talan.bank.gov.ua/get-user-certificate/eNX2sV71vOm5AVpnzE_8" TargetMode="External"/><Relationship Id="rId312" Type="http://schemas.openxmlformats.org/officeDocument/2006/relationships/hyperlink" Target="https://talan.bank.gov.ua/get-user-certificate/eNX2syRvamf0f6w1KVSN" TargetMode="External"/><Relationship Id="rId757" Type="http://schemas.openxmlformats.org/officeDocument/2006/relationships/hyperlink" Target="https://talan.bank.gov.ua/get-user-certificate/eNX2sG5V3RVRyhnX44mP" TargetMode="External"/><Relationship Id="rId93" Type="http://schemas.openxmlformats.org/officeDocument/2006/relationships/hyperlink" Target="https://talan.bank.gov.ua/get-user-certificate/eNX2s58emzsRHif5k_jf" TargetMode="External"/><Relationship Id="rId189" Type="http://schemas.openxmlformats.org/officeDocument/2006/relationships/hyperlink" Target="https://talan.bank.gov.ua/get-user-certificate/eNX2sKh9570bdpjQQ1Pf" TargetMode="External"/><Relationship Id="rId396" Type="http://schemas.openxmlformats.org/officeDocument/2006/relationships/hyperlink" Target="https://talan.bank.gov.ua/get-user-certificate/eNX2sZBT1aHeBBb5huFh" TargetMode="External"/><Relationship Id="rId617" Type="http://schemas.openxmlformats.org/officeDocument/2006/relationships/hyperlink" Target="https://talan.bank.gov.ua/get-user-certificate/eNX2sjxehO2k0_SrR1FM" TargetMode="External"/><Relationship Id="rId824" Type="http://schemas.openxmlformats.org/officeDocument/2006/relationships/hyperlink" Target="https://talan.bank.gov.ua/get-user-certificate/eNX2sg2VsQC0zmhl7cns" TargetMode="External"/><Relationship Id="rId256" Type="http://schemas.openxmlformats.org/officeDocument/2006/relationships/hyperlink" Target="https://talan.bank.gov.ua/get-user-certificate/eNX2s5g63UQ90xQfFHsZ" TargetMode="External"/><Relationship Id="rId463" Type="http://schemas.openxmlformats.org/officeDocument/2006/relationships/hyperlink" Target="https://talan.bank.gov.ua/get-user-certificate/eNX2sx9R8VVr46Y3BaXm" TargetMode="External"/><Relationship Id="rId670" Type="http://schemas.openxmlformats.org/officeDocument/2006/relationships/hyperlink" Target="https://talan.bank.gov.ua/get-user-certificate/eNX2s1aL7-38rpMglp_Q" TargetMode="External"/><Relationship Id="rId116" Type="http://schemas.openxmlformats.org/officeDocument/2006/relationships/hyperlink" Target="https://talan.bank.gov.ua/get-user-certificate/eNX2s19i9G2ScbI6-dLj" TargetMode="External"/><Relationship Id="rId323" Type="http://schemas.openxmlformats.org/officeDocument/2006/relationships/hyperlink" Target="https://talan.bank.gov.ua/get-user-certificate/eNX2sFhRfjCP68cfHekP" TargetMode="External"/><Relationship Id="rId530" Type="http://schemas.openxmlformats.org/officeDocument/2006/relationships/hyperlink" Target="https://talan.bank.gov.ua/get-user-certificate/eNX2sQVSns2nsyyqf15y" TargetMode="External"/><Relationship Id="rId768" Type="http://schemas.openxmlformats.org/officeDocument/2006/relationships/hyperlink" Target="https://talan.bank.gov.ua/get-user-certificate/eNX2sq3DZXHZIz4tordg" TargetMode="External"/><Relationship Id="rId20" Type="http://schemas.openxmlformats.org/officeDocument/2006/relationships/hyperlink" Target="https://talan.bank.gov.ua/get-user-certificate/eNX2s9f-OmBNHTJnXdSO" TargetMode="External"/><Relationship Id="rId628" Type="http://schemas.openxmlformats.org/officeDocument/2006/relationships/hyperlink" Target="https://talan.bank.gov.ua/get-user-certificate/eNX2sLcPMeAsMlv7aXl4" TargetMode="External"/><Relationship Id="rId835" Type="http://schemas.openxmlformats.org/officeDocument/2006/relationships/hyperlink" Target="https://talan.bank.gov.ua/get-user-certificate/eNX2sS56shGOIEcGDysN" TargetMode="External"/><Relationship Id="rId267" Type="http://schemas.openxmlformats.org/officeDocument/2006/relationships/hyperlink" Target="https://talan.bank.gov.ua/get-user-certificate/eNX2sW4vVq_FfaluWAVy" TargetMode="External"/><Relationship Id="rId474" Type="http://schemas.openxmlformats.org/officeDocument/2006/relationships/hyperlink" Target="https://talan.bank.gov.ua/get-user-certificate/eNX2sL18qwW-UNb19y26" TargetMode="External"/><Relationship Id="rId127" Type="http://schemas.openxmlformats.org/officeDocument/2006/relationships/hyperlink" Target="https://talan.bank.gov.ua/get-user-certificate/eNX2sQxWF8FYnz_HvKbW" TargetMode="External"/><Relationship Id="rId681" Type="http://schemas.openxmlformats.org/officeDocument/2006/relationships/hyperlink" Target="https://talan.bank.gov.ua/get-user-certificate/eNX2sQHGtUiY2yOC6DHH" TargetMode="External"/><Relationship Id="rId779" Type="http://schemas.openxmlformats.org/officeDocument/2006/relationships/hyperlink" Target="https://talan.bank.gov.ua/get-user-certificate/eNX2st_zS61pv4Ruqa95" TargetMode="External"/><Relationship Id="rId902" Type="http://schemas.openxmlformats.org/officeDocument/2006/relationships/hyperlink" Target="https://talan.bank.gov.ua/get-user-certificate/eNX2s056qUckKm4ucoQ7" TargetMode="External"/><Relationship Id="rId31" Type="http://schemas.openxmlformats.org/officeDocument/2006/relationships/hyperlink" Target="https://talan.bank.gov.ua/get-user-certificate/eNX2sacrKXWEw8p7qPud" TargetMode="External"/><Relationship Id="rId334" Type="http://schemas.openxmlformats.org/officeDocument/2006/relationships/hyperlink" Target="https://talan.bank.gov.ua/get-user-certificate/eNX2sUKa5ZTSzVNZymm1" TargetMode="External"/><Relationship Id="rId541" Type="http://schemas.openxmlformats.org/officeDocument/2006/relationships/hyperlink" Target="https://talan.bank.gov.ua/get-user-certificate/eNX2sWVFGZYoV_IZgWA4" TargetMode="External"/><Relationship Id="rId639" Type="http://schemas.openxmlformats.org/officeDocument/2006/relationships/hyperlink" Target="https://talan.bank.gov.ua/get-user-certificate/eNX2soaksa5Tfs0PNbiG" TargetMode="External"/><Relationship Id="rId180" Type="http://schemas.openxmlformats.org/officeDocument/2006/relationships/hyperlink" Target="https://talan.bank.gov.ua/get-user-certificate/eNX2slEwh2BfvKXSppL5" TargetMode="External"/><Relationship Id="rId278" Type="http://schemas.openxmlformats.org/officeDocument/2006/relationships/hyperlink" Target="https://talan.bank.gov.ua/get-user-certificate/eNX2sBmgDUrIfqyW6ygL" TargetMode="External"/><Relationship Id="rId401" Type="http://schemas.openxmlformats.org/officeDocument/2006/relationships/hyperlink" Target="https://talan.bank.gov.ua/get-user-certificate/eNX2sLVfPgtmIfM_I2dz" TargetMode="External"/><Relationship Id="rId846" Type="http://schemas.openxmlformats.org/officeDocument/2006/relationships/hyperlink" Target="https://talan.bank.gov.ua/get-user-certificate/eNX2sWUATcPTBEO7w88z" TargetMode="External"/><Relationship Id="rId485" Type="http://schemas.openxmlformats.org/officeDocument/2006/relationships/hyperlink" Target="https://talan.bank.gov.ua/get-user-certificate/eNX2sF021LkGplQFHhBr" TargetMode="External"/><Relationship Id="rId692" Type="http://schemas.openxmlformats.org/officeDocument/2006/relationships/hyperlink" Target="https://talan.bank.gov.ua/get-user-certificate/eNX2sC7IDnCLPXGDE4Yo" TargetMode="External"/><Relationship Id="rId706" Type="http://schemas.openxmlformats.org/officeDocument/2006/relationships/hyperlink" Target="https://talan.bank.gov.ua/get-user-certificate/eNX2srGzPIV9kIAKf68K" TargetMode="External"/><Relationship Id="rId913" Type="http://schemas.openxmlformats.org/officeDocument/2006/relationships/hyperlink" Target="https://talan.bank.gov.ua/get-user-certificate/llcNE28cF7Jknie0g1pD" TargetMode="External"/><Relationship Id="rId42" Type="http://schemas.openxmlformats.org/officeDocument/2006/relationships/hyperlink" Target="https://talan.bank.gov.ua/get-user-certificate/eNX2sxKdleyPEyDE1KAh" TargetMode="External"/><Relationship Id="rId138" Type="http://schemas.openxmlformats.org/officeDocument/2006/relationships/hyperlink" Target="https://talan.bank.gov.ua/get-user-certificate/eNX2s7C1u8IdomKPgdJo" TargetMode="External"/><Relationship Id="rId345" Type="http://schemas.openxmlformats.org/officeDocument/2006/relationships/hyperlink" Target="https://talan.bank.gov.ua/get-user-certificate/eNX2sghBeGmg-VgnWyRu" TargetMode="External"/><Relationship Id="rId552" Type="http://schemas.openxmlformats.org/officeDocument/2006/relationships/hyperlink" Target="https://talan.bank.gov.ua/get-user-certificate/eNX2slq7_p3dBHaWo3IV" TargetMode="External"/><Relationship Id="rId191" Type="http://schemas.openxmlformats.org/officeDocument/2006/relationships/hyperlink" Target="https://talan.bank.gov.ua/get-user-certificate/eNX2sTeVnZzgNcbrFhER" TargetMode="External"/><Relationship Id="rId205" Type="http://schemas.openxmlformats.org/officeDocument/2006/relationships/hyperlink" Target="https://talan.bank.gov.ua/get-user-certificate/eNX2sfYTYmYSjeXJQUY0" TargetMode="External"/><Relationship Id="rId412" Type="http://schemas.openxmlformats.org/officeDocument/2006/relationships/hyperlink" Target="https://talan.bank.gov.ua/get-user-certificate/eNX2sfk-kioe_ObHYohB" TargetMode="External"/><Relationship Id="rId857" Type="http://schemas.openxmlformats.org/officeDocument/2006/relationships/hyperlink" Target="https://talan.bank.gov.ua/get-user-certificate/eNX2s5YdzCiHtad8yRzo" TargetMode="External"/><Relationship Id="rId289" Type="http://schemas.openxmlformats.org/officeDocument/2006/relationships/hyperlink" Target="https://talan.bank.gov.ua/get-user-certificate/eNX2s51dvMm2sZ6HhgMW" TargetMode="External"/><Relationship Id="rId496" Type="http://schemas.openxmlformats.org/officeDocument/2006/relationships/hyperlink" Target="https://talan.bank.gov.ua/get-user-certificate/eNX2srN0la0bgzZm98Gx" TargetMode="External"/><Relationship Id="rId717" Type="http://schemas.openxmlformats.org/officeDocument/2006/relationships/hyperlink" Target="https://talan.bank.gov.ua/get-user-certificate/eNX2s3pl6GLOxhPP8lKc" TargetMode="External"/><Relationship Id="rId924" Type="http://schemas.openxmlformats.org/officeDocument/2006/relationships/hyperlink" Target="https://talan.bank.gov.ua/get-user-certificate/sfcJ5QKYCv6WoBW7e-wi" TargetMode="External"/><Relationship Id="rId53" Type="http://schemas.openxmlformats.org/officeDocument/2006/relationships/hyperlink" Target="https://talan.bank.gov.ua/get-user-certificate/eNX2szaP8GzV3rG1GpPu" TargetMode="External"/><Relationship Id="rId149" Type="http://schemas.openxmlformats.org/officeDocument/2006/relationships/hyperlink" Target="https://talan.bank.gov.ua/get-user-certificate/eNX2ssCtZ1jt67OG_Jd1" TargetMode="External"/><Relationship Id="rId356" Type="http://schemas.openxmlformats.org/officeDocument/2006/relationships/hyperlink" Target="https://talan.bank.gov.ua/get-user-certificate/eNX2s3-YqqtR_VEsY441" TargetMode="External"/><Relationship Id="rId563" Type="http://schemas.openxmlformats.org/officeDocument/2006/relationships/hyperlink" Target="https://talan.bank.gov.ua/get-user-certificate/eNX2svafCgYzAqfxcnGL" TargetMode="External"/><Relationship Id="rId770" Type="http://schemas.openxmlformats.org/officeDocument/2006/relationships/hyperlink" Target="https://talan.bank.gov.ua/get-user-certificate/eNX2sCFY20b-gPyZn2tP" TargetMode="External"/><Relationship Id="rId216" Type="http://schemas.openxmlformats.org/officeDocument/2006/relationships/hyperlink" Target="https://talan.bank.gov.ua/get-user-certificate/eNX2sEUGdugtZLf4_efl" TargetMode="External"/><Relationship Id="rId423" Type="http://schemas.openxmlformats.org/officeDocument/2006/relationships/hyperlink" Target="https://talan.bank.gov.ua/get-user-certificate/eNX2soz7QQTsOSCp56Ni" TargetMode="External"/><Relationship Id="rId868" Type="http://schemas.openxmlformats.org/officeDocument/2006/relationships/hyperlink" Target="https://talan.bank.gov.ua/get-user-certificate/eNX2sHLwoVWk9tH9MsGw" TargetMode="External"/><Relationship Id="rId630" Type="http://schemas.openxmlformats.org/officeDocument/2006/relationships/hyperlink" Target="https://talan.bank.gov.ua/get-user-certificate/eNX2soHokUDljb9hTuaN" TargetMode="External"/><Relationship Id="rId728" Type="http://schemas.openxmlformats.org/officeDocument/2006/relationships/hyperlink" Target="https://talan.bank.gov.ua/get-user-certificate/eNX2sHVx4Mq4k85CRJ78" TargetMode="External"/><Relationship Id="rId64" Type="http://schemas.openxmlformats.org/officeDocument/2006/relationships/hyperlink" Target="https://talan.bank.gov.ua/get-user-certificate/eNX2soF8m1RKNkz1yRkP" TargetMode="External"/><Relationship Id="rId367" Type="http://schemas.openxmlformats.org/officeDocument/2006/relationships/hyperlink" Target="https://talan.bank.gov.ua/get-user-certificate/eNX2sqS367VsaKsmTTe7" TargetMode="External"/><Relationship Id="rId574" Type="http://schemas.openxmlformats.org/officeDocument/2006/relationships/hyperlink" Target="https://talan.bank.gov.ua/get-user-certificate/eNX2sxYQsMU-F6RTyA_c" TargetMode="External"/><Relationship Id="rId227" Type="http://schemas.openxmlformats.org/officeDocument/2006/relationships/hyperlink" Target="https://talan.bank.gov.ua/get-user-certificate/eNX2sk3oBD6Ug1Y9y9kJ" TargetMode="External"/><Relationship Id="rId781" Type="http://schemas.openxmlformats.org/officeDocument/2006/relationships/hyperlink" Target="https://talan.bank.gov.ua/get-user-certificate/eNX2smxDnVhzAbqJ4Ngu" TargetMode="External"/><Relationship Id="rId879" Type="http://schemas.openxmlformats.org/officeDocument/2006/relationships/hyperlink" Target="https://talan.bank.gov.ua/get-user-certificate/eNX2scIJ413HnEOxXSbm" TargetMode="External"/><Relationship Id="rId434" Type="http://schemas.openxmlformats.org/officeDocument/2006/relationships/hyperlink" Target="https://talan.bank.gov.ua/get-user-certificate/eNX2scMrYKlL58sUyFy_" TargetMode="External"/><Relationship Id="rId641" Type="http://schemas.openxmlformats.org/officeDocument/2006/relationships/hyperlink" Target="https://talan.bank.gov.ua/get-user-certificate/eNX2s4wBWpbNnIb8zK_h" TargetMode="External"/><Relationship Id="rId739" Type="http://schemas.openxmlformats.org/officeDocument/2006/relationships/hyperlink" Target="https://talan.bank.gov.ua/get-user-certificate/eNX2sm-yX4XCO_fkemn4" TargetMode="External"/><Relationship Id="rId280" Type="http://schemas.openxmlformats.org/officeDocument/2006/relationships/hyperlink" Target="https://talan.bank.gov.ua/get-user-certificate/eNX2s5Tc35ylWDNwv0m3" TargetMode="External"/><Relationship Id="rId501" Type="http://schemas.openxmlformats.org/officeDocument/2006/relationships/hyperlink" Target="https://talan.bank.gov.ua/get-user-certificate/eNX2sLW0zDwzh42fS6bT" TargetMode="External"/><Relationship Id="rId75" Type="http://schemas.openxmlformats.org/officeDocument/2006/relationships/hyperlink" Target="https://talan.bank.gov.ua/get-user-certificate/eNX2s5uc7jCao47b5YKu" TargetMode="External"/><Relationship Id="rId140" Type="http://schemas.openxmlformats.org/officeDocument/2006/relationships/hyperlink" Target="https://talan.bank.gov.ua/get-user-certificate/eNX2s9N6BM8mcNmrZ0hA" TargetMode="External"/><Relationship Id="rId378" Type="http://schemas.openxmlformats.org/officeDocument/2006/relationships/hyperlink" Target="https://talan.bank.gov.ua/get-user-certificate/eNX2soPbd4Iq-3gOprP0" TargetMode="External"/><Relationship Id="rId585" Type="http://schemas.openxmlformats.org/officeDocument/2006/relationships/hyperlink" Target="https://talan.bank.gov.ua/get-user-certificate/eNX2smnnOD_g0-i_drTB" TargetMode="External"/><Relationship Id="rId792" Type="http://schemas.openxmlformats.org/officeDocument/2006/relationships/hyperlink" Target="https://talan.bank.gov.ua/get-user-certificate/eNX2sHAxEygUGGU1jICw" TargetMode="External"/><Relationship Id="rId806" Type="http://schemas.openxmlformats.org/officeDocument/2006/relationships/hyperlink" Target="https://talan.bank.gov.ua/get-user-certificate/eNX2sGCHVz-x7HL0Kthn" TargetMode="External"/><Relationship Id="rId6" Type="http://schemas.openxmlformats.org/officeDocument/2006/relationships/hyperlink" Target="https://talan.bank.gov.ua/get-user-certificate/eNX2sscH05UspD07qT4z" TargetMode="External"/><Relationship Id="rId238" Type="http://schemas.openxmlformats.org/officeDocument/2006/relationships/hyperlink" Target="https://talan.bank.gov.ua/get-user-certificate/eNX2sAeITo3FqV2lda7O" TargetMode="External"/><Relationship Id="rId445" Type="http://schemas.openxmlformats.org/officeDocument/2006/relationships/hyperlink" Target="https://talan.bank.gov.ua/get-user-certificate/eNX2s1R48vT1JxCIKcxT" TargetMode="External"/><Relationship Id="rId652" Type="http://schemas.openxmlformats.org/officeDocument/2006/relationships/hyperlink" Target="https://talan.bank.gov.ua/get-user-certificate/eNX2sD8lfzFx8FwXYVnM" TargetMode="External"/><Relationship Id="rId291" Type="http://schemas.openxmlformats.org/officeDocument/2006/relationships/hyperlink" Target="https://talan.bank.gov.ua/get-user-certificate/eNX2sKSmFHlGagxVvuqq" TargetMode="External"/><Relationship Id="rId305" Type="http://schemas.openxmlformats.org/officeDocument/2006/relationships/hyperlink" Target="https://talan.bank.gov.ua/get-user-certificate/eNX2sKM7712rjOk94zHA" TargetMode="External"/><Relationship Id="rId512" Type="http://schemas.openxmlformats.org/officeDocument/2006/relationships/hyperlink" Target="https://talan.bank.gov.ua/get-user-certificate/eNX2sv41jxq9tIxStfDf" TargetMode="External"/><Relationship Id="rId86" Type="http://schemas.openxmlformats.org/officeDocument/2006/relationships/hyperlink" Target="https://talan.bank.gov.ua/get-user-certificate/eNX2sUNdQ25TSEEysQ0Z" TargetMode="External"/><Relationship Id="rId151" Type="http://schemas.openxmlformats.org/officeDocument/2006/relationships/hyperlink" Target="https://talan.bank.gov.ua/get-user-certificate/eNX2sePUqM_QI6fMzhKC" TargetMode="External"/><Relationship Id="rId389" Type="http://schemas.openxmlformats.org/officeDocument/2006/relationships/hyperlink" Target="https://talan.bank.gov.ua/get-user-certificate/eNX2suFyCoH2joLLPLxA" TargetMode="External"/><Relationship Id="rId596" Type="http://schemas.openxmlformats.org/officeDocument/2006/relationships/hyperlink" Target="https://talan.bank.gov.ua/get-user-certificate/eNX2sjRDzy301h_K8Mf0" TargetMode="External"/><Relationship Id="rId817" Type="http://schemas.openxmlformats.org/officeDocument/2006/relationships/hyperlink" Target="https://talan.bank.gov.ua/get-user-certificate/eNX2sdX8Ri2CcQNTN4O0" TargetMode="External"/><Relationship Id="rId249" Type="http://schemas.openxmlformats.org/officeDocument/2006/relationships/hyperlink" Target="https://talan.bank.gov.ua/get-user-certificate/eNX2s0-80pqFye9On2uR" TargetMode="External"/><Relationship Id="rId456" Type="http://schemas.openxmlformats.org/officeDocument/2006/relationships/hyperlink" Target="https://talan.bank.gov.ua/get-user-certificate/eNX2sZ0mYLvS7j2aODMH" TargetMode="External"/><Relationship Id="rId663" Type="http://schemas.openxmlformats.org/officeDocument/2006/relationships/hyperlink" Target="https://talan.bank.gov.ua/get-user-certificate/eNX2s1wq0ovvJqq-vYz2" TargetMode="External"/><Relationship Id="rId870" Type="http://schemas.openxmlformats.org/officeDocument/2006/relationships/hyperlink" Target="https://talan.bank.gov.ua/get-user-certificate/eNX2sWU0R3SciyT9_uQ0" TargetMode="External"/><Relationship Id="rId13" Type="http://schemas.openxmlformats.org/officeDocument/2006/relationships/hyperlink" Target="https://talan.bank.gov.ua/get-user-certificate/eNX2sTGG4CWThoSVbGoz" TargetMode="External"/><Relationship Id="rId109" Type="http://schemas.openxmlformats.org/officeDocument/2006/relationships/hyperlink" Target="https://talan.bank.gov.ua/get-user-certificate/eNX2sJqHfMHriJrn1eF0" TargetMode="External"/><Relationship Id="rId316" Type="http://schemas.openxmlformats.org/officeDocument/2006/relationships/hyperlink" Target="https://talan.bank.gov.ua/get-user-certificate/eNX2sJ8EI9MveDf5iBda" TargetMode="External"/><Relationship Id="rId523" Type="http://schemas.openxmlformats.org/officeDocument/2006/relationships/hyperlink" Target="https://talan.bank.gov.ua/get-user-certificate/eNX2sqtweauexuWLK4To" TargetMode="External"/><Relationship Id="rId97" Type="http://schemas.openxmlformats.org/officeDocument/2006/relationships/hyperlink" Target="https://talan.bank.gov.ua/get-user-certificate/eNX2sCFeHzixBO16ZgQ_" TargetMode="External"/><Relationship Id="rId730" Type="http://schemas.openxmlformats.org/officeDocument/2006/relationships/hyperlink" Target="https://talan.bank.gov.ua/get-user-certificate/eNX2sRled4hNa6Kv3ONP" TargetMode="External"/><Relationship Id="rId828" Type="http://schemas.openxmlformats.org/officeDocument/2006/relationships/hyperlink" Target="https://talan.bank.gov.ua/get-user-certificate/eNX2saf6xlw9rANYcmCd" TargetMode="External"/><Relationship Id="rId162" Type="http://schemas.openxmlformats.org/officeDocument/2006/relationships/hyperlink" Target="https://talan.bank.gov.ua/get-user-certificate/eNX2sengHzY8BWxuVx9_" TargetMode="External"/><Relationship Id="rId467" Type="http://schemas.openxmlformats.org/officeDocument/2006/relationships/hyperlink" Target="https://talan.bank.gov.ua/get-user-certificate/eNX2s7Ck5PA20V9TSQZE" TargetMode="External"/><Relationship Id="rId674" Type="http://schemas.openxmlformats.org/officeDocument/2006/relationships/hyperlink" Target="https://talan.bank.gov.ua/get-user-certificate/eNX2sbbn08IIkZJ9fPOI" TargetMode="External"/><Relationship Id="rId881" Type="http://schemas.openxmlformats.org/officeDocument/2006/relationships/hyperlink" Target="https://talan.bank.gov.ua/get-user-certificate/eNX2s1hqBwbZ_eGpPaO4" TargetMode="External"/><Relationship Id="rId24" Type="http://schemas.openxmlformats.org/officeDocument/2006/relationships/hyperlink" Target="https://talan.bank.gov.ua/get-user-certificate/eNX2s-Q7a4ITRK4NWl96" TargetMode="External"/><Relationship Id="rId327" Type="http://schemas.openxmlformats.org/officeDocument/2006/relationships/hyperlink" Target="https://talan.bank.gov.ua/get-user-certificate/eNX2sU6HPAB24mPp-kI2" TargetMode="External"/><Relationship Id="rId534" Type="http://schemas.openxmlformats.org/officeDocument/2006/relationships/hyperlink" Target="https://talan.bank.gov.ua/get-user-certificate/eNX2szsA6r30F5yGEGGc" TargetMode="External"/><Relationship Id="rId741" Type="http://schemas.openxmlformats.org/officeDocument/2006/relationships/hyperlink" Target="https://talan.bank.gov.ua/get-user-certificate/eNX2sdBbpdi11R_T7XMU" TargetMode="External"/><Relationship Id="rId839" Type="http://schemas.openxmlformats.org/officeDocument/2006/relationships/hyperlink" Target="https://talan.bank.gov.ua/get-user-certificate/eNX2s-N-m0CTNRHDZgw8" TargetMode="External"/><Relationship Id="rId173" Type="http://schemas.openxmlformats.org/officeDocument/2006/relationships/hyperlink" Target="https://talan.bank.gov.ua/get-user-certificate/eNX2ss6IJCAeg50w7i7x" TargetMode="External"/><Relationship Id="rId380" Type="http://schemas.openxmlformats.org/officeDocument/2006/relationships/hyperlink" Target="https://talan.bank.gov.ua/get-user-certificate/eNX2sz-691iqdQ06Ah3C" TargetMode="External"/><Relationship Id="rId601" Type="http://schemas.openxmlformats.org/officeDocument/2006/relationships/hyperlink" Target="https://talan.bank.gov.ua/get-user-certificate/eNX2sBk7ThXsM_H8XSYF" TargetMode="External"/><Relationship Id="rId240" Type="http://schemas.openxmlformats.org/officeDocument/2006/relationships/hyperlink" Target="https://talan.bank.gov.ua/get-user-certificate/eNX2sdSpHbIUFdQLiidV" TargetMode="External"/><Relationship Id="rId478" Type="http://schemas.openxmlformats.org/officeDocument/2006/relationships/hyperlink" Target="https://talan.bank.gov.ua/get-user-certificate/eNX2s1_vF8CBiSyg4Zey" TargetMode="External"/><Relationship Id="rId685" Type="http://schemas.openxmlformats.org/officeDocument/2006/relationships/hyperlink" Target="https://talan.bank.gov.ua/get-user-certificate/eNX2soM584eYY2_IFWtk" TargetMode="External"/><Relationship Id="rId892" Type="http://schemas.openxmlformats.org/officeDocument/2006/relationships/hyperlink" Target="https://talan.bank.gov.ua/get-user-certificate/eNX2sxGMay1WJbdaAQmW" TargetMode="External"/><Relationship Id="rId906" Type="http://schemas.openxmlformats.org/officeDocument/2006/relationships/hyperlink" Target="https://talan.bank.gov.ua/get-user-certificate/llcNEGT4JLmsK8Ys4hAt" TargetMode="External"/><Relationship Id="rId35" Type="http://schemas.openxmlformats.org/officeDocument/2006/relationships/hyperlink" Target="https://talan.bank.gov.ua/get-user-certificate/eNX2snj-3I8aF_PW0cEB" TargetMode="External"/><Relationship Id="rId100" Type="http://schemas.openxmlformats.org/officeDocument/2006/relationships/hyperlink" Target="https://talan.bank.gov.ua/get-user-certificate/eNX2sPuoQ_h7ke6wWB_1" TargetMode="External"/><Relationship Id="rId338" Type="http://schemas.openxmlformats.org/officeDocument/2006/relationships/hyperlink" Target="https://talan.bank.gov.ua/get-user-certificate/eNX2sSem1qnDskgwBU-s" TargetMode="External"/><Relationship Id="rId545" Type="http://schemas.openxmlformats.org/officeDocument/2006/relationships/hyperlink" Target="https://talan.bank.gov.ua/get-user-certificate/eNX2sHFcxy7Tm2fntQPF" TargetMode="External"/><Relationship Id="rId752" Type="http://schemas.openxmlformats.org/officeDocument/2006/relationships/hyperlink" Target="https://talan.bank.gov.ua/get-user-certificate/eNX2s5b1SYSxyNto5Uww" TargetMode="External"/><Relationship Id="rId184" Type="http://schemas.openxmlformats.org/officeDocument/2006/relationships/hyperlink" Target="https://talan.bank.gov.ua/get-user-certificate/eNX2scIQCKbv6ctqCqv_" TargetMode="External"/><Relationship Id="rId391" Type="http://schemas.openxmlformats.org/officeDocument/2006/relationships/hyperlink" Target="https://talan.bank.gov.ua/get-user-certificate/eNX2sZXDpBF2Je_KUl3p" TargetMode="External"/><Relationship Id="rId405" Type="http://schemas.openxmlformats.org/officeDocument/2006/relationships/hyperlink" Target="https://talan.bank.gov.ua/get-user-certificate/eNX2sSXRzBOAIiz22jEo" TargetMode="External"/><Relationship Id="rId612" Type="http://schemas.openxmlformats.org/officeDocument/2006/relationships/hyperlink" Target="https://talan.bank.gov.ua/get-user-certificate/eNX2sdUIG_sJeOUTCQHl" TargetMode="External"/><Relationship Id="rId251" Type="http://schemas.openxmlformats.org/officeDocument/2006/relationships/hyperlink" Target="https://talan.bank.gov.ua/get-user-certificate/eNX2sGG5wg8lLsic_w3l" TargetMode="External"/><Relationship Id="rId489" Type="http://schemas.openxmlformats.org/officeDocument/2006/relationships/hyperlink" Target="https://talan.bank.gov.ua/get-user-certificate/eNX2s2kDbkT3otsSpuMc" TargetMode="External"/><Relationship Id="rId696" Type="http://schemas.openxmlformats.org/officeDocument/2006/relationships/hyperlink" Target="https://talan.bank.gov.ua/get-user-certificate/eNX2s4bmzRp608FPcIdU" TargetMode="External"/><Relationship Id="rId917" Type="http://schemas.openxmlformats.org/officeDocument/2006/relationships/hyperlink" Target="https://talan.bank.gov.ua/get-user-certificate/llcNE2nUMSaUfzI1We-f" TargetMode="External"/><Relationship Id="rId46" Type="http://schemas.openxmlformats.org/officeDocument/2006/relationships/hyperlink" Target="https://talan.bank.gov.ua/get-user-certificate/eNX2s9Hu6VMMeT7gPvBr" TargetMode="External"/><Relationship Id="rId349" Type="http://schemas.openxmlformats.org/officeDocument/2006/relationships/hyperlink" Target="https://talan.bank.gov.ua/get-user-certificate/eNX2sd9qa9kErqPIFGnC" TargetMode="External"/><Relationship Id="rId556" Type="http://schemas.openxmlformats.org/officeDocument/2006/relationships/hyperlink" Target="https://talan.bank.gov.ua/get-user-certificate/eNX2sytA5NKIs2mqmDkP" TargetMode="External"/><Relationship Id="rId763" Type="http://schemas.openxmlformats.org/officeDocument/2006/relationships/hyperlink" Target="https://talan.bank.gov.ua/get-user-certificate/eNX2sdChEzCGplqjpB1d" TargetMode="External"/><Relationship Id="rId111" Type="http://schemas.openxmlformats.org/officeDocument/2006/relationships/hyperlink" Target="https://talan.bank.gov.ua/get-user-certificate/eNX2sZ4BK39BzA94c459" TargetMode="External"/><Relationship Id="rId195" Type="http://schemas.openxmlformats.org/officeDocument/2006/relationships/hyperlink" Target="https://talan.bank.gov.ua/get-user-certificate/eNX2skf9Dis9dXIE-tWv" TargetMode="External"/><Relationship Id="rId209" Type="http://schemas.openxmlformats.org/officeDocument/2006/relationships/hyperlink" Target="https://talan.bank.gov.ua/get-user-certificate/eNX2soC7ewdtJ0bMksgs" TargetMode="External"/><Relationship Id="rId416" Type="http://schemas.openxmlformats.org/officeDocument/2006/relationships/hyperlink" Target="https://talan.bank.gov.ua/get-user-certificate/eNX2s_haO9hNp7-r46GS" TargetMode="External"/><Relationship Id="rId623" Type="http://schemas.openxmlformats.org/officeDocument/2006/relationships/hyperlink" Target="https://talan.bank.gov.ua/get-user-certificate/eNX2sl0cI-mt1So8TJVF" TargetMode="External"/><Relationship Id="rId830" Type="http://schemas.openxmlformats.org/officeDocument/2006/relationships/hyperlink" Target="https://talan.bank.gov.ua/get-user-certificate/eNX2sFJ5pTXjzg0kOSkT" TargetMode="External"/><Relationship Id="rId928" Type="http://schemas.openxmlformats.org/officeDocument/2006/relationships/hyperlink" Target="https://talan.bank.gov.ua/get-user-certificate/Jc7xoRbZYmusfq7iXspH" TargetMode="External"/><Relationship Id="rId57" Type="http://schemas.openxmlformats.org/officeDocument/2006/relationships/hyperlink" Target="https://talan.bank.gov.ua/get-user-certificate/eNX2sVxZZstYculeZLaV" TargetMode="External"/><Relationship Id="rId262" Type="http://schemas.openxmlformats.org/officeDocument/2006/relationships/hyperlink" Target="https://talan.bank.gov.ua/get-user-certificate/eNX2sR10kUtyraJG8WtE" TargetMode="External"/><Relationship Id="rId567" Type="http://schemas.openxmlformats.org/officeDocument/2006/relationships/hyperlink" Target="https://talan.bank.gov.ua/get-user-certificate/eNX2s749nU2JzvDexv3I" TargetMode="External"/><Relationship Id="rId122" Type="http://schemas.openxmlformats.org/officeDocument/2006/relationships/hyperlink" Target="https://talan.bank.gov.ua/get-user-certificate/eNX2smx0wN_eX_Kh6enU" TargetMode="External"/><Relationship Id="rId774" Type="http://schemas.openxmlformats.org/officeDocument/2006/relationships/hyperlink" Target="https://talan.bank.gov.ua/get-user-certificate/eNX2s8cFfiLsKVRF0MG_" TargetMode="External"/><Relationship Id="rId427" Type="http://schemas.openxmlformats.org/officeDocument/2006/relationships/hyperlink" Target="https://talan.bank.gov.ua/get-user-certificate/eNX2s-4eD4mmv3YOYMC3" TargetMode="External"/><Relationship Id="rId634" Type="http://schemas.openxmlformats.org/officeDocument/2006/relationships/hyperlink" Target="https://talan.bank.gov.ua/get-user-certificate/eNX2ssXLnHMQUese4J4h" TargetMode="External"/><Relationship Id="rId841" Type="http://schemas.openxmlformats.org/officeDocument/2006/relationships/hyperlink" Target="https://talan.bank.gov.ua/get-user-certificate/eNX2sk2JqG99ooBdekoW" TargetMode="External"/><Relationship Id="rId273" Type="http://schemas.openxmlformats.org/officeDocument/2006/relationships/hyperlink" Target="https://talan.bank.gov.ua/get-user-certificate/eNX2soFUvR6vt0hy0QbF" TargetMode="External"/><Relationship Id="rId480" Type="http://schemas.openxmlformats.org/officeDocument/2006/relationships/hyperlink" Target="https://talan.bank.gov.ua/get-user-certificate/eNX2sadpPyr-Hn2wdRU3" TargetMode="External"/><Relationship Id="rId701" Type="http://schemas.openxmlformats.org/officeDocument/2006/relationships/hyperlink" Target="https://talan.bank.gov.ua/get-user-certificate/eNX2s1ehQ7mvv45KEb0i" TargetMode="External"/><Relationship Id="rId68" Type="http://schemas.openxmlformats.org/officeDocument/2006/relationships/hyperlink" Target="https://talan.bank.gov.ua/get-user-certificate/eNX2sD8BKSdhaqG6XXwm" TargetMode="External"/><Relationship Id="rId133" Type="http://schemas.openxmlformats.org/officeDocument/2006/relationships/hyperlink" Target="https://talan.bank.gov.ua/get-user-certificate/eNX2s56ejBKVA0NWwRHa" TargetMode="External"/><Relationship Id="rId340" Type="http://schemas.openxmlformats.org/officeDocument/2006/relationships/hyperlink" Target="https://talan.bank.gov.ua/get-user-certificate/eNX2sn2r4ShMrjbywGdX" TargetMode="External"/><Relationship Id="rId578" Type="http://schemas.openxmlformats.org/officeDocument/2006/relationships/hyperlink" Target="https://talan.bank.gov.ua/get-user-certificate/eNX2shbg_6SEDwrTALrv" TargetMode="External"/><Relationship Id="rId785" Type="http://schemas.openxmlformats.org/officeDocument/2006/relationships/hyperlink" Target="https://talan.bank.gov.ua/get-user-certificate/eNX2sM1Y2tlR7poOqTXk" TargetMode="External"/><Relationship Id="rId200" Type="http://schemas.openxmlformats.org/officeDocument/2006/relationships/hyperlink" Target="https://talan.bank.gov.ua/get-user-certificate/eNX2sjkZGrdBpXKo9491" TargetMode="External"/><Relationship Id="rId438" Type="http://schemas.openxmlformats.org/officeDocument/2006/relationships/hyperlink" Target="https://talan.bank.gov.ua/get-user-certificate/eNX2stjEr_I2mpRDULsL" TargetMode="External"/><Relationship Id="rId645" Type="http://schemas.openxmlformats.org/officeDocument/2006/relationships/hyperlink" Target="https://talan.bank.gov.ua/get-user-certificate/eNX2sp9YLQsrXXRZWWpr" TargetMode="External"/><Relationship Id="rId852" Type="http://schemas.openxmlformats.org/officeDocument/2006/relationships/hyperlink" Target="https://talan.bank.gov.ua/get-user-certificate/eNX2sgDjkBQsVlYCuJ30" TargetMode="External"/><Relationship Id="rId284" Type="http://schemas.openxmlformats.org/officeDocument/2006/relationships/hyperlink" Target="https://talan.bank.gov.ua/get-user-certificate/eNX2skss5-tsUMStNIUT" TargetMode="External"/><Relationship Id="rId491" Type="http://schemas.openxmlformats.org/officeDocument/2006/relationships/hyperlink" Target="https://talan.bank.gov.ua/get-user-certificate/eNX2sx1_T-0_mp574G9p" TargetMode="External"/><Relationship Id="rId505" Type="http://schemas.openxmlformats.org/officeDocument/2006/relationships/hyperlink" Target="https://talan.bank.gov.ua/get-user-certificate/eNX2sjnMg4PIhDg0gVI5" TargetMode="External"/><Relationship Id="rId712" Type="http://schemas.openxmlformats.org/officeDocument/2006/relationships/hyperlink" Target="https://talan.bank.gov.ua/get-user-certificate/eNX2sFraya4ZygAPwu0u" TargetMode="External"/><Relationship Id="rId79" Type="http://schemas.openxmlformats.org/officeDocument/2006/relationships/hyperlink" Target="https://talan.bank.gov.ua/get-user-certificate/eNX2sJI2ZIFESDMmWrPa" TargetMode="External"/><Relationship Id="rId144" Type="http://schemas.openxmlformats.org/officeDocument/2006/relationships/hyperlink" Target="https://talan.bank.gov.ua/get-user-certificate/eNX2sHmqN9lyLJa7Udm2" TargetMode="External"/><Relationship Id="rId589" Type="http://schemas.openxmlformats.org/officeDocument/2006/relationships/hyperlink" Target="https://talan.bank.gov.ua/get-user-certificate/eNX2swZOcsqPKwK7vZyl" TargetMode="External"/><Relationship Id="rId796" Type="http://schemas.openxmlformats.org/officeDocument/2006/relationships/hyperlink" Target="https://talan.bank.gov.ua/get-user-certificate/eNX2sSV1Pq7282ebeJqB" TargetMode="External"/><Relationship Id="rId351" Type="http://schemas.openxmlformats.org/officeDocument/2006/relationships/hyperlink" Target="https://talan.bank.gov.ua/get-user-certificate/eNX2suWurxjsAy0iclDL" TargetMode="External"/><Relationship Id="rId449" Type="http://schemas.openxmlformats.org/officeDocument/2006/relationships/hyperlink" Target="https://talan.bank.gov.ua/get-user-certificate/eNX2s7hAiqkINkGHfomR" TargetMode="External"/><Relationship Id="rId656" Type="http://schemas.openxmlformats.org/officeDocument/2006/relationships/hyperlink" Target="https://talan.bank.gov.ua/get-user-certificate/eNX2swdYchZNiobDZ01q" TargetMode="External"/><Relationship Id="rId863" Type="http://schemas.openxmlformats.org/officeDocument/2006/relationships/hyperlink" Target="https://talan.bank.gov.ua/get-user-certificate/eNX2sKgU_pz7whFjZvAj" TargetMode="External"/><Relationship Id="rId211" Type="http://schemas.openxmlformats.org/officeDocument/2006/relationships/hyperlink" Target="https://talan.bank.gov.ua/get-user-certificate/eNX2sHH7Ak4pKJbXGAb6" TargetMode="External"/><Relationship Id="rId295" Type="http://schemas.openxmlformats.org/officeDocument/2006/relationships/hyperlink" Target="https://talan.bank.gov.ua/get-user-certificate/eNX2sSaO0Ks5MTRusrs_" TargetMode="External"/><Relationship Id="rId309" Type="http://schemas.openxmlformats.org/officeDocument/2006/relationships/hyperlink" Target="https://talan.bank.gov.ua/get-user-certificate/eNX2swjIKiQqaLQxfx5C" TargetMode="External"/><Relationship Id="rId516" Type="http://schemas.openxmlformats.org/officeDocument/2006/relationships/hyperlink" Target="https://talan.bank.gov.ua/get-user-certificate/eNX2srSPgC-YpGCo9XZG" TargetMode="External"/><Relationship Id="rId723" Type="http://schemas.openxmlformats.org/officeDocument/2006/relationships/hyperlink" Target="https://talan.bank.gov.ua/get-user-certificate/eNX2sF8-V96fPceShMel" TargetMode="External"/><Relationship Id="rId155" Type="http://schemas.openxmlformats.org/officeDocument/2006/relationships/hyperlink" Target="https://talan.bank.gov.ua/get-user-certificate/eNX2sgmm0GKN_hxL-CP8" TargetMode="External"/><Relationship Id="rId362" Type="http://schemas.openxmlformats.org/officeDocument/2006/relationships/hyperlink" Target="https://talan.bank.gov.ua/get-user-certificate/eNX2smI5dEZ0FJZUz4r_" TargetMode="External"/><Relationship Id="rId222" Type="http://schemas.openxmlformats.org/officeDocument/2006/relationships/hyperlink" Target="https://talan.bank.gov.ua/get-user-certificate/eNX2sNY_k69yqdotFEOP" TargetMode="External"/><Relationship Id="rId264" Type="http://schemas.openxmlformats.org/officeDocument/2006/relationships/hyperlink" Target="https://talan.bank.gov.ua/get-user-certificate/eNX2sT-olsthSpE2HH37" TargetMode="External"/><Relationship Id="rId471" Type="http://schemas.openxmlformats.org/officeDocument/2006/relationships/hyperlink" Target="https://talan.bank.gov.ua/get-user-certificate/eNX2swcY9TAEbUcEwSea" TargetMode="External"/><Relationship Id="rId667" Type="http://schemas.openxmlformats.org/officeDocument/2006/relationships/hyperlink" Target="https://talan.bank.gov.ua/get-user-certificate/eNX2sOnWCBN-fGMN79kY" TargetMode="External"/><Relationship Id="rId874" Type="http://schemas.openxmlformats.org/officeDocument/2006/relationships/hyperlink" Target="https://talan.bank.gov.ua/get-user-certificate/eNX2suEWSgdlQ4Stej8E" TargetMode="External"/><Relationship Id="rId17" Type="http://schemas.openxmlformats.org/officeDocument/2006/relationships/hyperlink" Target="https://talan.bank.gov.ua/get-user-certificate/eNX2s_1-Tx_wveWxdPOA" TargetMode="External"/><Relationship Id="rId59" Type="http://schemas.openxmlformats.org/officeDocument/2006/relationships/hyperlink" Target="https://talan.bank.gov.ua/get-user-certificate/eNX2sN7UQqsebaY4zJeh" TargetMode="External"/><Relationship Id="rId124" Type="http://schemas.openxmlformats.org/officeDocument/2006/relationships/hyperlink" Target="https://talan.bank.gov.ua/get-user-certificate/eNX2s0XQDwD2O05XMVw5" TargetMode="External"/><Relationship Id="rId527" Type="http://schemas.openxmlformats.org/officeDocument/2006/relationships/hyperlink" Target="https://talan.bank.gov.ua/get-user-certificate/eNX2sYtbF4UiVheN4r5x" TargetMode="External"/><Relationship Id="rId569" Type="http://schemas.openxmlformats.org/officeDocument/2006/relationships/hyperlink" Target="https://talan.bank.gov.ua/get-user-certificate/eNX2sNnztpp4DbRjmPes" TargetMode="External"/><Relationship Id="rId734" Type="http://schemas.openxmlformats.org/officeDocument/2006/relationships/hyperlink" Target="https://talan.bank.gov.ua/get-user-certificate/eNX2s0AJAVdelUO-dwaC" TargetMode="External"/><Relationship Id="rId776" Type="http://schemas.openxmlformats.org/officeDocument/2006/relationships/hyperlink" Target="https://talan.bank.gov.ua/get-user-certificate/eNX2sQ954hL76aW_FiY4" TargetMode="External"/><Relationship Id="rId70" Type="http://schemas.openxmlformats.org/officeDocument/2006/relationships/hyperlink" Target="https://talan.bank.gov.ua/get-user-certificate/eNX2sePNSjQhu1K2pbqy" TargetMode="External"/><Relationship Id="rId166" Type="http://schemas.openxmlformats.org/officeDocument/2006/relationships/hyperlink" Target="https://talan.bank.gov.ua/get-user-certificate/eNX2sQxFm7Jc0BPYmFRm" TargetMode="External"/><Relationship Id="rId331" Type="http://schemas.openxmlformats.org/officeDocument/2006/relationships/hyperlink" Target="https://talan.bank.gov.ua/get-user-certificate/eNX2sv9rLjoXsQ3jxR6Q" TargetMode="External"/><Relationship Id="rId373" Type="http://schemas.openxmlformats.org/officeDocument/2006/relationships/hyperlink" Target="https://talan.bank.gov.ua/get-user-certificate/eNX2slC1qXRfecmN4zgj" TargetMode="External"/><Relationship Id="rId429" Type="http://schemas.openxmlformats.org/officeDocument/2006/relationships/hyperlink" Target="https://talan.bank.gov.ua/get-user-certificate/eNX2sxFuOMO7YfuB8K8l" TargetMode="External"/><Relationship Id="rId580" Type="http://schemas.openxmlformats.org/officeDocument/2006/relationships/hyperlink" Target="https://talan.bank.gov.ua/get-user-certificate/eNX2sjtMhIPFnxEOvqCG" TargetMode="External"/><Relationship Id="rId636" Type="http://schemas.openxmlformats.org/officeDocument/2006/relationships/hyperlink" Target="https://talan.bank.gov.ua/get-user-certificate/eNX2saOogpZv9hJ09966" TargetMode="External"/><Relationship Id="rId801" Type="http://schemas.openxmlformats.org/officeDocument/2006/relationships/hyperlink" Target="https://talan.bank.gov.ua/get-user-certificate/eNX2s3z2LNiJbd3UfCHR" TargetMode="External"/><Relationship Id="rId1" Type="http://schemas.openxmlformats.org/officeDocument/2006/relationships/hyperlink" Target="https://talan.bank.gov.ua/get-user-certificate/eNX2srPfKxW__nynAwA9" TargetMode="External"/><Relationship Id="rId233" Type="http://schemas.openxmlformats.org/officeDocument/2006/relationships/hyperlink" Target="https://talan.bank.gov.ua/get-user-certificate/eNX2skwnZIu58bklRhea" TargetMode="External"/><Relationship Id="rId440" Type="http://schemas.openxmlformats.org/officeDocument/2006/relationships/hyperlink" Target="https://talan.bank.gov.ua/get-user-certificate/eNX2s_7qSV5tuUJCQsML" TargetMode="External"/><Relationship Id="rId678" Type="http://schemas.openxmlformats.org/officeDocument/2006/relationships/hyperlink" Target="https://talan.bank.gov.ua/get-user-certificate/eNX2sZTmGtsbK-wiURDO" TargetMode="External"/><Relationship Id="rId843" Type="http://schemas.openxmlformats.org/officeDocument/2006/relationships/hyperlink" Target="https://talan.bank.gov.ua/get-user-certificate/eNX2sz543r3fSs-bTpvy" TargetMode="External"/><Relationship Id="rId885" Type="http://schemas.openxmlformats.org/officeDocument/2006/relationships/hyperlink" Target="https://talan.bank.gov.ua/get-user-certificate/eNX2sZz9UspZPvAhKlb6" TargetMode="External"/><Relationship Id="rId28" Type="http://schemas.openxmlformats.org/officeDocument/2006/relationships/hyperlink" Target="https://talan.bank.gov.ua/get-user-certificate/eNX2sFP3GzvwXylpXr7K" TargetMode="External"/><Relationship Id="rId275" Type="http://schemas.openxmlformats.org/officeDocument/2006/relationships/hyperlink" Target="https://talan.bank.gov.ua/get-user-certificate/eNX2spQ5D9UDv5pwikcq" TargetMode="External"/><Relationship Id="rId300" Type="http://schemas.openxmlformats.org/officeDocument/2006/relationships/hyperlink" Target="https://talan.bank.gov.ua/get-user-certificate/eNX2sxtEY2EVUEetmb4t" TargetMode="External"/><Relationship Id="rId482" Type="http://schemas.openxmlformats.org/officeDocument/2006/relationships/hyperlink" Target="https://talan.bank.gov.ua/get-user-certificate/eNX2s1VOGC6t3fQNv2Bi" TargetMode="External"/><Relationship Id="rId538" Type="http://schemas.openxmlformats.org/officeDocument/2006/relationships/hyperlink" Target="https://talan.bank.gov.ua/get-user-certificate/eNX2s27COSg7PjbFhrfw" TargetMode="External"/><Relationship Id="rId703" Type="http://schemas.openxmlformats.org/officeDocument/2006/relationships/hyperlink" Target="https://talan.bank.gov.ua/get-user-certificate/eNX2sokucik6zHjI_uBh" TargetMode="External"/><Relationship Id="rId745" Type="http://schemas.openxmlformats.org/officeDocument/2006/relationships/hyperlink" Target="https://talan.bank.gov.ua/get-user-certificate/eNX2sXkc0eDa_wJnn7t0" TargetMode="External"/><Relationship Id="rId910" Type="http://schemas.openxmlformats.org/officeDocument/2006/relationships/hyperlink" Target="https://talan.bank.gov.ua/get-user-certificate/llcNEoKv7mLrAajdl3gq" TargetMode="External"/><Relationship Id="rId81" Type="http://schemas.openxmlformats.org/officeDocument/2006/relationships/hyperlink" Target="https://talan.bank.gov.ua/get-user-certificate/eNX2sfC360bDQGaB8gBt" TargetMode="External"/><Relationship Id="rId135" Type="http://schemas.openxmlformats.org/officeDocument/2006/relationships/hyperlink" Target="https://talan.bank.gov.ua/get-user-certificate/eNX2sJr_SskNmeXzZwtk" TargetMode="External"/><Relationship Id="rId177" Type="http://schemas.openxmlformats.org/officeDocument/2006/relationships/hyperlink" Target="https://talan.bank.gov.ua/get-user-certificate/eNX2sURz9d6Fujo_USuo" TargetMode="External"/><Relationship Id="rId342" Type="http://schemas.openxmlformats.org/officeDocument/2006/relationships/hyperlink" Target="https://talan.bank.gov.ua/get-user-certificate/eNX2sZzTnlacw0pPirr2" TargetMode="External"/><Relationship Id="rId384" Type="http://schemas.openxmlformats.org/officeDocument/2006/relationships/hyperlink" Target="https://talan.bank.gov.ua/get-user-certificate/eNX2s2AwurjkzXtEuDhO" TargetMode="External"/><Relationship Id="rId591" Type="http://schemas.openxmlformats.org/officeDocument/2006/relationships/hyperlink" Target="https://talan.bank.gov.ua/get-user-certificate/eNX2s93qg1LMU2P8pYS2" TargetMode="External"/><Relationship Id="rId605" Type="http://schemas.openxmlformats.org/officeDocument/2006/relationships/hyperlink" Target="https://talan.bank.gov.ua/get-user-certificate/eNX2sZi5487ne2vSr8BU" TargetMode="External"/><Relationship Id="rId787" Type="http://schemas.openxmlformats.org/officeDocument/2006/relationships/hyperlink" Target="https://talan.bank.gov.ua/get-user-certificate/eNX2s--vSPxGSTkHEspB" TargetMode="External"/><Relationship Id="rId812" Type="http://schemas.openxmlformats.org/officeDocument/2006/relationships/hyperlink" Target="https://talan.bank.gov.ua/get-user-certificate/eNX2szYccmxkBPjR60og" TargetMode="External"/><Relationship Id="rId202" Type="http://schemas.openxmlformats.org/officeDocument/2006/relationships/hyperlink" Target="https://talan.bank.gov.ua/get-user-certificate/eNX2szjeAlgOxn-x3VzA" TargetMode="External"/><Relationship Id="rId244" Type="http://schemas.openxmlformats.org/officeDocument/2006/relationships/hyperlink" Target="https://talan.bank.gov.ua/get-user-certificate/eNX2snQBrCr3vsYZQup8" TargetMode="External"/><Relationship Id="rId647" Type="http://schemas.openxmlformats.org/officeDocument/2006/relationships/hyperlink" Target="https://talan.bank.gov.ua/get-user-certificate/eNX2skaV2YRQccCnT61L" TargetMode="External"/><Relationship Id="rId689" Type="http://schemas.openxmlformats.org/officeDocument/2006/relationships/hyperlink" Target="https://talan.bank.gov.ua/get-user-certificate/eNX2scdZlWhRn1Z3Rr08" TargetMode="External"/><Relationship Id="rId854" Type="http://schemas.openxmlformats.org/officeDocument/2006/relationships/hyperlink" Target="https://talan.bank.gov.ua/get-user-certificate/eNX2s85-OGE1wvwWq_i4" TargetMode="External"/><Relationship Id="rId896" Type="http://schemas.openxmlformats.org/officeDocument/2006/relationships/hyperlink" Target="https://talan.bank.gov.ua/get-user-certificate/eNX2sGKXEBwg2kZ3l8Za" TargetMode="External"/><Relationship Id="rId39" Type="http://schemas.openxmlformats.org/officeDocument/2006/relationships/hyperlink" Target="https://talan.bank.gov.ua/get-user-certificate/eNX2sKLSTiNG_EF1E_z9" TargetMode="External"/><Relationship Id="rId286" Type="http://schemas.openxmlformats.org/officeDocument/2006/relationships/hyperlink" Target="https://talan.bank.gov.ua/get-user-certificate/eNX2sIAetHh_Ee2ADUEh" TargetMode="External"/><Relationship Id="rId451" Type="http://schemas.openxmlformats.org/officeDocument/2006/relationships/hyperlink" Target="https://talan.bank.gov.ua/get-user-certificate/eNX2spt-lBG__EjwXnGx" TargetMode="External"/><Relationship Id="rId493" Type="http://schemas.openxmlformats.org/officeDocument/2006/relationships/hyperlink" Target="https://talan.bank.gov.ua/get-user-certificate/eNX2srO5IrJ-RXSvO9Eo" TargetMode="External"/><Relationship Id="rId507" Type="http://schemas.openxmlformats.org/officeDocument/2006/relationships/hyperlink" Target="https://talan.bank.gov.ua/get-user-certificate/eNX2spoURNMi9z94aZDx" TargetMode="External"/><Relationship Id="rId549" Type="http://schemas.openxmlformats.org/officeDocument/2006/relationships/hyperlink" Target="https://talan.bank.gov.ua/get-user-certificate/eNX2sjoGAJmBR7fddsvB" TargetMode="External"/><Relationship Id="rId714" Type="http://schemas.openxmlformats.org/officeDocument/2006/relationships/hyperlink" Target="https://talan.bank.gov.ua/get-user-certificate/eNX2sP_ikq9IR-sM6ihZ" TargetMode="External"/><Relationship Id="rId756" Type="http://schemas.openxmlformats.org/officeDocument/2006/relationships/hyperlink" Target="https://talan.bank.gov.ua/get-user-certificate/eNX2sN71Fb8nHa8c8kzO" TargetMode="External"/><Relationship Id="rId921" Type="http://schemas.openxmlformats.org/officeDocument/2006/relationships/hyperlink" Target="https://talan.bank.gov.ua/get-user-certificate/sfcJ5WrQnfOW026cmPqN" TargetMode="External"/><Relationship Id="rId50" Type="http://schemas.openxmlformats.org/officeDocument/2006/relationships/hyperlink" Target="https://talan.bank.gov.ua/get-user-certificate/eNX2st7VcAnXwHqMRO33" TargetMode="External"/><Relationship Id="rId104" Type="http://schemas.openxmlformats.org/officeDocument/2006/relationships/hyperlink" Target="https://talan.bank.gov.ua/get-user-certificate/eNX2sfJjD-XgdNhV_atl" TargetMode="External"/><Relationship Id="rId146" Type="http://schemas.openxmlformats.org/officeDocument/2006/relationships/hyperlink" Target="https://talan.bank.gov.ua/get-user-certificate/eNX2suV0qzyS7dCXdA-j" TargetMode="External"/><Relationship Id="rId188" Type="http://schemas.openxmlformats.org/officeDocument/2006/relationships/hyperlink" Target="https://talan.bank.gov.ua/get-user-certificate/eNX2sjaKSWEoBu52QPDw" TargetMode="External"/><Relationship Id="rId311" Type="http://schemas.openxmlformats.org/officeDocument/2006/relationships/hyperlink" Target="https://talan.bank.gov.ua/get-user-certificate/eNX2sCehtly-gAHzBAk9" TargetMode="External"/><Relationship Id="rId353" Type="http://schemas.openxmlformats.org/officeDocument/2006/relationships/hyperlink" Target="https://talan.bank.gov.ua/get-user-certificate/eNX2srxhuwrAnHkjreX0" TargetMode="External"/><Relationship Id="rId395" Type="http://schemas.openxmlformats.org/officeDocument/2006/relationships/hyperlink" Target="https://talan.bank.gov.ua/get-user-certificate/eNX2ss6gDkuiP7JmXEVf" TargetMode="External"/><Relationship Id="rId409" Type="http://schemas.openxmlformats.org/officeDocument/2006/relationships/hyperlink" Target="https://talan.bank.gov.ua/get-user-certificate/eNX2su5k4npvCUQj8MJG" TargetMode="External"/><Relationship Id="rId560" Type="http://schemas.openxmlformats.org/officeDocument/2006/relationships/hyperlink" Target="https://talan.bank.gov.ua/get-user-certificate/eNX2sTS1K4ZTrLlF_Jdr" TargetMode="External"/><Relationship Id="rId798" Type="http://schemas.openxmlformats.org/officeDocument/2006/relationships/hyperlink" Target="https://talan.bank.gov.ua/get-user-certificate/eNX2skGgmruYSy7G_gQY" TargetMode="External"/><Relationship Id="rId92" Type="http://schemas.openxmlformats.org/officeDocument/2006/relationships/hyperlink" Target="https://talan.bank.gov.ua/get-user-certificate/eNX2sTOAP2qcGEYCFRv6" TargetMode="External"/><Relationship Id="rId213" Type="http://schemas.openxmlformats.org/officeDocument/2006/relationships/hyperlink" Target="https://talan.bank.gov.ua/get-user-certificate/eNX2sQNwHEWaMnOBE4b7" TargetMode="External"/><Relationship Id="rId420" Type="http://schemas.openxmlformats.org/officeDocument/2006/relationships/hyperlink" Target="https://talan.bank.gov.ua/get-user-certificate/eNX2snqFKKay9LAzA7r9" TargetMode="External"/><Relationship Id="rId616" Type="http://schemas.openxmlformats.org/officeDocument/2006/relationships/hyperlink" Target="https://talan.bank.gov.ua/get-user-certificate/eNX2sn_uozCEn9lfdqfP" TargetMode="External"/><Relationship Id="rId658" Type="http://schemas.openxmlformats.org/officeDocument/2006/relationships/hyperlink" Target="https://talan.bank.gov.ua/get-user-certificate/eNX2sFb9t3uG-N50Ktdr" TargetMode="External"/><Relationship Id="rId823" Type="http://schemas.openxmlformats.org/officeDocument/2006/relationships/hyperlink" Target="https://talan.bank.gov.ua/get-user-certificate/eNX2s7cpELvsJXmNXOr8" TargetMode="External"/><Relationship Id="rId865" Type="http://schemas.openxmlformats.org/officeDocument/2006/relationships/hyperlink" Target="https://talan.bank.gov.ua/get-user-certificate/eNX2sMXkNYg7tbbCCtAK" TargetMode="External"/><Relationship Id="rId255" Type="http://schemas.openxmlformats.org/officeDocument/2006/relationships/hyperlink" Target="https://talan.bank.gov.ua/get-user-certificate/eNX2sHFGecVgeoAA9vyc" TargetMode="External"/><Relationship Id="rId297" Type="http://schemas.openxmlformats.org/officeDocument/2006/relationships/hyperlink" Target="https://talan.bank.gov.ua/get-user-certificate/eNX2sv1AVEfc3M_ujxJY" TargetMode="External"/><Relationship Id="rId462" Type="http://schemas.openxmlformats.org/officeDocument/2006/relationships/hyperlink" Target="https://talan.bank.gov.ua/get-user-certificate/eNX2sIx2HwRlhVTpMVko" TargetMode="External"/><Relationship Id="rId518" Type="http://schemas.openxmlformats.org/officeDocument/2006/relationships/hyperlink" Target="https://talan.bank.gov.ua/get-user-certificate/eNX2ss43hLvebmwMmr2A" TargetMode="External"/><Relationship Id="rId725" Type="http://schemas.openxmlformats.org/officeDocument/2006/relationships/hyperlink" Target="https://talan.bank.gov.ua/get-user-certificate/eNX2sFngnR_4cwK277Z1" TargetMode="External"/><Relationship Id="rId115" Type="http://schemas.openxmlformats.org/officeDocument/2006/relationships/hyperlink" Target="https://talan.bank.gov.ua/get-user-certificate/eNX2s_cZqCYfT9DgsYoV" TargetMode="External"/><Relationship Id="rId157" Type="http://schemas.openxmlformats.org/officeDocument/2006/relationships/hyperlink" Target="https://talan.bank.gov.ua/get-user-certificate/eNX2srqGKny8PYi1z5N0" TargetMode="External"/><Relationship Id="rId322" Type="http://schemas.openxmlformats.org/officeDocument/2006/relationships/hyperlink" Target="https://talan.bank.gov.ua/get-user-certificate/eNX2soGc0RxIPaRjbouW" TargetMode="External"/><Relationship Id="rId364" Type="http://schemas.openxmlformats.org/officeDocument/2006/relationships/hyperlink" Target="https://talan.bank.gov.ua/get-user-certificate/eNX2sbInQuss19oy5ZUx" TargetMode="External"/><Relationship Id="rId767" Type="http://schemas.openxmlformats.org/officeDocument/2006/relationships/hyperlink" Target="https://talan.bank.gov.ua/get-user-certificate/eNX2slTqyp8h3cjFhXgY" TargetMode="External"/><Relationship Id="rId61" Type="http://schemas.openxmlformats.org/officeDocument/2006/relationships/hyperlink" Target="https://talan.bank.gov.ua/get-user-certificate/eNX2sgbp_TQ2jmIZEbuL" TargetMode="External"/><Relationship Id="rId199" Type="http://schemas.openxmlformats.org/officeDocument/2006/relationships/hyperlink" Target="https://talan.bank.gov.ua/get-user-certificate/eNX2sVCjk4seh_yjSDLS" TargetMode="External"/><Relationship Id="rId571" Type="http://schemas.openxmlformats.org/officeDocument/2006/relationships/hyperlink" Target="https://talan.bank.gov.ua/get-user-certificate/eNX2sv9x5JQWDOPAbp__" TargetMode="External"/><Relationship Id="rId627" Type="http://schemas.openxmlformats.org/officeDocument/2006/relationships/hyperlink" Target="https://talan.bank.gov.ua/get-user-certificate/eNX2snzdl8rQDRCeMxNf" TargetMode="External"/><Relationship Id="rId669" Type="http://schemas.openxmlformats.org/officeDocument/2006/relationships/hyperlink" Target="https://talan.bank.gov.ua/get-user-certificate/eNX2sMFipLXM3Qi1y02h" TargetMode="External"/><Relationship Id="rId834" Type="http://schemas.openxmlformats.org/officeDocument/2006/relationships/hyperlink" Target="https://talan.bank.gov.ua/get-user-certificate/eNX2sM6_i6G-si36swKA" TargetMode="External"/><Relationship Id="rId876" Type="http://schemas.openxmlformats.org/officeDocument/2006/relationships/hyperlink" Target="https://talan.bank.gov.ua/get-user-certificate/eNX2s3ywJSHRoptZt_BZ" TargetMode="External"/><Relationship Id="rId19" Type="http://schemas.openxmlformats.org/officeDocument/2006/relationships/hyperlink" Target="https://talan.bank.gov.ua/get-user-certificate/eNX2srt9gvQSL4VzT5Pz" TargetMode="External"/><Relationship Id="rId224" Type="http://schemas.openxmlformats.org/officeDocument/2006/relationships/hyperlink" Target="https://talan.bank.gov.ua/get-user-certificate/eNX2sZzfqIKWs9TNjjkb" TargetMode="External"/><Relationship Id="rId266" Type="http://schemas.openxmlformats.org/officeDocument/2006/relationships/hyperlink" Target="https://talan.bank.gov.ua/get-user-certificate/eNX2sLdLuac9XmOWfKf7" TargetMode="External"/><Relationship Id="rId431" Type="http://schemas.openxmlformats.org/officeDocument/2006/relationships/hyperlink" Target="https://talan.bank.gov.ua/get-user-certificate/eNX2sg3WAJwcL7etFy0y" TargetMode="External"/><Relationship Id="rId473" Type="http://schemas.openxmlformats.org/officeDocument/2006/relationships/hyperlink" Target="https://talan.bank.gov.ua/get-user-certificate/eNX2s-4WTdD7Dg-1pCmY" TargetMode="External"/><Relationship Id="rId529" Type="http://schemas.openxmlformats.org/officeDocument/2006/relationships/hyperlink" Target="https://talan.bank.gov.ua/get-user-certificate/eNX2sL_RBhxCdmFr50rH" TargetMode="External"/><Relationship Id="rId680" Type="http://schemas.openxmlformats.org/officeDocument/2006/relationships/hyperlink" Target="https://talan.bank.gov.ua/get-user-certificate/eNX2s6S6PhqLl-P08WUR" TargetMode="External"/><Relationship Id="rId736" Type="http://schemas.openxmlformats.org/officeDocument/2006/relationships/hyperlink" Target="https://talan.bank.gov.ua/get-user-certificate/eNX2sRZt3EN-8BNAUGeY" TargetMode="External"/><Relationship Id="rId901" Type="http://schemas.openxmlformats.org/officeDocument/2006/relationships/hyperlink" Target="https://talan.bank.gov.ua/get-user-certificate/eNX2sjsL5vnxYSD4czSb" TargetMode="External"/><Relationship Id="rId30" Type="http://schemas.openxmlformats.org/officeDocument/2006/relationships/hyperlink" Target="https://talan.bank.gov.ua/get-user-certificate/eNX2st6At4_AII1ShGaG" TargetMode="External"/><Relationship Id="rId126" Type="http://schemas.openxmlformats.org/officeDocument/2006/relationships/hyperlink" Target="https://talan.bank.gov.ua/get-user-certificate/eNX2sZnojzTFRxiDUQKl" TargetMode="External"/><Relationship Id="rId168" Type="http://schemas.openxmlformats.org/officeDocument/2006/relationships/hyperlink" Target="https://talan.bank.gov.ua/get-user-certificate/eNX2sy5-C-A2WUK8Mwd7" TargetMode="External"/><Relationship Id="rId333" Type="http://schemas.openxmlformats.org/officeDocument/2006/relationships/hyperlink" Target="https://talan.bank.gov.ua/get-user-certificate/eNX2s3GBVdL9CtDaVZcH" TargetMode="External"/><Relationship Id="rId540" Type="http://schemas.openxmlformats.org/officeDocument/2006/relationships/hyperlink" Target="https://talan.bank.gov.ua/get-user-certificate/eNX2sbJenw9F9fqvpjvU" TargetMode="External"/><Relationship Id="rId778" Type="http://schemas.openxmlformats.org/officeDocument/2006/relationships/hyperlink" Target="https://talan.bank.gov.ua/get-user-certificate/eNX2sGtrkKqYfnSgeGWk" TargetMode="External"/><Relationship Id="rId72" Type="http://schemas.openxmlformats.org/officeDocument/2006/relationships/hyperlink" Target="https://talan.bank.gov.ua/get-user-certificate/eNX2sS8J7Ef0Ht9ylGFa" TargetMode="External"/><Relationship Id="rId375" Type="http://schemas.openxmlformats.org/officeDocument/2006/relationships/hyperlink" Target="https://talan.bank.gov.ua/get-user-certificate/eNX2sr93nga4PeTkGNmO" TargetMode="External"/><Relationship Id="rId582" Type="http://schemas.openxmlformats.org/officeDocument/2006/relationships/hyperlink" Target="https://talan.bank.gov.ua/get-user-certificate/eNX2sgmyW6m5kpa7Qnsn" TargetMode="External"/><Relationship Id="rId638" Type="http://schemas.openxmlformats.org/officeDocument/2006/relationships/hyperlink" Target="https://talan.bank.gov.ua/get-user-certificate/eNX2sqiEntk2WHghov-A" TargetMode="External"/><Relationship Id="rId803" Type="http://schemas.openxmlformats.org/officeDocument/2006/relationships/hyperlink" Target="https://talan.bank.gov.ua/get-user-certificate/eNX2szOPr8mhIji5soCh" TargetMode="External"/><Relationship Id="rId845" Type="http://schemas.openxmlformats.org/officeDocument/2006/relationships/hyperlink" Target="https://talan.bank.gov.ua/get-user-certificate/eNX2s7XyHGpQV6lU5A5Q" TargetMode="External"/><Relationship Id="rId3" Type="http://schemas.openxmlformats.org/officeDocument/2006/relationships/hyperlink" Target="https://talan.bank.gov.ua/get-user-certificate/eNX2sYP-fGIbMHg9aRdt" TargetMode="External"/><Relationship Id="rId235" Type="http://schemas.openxmlformats.org/officeDocument/2006/relationships/hyperlink" Target="https://talan.bank.gov.ua/get-user-certificate/eNX2sZtaYKS8-_9YGaZl" TargetMode="External"/><Relationship Id="rId277" Type="http://schemas.openxmlformats.org/officeDocument/2006/relationships/hyperlink" Target="https://talan.bank.gov.ua/get-user-certificate/eNX2sMdSaUQYqzf18OCx" TargetMode="External"/><Relationship Id="rId400" Type="http://schemas.openxmlformats.org/officeDocument/2006/relationships/hyperlink" Target="https://talan.bank.gov.ua/get-user-certificate/eNX2sta2fsKUSE9jHbWQ" TargetMode="External"/><Relationship Id="rId442" Type="http://schemas.openxmlformats.org/officeDocument/2006/relationships/hyperlink" Target="https://talan.bank.gov.ua/get-user-certificate/eNX2sJINCXAYmbADEyyl" TargetMode="External"/><Relationship Id="rId484" Type="http://schemas.openxmlformats.org/officeDocument/2006/relationships/hyperlink" Target="https://talan.bank.gov.ua/get-user-certificate/eNX2smJLdJL4tuL0W6D3" TargetMode="External"/><Relationship Id="rId705" Type="http://schemas.openxmlformats.org/officeDocument/2006/relationships/hyperlink" Target="https://talan.bank.gov.ua/get-user-certificate/eNX2scmgSMy9pqUE5X-e" TargetMode="External"/><Relationship Id="rId887" Type="http://schemas.openxmlformats.org/officeDocument/2006/relationships/hyperlink" Target="https://talan.bank.gov.ua/get-user-certificate/eNX2sYZ0lLrdnp-Wziop" TargetMode="External"/><Relationship Id="rId137" Type="http://schemas.openxmlformats.org/officeDocument/2006/relationships/hyperlink" Target="https://talan.bank.gov.ua/get-user-certificate/eNX2sAPCEmZbJUn5ze-a" TargetMode="External"/><Relationship Id="rId302" Type="http://schemas.openxmlformats.org/officeDocument/2006/relationships/hyperlink" Target="https://talan.bank.gov.ua/get-user-certificate/eNX2saxK7ujY6Rgdu_d1" TargetMode="External"/><Relationship Id="rId344" Type="http://schemas.openxmlformats.org/officeDocument/2006/relationships/hyperlink" Target="https://talan.bank.gov.ua/get-user-certificate/eNX2sW2Y6p1RhfIbG57L" TargetMode="External"/><Relationship Id="rId691" Type="http://schemas.openxmlformats.org/officeDocument/2006/relationships/hyperlink" Target="https://talan.bank.gov.ua/get-user-certificate/eNX2skYUuv7ScblTXNo6" TargetMode="External"/><Relationship Id="rId747" Type="http://schemas.openxmlformats.org/officeDocument/2006/relationships/hyperlink" Target="https://talan.bank.gov.ua/get-user-certificate/eNX2sePB5Tky7obUlpk4" TargetMode="External"/><Relationship Id="rId789" Type="http://schemas.openxmlformats.org/officeDocument/2006/relationships/hyperlink" Target="https://talan.bank.gov.ua/get-user-certificate/eNX2sk_c_YqbLBseqSLW" TargetMode="External"/><Relationship Id="rId912" Type="http://schemas.openxmlformats.org/officeDocument/2006/relationships/hyperlink" Target="https://talan.bank.gov.ua/get-user-certificate/llcNEuzPlKG9OH0hJlfD" TargetMode="External"/><Relationship Id="rId41" Type="http://schemas.openxmlformats.org/officeDocument/2006/relationships/hyperlink" Target="https://talan.bank.gov.ua/get-user-certificate/eNX2sUMApbAX95pBiB8C" TargetMode="External"/><Relationship Id="rId83" Type="http://schemas.openxmlformats.org/officeDocument/2006/relationships/hyperlink" Target="https://talan.bank.gov.ua/get-user-certificate/eNX2stF71r6ColTPSOjp" TargetMode="External"/><Relationship Id="rId179" Type="http://schemas.openxmlformats.org/officeDocument/2006/relationships/hyperlink" Target="https://talan.bank.gov.ua/get-user-certificate/eNX2sxF-m9UncAEETDme" TargetMode="External"/><Relationship Id="rId386" Type="http://schemas.openxmlformats.org/officeDocument/2006/relationships/hyperlink" Target="https://talan.bank.gov.ua/get-user-certificate/eNX2sP1nFqYCQac644qj" TargetMode="External"/><Relationship Id="rId551" Type="http://schemas.openxmlformats.org/officeDocument/2006/relationships/hyperlink" Target="https://talan.bank.gov.ua/get-user-certificate/eNX2sPXeSoJswMXgyMDA" TargetMode="External"/><Relationship Id="rId593" Type="http://schemas.openxmlformats.org/officeDocument/2006/relationships/hyperlink" Target="https://talan.bank.gov.ua/get-user-certificate/eNX2sT2XwP1sHi1J88h5" TargetMode="External"/><Relationship Id="rId607" Type="http://schemas.openxmlformats.org/officeDocument/2006/relationships/hyperlink" Target="https://talan.bank.gov.ua/get-user-certificate/eNX2s3xQBMZzRs6lNQI4" TargetMode="External"/><Relationship Id="rId649" Type="http://schemas.openxmlformats.org/officeDocument/2006/relationships/hyperlink" Target="https://talan.bank.gov.ua/get-user-certificate/eNX2sMjBRt_fp-CsxA_z" TargetMode="External"/><Relationship Id="rId814" Type="http://schemas.openxmlformats.org/officeDocument/2006/relationships/hyperlink" Target="https://talan.bank.gov.ua/get-user-certificate/eNX2sYNaQxepKFyI-x7a" TargetMode="External"/><Relationship Id="rId856" Type="http://schemas.openxmlformats.org/officeDocument/2006/relationships/hyperlink" Target="https://talan.bank.gov.ua/get-user-certificate/eNX2sjtPa9KpDvxz2b8V" TargetMode="External"/><Relationship Id="rId190" Type="http://schemas.openxmlformats.org/officeDocument/2006/relationships/hyperlink" Target="https://talan.bank.gov.ua/get-user-certificate/eNX2s0tQuoS3S4Da5Xk3" TargetMode="External"/><Relationship Id="rId204" Type="http://schemas.openxmlformats.org/officeDocument/2006/relationships/hyperlink" Target="https://talan.bank.gov.ua/get-user-certificate/eNX2sOJptoyA1sbiCtVS" TargetMode="External"/><Relationship Id="rId246" Type="http://schemas.openxmlformats.org/officeDocument/2006/relationships/hyperlink" Target="https://talan.bank.gov.ua/get-user-certificate/eNX2sOhJexlnV3qsoJcf" TargetMode="External"/><Relationship Id="rId288" Type="http://schemas.openxmlformats.org/officeDocument/2006/relationships/hyperlink" Target="https://talan.bank.gov.ua/get-user-certificate/eNX2syAUZEGeMPvlbH0A" TargetMode="External"/><Relationship Id="rId411" Type="http://schemas.openxmlformats.org/officeDocument/2006/relationships/hyperlink" Target="https://talan.bank.gov.ua/get-user-certificate/eNX2sLGQzxgCaY3uXLfn" TargetMode="External"/><Relationship Id="rId453" Type="http://schemas.openxmlformats.org/officeDocument/2006/relationships/hyperlink" Target="https://talan.bank.gov.ua/get-user-certificate/eNX2soITEs16jlfHs1KV" TargetMode="External"/><Relationship Id="rId509" Type="http://schemas.openxmlformats.org/officeDocument/2006/relationships/hyperlink" Target="https://talan.bank.gov.ua/get-user-certificate/eNX2sgB5Ti3DZdR1LQ6a" TargetMode="External"/><Relationship Id="rId660" Type="http://schemas.openxmlformats.org/officeDocument/2006/relationships/hyperlink" Target="https://talan.bank.gov.ua/get-user-certificate/eNX2sljthHdFI_Mkikfs" TargetMode="External"/><Relationship Id="rId898" Type="http://schemas.openxmlformats.org/officeDocument/2006/relationships/hyperlink" Target="https://talan.bank.gov.ua/get-user-certificate/eNX2saz4zlmvReJrhxf8" TargetMode="External"/><Relationship Id="rId106" Type="http://schemas.openxmlformats.org/officeDocument/2006/relationships/hyperlink" Target="https://talan.bank.gov.ua/get-user-certificate/eNX2slKSMvX5t7hFtYgH" TargetMode="External"/><Relationship Id="rId313" Type="http://schemas.openxmlformats.org/officeDocument/2006/relationships/hyperlink" Target="https://talan.bank.gov.ua/get-user-certificate/eNX2soQm6_J6lT265m_R" TargetMode="External"/><Relationship Id="rId495" Type="http://schemas.openxmlformats.org/officeDocument/2006/relationships/hyperlink" Target="https://talan.bank.gov.ua/get-user-certificate/eNX2sEBc-c39GLpU3fmz" TargetMode="External"/><Relationship Id="rId716" Type="http://schemas.openxmlformats.org/officeDocument/2006/relationships/hyperlink" Target="https://talan.bank.gov.ua/get-user-certificate/eNX2s3Ft12eEc-oE-f3Q" TargetMode="External"/><Relationship Id="rId758" Type="http://schemas.openxmlformats.org/officeDocument/2006/relationships/hyperlink" Target="https://talan.bank.gov.ua/get-user-certificate/eNX2sQNuBx7sEKo6X57l" TargetMode="External"/><Relationship Id="rId923" Type="http://schemas.openxmlformats.org/officeDocument/2006/relationships/hyperlink" Target="https://talan.bank.gov.ua/get-user-certificate/sfcJ5NDB0k1aAmvNdzjI" TargetMode="External"/><Relationship Id="rId10" Type="http://schemas.openxmlformats.org/officeDocument/2006/relationships/hyperlink" Target="https://talan.bank.gov.ua/get-user-certificate/eNX2sshtj8E2DvxG12v6" TargetMode="External"/><Relationship Id="rId52" Type="http://schemas.openxmlformats.org/officeDocument/2006/relationships/hyperlink" Target="https://talan.bank.gov.ua/get-user-certificate/eNX2sBlcpnnxHFXJApoh" TargetMode="External"/><Relationship Id="rId94" Type="http://schemas.openxmlformats.org/officeDocument/2006/relationships/hyperlink" Target="https://talan.bank.gov.ua/get-user-certificate/eNX2s-PHcpeD90VuwDeH" TargetMode="External"/><Relationship Id="rId148" Type="http://schemas.openxmlformats.org/officeDocument/2006/relationships/hyperlink" Target="https://talan.bank.gov.ua/get-user-certificate/eNX2sqwkO0ohhN6TYFfT" TargetMode="External"/><Relationship Id="rId355" Type="http://schemas.openxmlformats.org/officeDocument/2006/relationships/hyperlink" Target="https://talan.bank.gov.ua/get-user-certificate/eNX2s_rzvxku88x5k8CW" TargetMode="External"/><Relationship Id="rId397" Type="http://schemas.openxmlformats.org/officeDocument/2006/relationships/hyperlink" Target="https://talan.bank.gov.ua/get-user-certificate/eNX2sokEh3X_ABurg8j2" TargetMode="External"/><Relationship Id="rId520" Type="http://schemas.openxmlformats.org/officeDocument/2006/relationships/hyperlink" Target="https://talan.bank.gov.ua/get-user-certificate/eNX2seHfTGB08RAnTEZE" TargetMode="External"/><Relationship Id="rId562" Type="http://schemas.openxmlformats.org/officeDocument/2006/relationships/hyperlink" Target="https://talan.bank.gov.ua/get-user-certificate/eNX2sPXWE33dhksiw9kX" TargetMode="External"/><Relationship Id="rId618" Type="http://schemas.openxmlformats.org/officeDocument/2006/relationships/hyperlink" Target="https://talan.bank.gov.ua/get-user-certificate/eNX2shPitQF3MQk7doFb" TargetMode="External"/><Relationship Id="rId825" Type="http://schemas.openxmlformats.org/officeDocument/2006/relationships/hyperlink" Target="https://talan.bank.gov.ua/get-user-certificate/eNX2s8HySUob-cKPGEjH" TargetMode="External"/><Relationship Id="rId215" Type="http://schemas.openxmlformats.org/officeDocument/2006/relationships/hyperlink" Target="https://talan.bank.gov.ua/get-user-certificate/eNX2sqYuvBsJegLPr_dw" TargetMode="External"/><Relationship Id="rId257" Type="http://schemas.openxmlformats.org/officeDocument/2006/relationships/hyperlink" Target="https://talan.bank.gov.ua/get-user-certificate/eNX2sQj_lNXw8kNbsrKn" TargetMode="External"/><Relationship Id="rId422" Type="http://schemas.openxmlformats.org/officeDocument/2006/relationships/hyperlink" Target="https://talan.bank.gov.ua/get-user-certificate/eNX2stv1RuyP9khhZHbJ" TargetMode="External"/><Relationship Id="rId464" Type="http://schemas.openxmlformats.org/officeDocument/2006/relationships/hyperlink" Target="https://talan.bank.gov.ua/get-user-certificate/eNX2s9-UTa177Dy_E7bG" TargetMode="External"/><Relationship Id="rId867" Type="http://schemas.openxmlformats.org/officeDocument/2006/relationships/hyperlink" Target="https://talan.bank.gov.ua/get-user-certificate/eNX2sByhY2VwsbUROWnd" TargetMode="External"/><Relationship Id="rId299" Type="http://schemas.openxmlformats.org/officeDocument/2006/relationships/hyperlink" Target="https://talan.bank.gov.ua/get-user-certificate/eNX2sFg2p1BbkanHz8BM" TargetMode="External"/><Relationship Id="rId727" Type="http://schemas.openxmlformats.org/officeDocument/2006/relationships/hyperlink" Target="https://talan.bank.gov.ua/get-user-certificate/eNX2sy7Bj50CyZtaVs74" TargetMode="External"/><Relationship Id="rId63" Type="http://schemas.openxmlformats.org/officeDocument/2006/relationships/hyperlink" Target="https://talan.bank.gov.ua/get-user-certificate/eNX2shXM4UGZQ4utgLNt" TargetMode="External"/><Relationship Id="rId159" Type="http://schemas.openxmlformats.org/officeDocument/2006/relationships/hyperlink" Target="https://talan.bank.gov.ua/get-user-certificate/eNX2sbIlRGf1yI3_QNGx" TargetMode="External"/><Relationship Id="rId366" Type="http://schemas.openxmlformats.org/officeDocument/2006/relationships/hyperlink" Target="https://talan.bank.gov.ua/get-user-certificate/eNX2sfgTBvsaSICNpQCl" TargetMode="External"/><Relationship Id="rId573" Type="http://schemas.openxmlformats.org/officeDocument/2006/relationships/hyperlink" Target="https://talan.bank.gov.ua/get-user-certificate/eNX2sn7o-iSOlGKMsSV0" TargetMode="External"/><Relationship Id="rId780" Type="http://schemas.openxmlformats.org/officeDocument/2006/relationships/hyperlink" Target="https://talan.bank.gov.ua/get-user-certificate/eNX2s5a3qfELZiPHcT0j" TargetMode="External"/><Relationship Id="rId226" Type="http://schemas.openxmlformats.org/officeDocument/2006/relationships/hyperlink" Target="https://talan.bank.gov.ua/get-user-certificate/eNX2siRQMx9TqfALjjFy" TargetMode="External"/><Relationship Id="rId433" Type="http://schemas.openxmlformats.org/officeDocument/2006/relationships/hyperlink" Target="https://talan.bank.gov.ua/get-user-certificate/eNX2sL7m27snmHf6gAXW" TargetMode="External"/><Relationship Id="rId878" Type="http://schemas.openxmlformats.org/officeDocument/2006/relationships/hyperlink" Target="https://talan.bank.gov.ua/get-user-certificate/eNX2sJ-Z0CUQZ0EEEWfc" TargetMode="External"/><Relationship Id="rId640" Type="http://schemas.openxmlformats.org/officeDocument/2006/relationships/hyperlink" Target="https://talan.bank.gov.ua/get-user-certificate/eNX2sQGqcwYOzY4R8L5S" TargetMode="External"/><Relationship Id="rId738" Type="http://schemas.openxmlformats.org/officeDocument/2006/relationships/hyperlink" Target="https://talan.bank.gov.ua/get-user-certificate/eNX2s8u3CYrGm8zRIb8G" TargetMode="External"/><Relationship Id="rId74" Type="http://schemas.openxmlformats.org/officeDocument/2006/relationships/hyperlink" Target="https://talan.bank.gov.ua/get-user-certificate/eNX2sOzKz3cmIK_k_qqw" TargetMode="External"/><Relationship Id="rId377" Type="http://schemas.openxmlformats.org/officeDocument/2006/relationships/hyperlink" Target="https://talan.bank.gov.ua/get-user-certificate/eNX2s5U1T06vCz5do3kq" TargetMode="External"/><Relationship Id="rId500" Type="http://schemas.openxmlformats.org/officeDocument/2006/relationships/hyperlink" Target="https://talan.bank.gov.ua/get-user-certificate/eNX2sYc29s84-ckZQ05k" TargetMode="External"/><Relationship Id="rId584" Type="http://schemas.openxmlformats.org/officeDocument/2006/relationships/hyperlink" Target="https://talan.bank.gov.ua/get-user-certificate/eNX2sZEJxyCa8b9qI90E" TargetMode="External"/><Relationship Id="rId805" Type="http://schemas.openxmlformats.org/officeDocument/2006/relationships/hyperlink" Target="https://talan.bank.gov.ua/get-user-certificate/eNX2sUFuOd5gxO_WxQ7n" TargetMode="External"/><Relationship Id="rId5" Type="http://schemas.openxmlformats.org/officeDocument/2006/relationships/hyperlink" Target="https://talan.bank.gov.ua/get-user-certificate/eNX2sUlULBQQa-ZEWnHD" TargetMode="External"/><Relationship Id="rId237" Type="http://schemas.openxmlformats.org/officeDocument/2006/relationships/hyperlink" Target="https://talan.bank.gov.ua/get-user-certificate/eNX2sstsuH27PZaFjPNM" TargetMode="External"/><Relationship Id="rId791" Type="http://schemas.openxmlformats.org/officeDocument/2006/relationships/hyperlink" Target="https://talan.bank.gov.ua/get-user-certificate/eNX2snc4dor0yM4utvje" TargetMode="External"/><Relationship Id="rId889" Type="http://schemas.openxmlformats.org/officeDocument/2006/relationships/hyperlink" Target="https://talan.bank.gov.ua/get-user-certificate/eNX2sC8C3KWgxCIF7UUS" TargetMode="External"/><Relationship Id="rId444" Type="http://schemas.openxmlformats.org/officeDocument/2006/relationships/hyperlink" Target="https://talan.bank.gov.ua/get-user-certificate/eNX2s7Zp1qO2ye2j1zM5" TargetMode="External"/><Relationship Id="rId651" Type="http://schemas.openxmlformats.org/officeDocument/2006/relationships/hyperlink" Target="https://talan.bank.gov.ua/get-user-certificate/eNX2snytnKtZxcxJXA0r" TargetMode="External"/><Relationship Id="rId749" Type="http://schemas.openxmlformats.org/officeDocument/2006/relationships/hyperlink" Target="https://talan.bank.gov.ua/get-user-certificate/eNX2swLV1uSF5QsbP7hJ" TargetMode="External"/><Relationship Id="rId290" Type="http://schemas.openxmlformats.org/officeDocument/2006/relationships/hyperlink" Target="https://talan.bank.gov.ua/get-user-certificate/eNX2s9Xesve7vlGUVU1Y" TargetMode="External"/><Relationship Id="rId304" Type="http://schemas.openxmlformats.org/officeDocument/2006/relationships/hyperlink" Target="https://talan.bank.gov.ua/get-user-certificate/eNX2sMY7-QqTpWOL_9aF" TargetMode="External"/><Relationship Id="rId388" Type="http://schemas.openxmlformats.org/officeDocument/2006/relationships/hyperlink" Target="https://talan.bank.gov.ua/get-user-certificate/eNX2snA9-IWzpSgYzPhC" TargetMode="External"/><Relationship Id="rId511" Type="http://schemas.openxmlformats.org/officeDocument/2006/relationships/hyperlink" Target="https://talan.bank.gov.ua/get-user-certificate/eNX2sW1v0EUaQ-mc9xAg" TargetMode="External"/><Relationship Id="rId609" Type="http://schemas.openxmlformats.org/officeDocument/2006/relationships/hyperlink" Target="https://talan.bank.gov.ua/get-user-certificate/eNX2sW_hmE7R9hPoKOtI" TargetMode="External"/><Relationship Id="rId85" Type="http://schemas.openxmlformats.org/officeDocument/2006/relationships/hyperlink" Target="https://talan.bank.gov.ua/get-user-certificate/eNX2skOGqd2omjHbPH82" TargetMode="External"/><Relationship Id="rId150" Type="http://schemas.openxmlformats.org/officeDocument/2006/relationships/hyperlink" Target="https://talan.bank.gov.ua/get-user-certificate/eNX2sVZL4xiu7ok8Cmm6" TargetMode="External"/><Relationship Id="rId595" Type="http://schemas.openxmlformats.org/officeDocument/2006/relationships/hyperlink" Target="https://talan.bank.gov.ua/get-user-certificate/eNX2sXJRrbXFSRug2WNP" TargetMode="External"/><Relationship Id="rId816" Type="http://schemas.openxmlformats.org/officeDocument/2006/relationships/hyperlink" Target="https://talan.bank.gov.ua/get-user-certificate/eNX2sF6Ox666kVCGM1Ho" TargetMode="External"/><Relationship Id="rId248" Type="http://schemas.openxmlformats.org/officeDocument/2006/relationships/hyperlink" Target="https://talan.bank.gov.ua/get-user-certificate/eNX2sxEpOUfHpm_Jd8cp" TargetMode="External"/><Relationship Id="rId455" Type="http://schemas.openxmlformats.org/officeDocument/2006/relationships/hyperlink" Target="https://talan.bank.gov.ua/get-user-certificate/eNX2sMdPKWzbUdzKElNv" TargetMode="External"/><Relationship Id="rId662" Type="http://schemas.openxmlformats.org/officeDocument/2006/relationships/hyperlink" Target="https://talan.bank.gov.ua/get-user-certificate/eNX2sxh3NuNaJHFgwNeR" TargetMode="External"/><Relationship Id="rId12" Type="http://schemas.openxmlformats.org/officeDocument/2006/relationships/hyperlink" Target="https://talan.bank.gov.ua/get-user-certificate/eNX2s-AdMDNdKXhZaaFj" TargetMode="External"/><Relationship Id="rId108" Type="http://schemas.openxmlformats.org/officeDocument/2006/relationships/hyperlink" Target="https://talan.bank.gov.ua/get-user-certificate/eNX2sIFxXXvQsTiQVv4A" TargetMode="External"/><Relationship Id="rId315" Type="http://schemas.openxmlformats.org/officeDocument/2006/relationships/hyperlink" Target="https://talan.bank.gov.ua/get-user-certificate/eNX2sNloiJ6NPlSIeC6z" TargetMode="External"/><Relationship Id="rId522" Type="http://schemas.openxmlformats.org/officeDocument/2006/relationships/hyperlink" Target="https://talan.bank.gov.ua/get-user-certificate/eNX2suzgUQZf2qSFbFEa" TargetMode="External"/><Relationship Id="rId96" Type="http://schemas.openxmlformats.org/officeDocument/2006/relationships/hyperlink" Target="https://talan.bank.gov.ua/get-user-certificate/eNX2sLaigJlDn698eckK" TargetMode="External"/><Relationship Id="rId161" Type="http://schemas.openxmlformats.org/officeDocument/2006/relationships/hyperlink" Target="https://talan.bank.gov.ua/get-user-certificate/eNX2s4s3U6bKyyFGy21e" TargetMode="External"/><Relationship Id="rId399" Type="http://schemas.openxmlformats.org/officeDocument/2006/relationships/hyperlink" Target="https://talan.bank.gov.ua/get-user-certificate/eNX2swAeSMF8iYWm2b6y" TargetMode="External"/><Relationship Id="rId827" Type="http://schemas.openxmlformats.org/officeDocument/2006/relationships/hyperlink" Target="https://talan.bank.gov.ua/get-user-certificate/eNX2sO4pY0zB_QosVkvW" TargetMode="External"/><Relationship Id="rId259" Type="http://schemas.openxmlformats.org/officeDocument/2006/relationships/hyperlink" Target="https://talan.bank.gov.ua/get-user-certificate/eNX2sJA5vFwELkzI1hb3" TargetMode="External"/><Relationship Id="rId466" Type="http://schemas.openxmlformats.org/officeDocument/2006/relationships/hyperlink" Target="https://talan.bank.gov.ua/get-user-certificate/eNX2sxnweosOIwqmjmqe" TargetMode="External"/><Relationship Id="rId673" Type="http://schemas.openxmlformats.org/officeDocument/2006/relationships/hyperlink" Target="https://talan.bank.gov.ua/get-user-certificate/eNX2sa_XAJiM0Cl67hO1" TargetMode="External"/><Relationship Id="rId880" Type="http://schemas.openxmlformats.org/officeDocument/2006/relationships/hyperlink" Target="https://talan.bank.gov.ua/get-user-certificate/eNX2s3SiZqVBkWX0JJcv" TargetMode="External"/><Relationship Id="rId23" Type="http://schemas.openxmlformats.org/officeDocument/2006/relationships/hyperlink" Target="https://talan.bank.gov.ua/get-user-certificate/eNX2siql1j705UC76GNY" TargetMode="External"/><Relationship Id="rId119" Type="http://schemas.openxmlformats.org/officeDocument/2006/relationships/hyperlink" Target="https://talan.bank.gov.ua/get-user-certificate/eNX2srx6QCQrKZpwRezs" TargetMode="External"/><Relationship Id="rId326" Type="http://schemas.openxmlformats.org/officeDocument/2006/relationships/hyperlink" Target="https://talan.bank.gov.ua/get-user-certificate/eNX2sxAi8iTB7vH4yEEO" TargetMode="External"/><Relationship Id="rId533" Type="http://schemas.openxmlformats.org/officeDocument/2006/relationships/hyperlink" Target="https://talan.bank.gov.ua/get-user-certificate/eNX2s78W9IlsX0z3YeXe" TargetMode="External"/><Relationship Id="rId740" Type="http://schemas.openxmlformats.org/officeDocument/2006/relationships/hyperlink" Target="https://talan.bank.gov.ua/get-user-certificate/eNX2s79PYSY4oYpHX_cU" TargetMode="External"/><Relationship Id="rId838" Type="http://schemas.openxmlformats.org/officeDocument/2006/relationships/hyperlink" Target="https://talan.bank.gov.ua/get-user-certificate/eNX2sh43GBW9lghukA6I" TargetMode="External"/><Relationship Id="rId172" Type="http://schemas.openxmlformats.org/officeDocument/2006/relationships/hyperlink" Target="https://talan.bank.gov.ua/get-user-certificate/eNX2sQclqggVw5Gmdfug" TargetMode="External"/><Relationship Id="rId477" Type="http://schemas.openxmlformats.org/officeDocument/2006/relationships/hyperlink" Target="https://talan.bank.gov.ua/get-user-certificate/eNX2stTU0i8bEW698TNO" TargetMode="External"/><Relationship Id="rId600" Type="http://schemas.openxmlformats.org/officeDocument/2006/relationships/hyperlink" Target="https://talan.bank.gov.ua/get-user-certificate/eNX2s6vRGl0XLHI78IMr" TargetMode="External"/><Relationship Id="rId684" Type="http://schemas.openxmlformats.org/officeDocument/2006/relationships/hyperlink" Target="https://talan.bank.gov.ua/get-user-certificate/eNX2sqGYEezLq4ueH9cE" TargetMode="External"/><Relationship Id="rId337" Type="http://schemas.openxmlformats.org/officeDocument/2006/relationships/hyperlink" Target="https://talan.bank.gov.ua/get-user-certificate/eNX2sUZBHavTHUdce03v" TargetMode="External"/><Relationship Id="rId891" Type="http://schemas.openxmlformats.org/officeDocument/2006/relationships/hyperlink" Target="https://talan.bank.gov.ua/get-user-certificate/eNX2smNFPKnFJRsgJ2Iu" TargetMode="External"/><Relationship Id="rId905" Type="http://schemas.openxmlformats.org/officeDocument/2006/relationships/hyperlink" Target="https://talan.bank.gov.ua/get-user-certificate/llcNEXgWRzppX_qcVzMD" TargetMode="External"/><Relationship Id="rId34" Type="http://schemas.openxmlformats.org/officeDocument/2006/relationships/hyperlink" Target="https://talan.bank.gov.ua/get-user-certificate/eNX2sW0-QO6eqEjqhuWy" TargetMode="External"/><Relationship Id="rId544" Type="http://schemas.openxmlformats.org/officeDocument/2006/relationships/hyperlink" Target="https://talan.bank.gov.ua/get-user-certificate/eNX2s2FGtii_CvKJ-P-v" TargetMode="External"/><Relationship Id="rId751" Type="http://schemas.openxmlformats.org/officeDocument/2006/relationships/hyperlink" Target="https://talan.bank.gov.ua/get-user-certificate/eNX2s-7Ae9XWxuTDvG5t" TargetMode="External"/><Relationship Id="rId849" Type="http://schemas.openxmlformats.org/officeDocument/2006/relationships/hyperlink" Target="https://talan.bank.gov.ua/get-user-certificate/eNX2s1CwVUWQ5NCPbc-q" TargetMode="External"/><Relationship Id="rId183" Type="http://schemas.openxmlformats.org/officeDocument/2006/relationships/hyperlink" Target="https://talan.bank.gov.ua/get-user-certificate/eNX2sesXiQC-i48_vtvB" TargetMode="External"/><Relationship Id="rId390" Type="http://schemas.openxmlformats.org/officeDocument/2006/relationships/hyperlink" Target="https://talan.bank.gov.ua/get-user-certificate/eNX2sVGuBQ1aW3K4H7L9" TargetMode="External"/><Relationship Id="rId404" Type="http://schemas.openxmlformats.org/officeDocument/2006/relationships/hyperlink" Target="https://talan.bank.gov.ua/get-user-certificate/eNX2swSXQjvTE2VdV3Zy" TargetMode="External"/><Relationship Id="rId611" Type="http://schemas.openxmlformats.org/officeDocument/2006/relationships/hyperlink" Target="https://talan.bank.gov.ua/get-user-certificate/eNX2sLs9fj6ZdWvwoZnk" TargetMode="External"/><Relationship Id="rId250" Type="http://schemas.openxmlformats.org/officeDocument/2006/relationships/hyperlink" Target="https://talan.bank.gov.ua/get-user-certificate/eNX2shCbeuAhlo-hfkST" TargetMode="External"/><Relationship Id="rId488" Type="http://schemas.openxmlformats.org/officeDocument/2006/relationships/hyperlink" Target="https://talan.bank.gov.ua/get-user-certificate/eNX2sWnN2FWSbtkicXe0" TargetMode="External"/><Relationship Id="rId695" Type="http://schemas.openxmlformats.org/officeDocument/2006/relationships/hyperlink" Target="https://talan.bank.gov.ua/get-user-certificate/eNX2sEYqABUBHERwpfKS" TargetMode="External"/><Relationship Id="rId709" Type="http://schemas.openxmlformats.org/officeDocument/2006/relationships/hyperlink" Target="https://talan.bank.gov.ua/get-user-certificate/eNX2scsq24hGpcUaWHVT" TargetMode="External"/><Relationship Id="rId916" Type="http://schemas.openxmlformats.org/officeDocument/2006/relationships/hyperlink" Target="https://talan.bank.gov.ua/get-user-certificate/llcNEr2fXYnjCFhkzPq0" TargetMode="External"/><Relationship Id="rId45" Type="http://schemas.openxmlformats.org/officeDocument/2006/relationships/hyperlink" Target="https://talan.bank.gov.ua/get-user-certificate/eNX2sV3Mf-Ky-rWuc2FE" TargetMode="External"/><Relationship Id="rId110" Type="http://schemas.openxmlformats.org/officeDocument/2006/relationships/hyperlink" Target="https://talan.bank.gov.ua/get-user-certificate/eNX2suJ4eD435LgPDUm0" TargetMode="External"/><Relationship Id="rId348" Type="http://schemas.openxmlformats.org/officeDocument/2006/relationships/hyperlink" Target="https://talan.bank.gov.ua/get-user-certificate/eNX2s6-seCZ6jhNnYxHx" TargetMode="External"/><Relationship Id="rId555" Type="http://schemas.openxmlformats.org/officeDocument/2006/relationships/hyperlink" Target="https://talan.bank.gov.ua/get-user-certificate/eNX2sOC9mE_7eI63kMOx" TargetMode="External"/><Relationship Id="rId762" Type="http://schemas.openxmlformats.org/officeDocument/2006/relationships/hyperlink" Target="https://talan.bank.gov.ua/get-user-certificate/eNX2sedBPL50mmiWfVeo" TargetMode="External"/><Relationship Id="rId194" Type="http://schemas.openxmlformats.org/officeDocument/2006/relationships/hyperlink" Target="https://talan.bank.gov.ua/get-user-certificate/eNX2sFsbfETi6Ku8oiVu" TargetMode="External"/><Relationship Id="rId208" Type="http://schemas.openxmlformats.org/officeDocument/2006/relationships/hyperlink" Target="https://talan.bank.gov.ua/get-user-certificate/eNX2sJOY5ju_A5fPn46P" TargetMode="External"/><Relationship Id="rId415" Type="http://schemas.openxmlformats.org/officeDocument/2006/relationships/hyperlink" Target="https://talan.bank.gov.ua/get-user-certificate/eNX2sdiSdEcaqxRobBPL" TargetMode="External"/><Relationship Id="rId622" Type="http://schemas.openxmlformats.org/officeDocument/2006/relationships/hyperlink" Target="https://talan.bank.gov.ua/get-user-certificate/eNX2s5y-UWhL_4M0T3lb" TargetMode="External"/><Relationship Id="rId261" Type="http://schemas.openxmlformats.org/officeDocument/2006/relationships/hyperlink" Target="https://talan.bank.gov.ua/get-user-certificate/eNX2sxO02PsPaFp39o1n" TargetMode="External"/><Relationship Id="rId499" Type="http://schemas.openxmlformats.org/officeDocument/2006/relationships/hyperlink" Target="https://talan.bank.gov.ua/get-user-certificate/eNX2sEzRl1RrAUVeTWBr" TargetMode="External"/><Relationship Id="rId927" Type="http://schemas.openxmlformats.org/officeDocument/2006/relationships/hyperlink" Target="https://talan.bank.gov.ua/get-user-certificate/Jc7xoBkNMkt20ThwwT-q" TargetMode="External"/><Relationship Id="rId56" Type="http://schemas.openxmlformats.org/officeDocument/2006/relationships/hyperlink" Target="https://talan.bank.gov.ua/get-user-certificate/eNX2s1WUDOQX0sWU2VhT" TargetMode="External"/><Relationship Id="rId359" Type="http://schemas.openxmlformats.org/officeDocument/2006/relationships/hyperlink" Target="https://talan.bank.gov.ua/get-user-certificate/eNX2sjJfCL35B2aruhVQ" TargetMode="External"/><Relationship Id="rId566" Type="http://schemas.openxmlformats.org/officeDocument/2006/relationships/hyperlink" Target="https://talan.bank.gov.ua/get-user-certificate/eNX2sfccXam47NRyc5nb" TargetMode="External"/><Relationship Id="rId773" Type="http://schemas.openxmlformats.org/officeDocument/2006/relationships/hyperlink" Target="https://talan.bank.gov.ua/get-user-certificate/eNX2selTFVFHZm2ukpCM" TargetMode="External"/><Relationship Id="rId121" Type="http://schemas.openxmlformats.org/officeDocument/2006/relationships/hyperlink" Target="https://talan.bank.gov.ua/get-user-certificate/eNX2sfV1Gj1dxVVNGY5_" TargetMode="External"/><Relationship Id="rId219" Type="http://schemas.openxmlformats.org/officeDocument/2006/relationships/hyperlink" Target="https://talan.bank.gov.ua/get-user-certificate/eNX2sjNTVEF9hmTfqtxY" TargetMode="External"/><Relationship Id="rId426" Type="http://schemas.openxmlformats.org/officeDocument/2006/relationships/hyperlink" Target="https://talan.bank.gov.ua/get-user-certificate/eNX2sKH9WXQXS7UJrz1z" TargetMode="External"/><Relationship Id="rId633" Type="http://schemas.openxmlformats.org/officeDocument/2006/relationships/hyperlink" Target="https://talan.bank.gov.ua/get-user-certificate/eNX2ssKnisuBA-DJZwel" TargetMode="External"/><Relationship Id="rId840" Type="http://schemas.openxmlformats.org/officeDocument/2006/relationships/hyperlink" Target="https://talan.bank.gov.ua/get-user-certificate/eNX2s9H_pXt42JmT2A3B" TargetMode="External"/><Relationship Id="rId67" Type="http://schemas.openxmlformats.org/officeDocument/2006/relationships/hyperlink" Target="https://talan.bank.gov.ua/get-user-certificate/eNX2sAWM-zL0DaBzw3oy" TargetMode="External"/><Relationship Id="rId272" Type="http://schemas.openxmlformats.org/officeDocument/2006/relationships/hyperlink" Target="https://talan.bank.gov.ua/get-user-certificate/eNX2sMwnqpJwDipB-GYq" TargetMode="External"/><Relationship Id="rId577" Type="http://schemas.openxmlformats.org/officeDocument/2006/relationships/hyperlink" Target="https://talan.bank.gov.ua/get-user-certificate/eNX2sKcaVB1JmnCl6oK8" TargetMode="External"/><Relationship Id="rId700" Type="http://schemas.openxmlformats.org/officeDocument/2006/relationships/hyperlink" Target="https://talan.bank.gov.ua/get-user-certificate/eNX2skuB_K7U5RBOpxJ2" TargetMode="External"/><Relationship Id="rId132" Type="http://schemas.openxmlformats.org/officeDocument/2006/relationships/hyperlink" Target="https://talan.bank.gov.ua/get-user-certificate/eNX2sJSM-LA9vJvg6ZMo" TargetMode="External"/><Relationship Id="rId784" Type="http://schemas.openxmlformats.org/officeDocument/2006/relationships/hyperlink" Target="https://talan.bank.gov.ua/get-user-certificate/eNX2sS-YKQzv6utit7yT" TargetMode="External"/><Relationship Id="rId437" Type="http://schemas.openxmlformats.org/officeDocument/2006/relationships/hyperlink" Target="https://talan.bank.gov.ua/get-user-certificate/eNX2sRcFCPXeb00VNA7m" TargetMode="External"/><Relationship Id="rId644" Type="http://schemas.openxmlformats.org/officeDocument/2006/relationships/hyperlink" Target="https://talan.bank.gov.ua/get-user-certificate/eNX2sc95LZwMEv2AYAAk" TargetMode="External"/><Relationship Id="rId851" Type="http://schemas.openxmlformats.org/officeDocument/2006/relationships/hyperlink" Target="https://talan.bank.gov.ua/get-user-certificate/eNX2s-ziDYaN1W11gfuf" TargetMode="External"/><Relationship Id="rId283" Type="http://schemas.openxmlformats.org/officeDocument/2006/relationships/hyperlink" Target="https://talan.bank.gov.ua/get-user-certificate/eNX2s7nc-YbivcJZh8tZ" TargetMode="External"/><Relationship Id="rId490" Type="http://schemas.openxmlformats.org/officeDocument/2006/relationships/hyperlink" Target="https://talan.bank.gov.ua/get-user-certificate/eNX2s4InbEgn1gJJMbjo" TargetMode="External"/><Relationship Id="rId504" Type="http://schemas.openxmlformats.org/officeDocument/2006/relationships/hyperlink" Target="https://talan.bank.gov.ua/get-user-certificate/eNX2sXTUjlXtkFYKyvKV" TargetMode="External"/><Relationship Id="rId711" Type="http://schemas.openxmlformats.org/officeDocument/2006/relationships/hyperlink" Target="https://talan.bank.gov.ua/get-user-certificate/eNX2szD_lQjyfh8A3sA0" TargetMode="External"/><Relationship Id="rId78" Type="http://schemas.openxmlformats.org/officeDocument/2006/relationships/hyperlink" Target="https://talan.bank.gov.ua/get-user-certificate/eNX2s7xRSFEE3UVL-tR1" TargetMode="External"/><Relationship Id="rId143" Type="http://schemas.openxmlformats.org/officeDocument/2006/relationships/hyperlink" Target="https://talan.bank.gov.ua/get-user-certificate/eNX2sYT2F-KA0iWO3vYC" TargetMode="External"/><Relationship Id="rId350" Type="http://schemas.openxmlformats.org/officeDocument/2006/relationships/hyperlink" Target="https://talan.bank.gov.ua/get-user-certificate/eNX2sXOKr3trZiEZe8MU" TargetMode="External"/><Relationship Id="rId588" Type="http://schemas.openxmlformats.org/officeDocument/2006/relationships/hyperlink" Target="https://talan.bank.gov.ua/get-user-certificate/eNX2sanQHF9ly3h2DFD2" TargetMode="External"/><Relationship Id="rId795" Type="http://schemas.openxmlformats.org/officeDocument/2006/relationships/hyperlink" Target="https://talan.bank.gov.ua/get-user-certificate/eNX2sToMRr2WYmhezNEw" TargetMode="External"/><Relationship Id="rId809" Type="http://schemas.openxmlformats.org/officeDocument/2006/relationships/hyperlink" Target="https://talan.bank.gov.ua/get-user-certificate/eNX2s68IE1VFOT0AlMql" TargetMode="External"/><Relationship Id="rId9" Type="http://schemas.openxmlformats.org/officeDocument/2006/relationships/hyperlink" Target="https://talan.bank.gov.ua/get-user-certificate/eNX2syOht_NRFLxnjVIP" TargetMode="External"/><Relationship Id="rId210" Type="http://schemas.openxmlformats.org/officeDocument/2006/relationships/hyperlink" Target="https://talan.bank.gov.ua/get-user-certificate/eNX2swIKrOig032r5ZoO" TargetMode="External"/><Relationship Id="rId448" Type="http://schemas.openxmlformats.org/officeDocument/2006/relationships/hyperlink" Target="https://talan.bank.gov.ua/get-user-certificate/eNX2sgC-10gCEpLX_MUd" TargetMode="External"/><Relationship Id="rId655" Type="http://schemas.openxmlformats.org/officeDocument/2006/relationships/hyperlink" Target="https://talan.bank.gov.ua/get-user-certificate/eNX2s24a-5nw_SCnlz0q" TargetMode="External"/><Relationship Id="rId862" Type="http://schemas.openxmlformats.org/officeDocument/2006/relationships/hyperlink" Target="https://talan.bank.gov.ua/get-user-certificate/eNX2sKySWF5zxKAfV-uy" TargetMode="External"/><Relationship Id="rId294" Type="http://schemas.openxmlformats.org/officeDocument/2006/relationships/hyperlink" Target="https://talan.bank.gov.ua/get-user-certificate/eNX2s5iT7OsX6uu4eVqs" TargetMode="External"/><Relationship Id="rId308" Type="http://schemas.openxmlformats.org/officeDocument/2006/relationships/hyperlink" Target="https://talan.bank.gov.ua/get-user-certificate/eNX2sviyZ1JVVewYu5Wp" TargetMode="External"/><Relationship Id="rId515" Type="http://schemas.openxmlformats.org/officeDocument/2006/relationships/hyperlink" Target="https://talan.bank.gov.ua/get-user-certificate/eNX2sM21nw7p_5KRiu83" TargetMode="External"/><Relationship Id="rId722" Type="http://schemas.openxmlformats.org/officeDocument/2006/relationships/hyperlink" Target="https://talan.bank.gov.ua/get-user-certificate/eNX2sdcr62wa0TNdbVov" TargetMode="External"/><Relationship Id="rId89" Type="http://schemas.openxmlformats.org/officeDocument/2006/relationships/hyperlink" Target="https://talan.bank.gov.ua/get-user-certificate/eNX2sJ6qqk8QABonU0pP" TargetMode="External"/><Relationship Id="rId154" Type="http://schemas.openxmlformats.org/officeDocument/2006/relationships/hyperlink" Target="https://talan.bank.gov.ua/get-user-certificate/eNX2sE9smw792rigBp-0" TargetMode="External"/><Relationship Id="rId361" Type="http://schemas.openxmlformats.org/officeDocument/2006/relationships/hyperlink" Target="https://talan.bank.gov.ua/get-user-certificate/eNX2sNtXICrafDf7HJlc" TargetMode="External"/><Relationship Id="rId599" Type="http://schemas.openxmlformats.org/officeDocument/2006/relationships/hyperlink" Target="https://talan.bank.gov.ua/get-user-certificate/eNX2sFZj_6xV0BtGo5Kn" TargetMode="External"/><Relationship Id="rId459" Type="http://schemas.openxmlformats.org/officeDocument/2006/relationships/hyperlink" Target="https://talan.bank.gov.ua/get-user-certificate/eNX2sqgY2zig1rfCaP2c" TargetMode="External"/><Relationship Id="rId666" Type="http://schemas.openxmlformats.org/officeDocument/2006/relationships/hyperlink" Target="https://talan.bank.gov.ua/get-user-certificate/eNX2s_bt_lvKC5LlbSZY" TargetMode="External"/><Relationship Id="rId873" Type="http://schemas.openxmlformats.org/officeDocument/2006/relationships/hyperlink" Target="https://talan.bank.gov.ua/get-user-certificate/eNX2sAV9p7oJpUueLF2p" TargetMode="External"/><Relationship Id="rId16" Type="http://schemas.openxmlformats.org/officeDocument/2006/relationships/hyperlink" Target="https://talan.bank.gov.ua/get-user-certificate/eNX2s4hwLeVDMGJs8Irw" TargetMode="External"/><Relationship Id="rId221" Type="http://schemas.openxmlformats.org/officeDocument/2006/relationships/hyperlink" Target="https://talan.bank.gov.ua/get-user-certificate/eNX2sa9D9nGjgiAQ14Ee" TargetMode="External"/><Relationship Id="rId319" Type="http://schemas.openxmlformats.org/officeDocument/2006/relationships/hyperlink" Target="https://talan.bank.gov.ua/get-user-certificate/eNX2sFEdtVjF09a_kF9d" TargetMode="External"/><Relationship Id="rId526" Type="http://schemas.openxmlformats.org/officeDocument/2006/relationships/hyperlink" Target="https://talan.bank.gov.ua/get-user-certificate/eNX2spjBruzuVq5klywW" TargetMode="External"/><Relationship Id="rId733" Type="http://schemas.openxmlformats.org/officeDocument/2006/relationships/hyperlink" Target="https://talan.bank.gov.ua/get-user-certificate/eNX2s7Q75OBUOmQSKmVK" TargetMode="External"/><Relationship Id="rId165" Type="http://schemas.openxmlformats.org/officeDocument/2006/relationships/hyperlink" Target="https://talan.bank.gov.ua/get-user-certificate/eNX2sWw8s6IV8HF2-_Bu" TargetMode="External"/><Relationship Id="rId372" Type="http://schemas.openxmlformats.org/officeDocument/2006/relationships/hyperlink" Target="https://talan.bank.gov.ua/get-user-certificate/eNX2sJkNrqVpWdJfQjbk" TargetMode="External"/><Relationship Id="rId677" Type="http://schemas.openxmlformats.org/officeDocument/2006/relationships/hyperlink" Target="https://talan.bank.gov.ua/get-user-certificate/eNX2s0KCGq9x9UcW0kVK" TargetMode="External"/><Relationship Id="rId800" Type="http://schemas.openxmlformats.org/officeDocument/2006/relationships/hyperlink" Target="https://talan.bank.gov.ua/get-user-certificate/eNX2sooE6mJRfOj_NjZN" TargetMode="External"/><Relationship Id="rId232" Type="http://schemas.openxmlformats.org/officeDocument/2006/relationships/hyperlink" Target="https://talan.bank.gov.ua/get-user-certificate/eNX2sgbOiHl82ay6rg_u" TargetMode="External"/><Relationship Id="rId884" Type="http://schemas.openxmlformats.org/officeDocument/2006/relationships/hyperlink" Target="https://talan.bank.gov.ua/get-user-certificate/eNX2s3HW1SJ9VTtIpgls" TargetMode="External"/><Relationship Id="rId27" Type="http://schemas.openxmlformats.org/officeDocument/2006/relationships/hyperlink" Target="https://talan.bank.gov.ua/get-user-certificate/eNX2sHdLUS6miL_rS-ls" TargetMode="External"/><Relationship Id="rId537" Type="http://schemas.openxmlformats.org/officeDocument/2006/relationships/hyperlink" Target="https://talan.bank.gov.ua/get-user-certificate/eNX2sEbsRqqEZM1k_0C9" TargetMode="External"/><Relationship Id="rId744" Type="http://schemas.openxmlformats.org/officeDocument/2006/relationships/hyperlink" Target="https://talan.bank.gov.ua/get-user-certificate/eNX2sRGT6tRrA95tQaW1" TargetMode="External"/><Relationship Id="rId80" Type="http://schemas.openxmlformats.org/officeDocument/2006/relationships/hyperlink" Target="https://talan.bank.gov.ua/get-user-certificate/eNX2sBNgTxmqfZ6wVIyl" TargetMode="External"/><Relationship Id="rId176" Type="http://schemas.openxmlformats.org/officeDocument/2006/relationships/hyperlink" Target="https://talan.bank.gov.ua/get-user-certificate/eNX2s16fbT67YU1z57XG" TargetMode="External"/><Relationship Id="rId383" Type="http://schemas.openxmlformats.org/officeDocument/2006/relationships/hyperlink" Target="https://talan.bank.gov.ua/get-user-certificate/eNX2sDJ3pKlJnYE8BPq-" TargetMode="External"/><Relationship Id="rId590" Type="http://schemas.openxmlformats.org/officeDocument/2006/relationships/hyperlink" Target="https://talan.bank.gov.ua/get-user-certificate/eNX2sOcZEsovnp_iRNTQ" TargetMode="External"/><Relationship Id="rId604" Type="http://schemas.openxmlformats.org/officeDocument/2006/relationships/hyperlink" Target="https://talan.bank.gov.ua/get-user-certificate/eNX2sDsq5hf_nMQI7-Nj" TargetMode="External"/><Relationship Id="rId811" Type="http://schemas.openxmlformats.org/officeDocument/2006/relationships/hyperlink" Target="https://talan.bank.gov.ua/get-user-certificate/eNX2ssyo5F6pxZDFIFFk" TargetMode="External"/><Relationship Id="rId243" Type="http://schemas.openxmlformats.org/officeDocument/2006/relationships/hyperlink" Target="https://talan.bank.gov.ua/get-user-certificate/eNX2scnfeKnXFNw5K7cj" TargetMode="External"/><Relationship Id="rId450" Type="http://schemas.openxmlformats.org/officeDocument/2006/relationships/hyperlink" Target="https://talan.bank.gov.ua/get-user-certificate/eNX2sU9IMa1kb-HjFa-z" TargetMode="External"/><Relationship Id="rId688" Type="http://schemas.openxmlformats.org/officeDocument/2006/relationships/hyperlink" Target="https://talan.bank.gov.ua/get-user-certificate/eNX2sKTRM99Q-D-h3RVA" TargetMode="External"/><Relationship Id="rId895" Type="http://schemas.openxmlformats.org/officeDocument/2006/relationships/hyperlink" Target="https://talan.bank.gov.ua/get-user-certificate/eNX2syglOBAgiUp2a-BC" TargetMode="External"/><Relationship Id="rId909" Type="http://schemas.openxmlformats.org/officeDocument/2006/relationships/hyperlink" Target="https://talan.bank.gov.ua/get-user-certificate/llcNEOa33dk_1hOYnd7n" TargetMode="External"/><Relationship Id="rId38" Type="http://schemas.openxmlformats.org/officeDocument/2006/relationships/hyperlink" Target="https://talan.bank.gov.ua/get-user-certificate/eNX2sAF2h7Fs5dIe3A4G" TargetMode="External"/><Relationship Id="rId103" Type="http://schemas.openxmlformats.org/officeDocument/2006/relationships/hyperlink" Target="https://talan.bank.gov.ua/get-user-certificate/eNX2sIYZqb99rbq5-O8j" TargetMode="External"/><Relationship Id="rId310" Type="http://schemas.openxmlformats.org/officeDocument/2006/relationships/hyperlink" Target="https://talan.bank.gov.ua/get-user-certificate/eNX2sr8bcV-chienwELF" TargetMode="External"/><Relationship Id="rId548" Type="http://schemas.openxmlformats.org/officeDocument/2006/relationships/hyperlink" Target="https://talan.bank.gov.ua/get-user-certificate/eNX2szPMqC3QvUzAO-1I" TargetMode="External"/><Relationship Id="rId755" Type="http://schemas.openxmlformats.org/officeDocument/2006/relationships/hyperlink" Target="https://talan.bank.gov.ua/get-user-certificate/eNX2sVtSNjeogE25Ussq" TargetMode="External"/><Relationship Id="rId91" Type="http://schemas.openxmlformats.org/officeDocument/2006/relationships/hyperlink" Target="https://talan.bank.gov.ua/get-user-certificate/eNX2sVVkN4zG-wH1pkmi" TargetMode="External"/><Relationship Id="rId187" Type="http://schemas.openxmlformats.org/officeDocument/2006/relationships/hyperlink" Target="https://talan.bank.gov.ua/get-user-certificate/eNX2scI-BVyfa4QFX2tL" TargetMode="External"/><Relationship Id="rId394" Type="http://schemas.openxmlformats.org/officeDocument/2006/relationships/hyperlink" Target="https://talan.bank.gov.ua/get-user-certificate/eNX2sZRN4VdS3blmholY" TargetMode="External"/><Relationship Id="rId408" Type="http://schemas.openxmlformats.org/officeDocument/2006/relationships/hyperlink" Target="https://talan.bank.gov.ua/get-user-certificate/eNX2sYY5JLtEJWFMcXkg" TargetMode="External"/><Relationship Id="rId615" Type="http://schemas.openxmlformats.org/officeDocument/2006/relationships/hyperlink" Target="https://talan.bank.gov.ua/get-user-certificate/eNX2sfww6qbc9fjg9BNI" TargetMode="External"/><Relationship Id="rId822" Type="http://schemas.openxmlformats.org/officeDocument/2006/relationships/hyperlink" Target="https://talan.bank.gov.ua/get-user-certificate/eNX2sjMIjD9EpuMrPwK7" TargetMode="External"/><Relationship Id="rId254" Type="http://schemas.openxmlformats.org/officeDocument/2006/relationships/hyperlink" Target="https://talan.bank.gov.ua/get-user-certificate/eNX2sLoVjNfow_EpsWzN" TargetMode="External"/><Relationship Id="rId699" Type="http://schemas.openxmlformats.org/officeDocument/2006/relationships/hyperlink" Target="https://talan.bank.gov.ua/get-user-certificate/eNX2sG8N6z5lP2NkwNkE" TargetMode="External"/><Relationship Id="rId49" Type="http://schemas.openxmlformats.org/officeDocument/2006/relationships/hyperlink" Target="https://talan.bank.gov.ua/get-user-certificate/eNX2sLZf0xi-AfC0Fqhc" TargetMode="External"/><Relationship Id="rId114" Type="http://schemas.openxmlformats.org/officeDocument/2006/relationships/hyperlink" Target="https://talan.bank.gov.ua/get-user-certificate/eNX2sAu4bFysofzTuZEV" TargetMode="External"/><Relationship Id="rId461" Type="http://schemas.openxmlformats.org/officeDocument/2006/relationships/hyperlink" Target="https://talan.bank.gov.ua/get-user-certificate/eNX2sX_LSjtBEPF1LJMR" TargetMode="External"/><Relationship Id="rId559" Type="http://schemas.openxmlformats.org/officeDocument/2006/relationships/hyperlink" Target="https://talan.bank.gov.ua/get-user-certificate/eNX2sP_aGziMEvfs9iUT" TargetMode="External"/><Relationship Id="rId766" Type="http://schemas.openxmlformats.org/officeDocument/2006/relationships/hyperlink" Target="https://talan.bank.gov.ua/get-user-certificate/eNX2sMJN2ofoSBVJt3B8" TargetMode="External"/><Relationship Id="rId198" Type="http://schemas.openxmlformats.org/officeDocument/2006/relationships/hyperlink" Target="https://talan.bank.gov.ua/get-user-certificate/eNX2sWOeVOa3QDHinulA" TargetMode="External"/><Relationship Id="rId321" Type="http://schemas.openxmlformats.org/officeDocument/2006/relationships/hyperlink" Target="https://talan.bank.gov.ua/get-user-certificate/eNX2sYOlgPC9QSdEiWN-" TargetMode="External"/><Relationship Id="rId419" Type="http://schemas.openxmlformats.org/officeDocument/2006/relationships/hyperlink" Target="https://talan.bank.gov.ua/get-user-certificate/eNX2suPhP1uuF-zUno8V" TargetMode="External"/><Relationship Id="rId626" Type="http://schemas.openxmlformats.org/officeDocument/2006/relationships/hyperlink" Target="https://talan.bank.gov.ua/get-user-certificate/eNX2sUBEAIetqJa2KTaW" TargetMode="External"/><Relationship Id="rId833" Type="http://schemas.openxmlformats.org/officeDocument/2006/relationships/hyperlink" Target="https://talan.bank.gov.ua/get-user-certificate/eNX2szTu_HAccmvjNlEP" TargetMode="External"/><Relationship Id="rId265" Type="http://schemas.openxmlformats.org/officeDocument/2006/relationships/hyperlink" Target="https://talan.bank.gov.ua/get-user-certificate/eNX2shnGfraWuz5Pc1Eh" TargetMode="External"/><Relationship Id="rId472" Type="http://schemas.openxmlformats.org/officeDocument/2006/relationships/hyperlink" Target="https://talan.bank.gov.ua/get-user-certificate/eNX2sLWLviLBkpmuxszk" TargetMode="External"/><Relationship Id="rId900" Type="http://schemas.openxmlformats.org/officeDocument/2006/relationships/hyperlink" Target="https://talan.bank.gov.ua/get-user-certificate/eNX2sIgGnUVESf9255zC" TargetMode="External"/><Relationship Id="rId125" Type="http://schemas.openxmlformats.org/officeDocument/2006/relationships/hyperlink" Target="https://talan.bank.gov.ua/get-user-certificate/eNX2sNTm2ebIts_mClxU" TargetMode="External"/><Relationship Id="rId332" Type="http://schemas.openxmlformats.org/officeDocument/2006/relationships/hyperlink" Target="https://talan.bank.gov.ua/get-user-certificate/eNX2s6DVpopdJ2ug0uwl" TargetMode="External"/><Relationship Id="rId777" Type="http://schemas.openxmlformats.org/officeDocument/2006/relationships/hyperlink" Target="https://talan.bank.gov.ua/get-user-certificate/eNX2sKUNmtV1Vdtr3Y7a" TargetMode="External"/><Relationship Id="rId637" Type="http://schemas.openxmlformats.org/officeDocument/2006/relationships/hyperlink" Target="https://talan.bank.gov.ua/get-user-certificate/eNX2syQM1R5lfG5SsLin" TargetMode="External"/><Relationship Id="rId844" Type="http://schemas.openxmlformats.org/officeDocument/2006/relationships/hyperlink" Target="https://talan.bank.gov.ua/get-user-certificate/eNX2shBvclOpvI68fDPu" TargetMode="External"/><Relationship Id="rId276" Type="http://schemas.openxmlformats.org/officeDocument/2006/relationships/hyperlink" Target="https://talan.bank.gov.ua/get-user-certificate/eNX2sMOSH60WceWwyYm2" TargetMode="External"/><Relationship Id="rId483" Type="http://schemas.openxmlformats.org/officeDocument/2006/relationships/hyperlink" Target="https://talan.bank.gov.ua/get-user-certificate/eNX2s2kQxhxDn7XRnyMV" TargetMode="External"/><Relationship Id="rId690" Type="http://schemas.openxmlformats.org/officeDocument/2006/relationships/hyperlink" Target="https://talan.bank.gov.ua/get-user-certificate/eNX2syVO2-tHkma2nGfH" TargetMode="External"/><Relationship Id="rId704" Type="http://schemas.openxmlformats.org/officeDocument/2006/relationships/hyperlink" Target="https://talan.bank.gov.ua/get-user-certificate/eNX2sMJPkCJa8Sr9QR_L" TargetMode="External"/><Relationship Id="rId911" Type="http://schemas.openxmlformats.org/officeDocument/2006/relationships/hyperlink" Target="https://talan.bank.gov.ua/get-user-certificate/llcNE6chNt9KQUtpZIgQ" TargetMode="External"/><Relationship Id="rId40" Type="http://schemas.openxmlformats.org/officeDocument/2006/relationships/hyperlink" Target="https://talan.bank.gov.ua/get-user-certificate/eNX2s4QK72bT1vMDwDFn" TargetMode="External"/><Relationship Id="rId136" Type="http://schemas.openxmlformats.org/officeDocument/2006/relationships/hyperlink" Target="https://talan.bank.gov.ua/get-user-certificate/eNX2soaKmpRjg-GwiX_K" TargetMode="External"/><Relationship Id="rId343" Type="http://schemas.openxmlformats.org/officeDocument/2006/relationships/hyperlink" Target="https://talan.bank.gov.ua/get-user-certificate/eNX2siI5yBp4lNq-Zy1O" TargetMode="External"/><Relationship Id="rId550" Type="http://schemas.openxmlformats.org/officeDocument/2006/relationships/hyperlink" Target="https://talan.bank.gov.ua/get-user-certificate/eNX2sAgMx1d0nXbZEI3N" TargetMode="External"/><Relationship Id="rId788" Type="http://schemas.openxmlformats.org/officeDocument/2006/relationships/hyperlink" Target="https://talan.bank.gov.ua/get-user-certificate/eNX2su3Vxzi8D5yEaxx8" TargetMode="External"/><Relationship Id="rId203" Type="http://schemas.openxmlformats.org/officeDocument/2006/relationships/hyperlink" Target="https://talan.bank.gov.ua/get-user-certificate/eNX2s5dgduhvB0LzkyBt" TargetMode="External"/><Relationship Id="rId648" Type="http://schemas.openxmlformats.org/officeDocument/2006/relationships/hyperlink" Target="https://talan.bank.gov.ua/get-user-certificate/eNX2sccxbkOgQqRpzDsH" TargetMode="External"/><Relationship Id="rId855" Type="http://schemas.openxmlformats.org/officeDocument/2006/relationships/hyperlink" Target="https://talan.bank.gov.ua/get-user-certificate/eNX2sMTqvVvn7dLBeG_M" TargetMode="External"/><Relationship Id="rId287" Type="http://schemas.openxmlformats.org/officeDocument/2006/relationships/hyperlink" Target="https://talan.bank.gov.ua/get-user-certificate/eNX2s5D3cFWPS9P4ThkT" TargetMode="External"/><Relationship Id="rId410" Type="http://schemas.openxmlformats.org/officeDocument/2006/relationships/hyperlink" Target="https://talan.bank.gov.ua/get-user-certificate/eNX2sdaKeKgy9byjt7J0" TargetMode="External"/><Relationship Id="rId494" Type="http://schemas.openxmlformats.org/officeDocument/2006/relationships/hyperlink" Target="https://talan.bank.gov.ua/get-user-certificate/eNX2sLTcxD9KOKkdQ9_s" TargetMode="External"/><Relationship Id="rId508" Type="http://schemas.openxmlformats.org/officeDocument/2006/relationships/hyperlink" Target="https://talan.bank.gov.ua/get-user-certificate/eNX2sD8f7kfE8_aXmmZK" TargetMode="External"/><Relationship Id="rId715" Type="http://schemas.openxmlformats.org/officeDocument/2006/relationships/hyperlink" Target="https://talan.bank.gov.ua/get-user-certificate/eNX2szkTBrI8q67eBXTe" TargetMode="External"/><Relationship Id="rId922" Type="http://schemas.openxmlformats.org/officeDocument/2006/relationships/hyperlink" Target="https://talan.bank.gov.ua/get-user-certificate/sfcJ5s515TRolIgOC206" TargetMode="External"/><Relationship Id="rId147" Type="http://schemas.openxmlformats.org/officeDocument/2006/relationships/hyperlink" Target="https://talan.bank.gov.ua/get-user-certificate/eNX2s2TCKj1pzcH4aSoV" TargetMode="External"/><Relationship Id="rId354" Type="http://schemas.openxmlformats.org/officeDocument/2006/relationships/hyperlink" Target="https://talan.bank.gov.ua/get-user-certificate/eNX2sHUpWTb7i-U33qpD" TargetMode="External"/><Relationship Id="rId799" Type="http://schemas.openxmlformats.org/officeDocument/2006/relationships/hyperlink" Target="https://talan.bank.gov.ua/get-user-certificate/eNX2s5j1isR9QYvmlCL0" TargetMode="External"/><Relationship Id="rId51" Type="http://schemas.openxmlformats.org/officeDocument/2006/relationships/hyperlink" Target="https://talan.bank.gov.ua/get-user-certificate/eNX2scZts5FInVA6w6tl" TargetMode="External"/><Relationship Id="rId561" Type="http://schemas.openxmlformats.org/officeDocument/2006/relationships/hyperlink" Target="https://talan.bank.gov.ua/get-user-certificate/eNX2s1vr-5yasMe29ct4" TargetMode="External"/><Relationship Id="rId659" Type="http://schemas.openxmlformats.org/officeDocument/2006/relationships/hyperlink" Target="https://talan.bank.gov.ua/get-user-certificate/eNX2sFEoCrrsHDrpRXnm" TargetMode="External"/><Relationship Id="rId866" Type="http://schemas.openxmlformats.org/officeDocument/2006/relationships/hyperlink" Target="https://talan.bank.gov.ua/get-user-certificate/eNX2so7CIpHIQYN8Ijn5" TargetMode="External"/><Relationship Id="rId214" Type="http://schemas.openxmlformats.org/officeDocument/2006/relationships/hyperlink" Target="https://talan.bank.gov.ua/get-user-certificate/eNX2s9NFGfxPrQCHlpjp" TargetMode="External"/><Relationship Id="rId298" Type="http://schemas.openxmlformats.org/officeDocument/2006/relationships/hyperlink" Target="https://talan.bank.gov.ua/get-user-certificate/eNX2sj-FbPgGxVazd1V6" TargetMode="External"/><Relationship Id="rId421" Type="http://schemas.openxmlformats.org/officeDocument/2006/relationships/hyperlink" Target="https://talan.bank.gov.ua/get-user-certificate/eNX2suWrAxzoXgq7O_a9" TargetMode="External"/><Relationship Id="rId519" Type="http://schemas.openxmlformats.org/officeDocument/2006/relationships/hyperlink" Target="https://talan.bank.gov.ua/get-user-certificate/eNX2speK1pMbVv-7h5jH" TargetMode="External"/><Relationship Id="rId158" Type="http://schemas.openxmlformats.org/officeDocument/2006/relationships/hyperlink" Target="https://talan.bank.gov.ua/get-user-certificate/eNX2s_6-qqo8k-3Y8TLF" TargetMode="External"/><Relationship Id="rId726" Type="http://schemas.openxmlformats.org/officeDocument/2006/relationships/hyperlink" Target="https://talan.bank.gov.ua/get-user-certificate/eNX2s84C8EpmDDk2g6a3" TargetMode="External"/><Relationship Id="rId62" Type="http://schemas.openxmlformats.org/officeDocument/2006/relationships/hyperlink" Target="https://talan.bank.gov.ua/get-user-certificate/eNX2sslMsMgpYBr5I2fx" TargetMode="External"/><Relationship Id="rId365" Type="http://schemas.openxmlformats.org/officeDocument/2006/relationships/hyperlink" Target="https://talan.bank.gov.ua/get-user-certificate/eNX2sV-upv8_imXJ9Xek" TargetMode="External"/><Relationship Id="rId572" Type="http://schemas.openxmlformats.org/officeDocument/2006/relationships/hyperlink" Target="https://talan.bank.gov.ua/get-user-certificate/eNX2sPUMDr2YR5gF_80k" TargetMode="External"/><Relationship Id="rId225" Type="http://schemas.openxmlformats.org/officeDocument/2006/relationships/hyperlink" Target="https://talan.bank.gov.ua/get-user-certificate/eNX2sWb_gLJF6IJMD5Lr" TargetMode="External"/><Relationship Id="rId432" Type="http://schemas.openxmlformats.org/officeDocument/2006/relationships/hyperlink" Target="https://talan.bank.gov.ua/get-user-certificate/eNX2s1-2wI_YZUbZIAya" TargetMode="External"/><Relationship Id="rId877" Type="http://schemas.openxmlformats.org/officeDocument/2006/relationships/hyperlink" Target="https://talan.bank.gov.ua/get-user-certificate/eNX2slwJXXtrTZwMQUUo" TargetMode="External"/><Relationship Id="rId737" Type="http://schemas.openxmlformats.org/officeDocument/2006/relationships/hyperlink" Target="https://talan.bank.gov.ua/get-user-certificate/eNX2se-OE4UcX85EfC8s" TargetMode="External"/><Relationship Id="rId73" Type="http://schemas.openxmlformats.org/officeDocument/2006/relationships/hyperlink" Target="https://talan.bank.gov.ua/get-user-certificate/eNX2s6_DCZBU_17BS0Em" TargetMode="External"/><Relationship Id="rId169" Type="http://schemas.openxmlformats.org/officeDocument/2006/relationships/hyperlink" Target="https://talan.bank.gov.ua/get-user-certificate/eNX2sSMdmJ6jEdy0eh-A" TargetMode="External"/><Relationship Id="rId376" Type="http://schemas.openxmlformats.org/officeDocument/2006/relationships/hyperlink" Target="https://talan.bank.gov.ua/get-user-certificate/eNX2s_yrTq6qT68IpzI-" TargetMode="External"/><Relationship Id="rId583" Type="http://schemas.openxmlformats.org/officeDocument/2006/relationships/hyperlink" Target="https://talan.bank.gov.ua/get-user-certificate/eNX2ssNE8IG_jArQnTrv" TargetMode="External"/><Relationship Id="rId790" Type="http://schemas.openxmlformats.org/officeDocument/2006/relationships/hyperlink" Target="https://talan.bank.gov.ua/get-user-certificate/eNX2sl1UGV9xjP0dBh92" TargetMode="External"/><Relationship Id="rId804" Type="http://schemas.openxmlformats.org/officeDocument/2006/relationships/hyperlink" Target="https://talan.bank.gov.ua/get-user-certificate/eNX2sZbGOqL0Ro8ZR7YV" TargetMode="External"/><Relationship Id="rId4" Type="http://schemas.openxmlformats.org/officeDocument/2006/relationships/hyperlink" Target="https://talan.bank.gov.ua/get-user-certificate/eNX2swRyxxUV43fnw0hx" TargetMode="External"/><Relationship Id="rId236" Type="http://schemas.openxmlformats.org/officeDocument/2006/relationships/hyperlink" Target="https://talan.bank.gov.ua/get-user-certificate/eNX2ssDQltTe7nIpyEY_" TargetMode="External"/><Relationship Id="rId443" Type="http://schemas.openxmlformats.org/officeDocument/2006/relationships/hyperlink" Target="https://talan.bank.gov.ua/get-user-certificate/eNX2siXOR_EKQartVOeL" TargetMode="External"/><Relationship Id="rId650" Type="http://schemas.openxmlformats.org/officeDocument/2006/relationships/hyperlink" Target="https://talan.bank.gov.ua/get-user-certificate/eNX2st6tsSb6UWKXc3O0" TargetMode="External"/><Relationship Id="rId888" Type="http://schemas.openxmlformats.org/officeDocument/2006/relationships/hyperlink" Target="https://talan.bank.gov.ua/get-user-certificate/eNX2swaDqcrJFLYWkKrC" TargetMode="External"/><Relationship Id="rId303" Type="http://schemas.openxmlformats.org/officeDocument/2006/relationships/hyperlink" Target="https://talan.bank.gov.ua/get-user-certificate/eNX2s_fwZMlew3JtUZVB" TargetMode="External"/><Relationship Id="rId748" Type="http://schemas.openxmlformats.org/officeDocument/2006/relationships/hyperlink" Target="https://talan.bank.gov.ua/get-user-certificate/eNX2sCXA0b1DK4itcgcs" TargetMode="External"/><Relationship Id="rId84" Type="http://schemas.openxmlformats.org/officeDocument/2006/relationships/hyperlink" Target="https://talan.bank.gov.ua/get-user-certificate/eNX2sPCMdBImKD84LmeP" TargetMode="External"/><Relationship Id="rId387" Type="http://schemas.openxmlformats.org/officeDocument/2006/relationships/hyperlink" Target="https://talan.bank.gov.ua/get-user-certificate/eNX2sq0OYx0IIOyMfWul" TargetMode="External"/><Relationship Id="rId510" Type="http://schemas.openxmlformats.org/officeDocument/2006/relationships/hyperlink" Target="https://talan.bank.gov.ua/get-user-certificate/eNX2syqnlVPz4tn9Bar7" TargetMode="External"/><Relationship Id="rId594" Type="http://schemas.openxmlformats.org/officeDocument/2006/relationships/hyperlink" Target="https://talan.bank.gov.ua/get-user-certificate/eNX2sOCTDO4zFT30MX6G" TargetMode="External"/><Relationship Id="rId608" Type="http://schemas.openxmlformats.org/officeDocument/2006/relationships/hyperlink" Target="https://talan.bank.gov.ua/get-user-certificate/eNX2stQeL-QCnupbh26W" TargetMode="External"/><Relationship Id="rId815" Type="http://schemas.openxmlformats.org/officeDocument/2006/relationships/hyperlink" Target="https://talan.bank.gov.ua/get-user-certificate/eNX2sGUK3F4C71uVWLW8" TargetMode="External"/><Relationship Id="rId247" Type="http://schemas.openxmlformats.org/officeDocument/2006/relationships/hyperlink" Target="https://talan.bank.gov.ua/get-user-certificate/eNX2sNW3t2xvZrOuXkpl" TargetMode="External"/><Relationship Id="rId899" Type="http://schemas.openxmlformats.org/officeDocument/2006/relationships/hyperlink" Target="https://talan.bank.gov.ua/get-user-certificate/eNX2sY6I9G3gePCHYe_I" TargetMode="External"/><Relationship Id="rId107" Type="http://schemas.openxmlformats.org/officeDocument/2006/relationships/hyperlink" Target="https://talan.bank.gov.ua/get-user-certificate/eNX2sk-mv2_i-tr-u-29" TargetMode="External"/><Relationship Id="rId454" Type="http://schemas.openxmlformats.org/officeDocument/2006/relationships/hyperlink" Target="https://talan.bank.gov.ua/get-user-certificate/eNX2sQmBuO10kV6b3g0B" TargetMode="External"/><Relationship Id="rId661" Type="http://schemas.openxmlformats.org/officeDocument/2006/relationships/hyperlink" Target="https://talan.bank.gov.ua/get-user-certificate/eNX2sgim_ry-VD68wm8R" TargetMode="External"/><Relationship Id="rId759" Type="http://schemas.openxmlformats.org/officeDocument/2006/relationships/hyperlink" Target="https://talan.bank.gov.ua/get-user-certificate/eNX2s6KIVrjXCOIUct6s" TargetMode="External"/><Relationship Id="rId11" Type="http://schemas.openxmlformats.org/officeDocument/2006/relationships/hyperlink" Target="https://talan.bank.gov.ua/get-user-certificate/eNX2sJi-uhBKCVtND9IU" TargetMode="External"/><Relationship Id="rId314" Type="http://schemas.openxmlformats.org/officeDocument/2006/relationships/hyperlink" Target="https://talan.bank.gov.ua/get-user-certificate/eNX2sC-YKpp7zLc43FNw" TargetMode="External"/><Relationship Id="rId398" Type="http://schemas.openxmlformats.org/officeDocument/2006/relationships/hyperlink" Target="https://talan.bank.gov.ua/get-user-certificate/eNX2s8LkTnvNKo7AgbFD" TargetMode="External"/><Relationship Id="rId521" Type="http://schemas.openxmlformats.org/officeDocument/2006/relationships/hyperlink" Target="https://talan.bank.gov.ua/get-user-certificate/eNX2sJh2NNr7v5zA1swt" TargetMode="External"/><Relationship Id="rId619" Type="http://schemas.openxmlformats.org/officeDocument/2006/relationships/hyperlink" Target="https://talan.bank.gov.ua/get-user-certificate/eNX2s2e_-BHPFTuNDSOl" TargetMode="External"/><Relationship Id="rId95" Type="http://schemas.openxmlformats.org/officeDocument/2006/relationships/hyperlink" Target="https://talan.bank.gov.ua/get-user-certificate/eNX2slp2WvrGkPuGa0BY" TargetMode="External"/><Relationship Id="rId160" Type="http://schemas.openxmlformats.org/officeDocument/2006/relationships/hyperlink" Target="https://talan.bank.gov.ua/get-user-certificate/eNX2st_eivJukC59-v3h" TargetMode="External"/><Relationship Id="rId826" Type="http://schemas.openxmlformats.org/officeDocument/2006/relationships/hyperlink" Target="https://talan.bank.gov.ua/get-user-certificate/eNX2srbTlEKQXmUfgBAV" TargetMode="External"/><Relationship Id="rId258" Type="http://schemas.openxmlformats.org/officeDocument/2006/relationships/hyperlink" Target="https://talan.bank.gov.ua/get-user-certificate/eNX2s0tviZT-4sifhe1M" TargetMode="External"/><Relationship Id="rId465" Type="http://schemas.openxmlformats.org/officeDocument/2006/relationships/hyperlink" Target="https://talan.bank.gov.ua/get-user-certificate/eNX2sR1pa8qHJo5ElwrQ" TargetMode="External"/><Relationship Id="rId672" Type="http://schemas.openxmlformats.org/officeDocument/2006/relationships/hyperlink" Target="https://talan.bank.gov.ua/get-user-certificate/eNX2sTn-zhArklYZWkcQ" TargetMode="External"/><Relationship Id="rId22" Type="http://schemas.openxmlformats.org/officeDocument/2006/relationships/hyperlink" Target="https://talan.bank.gov.ua/get-user-certificate/eNX2s81cqL2BtrSnRMwy" TargetMode="External"/><Relationship Id="rId118" Type="http://schemas.openxmlformats.org/officeDocument/2006/relationships/hyperlink" Target="https://talan.bank.gov.ua/get-user-certificate/eNX2sAtA7iMuVwmjdUm3" TargetMode="External"/><Relationship Id="rId325" Type="http://schemas.openxmlformats.org/officeDocument/2006/relationships/hyperlink" Target="https://talan.bank.gov.ua/get-user-certificate/eNX2s8TepzhnxVhV5HBM" TargetMode="External"/><Relationship Id="rId532" Type="http://schemas.openxmlformats.org/officeDocument/2006/relationships/hyperlink" Target="https://talan.bank.gov.ua/get-user-certificate/eNX2srJcUX7bPbX4FcHg" TargetMode="External"/><Relationship Id="rId171" Type="http://schemas.openxmlformats.org/officeDocument/2006/relationships/hyperlink" Target="https://talan.bank.gov.ua/get-user-certificate/eNX2sqhDOQXF_t_Nbcvn" TargetMode="External"/><Relationship Id="rId837" Type="http://schemas.openxmlformats.org/officeDocument/2006/relationships/hyperlink" Target="https://talan.bank.gov.ua/get-user-certificate/eNX2s0gr0ujR1PNbbmcp" TargetMode="External"/><Relationship Id="rId269" Type="http://schemas.openxmlformats.org/officeDocument/2006/relationships/hyperlink" Target="https://talan.bank.gov.ua/get-user-certificate/eNX2sxGEIPD9cpLi_Lk-" TargetMode="External"/><Relationship Id="rId476" Type="http://schemas.openxmlformats.org/officeDocument/2006/relationships/hyperlink" Target="https://talan.bank.gov.ua/get-user-certificate/eNX2sVseUX45aUizZlPO" TargetMode="External"/><Relationship Id="rId683" Type="http://schemas.openxmlformats.org/officeDocument/2006/relationships/hyperlink" Target="https://talan.bank.gov.ua/get-user-certificate/eNX2sy7tdekmr33PXf2q" TargetMode="External"/><Relationship Id="rId890" Type="http://schemas.openxmlformats.org/officeDocument/2006/relationships/hyperlink" Target="https://talan.bank.gov.ua/get-user-certificate/eNX2sOJkVrqVdWZ_lpED" TargetMode="External"/><Relationship Id="rId904" Type="http://schemas.openxmlformats.org/officeDocument/2006/relationships/hyperlink" Target="https://talan.bank.gov.ua/get-user-certificate/llcNEqbsFuGSvdKmFW09" TargetMode="External"/><Relationship Id="rId33" Type="http://schemas.openxmlformats.org/officeDocument/2006/relationships/hyperlink" Target="https://talan.bank.gov.ua/get-user-certificate/eNX2sOQOoZQjrGbNZaRE" TargetMode="External"/><Relationship Id="rId129" Type="http://schemas.openxmlformats.org/officeDocument/2006/relationships/hyperlink" Target="https://talan.bank.gov.ua/get-user-certificate/eNX2scg6F2vQDs9lVY4i" TargetMode="External"/><Relationship Id="rId336" Type="http://schemas.openxmlformats.org/officeDocument/2006/relationships/hyperlink" Target="https://talan.bank.gov.ua/get-user-certificate/eNX2su6077q2YN04NjBx" TargetMode="External"/><Relationship Id="rId543" Type="http://schemas.openxmlformats.org/officeDocument/2006/relationships/hyperlink" Target="https://talan.bank.gov.ua/get-user-certificate/eNX2s3KKp5VkiEqr-1va" TargetMode="External"/><Relationship Id="rId182" Type="http://schemas.openxmlformats.org/officeDocument/2006/relationships/hyperlink" Target="https://talan.bank.gov.ua/get-user-certificate/eNX2s7qscbFs4A5zH11g" TargetMode="External"/><Relationship Id="rId403" Type="http://schemas.openxmlformats.org/officeDocument/2006/relationships/hyperlink" Target="https://talan.bank.gov.ua/get-user-certificate/eNX2serVh_Kw-VQcZrhS" TargetMode="External"/><Relationship Id="rId750" Type="http://schemas.openxmlformats.org/officeDocument/2006/relationships/hyperlink" Target="https://talan.bank.gov.ua/get-user-certificate/eNX2sNIP11JXAsGPuSru" TargetMode="External"/><Relationship Id="rId848" Type="http://schemas.openxmlformats.org/officeDocument/2006/relationships/hyperlink" Target="https://talan.bank.gov.ua/get-user-certificate/eNX2sTWaVlrJAabqRssn" TargetMode="External"/><Relationship Id="rId487" Type="http://schemas.openxmlformats.org/officeDocument/2006/relationships/hyperlink" Target="https://talan.bank.gov.ua/get-user-certificate/eNX2syJqNKJFsECCyNA7" TargetMode="External"/><Relationship Id="rId610" Type="http://schemas.openxmlformats.org/officeDocument/2006/relationships/hyperlink" Target="https://talan.bank.gov.ua/get-user-certificate/eNX2s4_pFZdYCHwmpF_1" TargetMode="External"/><Relationship Id="rId694" Type="http://schemas.openxmlformats.org/officeDocument/2006/relationships/hyperlink" Target="https://talan.bank.gov.ua/get-user-certificate/eNX2shqHuJ6sGhWv-ocE" TargetMode="External"/><Relationship Id="rId708" Type="http://schemas.openxmlformats.org/officeDocument/2006/relationships/hyperlink" Target="https://talan.bank.gov.ua/get-user-certificate/eNX2s9-bNcyKQYM0Gkxd" TargetMode="External"/><Relationship Id="rId915" Type="http://schemas.openxmlformats.org/officeDocument/2006/relationships/hyperlink" Target="https://talan.bank.gov.ua/get-user-certificate/llcNEeNOpnHpIpULE7hh" TargetMode="External"/><Relationship Id="rId347" Type="http://schemas.openxmlformats.org/officeDocument/2006/relationships/hyperlink" Target="https://talan.bank.gov.ua/get-user-certificate/eNX2sncENidK507qjL6Y" TargetMode="External"/><Relationship Id="rId44" Type="http://schemas.openxmlformats.org/officeDocument/2006/relationships/hyperlink" Target="https://talan.bank.gov.ua/get-user-certificate/eNX2si54u7Vk3TK5ysx4" TargetMode="External"/><Relationship Id="rId554" Type="http://schemas.openxmlformats.org/officeDocument/2006/relationships/hyperlink" Target="https://talan.bank.gov.ua/get-user-certificate/eNX2sQaSFveb3GuROi8D" TargetMode="External"/><Relationship Id="rId761" Type="http://schemas.openxmlformats.org/officeDocument/2006/relationships/hyperlink" Target="https://talan.bank.gov.ua/get-user-certificate/eNX2srGHa5wR-Dw36W41" TargetMode="External"/><Relationship Id="rId859" Type="http://schemas.openxmlformats.org/officeDocument/2006/relationships/hyperlink" Target="https://talan.bank.gov.ua/get-user-certificate/eNX2scOqTWrW6URFpXo6" TargetMode="External"/><Relationship Id="rId193" Type="http://schemas.openxmlformats.org/officeDocument/2006/relationships/hyperlink" Target="https://talan.bank.gov.ua/get-user-certificate/eNX2slzlSR1RVJRMvjcL" TargetMode="External"/><Relationship Id="rId207" Type="http://schemas.openxmlformats.org/officeDocument/2006/relationships/hyperlink" Target="https://talan.bank.gov.ua/get-user-certificate/eNX2sFSiGTUMIZD2Ckuy" TargetMode="External"/><Relationship Id="rId414" Type="http://schemas.openxmlformats.org/officeDocument/2006/relationships/hyperlink" Target="https://talan.bank.gov.ua/get-user-certificate/eNX2ss2B77AhK3khG82K" TargetMode="External"/><Relationship Id="rId498" Type="http://schemas.openxmlformats.org/officeDocument/2006/relationships/hyperlink" Target="https://talan.bank.gov.ua/get-user-certificate/eNX2sUxkSNRon8_fo_lg" TargetMode="External"/><Relationship Id="rId621" Type="http://schemas.openxmlformats.org/officeDocument/2006/relationships/hyperlink" Target="https://talan.bank.gov.ua/get-user-certificate/eNX2sv-Pbhs4Vtyhy4wn" TargetMode="External"/><Relationship Id="rId260" Type="http://schemas.openxmlformats.org/officeDocument/2006/relationships/hyperlink" Target="https://talan.bank.gov.ua/get-user-certificate/eNX2sJvkh3RCvhwl2e2s" TargetMode="External"/><Relationship Id="rId719" Type="http://schemas.openxmlformats.org/officeDocument/2006/relationships/hyperlink" Target="https://talan.bank.gov.ua/get-user-certificate/eNX2sC8bq632geT8uDA-" TargetMode="External"/><Relationship Id="rId926" Type="http://schemas.openxmlformats.org/officeDocument/2006/relationships/hyperlink" Target="https://talan.bank.gov.ua/get-user-certificate/Jc7xo8s5fPpAVoOQAeJx" TargetMode="External"/><Relationship Id="rId55" Type="http://schemas.openxmlformats.org/officeDocument/2006/relationships/hyperlink" Target="https://talan.bank.gov.ua/get-user-certificate/eNX2s3UjpuKLQ-xBgyK7" TargetMode="External"/><Relationship Id="rId120" Type="http://schemas.openxmlformats.org/officeDocument/2006/relationships/hyperlink" Target="https://talan.bank.gov.ua/get-user-certificate/eNX2sbI2RXcEyHlH5U1y" TargetMode="External"/><Relationship Id="rId358" Type="http://schemas.openxmlformats.org/officeDocument/2006/relationships/hyperlink" Target="https://talan.bank.gov.ua/get-user-certificate/eNX2sI1xQb1qrRQ8bopk" TargetMode="External"/><Relationship Id="rId565" Type="http://schemas.openxmlformats.org/officeDocument/2006/relationships/hyperlink" Target="https://talan.bank.gov.ua/get-user-certificate/eNX2sT3LDmvU-ZdCqJu8" TargetMode="External"/><Relationship Id="rId772" Type="http://schemas.openxmlformats.org/officeDocument/2006/relationships/hyperlink" Target="https://talan.bank.gov.ua/get-user-certificate/eNX2sa3UyJDS-cciA0eH" TargetMode="External"/><Relationship Id="rId218" Type="http://schemas.openxmlformats.org/officeDocument/2006/relationships/hyperlink" Target="https://talan.bank.gov.ua/get-user-certificate/eNX2sQQOMS0cswL_G62D" TargetMode="External"/><Relationship Id="rId425" Type="http://schemas.openxmlformats.org/officeDocument/2006/relationships/hyperlink" Target="https://talan.bank.gov.ua/get-user-certificate/eNX2sVO1UrbBZgYyccQM" TargetMode="External"/><Relationship Id="rId632" Type="http://schemas.openxmlformats.org/officeDocument/2006/relationships/hyperlink" Target="https://talan.bank.gov.ua/get-user-certificate/eNX2sLbKCNYdyPoO_Rxp" TargetMode="External"/><Relationship Id="rId271" Type="http://schemas.openxmlformats.org/officeDocument/2006/relationships/hyperlink" Target="https://talan.bank.gov.ua/get-user-certificate/eNX2s2Bngz7lndBsRsf1" TargetMode="External"/><Relationship Id="rId66" Type="http://schemas.openxmlformats.org/officeDocument/2006/relationships/hyperlink" Target="https://talan.bank.gov.ua/get-user-certificate/eNX2s48_djnONuIP-f8H" TargetMode="External"/><Relationship Id="rId131" Type="http://schemas.openxmlformats.org/officeDocument/2006/relationships/hyperlink" Target="https://talan.bank.gov.ua/get-user-certificate/eNX2sIj9mM_tNZ6XSfbl" TargetMode="External"/><Relationship Id="rId369" Type="http://schemas.openxmlformats.org/officeDocument/2006/relationships/hyperlink" Target="https://talan.bank.gov.ua/get-user-certificate/eNX2srJ9d3NJr0Dz4-cF" TargetMode="External"/><Relationship Id="rId576" Type="http://schemas.openxmlformats.org/officeDocument/2006/relationships/hyperlink" Target="https://talan.bank.gov.ua/get-user-certificate/eNX2smu_hsBMeaSvWinR" TargetMode="External"/><Relationship Id="rId783" Type="http://schemas.openxmlformats.org/officeDocument/2006/relationships/hyperlink" Target="https://talan.bank.gov.ua/get-user-certificate/eNX2sqqmNxP7pbLINLBX" TargetMode="External"/><Relationship Id="rId229" Type="http://schemas.openxmlformats.org/officeDocument/2006/relationships/hyperlink" Target="https://talan.bank.gov.ua/get-user-certificate/eNX2sXOOOIxsKHdop-c1" TargetMode="External"/><Relationship Id="rId436" Type="http://schemas.openxmlformats.org/officeDocument/2006/relationships/hyperlink" Target="https://talan.bank.gov.ua/get-user-certificate/eNX2sLSK0C3h9UfWHvnn" TargetMode="External"/><Relationship Id="rId643" Type="http://schemas.openxmlformats.org/officeDocument/2006/relationships/hyperlink" Target="https://talan.bank.gov.ua/get-user-certificate/eNX2sf7wuWjfsxOs1w4K" TargetMode="External"/><Relationship Id="rId850" Type="http://schemas.openxmlformats.org/officeDocument/2006/relationships/hyperlink" Target="https://talan.bank.gov.ua/get-user-certificate/eNX2sgrf-wTdyD_HvmVV" TargetMode="External"/><Relationship Id="rId77" Type="http://schemas.openxmlformats.org/officeDocument/2006/relationships/hyperlink" Target="https://talan.bank.gov.ua/get-user-certificate/eNX2svIWLUdPfVHN8K4K" TargetMode="External"/><Relationship Id="rId282" Type="http://schemas.openxmlformats.org/officeDocument/2006/relationships/hyperlink" Target="https://talan.bank.gov.ua/get-user-certificate/eNX2sdhOgxdJNrpAOfcZ" TargetMode="External"/><Relationship Id="rId503" Type="http://schemas.openxmlformats.org/officeDocument/2006/relationships/hyperlink" Target="https://talan.bank.gov.ua/get-user-certificate/eNX2s-xyNgik9FkJg7si" TargetMode="External"/><Relationship Id="rId587" Type="http://schemas.openxmlformats.org/officeDocument/2006/relationships/hyperlink" Target="https://talan.bank.gov.ua/get-user-certificate/eNX2s2CAYUU1FwsgksbF" TargetMode="External"/><Relationship Id="rId710" Type="http://schemas.openxmlformats.org/officeDocument/2006/relationships/hyperlink" Target="https://talan.bank.gov.ua/get-user-certificate/eNX2sypfUjYsxvbg9QPT" TargetMode="External"/><Relationship Id="rId808" Type="http://schemas.openxmlformats.org/officeDocument/2006/relationships/hyperlink" Target="https://talan.bank.gov.ua/get-user-certificate/eNX2srUTBjIhW9ldIt09" TargetMode="External"/><Relationship Id="rId8" Type="http://schemas.openxmlformats.org/officeDocument/2006/relationships/hyperlink" Target="https://talan.bank.gov.ua/get-user-certificate/eNX2skToiWwmiD2UHwmn" TargetMode="External"/><Relationship Id="rId142" Type="http://schemas.openxmlformats.org/officeDocument/2006/relationships/hyperlink" Target="https://talan.bank.gov.ua/get-user-certificate/eNX2s40Jn0Y-G7BXarTS" TargetMode="External"/><Relationship Id="rId447" Type="http://schemas.openxmlformats.org/officeDocument/2006/relationships/hyperlink" Target="https://talan.bank.gov.ua/get-user-certificate/eNX2sneeSyVLEjBRfg3y" TargetMode="External"/><Relationship Id="rId794" Type="http://schemas.openxmlformats.org/officeDocument/2006/relationships/hyperlink" Target="https://talan.bank.gov.ua/get-user-certificate/eNX2spTTH_8zBtm5STb2" TargetMode="External"/><Relationship Id="rId654" Type="http://schemas.openxmlformats.org/officeDocument/2006/relationships/hyperlink" Target="https://talan.bank.gov.ua/get-user-certificate/eNX2stDVtEcO9BM45KK9" TargetMode="External"/><Relationship Id="rId861" Type="http://schemas.openxmlformats.org/officeDocument/2006/relationships/hyperlink" Target="https://talan.bank.gov.ua/get-user-certificate/eNX2sGv_kW696ef7Y4jU" TargetMode="External"/><Relationship Id="rId293" Type="http://schemas.openxmlformats.org/officeDocument/2006/relationships/hyperlink" Target="https://talan.bank.gov.ua/get-user-certificate/eNX2sVD1NGgCSgfXoNao" TargetMode="External"/><Relationship Id="rId307" Type="http://schemas.openxmlformats.org/officeDocument/2006/relationships/hyperlink" Target="https://talan.bank.gov.ua/get-user-certificate/eNX2s4VGjbZnD9fCIVU2" TargetMode="External"/><Relationship Id="rId514" Type="http://schemas.openxmlformats.org/officeDocument/2006/relationships/hyperlink" Target="https://talan.bank.gov.ua/get-user-certificate/eNX2s4VOsu5Exn-Kc8gr" TargetMode="External"/><Relationship Id="rId721" Type="http://schemas.openxmlformats.org/officeDocument/2006/relationships/hyperlink" Target="https://talan.bank.gov.ua/get-user-certificate/eNX2sbxIrF8_XTt70hFz" TargetMode="External"/><Relationship Id="rId88" Type="http://schemas.openxmlformats.org/officeDocument/2006/relationships/hyperlink" Target="https://talan.bank.gov.ua/get-user-certificate/eNX2sqE1U-VI6W8zseEP" TargetMode="External"/><Relationship Id="rId153" Type="http://schemas.openxmlformats.org/officeDocument/2006/relationships/hyperlink" Target="https://talan.bank.gov.ua/get-user-certificate/eNX2sWN7yGNIoRlKDZhJ" TargetMode="External"/><Relationship Id="rId360" Type="http://schemas.openxmlformats.org/officeDocument/2006/relationships/hyperlink" Target="https://talan.bank.gov.ua/get-user-certificate/eNX2sKNnZ3kAJY87_iPI" TargetMode="External"/><Relationship Id="rId598" Type="http://schemas.openxmlformats.org/officeDocument/2006/relationships/hyperlink" Target="https://talan.bank.gov.ua/get-user-certificate/eNX2sTXuT0xPUHJoT7uX" TargetMode="External"/><Relationship Id="rId819" Type="http://schemas.openxmlformats.org/officeDocument/2006/relationships/hyperlink" Target="https://talan.bank.gov.ua/get-user-certificate/eNX2s52khcql3TUuqDMM" TargetMode="External"/><Relationship Id="rId220" Type="http://schemas.openxmlformats.org/officeDocument/2006/relationships/hyperlink" Target="https://talan.bank.gov.ua/get-user-certificate/eNX2s12zGxj_-17fZfLT" TargetMode="External"/><Relationship Id="rId458" Type="http://schemas.openxmlformats.org/officeDocument/2006/relationships/hyperlink" Target="https://talan.bank.gov.ua/get-user-certificate/eNX2sv2GClBWarbV_R68" TargetMode="External"/><Relationship Id="rId665" Type="http://schemas.openxmlformats.org/officeDocument/2006/relationships/hyperlink" Target="https://talan.bank.gov.ua/get-user-certificate/eNX2sUfAnKx-Yz7XgnAj" TargetMode="External"/><Relationship Id="rId872" Type="http://schemas.openxmlformats.org/officeDocument/2006/relationships/hyperlink" Target="https://talan.bank.gov.ua/get-user-certificate/eNX2s-Jaym8VbDZ9WCFb" TargetMode="External"/><Relationship Id="rId15" Type="http://schemas.openxmlformats.org/officeDocument/2006/relationships/hyperlink" Target="https://talan.bank.gov.ua/get-user-certificate/eNX2sSYHvL3Zgl9nRl5S" TargetMode="External"/><Relationship Id="rId318" Type="http://schemas.openxmlformats.org/officeDocument/2006/relationships/hyperlink" Target="https://talan.bank.gov.ua/get-user-certificate/eNX2s66PhfXj6KzMoGG2" TargetMode="External"/><Relationship Id="rId525" Type="http://schemas.openxmlformats.org/officeDocument/2006/relationships/hyperlink" Target="https://talan.bank.gov.ua/get-user-certificate/eNX2sQNewBbXsl6_AL9C" TargetMode="External"/><Relationship Id="rId732" Type="http://schemas.openxmlformats.org/officeDocument/2006/relationships/hyperlink" Target="https://talan.bank.gov.ua/get-user-certificate/eNX2sw5Ebs3G0a7RZlh0" TargetMode="External"/><Relationship Id="rId99" Type="http://schemas.openxmlformats.org/officeDocument/2006/relationships/hyperlink" Target="https://talan.bank.gov.ua/get-user-certificate/eNX2sci-0OopVYzxMEzF" TargetMode="External"/><Relationship Id="rId164" Type="http://schemas.openxmlformats.org/officeDocument/2006/relationships/hyperlink" Target="https://talan.bank.gov.ua/get-user-certificate/eNX2sra8hSbADW4LHwwn" TargetMode="External"/><Relationship Id="rId371" Type="http://schemas.openxmlformats.org/officeDocument/2006/relationships/hyperlink" Target="https://talan.bank.gov.ua/get-user-certificate/eNX2sUVkhVV-0xHcdeOs" TargetMode="External"/><Relationship Id="rId469" Type="http://schemas.openxmlformats.org/officeDocument/2006/relationships/hyperlink" Target="https://talan.bank.gov.ua/get-user-certificate/eNX2sKOkhrPBabC-DcKz" TargetMode="External"/><Relationship Id="rId676" Type="http://schemas.openxmlformats.org/officeDocument/2006/relationships/hyperlink" Target="https://talan.bank.gov.ua/get-user-certificate/eNX2sTxjP868OdZ58qRR" TargetMode="External"/><Relationship Id="rId883" Type="http://schemas.openxmlformats.org/officeDocument/2006/relationships/hyperlink" Target="https://talan.bank.gov.ua/get-user-certificate/eNX2sftow7Rg1JProPy2" TargetMode="External"/><Relationship Id="rId26" Type="http://schemas.openxmlformats.org/officeDocument/2006/relationships/hyperlink" Target="https://talan.bank.gov.ua/get-user-certificate/eNX2syKOPQsml3o00lhG" TargetMode="External"/><Relationship Id="rId231" Type="http://schemas.openxmlformats.org/officeDocument/2006/relationships/hyperlink" Target="https://talan.bank.gov.ua/get-user-certificate/eNX2slxsxhz8DDPMuiuh" TargetMode="External"/><Relationship Id="rId329" Type="http://schemas.openxmlformats.org/officeDocument/2006/relationships/hyperlink" Target="https://talan.bank.gov.ua/get-user-certificate/eNX2sPYLDjlBXpnXXxjw" TargetMode="External"/><Relationship Id="rId536" Type="http://schemas.openxmlformats.org/officeDocument/2006/relationships/hyperlink" Target="https://talan.bank.gov.ua/get-user-certificate/eNX2strks36TEBYVFvU7" TargetMode="External"/><Relationship Id="rId175" Type="http://schemas.openxmlformats.org/officeDocument/2006/relationships/hyperlink" Target="https://talan.bank.gov.ua/get-user-certificate/eNX2s9Z72ZZnlNUVJpZn" TargetMode="External"/><Relationship Id="rId743" Type="http://schemas.openxmlformats.org/officeDocument/2006/relationships/hyperlink" Target="https://talan.bank.gov.ua/get-user-certificate/eNX2siAFrZ75cSYokJul" TargetMode="External"/><Relationship Id="rId382" Type="http://schemas.openxmlformats.org/officeDocument/2006/relationships/hyperlink" Target="https://talan.bank.gov.ua/get-user-certificate/eNX2su2fY0fTgjTwUNb3" TargetMode="External"/><Relationship Id="rId603" Type="http://schemas.openxmlformats.org/officeDocument/2006/relationships/hyperlink" Target="https://talan.bank.gov.ua/get-user-certificate/eNX2sT3M4RzINhoXwbSn" TargetMode="External"/><Relationship Id="rId687" Type="http://schemas.openxmlformats.org/officeDocument/2006/relationships/hyperlink" Target="https://talan.bank.gov.ua/get-user-certificate/eNX2sYqcfFGucEgJcDKN" TargetMode="External"/><Relationship Id="rId810" Type="http://schemas.openxmlformats.org/officeDocument/2006/relationships/hyperlink" Target="https://talan.bank.gov.ua/get-user-certificate/eNX2s0e4EEWU50NWqdtg" TargetMode="External"/><Relationship Id="rId908" Type="http://schemas.openxmlformats.org/officeDocument/2006/relationships/hyperlink" Target="https://talan.bank.gov.ua/get-user-certificate/llcNEv6zxvHzjB13MT-m" TargetMode="External"/><Relationship Id="rId242" Type="http://schemas.openxmlformats.org/officeDocument/2006/relationships/hyperlink" Target="https://talan.bank.gov.ua/get-user-certificate/eNX2sCaNVAj8_ICFCr0j" TargetMode="External"/><Relationship Id="rId894" Type="http://schemas.openxmlformats.org/officeDocument/2006/relationships/hyperlink" Target="https://talan.bank.gov.ua/get-user-certificate/eNX2s5W6zl77SM-p0FmT" TargetMode="External"/><Relationship Id="rId37" Type="http://schemas.openxmlformats.org/officeDocument/2006/relationships/hyperlink" Target="https://talan.bank.gov.ua/get-user-certificate/eNX2sGPURbgeWRsgq4-8" TargetMode="External"/><Relationship Id="rId102" Type="http://schemas.openxmlformats.org/officeDocument/2006/relationships/hyperlink" Target="https://talan.bank.gov.ua/get-user-certificate/eNX2sYOo6nZVDo_Ac82J" TargetMode="External"/><Relationship Id="rId547" Type="http://schemas.openxmlformats.org/officeDocument/2006/relationships/hyperlink" Target="https://talan.bank.gov.ua/get-user-certificate/eNX2sOg_a--Uvm58aDyE" TargetMode="External"/><Relationship Id="rId754" Type="http://schemas.openxmlformats.org/officeDocument/2006/relationships/hyperlink" Target="https://talan.bank.gov.ua/get-user-certificate/eNX2spRw16mLKPSgU3ML" TargetMode="External"/><Relationship Id="rId90" Type="http://schemas.openxmlformats.org/officeDocument/2006/relationships/hyperlink" Target="https://talan.bank.gov.ua/get-user-certificate/eNX2sMmnixmQ3zjC7NZT" TargetMode="External"/><Relationship Id="rId186" Type="http://schemas.openxmlformats.org/officeDocument/2006/relationships/hyperlink" Target="https://talan.bank.gov.ua/get-user-certificate/eNX2sSukkovhs1A1YEWr" TargetMode="External"/><Relationship Id="rId393" Type="http://schemas.openxmlformats.org/officeDocument/2006/relationships/hyperlink" Target="https://talan.bank.gov.ua/get-user-certificate/eNX2s0NzUiH3Y6YZEWAj" TargetMode="External"/><Relationship Id="rId407" Type="http://schemas.openxmlformats.org/officeDocument/2006/relationships/hyperlink" Target="https://talan.bank.gov.ua/get-user-certificate/eNX2s4_I5Sl4GYf-E8gA" TargetMode="External"/><Relationship Id="rId614" Type="http://schemas.openxmlformats.org/officeDocument/2006/relationships/hyperlink" Target="https://talan.bank.gov.ua/get-user-certificate/eNX2sPCgxid8K6cJ8Urt" TargetMode="External"/><Relationship Id="rId821" Type="http://schemas.openxmlformats.org/officeDocument/2006/relationships/hyperlink" Target="https://talan.bank.gov.ua/get-user-certificate/eNX2sedMVmFVktF-1XO-" TargetMode="External"/><Relationship Id="rId253" Type="http://schemas.openxmlformats.org/officeDocument/2006/relationships/hyperlink" Target="https://talan.bank.gov.ua/get-user-certificate/eNX2s4LS2li5gMw6R1GW" TargetMode="External"/><Relationship Id="rId460" Type="http://schemas.openxmlformats.org/officeDocument/2006/relationships/hyperlink" Target="https://talan.bank.gov.ua/get-user-certificate/eNX2sMbwTHTxfzV_RU5K" TargetMode="External"/><Relationship Id="rId698" Type="http://schemas.openxmlformats.org/officeDocument/2006/relationships/hyperlink" Target="https://talan.bank.gov.ua/get-user-certificate/eNX2sp1LzLojyk_pUbQV" TargetMode="External"/><Relationship Id="rId919" Type="http://schemas.openxmlformats.org/officeDocument/2006/relationships/hyperlink" Target="https://talan.bank.gov.ua/get-user-certificate/llcNEPKpxJuGy_4yjziB" TargetMode="External"/><Relationship Id="rId48" Type="http://schemas.openxmlformats.org/officeDocument/2006/relationships/hyperlink" Target="https://talan.bank.gov.ua/get-user-certificate/eNX2sJDoh66RoJOLbrou" TargetMode="External"/><Relationship Id="rId113" Type="http://schemas.openxmlformats.org/officeDocument/2006/relationships/hyperlink" Target="https://talan.bank.gov.ua/get-user-certificate/eNX2sH2RBhIf15MD-ZX-" TargetMode="External"/><Relationship Id="rId320" Type="http://schemas.openxmlformats.org/officeDocument/2006/relationships/hyperlink" Target="https://talan.bank.gov.ua/get-user-certificate/eNX2ssk2ihobJYusFhQu" TargetMode="External"/><Relationship Id="rId558" Type="http://schemas.openxmlformats.org/officeDocument/2006/relationships/hyperlink" Target="https://talan.bank.gov.ua/get-user-certificate/eNX2s5wFeJSdIWoFbFQr" TargetMode="External"/><Relationship Id="rId765" Type="http://schemas.openxmlformats.org/officeDocument/2006/relationships/hyperlink" Target="https://talan.bank.gov.ua/get-user-certificate/eNX2sc188qL3o3X5cLLC" TargetMode="External"/><Relationship Id="rId197" Type="http://schemas.openxmlformats.org/officeDocument/2006/relationships/hyperlink" Target="https://talan.bank.gov.ua/get-user-certificate/eNX2sTKaTfefxmZqp9gv" TargetMode="External"/><Relationship Id="rId418" Type="http://schemas.openxmlformats.org/officeDocument/2006/relationships/hyperlink" Target="https://talan.bank.gov.ua/get-user-certificate/eNX2szQY1CAlXsU1p9yB" TargetMode="External"/><Relationship Id="rId625" Type="http://schemas.openxmlformats.org/officeDocument/2006/relationships/hyperlink" Target="https://talan.bank.gov.ua/get-user-certificate/eNX2sgYUUUFPcOU9CS-y" TargetMode="External"/><Relationship Id="rId832" Type="http://schemas.openxmlformats.org/officeDocument/2006/relationships/hyperlink" Target="https://talan.bank.gov.ua/get-user-certificate/eNX2spdkC9x_yvIXIzx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9"/>
  <sheetViews>
    <sheetView tabSelected="1" topLeftCell="A914" workbookViewId="0">
      <selection activeCell="D929" sqref="D929"/>
    </sheetView>
  </sheetViews>
  <sheetFormatPr defaultRowHeight="14.4" x14ac:dyDescent="0.3"/>
  <cols>
    <col min="1" max="1" width="17.77734375" customWidth="1"/>
    <col min="2" max="2" width="17.88671875" customWidth="1"/>
    <col min="3" max="3" width="45.44140625" customWidth="1"/>
    <col min="4" max="4" width="25.44140625" customWidth="1"/>
  </cols>
  <sheetData>
    <row r="1" spans="1:4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 t="s">
        <v>4</v>
      </c>
      <c r="B2" t="s">
        <v>5</v>
      </c>
      <c r="C2" t="s">
        <v>6</v>
      </c>
      <c r="D2" t="str">
        <f>HYPERLINK("https://talan.bank.gov.ua/get-user-certificate/eNX2srPfKxW__nynAwA9","Завантажити сертифікат")</f>
        <v>Завантажити сертифікат</v>
      </c>
    </row>
    <row r="3" spans="1:4" x14ac:dyDescent="0.3">
      <c r="A3" t="s">
        <v>7</v>
      </c>
      <c r="B3" t="s">
        <v>5</v>
      </c>
      <c r="C3" t="s">
        <v>8</v>
      </c>
      <c r="D3" t="str">
        <f>HYPERLINK("https://talan.bank.gov.ua/get-user-certificate/eNX2sFkk4omv65H-xmJC","Завантажити сертифікат")</f>
        <v>Завантажити сертифікат</v>
      </c>
    </row>
    <row r="4" spans="1:4" x14ac:dyDescent="0.3">
      <c r="A4" t="s">
        <v>9</v>
      </c>
      <c r="B4" t="s">
        <v>5</v>
      </c>
      <c r="C4" t="s">
        <v>10</v>
      </c>
      <c r="D4" t="str">
        <f>HYPERLINK("https://talan.bank.gov.ua/get-user-certificate/eNX2sYP-fGIbMHg9aRdt","Завантажити сертифікат")</f>
        <v>Завантажити сертифікат</v>
      </c>
    </row>
    <row r="5" spans="1:4" x14ac:dyDescent="0.3">
      <c r="A5" t="s">
        <v>11</v>
      </c>
      <c r="B5" t="s">
        <v>5</v>
      </c>
      <c r="C5" t="s">
        <v>12</v>
      </c>
      <c r="D5" t="str">
        <f>HYPERLINK("https://talan.bank.gov.ua/get-user-certificate/eNX2swRyxxUV43fnw0hx","Завантажити сертифікат")</f>
        <v>Завантажити сертифікат</v>
      </c>
    </row>
    <row r="6" spans="1:4" x14ac:dyDescent="0.3">
      <c r="A6" t="s">
        <v>13</v>
      </c>
      <c r="B6" t="s">
        <v>5</v>
      </c>
      <c r="C6" t="s">
        <v>14</v>
      </c>
      <c r="D6" t="str">
        <f>HYPERLINK("https://talan.bank.gov.ua/get-user-certificate/eNX2sUlULBQQa-ZEWnHD","Завантажити сертифікат")</f>
        <v>Завантажити сертифікат</v>
      </c>
    </row>
    <row r="7" spans="1:4" x14ac:dyDescent="0.3">
      <c r="A7" t="s">
        <v>15</v>
      </c>
      <c r="B7" t="s">
        <v>5</v>
      </c>
      <c r="C7" t="s">
        <v>16</v>
      </c>
      <c r="D7" t="str">
        <f>HYPERLINK("https://talan.bank.gov.ua/get-user-certificate/eNX2sscH05UspD07qT4z","Завантажити сертифікат")</f>
        <v>Завантажити сертифікат</v>
      </c>
    </row>
    <row r="8" spans="1:4" x14ac:dyDescent="0.3">
      <c r="A8" t="s">
        <v>17</v>
      </c>
      <c r="B8" t="s">
        <v>5</v>
      </c>
      <c r="C8" t="s">
        <v>18</v>
      </c>
      <c r="D8" t="str">
        <f>HYPERLINK("https://talan.bank.gov.ua/get-user-certificate/eNX2sNGsw8wp6fSyuKrW","Завантажити сертифікат")</f>
        <v>Завантажити сертифікат</v>
      </c>
    </row>
    <row r="9" spans="1:4" x14ac:dyDescent="0.3">
      <c r="A9" t="s">
        <v>19</v>
      </c>
      <c r="B9" t="s">
        <v>5</v>
      </c>
      <c r="C9" t="s">
        <v>20</v>
      </c>
      <c r="D9" t="str">
        <f>HYPERLINK("https://talan.bank.gov.ua/get-user-certificate/eNX2skToiWwmiD2UHwmn","Завантажити сертифікат")</f>
        <v>Завантажити сертифікат</v>
      </c>
    </row>
    <row r="10" spans="1:4" x14ac:dyDescent="0.3">
      <c r="A10" t="s">
        <v>21</v>
      </c>
      <c r="B10" t="s">
        <v>5</v>
      </c>
      <c r="C10" t="s">
        <v>22</v>
      </c>
      <c r="D10" t="str">
        <f>HYPERLINK("https://talan.bank.gov.ua/get-user-certificate/eNX2syOht_NRFLxnjVIP","Завантажити сертифікат")</f>
        <v>Завантажити сертифікат</v>
      </c>
    </row>
    <row r="11" spans="1:4" x14ac:dyDescent="0.3">
      <c r="A11" t="s">
        <v>23</v>
      </c>
      <c r="B11" t="s">
        <v>5</v>
      </c>
      <c r="C11" t="s">
        <v>24</v>
      </c>
      <c r="D11" t="str">
        <f>HYPERLINK("https://talan.bank.gov.ua/get-user-certificate/eNX2sshtj8E2DvxG12v6","Завантажити сертифікат")</f>
        <v>Завантажити сертифікат</v>
      </c>
    </row>
    <row r="12" spans="1:4" x14ac:dyDescent="0.3">
      <c r="A12" t="s">
        <v>25</v>
      </c>
      <c r="B12" t="s">
        <v>5</v>
      </c>
      <c r="C12" t="s">
        <v>26</v>
      </c>
      <c r="D12" t="str">
        <f>HYPERLINK("https://talan.bank.gov.ua/get-user-certificate/eNX2sJi-uhBKCVtND9IU","Завантажити сертифікат")</f>
        <v>Завантажити сертифікат</v>
      </c>
    </row>
    <row r="13" spans="1:4" x14ac:dyDescent="0.3">
      <c r="A13" t="s">
        <v>27</v>
      </c>
      <c r="B13" t="s">
        <v>5</v>
      </c>
      <c r="C13" t="s">
        <v>28</v>
      </c>
      <c r="D13" t="str">
        <f>HYPERLINK("https://talan.bank.gov.ua/get-user-certificate/eNX2s-AdMDNdKXhZaaFj","Завантажити сертифікат")</f>
        <v>Завантажити сертифікат</v>
      </c>
    </row>
    <row r="14" spans="1:4" x14ac:dyDescent="0.3">
      <c r="A14" t="s">
        <v>29</v>
      </c>
      <c r="B14" t="s">
        <v>5</v>
      </c>
      <c r="C14" t="s">
        <v>30</v>
      </c>
      <c r="D14" t="str">
        <f>HYPERLINK("https://talan.bank.gov.ua/get-user-certificate/eNX2sTGG4CWThoSVbGoz","Завантажити сертифікат")</f>
        <v>Завантажити сертифікат</v>
      </c>
    </row>
    <row r="15" spans="1:4" x14ac:dyDescent="0.3">
      <c r="A15" t="s">
        <v>31</v>
      </c>
      <c r="B15" t="s">
        <v>5</v>
      </c>
      <c r="C15" t="s">
        <v>32</v>
      </c>
      <c r="D15" t="str">
        <f>HYPERLINK("https://talan.bank.gov.ua/get-user-certificate/eNX2s39OyX-Ms5A2xRVz","Завантажити сертифікат")</f>
        <v>Завантажити сертифікат</v>
      </c>
    </row>
    <row r="16" spans="1:4" x14ac:dyDescent="0.3">
      <c r="A16" t="s">
        <v>33</v>
      </c>
      <c r="B16" t="s">
        <v>5</v>
      </c>
      <c r="C16" t="s">
        <v>34</v>
      </c>
      <c r="D16" t="str">
        <f>HYPERLINK("https://talan.bank.gov.ua/get-user-certificate/eNX2sSYHvL3Zgl9nRl5S","Завантажити сертифікат")</f>
        <v>Завантажити сертифікат</v>
      </c>
    </row>
    <row r="17" spans="1:4" x14ac:dyDescent="0.3">
      <c r="A17" t="s">
        <v>35</v>
      </c>
      <c r="B17" t="s">
        <v>5</v>
      </c>
      <c r="C17" t="s">
        <v>36</v>
      </c>
      <c r="D17" t="str">
        <f>HYPERLINK("https://talan.bank.gov.ua/get-user-certificate/eNX2s4hwLeVDMGJs8Irw","Завантажити сертифікат")</f>
        <v>Завантажити сертифікат</v>
      </c>
    </row>
    <row r="18" spans="1:4" x14ac:dyDescent="0.3">
      <c r="A18" t="s">
        <v>37</v>
      </c>
      <c r="B18" t="s">
        <v>5</v>
      </c>
      <c r="C18" t="s">
        <v>38</v>
      </c>
      <c r="D18" t="str">
        <f>HYPERLINK("https://talan.bank.gov.ua/get-user-certificate/eNX2s_1-Tx_wveWxdPOA","Завантажити сертифікат")</f>
        <v>Завантажити сертифікат</v>
      </c>
    </row>
    <row r="19" spans="1:4" x14ac:dyDescent="0.3">
      <c r="A19" t="s">
        <v>39</v>
      </c>
      <c r="B19" t="s">
        <v>5</v>
      </c>
      <c r="C19" t="s">
        <v>40</v>
      </c>
      <c r="D19" t="str">
        <f>HYPERLINK("https://talan.bank.gov.ua/get-user-certificate/eNX2sHmBj2A3TyFPZUnZ","Завантажити сертифікат")</f>
        <v>Завантажити сертифікат</v>
      </c>
    </row>
    <row r="20" spans="1:4" x14ac:dyDescent="0.3">
      <c r="A20" t="s">
        <v>41</v>
      </c>
      <c r="B20" t="s">
        <v>5</v>
      </c>
      <c r="C20" t="s">
        <v>42</v>
      </c>
      <c r="D20" t="str">
        <f>HYPERLINK("https://talan.bank.gov.ua/get-user-certificate/eNX2srt9gvQSL4VzT5Pz","Завантажити сертифікат")</f>
        <v>Завантажити сертифікат</v>
      </c>
    </row>
    <row r="21" spans="1:4" x14ac:dyDescent="0.3">
      <c r="A21" t="s">
        <v>43</v>
      </c>
      <c r="B21" t="s">
        <v>5</v>
      </c>
      <c r="C21" t="s">
        <v>44</v>
      </c>
      <c r="D21" t="str">
        <f>HYPERLINK("https://talan.bank.gov.ua/get-user-certificate/eNX2s9f-OmBNHTJnXdSO","Завантажити сертифікат")</f>
        <v>Завантажити сертифікат</v>
      </c>
    </row>
    <row r="22" spans="1:4" x14ac:dyDescent="0.3">
      <c r="A22" t="s">
        <v>45</v>
      </c>
      <c r="B22" t="s">
        <v>5</v>
      </c>
      <c r="C22" t="s">
        <v>46</v>
      </c>
      <c r="D22" t="str">
        <f>HYPERLINK("https://talan.bank.gov.ua/get-user-certificate/eNX2sRtQU82WySH4SF19","Завантажити сертифікат")</f>
        <v>Завантажити сертифікат</v>
      </c>
    </row>
    <row r="23" spans="1:4" x14ac:dyDescent="0.3">
      <c r="A23" t="s">
        <v>47</v>
      </c>
      <c r="B23" t="s">
        <v>5</v>
      </c>
      <c r="C23" t="s">
        <v>48</v>
      </c>
      <c r="D23" t="str">
        <f>HYPERLINK("https://talan.bank.gov.ua/get-user-certificate/eNX2s81cqL2BtrSnRMwy","Завантажити сертифікат")</f>
        <v>Завантажити сертифікат</v>
      </c>
    </row>
    <row r="24" spans="1:4" x14ac:dyDescent="0.3">
      <c r="A24" t="s">
        <v>49</v>
      </c>
      <c r="B24" t="s">
        <v>5</v>
      </c>
      <c r="C24" t="s">
        <v>50</v>
      </c>
      <c r="D24" t="str">
        <f>HYPERLINK("https://talan.bank.gov.ua/get-user-certificate/eNX2siql1j705UC76GNY","Завантажити сертифікат")</f>
        <v>Завантажити сертифікат</v>
      </c>
    </row>
    <row r="25" spans="1:4" x14ac:dyDescent="0.3">
      <c r="A25" t="s">
        <v>51</v>
      </c>
      <c r="B25" t="s">
        <v>5</v>
      </c>
      <c r="C25" t="s">
        <v>52</v>
      </c>
      <c r="D25" t="str">
        <f>HYPERLINK("https://talan.bank.gov.ua/get-user-certificate/eNX2s-Q7a4ITRK4NWl96","Завантажити сертифікат")</f>
        <v>Завантажити сертифікат</v>
      </c>
    </row>
    <row r="26" spans="1:4" x14ac:dyDescent="0.3">
      <c r="A26" t="s">
        <v>53</v>
      </c>
      <c r="B26" t="s">
        <v>5</v>
      </c>
      <c r="C26" t="s">
        <v>54</v>
      </c>
      <c r="D26" t="str">
        <f>HYPERLINK("https://talan.bank.gov.ua/get-user-certificate/eNX2sb0k1wKrwmnfG0GA","Завантажити сертифікат")</f>
        <v>Завантажити сертифікат</v>
      </c>
    </row>
    <row r="27" spans="1:4" x14ac:dyDescent="0.3">
      <c r="A27" t="s">
        <v>55</v>
      </c>
      <c r="B27" t="s">
        <v>5</v>
      </c>
      <c r="C27" t="s">
        <v>56</v>
      </c>
      <c r="D27" t="str">
        <f>HYPERLINK("https://talan.bank.gov.ua/get-user-certificate/eNX2syKOPQsml3o00lhG","Завантажити сертифікат")</f>
        <v>Завантажити сертифікат</v>
      </c>
    </row>
    <row r="28" spans="1:4" x14ac:dyDescent="0.3">
      <c r="A28" t="s">
        <v>57</v>
      </c>
      <c r="B28" t="s">
        <v>5</v>
      </c>
      <c r="C28" t="s">
        <v>58</v>
      </c>
      <c r="D28" t="str">
        <f>HYPERLINK("https://talan.bank.gov.ua/get-user-certificate/eNX2sHdLUS6miL_rS-ls","Завантажити сертифікат")</f>
        <v>Завантажити сертифікат</v>
      </c>
    </row>
    <row r="29" spans="1:4" x14ac:dyDescent="0.3">
      <c r="A29" t="s">
        <v>59</v>
      </c>
      <c r="B29" t="s">
        <v>5</v>
      </c>
      <c r="C29" t="s">
        <v>60</v>
      </c>
      <c r="D29" t="str">
        <f>HYPERLINK("https://talan.bank.gov.ua/get-user-certificate/eNX2sFP3GzvwXylpXr7K","Завантажити сертифікат")</f>
        <v>Завантажити сертифікат</v>
      </c>
    </row>
    <row r="30" spans="1:4" x14ac:dyDescent="0.3">
      <c r="A30" t="s">
        <v>61</v>
      </c>
      <c r="B30" t="s">
        <v>5</v>
      </c>
      <c r="C30" t="s">
        <v>62</v>
      </c>
      <c r="D30" t="str">
        <f>HYPERLINK("https://talan.bank.gov.ua/get-user-certificate/eNX2sj91NitQHm44ooDY","Завантажити сертифікат")</f>
        <v>Завантажити сертифікат</v>
      </c>
    </row>
    <row r="31" spans="1:4" x14ac:dyDescent="0.3">
      <c r="A31" t="s">
        <v>63</v>
      </c>
      <c r="B31" t="s">
        <v>5</v>
      </c>
      <c r="C31" t="s">
        <v>64</v>
      </c>
      <c r="D31" t="str">
        <f>HYPERLINK("https://talan.bank.gov.ua/get-user-certificate/eNX2st6At4_AII1ShGaG","Завантажити сертифікат")</f>
        <v>Завантажити сертифікат</v>
      </c>
    </row>
    <row r="32" spans="1:4" x14ac:dyDescent="0.3">
      <c r="A32" t="s">
        <v>65</v>
      </c>
      <c r="B32" t="s">
        <v>5</v>
      </c>
      <c r="C32" t="s">
        <v>66</v>
      </c>
      <c r="D32" t="str">
        <f>HYPERLINK("https://talan.bank.gov.ua/get-user-certificate/eNX2sacrKXWEw8p7qPud","Завантажити сертифікат")</f>
        <v>Завантажити сертифікат</v>
      </c>
    </row>
    <row r="33" spans="1:4" x14ac:dyDescent="0.3">
      <c r="A33" t="s">
        <v>67</v>
      </c>
      <c r="B33" t="s">
        <v>5</v>
      </c>
      <c r="C33" t="s">
        <v>68</v>
      </c>
      <c r="D33" t="str">
        <f>HYPERLINK("https://talan.bank.gov.ua/get-user-certificate/eNX2swbSXJYMdEdRFmyj","Завантажити сертифікат")</f>
        <v>Завантажити сертифікат</v>
      </c>
    </row>
    <row r="34" spans="1:4" x14ac:dyDescent="0.3">
      <c r="A34" t="s">
        <v>69</v>
      </c>
      <c r="B34" t="s">
        <v>5</v>
      </c>
      <c r="C34" t="s">
        <v>70</v>
      </c>
      <c r="D34" t="str">
        <f>HYPERLINK("https://talan.bank.gov.ua/get-user-certificate/eNX2sOQOoZQjrGbNZaRE","Завантажити сертифікат")</f>
        <v>Завантажити сертифікат</v>
      </c>
    </row>
    <row r="35" spans="1:4" x14ac:dyDescent="0.3">
      <c r="A35" t="s">
        <v>71</v>
      </c>
      <c r="B35" t="s">
        <v>5</v>
      </c>
      <c r="C35" t="s">
        <v>72</v>
      </c>
      <c r="D35" t="str">
        <f>HYPERLINK("https://talan.bank.gov.ua/get-user-certificate/eNX2sW0-QO6eqEjqhuWy","Завантажити сертифікат")</f>
        <v>Завантажити сертифікат</v>
      </c>
    </row>
    <row r="36" spans="1:4" x14ac:dyDescent="0.3">
      <c r="A36" t="s">
        <v>73</v>
      </c>
      <c r="B36" t="s">
        <v>5</v>
      </c>
      <c r="C36" t="s">
        <v>74</v>
      </c>
      <c r="D36" t="str">
        <f>HYPERLINK("https://talan.bank.gov.ua/get-user-certificate/eNX2snj-3I8aF_PW0cEB","Завантажити сертифікат")</f>
        <v>Завантажити сертифікат</v>
      </c>
    </row>
    <row r="37" spans="1:4" x14ac:dyDescent="0.3">
      <c r="A37" t="s">
        <v>75</v>
      </c>
      <c r="B37" t="s">
        <v>5</v>
      </c>
      <c r="C37" t="s">
        <v>76</v>
      </c>
      <c r="D37" t="str">
        <f>HYPERLINK("https://talan.bank.gov.ua/get-user-certificate/eNX2sx0EmiokNAnigtkJ","Завантажити сертифікат")</f>
        <v>Завантажити сертифікат</v>
      </c>
    </row>
    <row r="38" spans="1:4" x14ac:dyDescent="0.3">
      <c r="A38" t="s">
        <v>77</v>
      </c>
      <c r="B38" t="s">
        <v>5</v>
      </c>
      <c r="C38" t="s">
        <v>78</v>
      </c>
      <c r="D38" t="str">
        <f>HYPERLINK("https://talan.bank.gov.ua/get-user-certificate/eNX2sGPURbgeWRsgq4-8","Завантажити сертифікат")</f>
        <v>Завантажити сертифікат</v>
      </c>
    </row>
    <row r="39" spans="1:4" x14ac:dyDescent="0.3">
      <c r="A39" t="s">
        <v>79</v>
      </c>
      <c r="B39" t="s">
        <v>5</v>
      </c>
      <c r="C39" t="s">
        <v>80</v>
      </c>
      <c r="D39" t="str">
        <f>HYPERLINK("https://talan.bank.gov.ua/get-user-certificate/eNX2sAF2h7Fs5dIe3A4G","Завантажити сертифікат")</f>
        <v>Завантажити сертифікат</v>
      </c>
    </row>
    <row r="40" spans="1:4" x14ac:dyDescent="0.3">
      <c r="A40" t="s">
        <v>81</v>
      </c>
      <c r="B40" t="s">
        <v>5</v>
      </c>
      <c r="C40" t="s">
        <v>82</v>
      </c>
      <c r="D40" t="str">
        <f>HYPERLINK("https://talan.bank.gov.ua/get-user-certificate/eNX2sKLSTiNG_EF1E_z9","Завантажити сертифікат")</f>
        <v>Завантажити сертифікат</v>
      </c>
    </row>
    <row r="41" spans="1:4" x14ac:dyDescent="0.3">
      <c r="A41" t="s">
        <v>83</v>
      </c>
      <c r="B41" t="s">
        <v>5</v>
      </c>
      <c r="C41" t="s">
        <v>84</v>
      </c>
      <c r="D41" t="str">
        <f>HYPERLINK("https://talan.bank.gov.ua/get-user-certificate/eNX2s4QK72bT1vMDwDFn","Завантажити сертифікат")</f>
        <v>Завантажити сертифікат</v>
      </c>
    </row>
    <row r="42" spans="1:4" x14ac:dyDescent="0.3">
      <c r="A42" t="s">
        <v>85</v>
      </c>
      <c r="B42" t="s">
        <v>5</v>
      </c>
      <c r="C42" t="s">
        <v>86</v>
      </c>
      <c r="D42" t="str">
        <f>HYPERLINK("https://talan.bank.gov.ua/get-user-certificate/eNX2sUMApbAX95pBiB8C","Завантажити сертифікат")</f>
        <v>Завантажити сертифікат</v>
      </c>
    </row>
    <row r="43" spans="1:4" x14ac:dyDescent="0.3">
      <c r="A43" t="s">
        <v>87</v>
      </c>
      <c r="B43" t="s">
        <v>5</v>
      </c>
      <c r="C43" t="s">
        <v>88</v>
      </c>
      <c r="D43" t="str">
        <f>HYPERLINK("https://talan.bank.gov.ua/get-user-certificate/eNX2sxKdleyPEyDE1KAh","Завантажити сертифікат")</f>
        <v>Завантажити сертифікат</v>
      </c>
    </row>
    <row r="44" spans="1:4" x14ac:dyDescent="0.3">
      <c r="A44" t="s">
        <v>89</v>
      </c>
      <c r="B44" t="s">
        <v>5</v>
      </c>
      <c r="C44" t="s">
        <v>90</v>
      </c>
      <c r="D44" t="str">
        <f>HYPERLINK("https://talan.bank.gov.ua/get-user-certificate/eNX2seIqNs212Kf2sdlV","Завантажити сертифікат")</f>
        <v>Завантажити сертифікат</v>
      </c>
    </row>
    <row r="45" spans="1:4" x14ac:dyDescent="0.3">
      <c r="A45" t="s">
        <v>91</v>
      </c>
      <c r="B45" t="s">
        <v>5</v>
      </c>
      <c r="C45" t="s">
        <v>92</v>
      </c>
      <c r="D45" t="str">
        <f>HYPERLINK("https://talan.bank.gov.ua/get-user-certificate/eNX2si54u7Vk3TK5ysx4","Завантажити сертифікат")</f>
        <v>Завантажити сертифікат</v>
      </c>
    </row>
    <row r="46" spans="1:4" x14ac:dyDescent="0.3">
      <c r="A46" t="s">
        <v>93</v>
      </c>
      <c r="B46" t="s">
        <v>5</v>
      </c>
      <c r="C46" t="s">
        <v>94</v>
      </c>
      <c r="D46" t="str">
        <f>HYPERLINK("https://talan.bank.gov.ua/get-user-certificate/eNX2sV3Mf-Ky-rWuc2FE","Завантажити сертифікат")</f>
        <v>Завантажити сертифікат</v>
      </c>
    </row>
    <row r="47" spans="1:4" x14ac:dyDescent="0.3">
      <c r="A47" t="s">
        <v>95</v>
      </c>
      <c r="B47" t="s">
        <v>5</v>
      </c>
      <c r="C47" t="s">
        <v>96</v>
      </c>
      <c r="D47" t="str">
        <f>HYPERLINK("https://talan.bank.gov.ua/get-user-certificate/eNX2s9Hu6VMMeT7gPvBr","Завантажити сертифікат")</f>
        <v>Завантажити сертифікат</v>
      </c>
    </row>
    <row r="48" spans="1:4" x14ac:dyDescent="0.3">
      <c r="A48" t="s">
        <v>97</v>
      </c>
      <c r="B48" t="s">
        <v>5</v>
      </c>
      <c r="C48" t="s">
        <v>98</v>
      </c>
      <c r="D48" t="str">
        <f>HYPERLINK("https://talan.bank.gov.ua/get-user-certificate/eNX2sc7e9p27GoZsI5SH","Завантажити сертифікат")</f>
        <v>Завантажити сертифікат</v>
      </c>
    </row>
    <row r="49" spans="1:4" x14ac:dyDescent="0.3">
      <c r="A49" t="s">
        <v>99</v>
      </c>
      <c r="B49" t="s">
        <v>5</v>
      </c>
      <c r="C49" t="s">
        <v>100</v>
      </c>
      <c r="D49" t="str">
        <f>HYPERLINK("https://talan.bank.gov.ua/get-user-certificate/eNX2sJDoh66RoJOLbrou","Завантажити сертифікат")</f>
        <v>Завантажити сертифікат</v>
      </c>
    </row>
    <row r="50" spans="1:4" x14ac:dyDescent="0.3">
      <c r="A50" t="s">
        <v>101</v>
      </c>
      <c r="B50" t="s">
        <v>5</v>
      </c>
      <c r="C50" t="s">
        <v>102</v>
      </c>
      <c r="D50" t="str">
        <f>HYPERLINK("https://talan.bank.gov.ua/get-user-certificate/eNX2sLZf0xi-AfC0Fqhc","Завантажити сертифікат")</f>
        <v>Завантажити сертифікат</v>
      </c>
    </row>
    <row r="51" spans="1:4" x14ac:dyDescent="0.3">
      <c r="A51" t="s">
        <v>103</v>
      </c>
      <c r="B51" t="s">
        <v>5</v>
      </c>
      <c r="C51" t="s">
        <v>104</v>
      </c>
      <c r="D51" t="str">
        <f>HYPERLINK("https://talan.bank.gov.ua/get-user-certificate/eNX2st7VcAnXwHqMRO33","Завантажити сертифікат")</f>
        <v>Завантажити сертифікат</v>
      </c>
    </row>
    <row r="52" spans="1:4" x14ac:dyDescent="0.3">
      <c r="A52" t="s">
        <v>105</v>
      </c>
      <c r="B52" t="s">
        <v>5</v>
      </c>
      <c r="C52" t="s">
        <v>106</v>
      </c>
      <c r="D52" t="str">
        <f>HYPERLINK("https://talan.bank.gov.ua/get-user-certificate/eNX2scZts5FInVA6w6tl","Завантажити сертифікат")</f>
        <v>Завантажити сертифікат</v>
      </c>
    </row>
    <row r="53" spans="1:4" x14ac:dyDescent="0.3">
      <c r="A53" t="s">
        <v>107</v>
      </c>
      <c r="B53" t="s">
        <v>5</v>
      </c>
      <c r="C53" t="s">
        <v>108</v>
      </c>
      <c r="D53" t="str">
        <f>HYPERLINK("https://talan.bank.gov.ua/get-user-certificate/eNX2sBlcpnnxHFXJApoh","Завантажити сертифікат")</f>
        <v>Завантажити сертифікат</v>
      </c>
    </row>
    <row r="54" spans="1:4" x14ac:dyDescent="0.3">
      <c r="A54" t="s">
        <v>109</v>
      </c>
      <c r="B54" t="s">
        <v>5</v>
      </c>
      <c r="C54" t="s">
        <v>110</v>
      </c>
      <c r="D54" t="str">
        <f>HYPERLINK("https://talan.bank.gov.ua/get-user-certificate/eNX2szaP8GzV3rG1GpPu","Завантажити сертифікат")</f>
        <v>Завантажити сертифікат</v>
      </c>
    </row>
    <row r="55" spans="1:4" x14ac:dyDescent="0.3">
      <c r="A55" t="s">
        <v>111</v>
      </c>
      <c r="B55" t="s">
        <v>5</v>
      </c>
      <c r="C55" t="s">
        <v>112</v>
      </c>
      <c r="D55" t="str">
        <f>HYPERLINK("https://talan.bank.gov.ua/get-user-certificate/eNX2sVc48yAwXLXoTOv3","Завантажити сертифікат")</f>
        <v>Завантажити сертифікат</v>
      </c>
    </row>
    <row r="56" spans="1:4" x14ac:dyDescent="0.3">
      <c r="A56" t="s">
        <v>113</v>
      </c>
      <c r="B56" t="s">
        <v>5</v>
      </c>
      <c r="C56" t="s">
        <v>114</v>
      </c>
      <c r="D56" t="str">
        <f>HYPERLINK("https://talan.bank.gov.ua/get-user-certificate/eNX2s3UjpuKLQ-xBgyK7","Завантажити сертифікат")</f>
        <v>Завантажити сертифікат</v>
      </c>
    </row>
    <row r="57" spans="1:4" x14ac:dyDescent="0.3">
      <c r="A57" t="s">
        <v>115</v>
      </c>
      <c r="B57" t="s">
        <v>5</v>
      </c>
      <c r="C57" t="s">
        <v>116</v>
      </c>
      <c r="D57" t="str">
        <f>HYPERLINK("https://talan.bank.gov.ua/get-user-certificate/eNX2s1WUDOQX0sWU2VhT","Завантажити сертифікат")</f>
        <v>Завантажити сертифікат</v>
      </c>
    </row>
    <row r="58" spans="1:4" x14ac:dyDescent="0.3">
      <c r="A58" t="s">
        <v>117</v>
      </c>
      <c r="B58" t="s">
        <v>5</v>
      </c>
      <c r="C58" t="s">
        <v>118</v>
      </c>
      <c r="D58" t="str">
        <f>HYPERLINK("https://talan.bank.gov.ua/get-user-certificate/eNX2sVxZZstYculeZLaV","Завантажити сертифікат")</f>
        <v>Завантажити сертифікат</v>
      </c>
    </row>
    <row r="59" spans="1:4" x14ac:dyDescent="0.3">
      <c r="A59" t="s">
        <v>119</v>
      </c>
      <c r="B59" t="s">
        <v>5</v>
      </c>
      <c r="C59" t="s">
        <v>120</v>
      </c>
      <c r="D59" t="str">
        <f>HYPERLINK("https://talan.bank.gov.ua/get-user-certificate/eNX2sCiZ0lqPMY5rH2_N","Завантажити сертифікат")</f>
        <v>Завантажити сертифікат</v>
      </c>
    </row>
    <row r="60" spans="1:4" x14ac:dyDescent="0.3">
      <c r="A60" t="s">
        <v>121</v>
      </c>
      <c r="B60" t="s">
        <v>5</v>
      </c>
      <c r="C60" t="s">
        <v>122</v>
      </c>
      <c r="D60" t="str">
        <f>HYPERLINK("https://talan.bank.gov.ua/get-user-certificate/eNX2sN7UQqsebaY4zJeh","Завантажити сертифікат")</f>
        <v>Завантажити сертифікат</v>
      </c>
    </row>
    <row r="61" spans="1:4" x14ac:dyDescent="0.3">
      <c r="A61" t="s">
        <v>123</v>
      </c>
      <c r="B61" t="s">
        <v>5</v>
      </c>
      <c r="C61" t="s">
        <v>124</v>
      </c>
      <c r="D61" t="str">
        <f>HYPERLINK("https://talan.bank.gov.ua/get-user-certificate/eNX2sZZTWFc78c4lq29q","Завантажити сертифікат")</f>
        <v>Завантажити сертифікат</v>
      </c>
    </row>
    <row r="62" spans="1:4" x14ac:dyDescent="0.3">
      <c r="A62" t="s">
        <v>125</v>
      </c>
      <c r="B62" t="s">
        <v>5</v>
      </c>
      <c r="C62" t="s">
        <v>126</v>
      </c>
      <c r="D62" t="str">
        <f>HYPERLINK("https://talan.bank.gov.ua/get-user-certificate/eNX2sgbp_TQ2jmIZEbuL","Завантажити сертифікат")</f>
        <v>Завантажити сертифікат</v>
      </c>
    </row>
    <row r="63" spans="1:4" x14ac:dyDescent="0.3">
      <c r="A63" t="s">
        <v>127</v>
      </c>
      <c r="B63" t="s">
        <v>5</v>
      </c>
      <c r="C63" t="s">
        <v>128</v>
      </c>
      <c r="D63" t="str">
        <f>HYPERLINK("https://talan.bank.gov.ua/get-user-certificate/eNX2sslMsMgpYBr5I2fx","Завантажити сертифікат")</f>
        <v>Завантажити сертифікат</v>
      </c>
    </row>
    <row r="64" spans="1:4" x14ac:dyDescent="0.3">
      <c r="A64" t="s">
        <v>129</v>
      </c>
      <c r="B64" t="s">
        <v>5</v>
      </c>
      <c r="C64" t="s">
        <v>130</v>
      </c>
      <c r="D64" t="str">
        <f>HYPERLINK("https://talan.bank.gov.ua/get-user-certificate/eNX2shXM4UGZQ4utgLNt","Завантажити сертифікат")</f>
        <v>Завантажити сертифікат</v>
      </c>
    </row>
    <row r="65" spans="1:4" x14ac:dyDescent="0.3">
      <c r="A65" t="s">
        <v>131</v>
      </c>
      <c r="B65" t="s">
        <v>5</v>
      </c>
      <c r="C65" t="s">
        <v>132</v>
      </c>
      <c r="D65" t="str">
        <f>HYPERLINK("https://talan.bank.gov.ua/get-user-certificate/eNX2soF8m1RKNkz1yRkP","Завантажити сертифікат")</f>
        <v>Завантажити сертифікат</v>
      </c>
    </row>
    <row r="66" spans="1:4" x14ac:dyDescent="0.3">
      <c r="A66" t="s">
        <v>133</v>
      </c>
      <c r="B66" t="s">
        <v>5</v>
      </c>
      <c r="C66" t="s">
        <v>134</v>
      </c>
      <c r="D66" t="str">
        <f>HYPERLINK("https://talan.bank.gov.ua/get-user-certificate/eNX2s9bdB2mc429x8jX1","Завантажити сертифікат")</f>
        <v>Завантажити сертифікат</v>
      </c>
    </row>
    <row r="67" spans="1:4" x14ac:dyDescent="0.3">
      <c r="A67" t="s">
        <v>135</v>
      </c>
      <c r="B67" t="s">
        <v>5</v>
      </c>
      <c r="C67" t="s">
        <v>136</v>
      </c>
      <c r="D67" t="str">
        <f>HYPERLINK("https://talan.bank.gov.ua/get-user-certificate/eNX2s48_djnONuIP-f8H","Завантажити сертифікат")</f>
        <v>Завантажити сертифікат</v>
      </c>
    </row>
    <row r="68" spans="1:4" x14ac:dyDescent="0.3">
      <c r="A68" t="s">
        <v>137</v>
      </c>
      <c r="B68" t="s">
        <v>5</v>
      </c>
      <c r="C68" t="s">
        <v>138</v>
      </c>
      <c r="D68" t="str">
        <f>HYPERLINK("https://talan.bank.gov.ua/get-user-certificate/eNX2sAWM-zL0DaBzw3oy","Завантажити сертифікат")</f>
        <v>Завантажити сертифікат</v>
      </c>
    </row>
    <row r="69" spans="1:4" x14ac:dyDescent="0.3">
      <c r="A69" t="s">
        <v>139</v>
      </c>
      <c r="B69" t="s">
        <v>5</v>
      </c>
      <c r="C69" t="s">
        <v>140</v>
      </c>
      <c r="D69" t="str">
        <f>HYPERLINK("https://talan.bank.gov.ua/get-user-certificate/eNX2sD8BKSdhaqG6XXwm","Завантажити сертифікат")</f>
        <v>Завантажити сертифікат</v>
      </c>
    </row>
    <row r="70" spans="1:4" x14ac:dyDescent="0.3">
      <c r="A70" t="s">
        <v>141</v>
      </c>
      <c r="B70" t="s">
        <v>5</v>
      </c>
      <c r="C70" t="s">
        <v>142</v>
      </c>
      <c r="D70" t="str">
        <f>HYPERLINK("https://talan.bank.gov.ua/get-user-certificate/eNX2sICHexvgCmZ2XRgP","Завантажити сертифікат")</f>
        <v>Завантажити сертифікат</v>
      </c>
    </row>
    <row r="71" spans="1:4" x14ac:dyDescent="0.3">
      <c r="A71" t="s">
        <v>143</v>
      </c>
      <c r="B71" t="s">
        <v>5</v>
      </c>
      <c r="C71" t="s">
        <v>144</v>
      </c>
      <c r="D71" t="str">
        <f>HYPERLINK("https://talan.bank.gov.ua/get-user-certificate/eNX2sePNSjQhu1K2pbqy","Завантажити сертифікат")</f>
        <v>Завантажити сертифікат</v>
      </c>
    </row>
    <row r="72" spans="1:4" x14ac:dyDescent="0.3">
      <c r="A72" t="s">
        <v>145</v>
      </c>
      <c r="B72" t="s">
        <v>5</v>
      </c>
      <c r="C72" t="s">
        <v>146</v>
      </c>
      <c r="D72" t="str">
        <f>HYPERLINK("https://talan.bank.gov.ua/get-user-certificate/eNX2sNi9_aVihJW0DH4_","Завантажити сертифікат")</f>
        <v>Завантажити сертифікат</v>
      </c>
    </row>
    <row r="73" spans="1:4" x14ac:dyDescent="0.3">
      <c r="A73" t="s">
        <v>147</v>
      </c>
      <c r="B73" t="s">
        <v>5</v>
      </c>
      <c r="C73" t="s">
        <v>148</v>
      </c>
      <c r="D73" t="str">
        <f>HYPERLINK("https://talan.bank.gov.ua/get-user-certificate/eNX2sS8J7Ef0Ht9ylGFa","Завантажити сертифікат")</f>
        <v>Завантажити сертифікат</v>
      </c>
    </row>
    <row r="74" spans="1:4" x14ac:dyDescent="0.3">
      <c r="A74" t="s">
        <v>149</v>
      </c>
      <c r="B74" t="s">
        <v>5</v>
      </c>
      <c r="C74" t="s">
        <v>150</v>
      </c>
      <c r="D74" t="str">
        <f>HYPERLINK("https://talan.bank.gov.ua/get-user-certificate/eNX2s6_DCZBU_17BS0Em","Завантажити сертифікат")</f>
        <v>Завантажити сертифікат</v>
      </c>
    </row>
    <row r="75" spans="1:4" x14ac:dyDescent="0.3">
      <c r="A75" t="s">
        <v>151</v>
      </c>
      <c r="B75" t="s">
        <v>5</v>
      </c>
      <c r="C75" t="s">
        <v>152</v>
      </c>
      <c r="D75" t="str">
        <f>HYPERLINK("https://talan.bank.gov.ua/get-user-certificate/eNX2sOzKz3cmIK_k_qqw","Завантажити сертифікат")</f>
        <v>Завантажити сертифікат</v>
      </c>
    </row>
    <row r="76" spans="1:4" x14ac:dyDescent="0.3">
      <c r="A76" t="s">
        <v>153</v>
      </c>
      <c r="B76" t="s">
        <v>5</v>
      </c>
      <c r="C76" t="s">
        <v>154</v>
      </c>
      <c r="D76" t="str">
        <f>HYPERLINK("https://talan.bank.gov.ua/get-user-certificate/eNX2s5uc7jCao47b5YKu","Завантажити сертифікат")</f>
        <v>Завантажити сертифікат</v>
      </c>
    </row>
    <row r="77" spans="1:4" x14ac:dyDescent="0.3">
      <c r="A77" t="s">
        <v>155</v>
      </c>
      <c r="B77" t="s">
        <v>5</v>
      </c>
      <c r="C77" t="s">
        <v>156</v>
      </c>
      <c r="D77" t="str">
        <f>HYPERLINK("https://talan.bank.gov.ua/get-user-certificate/eNX2sHEHrWpQ7vJFZQnq","Завантажити сертифікат")</f>
        <v>Завантажити сертифікат</v>
      </c>
    </row>
    <row r="78" spans="1:4" x14ac:dyDescent="0.3">
      <c r="A78" t="s">
        <v>157</v>
      </c>
      <c r="B78" t="s">
        <v>5</v>
      </c>
      <c r="C78" t="s">
        <v>158</v>
      </c>
      <c r="D78" t="str">
        <f>HYPERLINK("https://talan.bank.gov.ua/get-user-certificate/eNX2svIWLUdPfVHN8K4K","Завантажити сертифікат")</f>
        <v>Завантажити сертифікат</v>
      </c>
    </row>
    <row r="79" spans="1:4" x14ac:dyDescent="0.3">
      <c r="A79" t="s">
        <v>159</v>
      </c>
      <c r="B79" t="s">
        <v>5</v>
      </c>
      <c r="C79" t="s">
        <v>160</v>
      </c>
      <c r="D79" t="str">
        <f>HYPERLINK("https://talan.bank.gov.ua/get-user-certificate/eNX2s7xRSFEE3UVL-tR1","Завантажити сертифікат")</f>
        <v>Завантажити сертифікат</v>
      </c>
    </row>
    <row r="80" spans="1:4" x14ac:dyDescent="0.3">
      <c r="A80" t="s">
        <v>161</v>
      </c>
      <c r="B80" t="s">
        <v>5</v>
      </c>
      <c r="C80" t="s">
        <v>162</v>
      </c>
      <c r="D80" t="str">
        <f>HYPERLINK("https://talan.bank.gov.ua/get-user-certificate/eNX2sJI2ZIFESDMmWrPa","Завантажити сертифікат")</f>
        <v>Завантажити сертифікат</v>
      </c>
    </row>
    <row r="81" spans="1:4" x14ac:dyDescent="0.3">
      <c r="A81" t="s">
        <v>163</v>
      </c>
      <c r="B81" t="s">
        <v>5</v>
      </c>
      <c r="C81" t="s">
        <v>164</v>
      </c>
      <c r="D81" t="str">
        <f>HYPERLINK("https://talan.bank.gov.ua/get-user-certificate/eNX2sBNgTxmqfZ6wVIyl","Завантажити сертифікат")</f>
        <v>Завантажити сертифікат</v>
      </c>
    </row>
    <row r="82" spans="1:4" x14ac:dyDescent="0.3">
      <c r="A82" t="s">
        <v>165</v>
      </c>
      <c r="B82" t="s">
        <v>5</v>
      </c>
      <c r="C82" t="s">
        <v>166</v>
      </c>
      <c r="D82" t="str">
        <f>HYPERLINK("https://talan.bank.gov.ua/get-user-certificate/eNX2sfC360bDQGaB8gBt","Завантажити сертифікат")</f>
        <v>Завантажити сертифікат</v>
      </c>
    </row>
    <row r="83" spans="1:4" x14ac:dyDescent="0.3">
      <c r="A83" t="s">
        <v>167</v>
      </c>
      <c r="B83" t="s">
        <v>5</v>
      </c>
      <c r="C83" t="s">
        <v>168</v>
      </c>
      <c r="D83" t="str">
        <f>HYPERLINK("https://talan.bank.gov.ua/get-user-certificate/eNX2sww4YzFIHhqDFoU8","Завантажити сертифікат")</f>
        <v>Завантажити сертифікат</v>
      </c>
    </row>
    <row r="84" spans="1:4" x14ac:dyDescent="0.3">
      <c r="A84" t="s">
        <v>169</v>
      </c>
      <c r="B84" t="s">
        <v>5</v>
      </c>
      <c r="C84" t="s">
        <v>170</v>
      </c>
      <c r="D84" t="str">
        <f>HYPERLINK("https://talan.bank.gov.ua/get-user-certificate/eNX2stF71r6ColTPSOjp","Завантажити сертифікат")</f>
        <v>Завантажити сертифікат</v>
      </c>
    </row>
    <row r="85" spans="1:4" x14ac:dyDescent="0.3">
      <c r="A85" t="s">
        <v>171</v>
      </c>
      <c r="B85" t="s">
        <v>5</v>
      </c>
      <c r="C85" t="s">
        <v>172</v>
      </c>
      <c r="D85" t="str">
        <f>HYPERLINK("https://talan.bank.gov.ua/get-user-certificate/eNX2sPCMdBImKD84LmeP","Завантажити сертифікат")</f>
        <v>Завантажити сертифікат</v>
      </c>
    </row>
    <row r="86" spans="1:4" x14ac:dyDescent="0.3">
      <c r="A86" t="s">
        <v>173</v>
      </c>
      <c r="B86" t="s">
        <v>5</v>
      </c>
      <c r="C86" t="s">
        <v>174</v>
      </c>
      <c r="D86" t="str">
        <f>HYPERLINK("https://talan.bank.gov.ua/get-user-certificate/eNX2skOGqd2omjHbPH82","Завантажити сертифікат")</f>
        <v>Завантажити сертифікат</v>
      </c>
    </row>
    <row r="87" spans="1:4" x14ac:dyDescent="0.3">
      <c r="A87" t="s">
        <v>175</v>
      </c>
      <c r="B87" t="s">
        <v>5</v>
      </c>
      <c r="C87" t="s">
        <v>176</v>
      </c>
      <c r="D87" t="str">
        <f>HYPERLINK("https://talan.bank.gov.ua/get-user-certificate/eNX2sUNdQ25TSEEysQ0Z","Завантажити сертифікат")</f>
        <v>Завантажити сертифікат</v>
      </c>
    </row>
    <row r="88" spans="1:4" x14ac:dyDescent="0.3">
      <c r="A88" t="s">
        <v>177</v>
      </c>
      <c r="B88" t="s">
        <v>5</v>
      </c>
      <c r="C88" t="s">
        <v>178</v>
      </c>
      <c r="D88" t="str">
        <f>HYPERLINK("https://talan.bank.gov.ua/get-user-certificate/eNX2srAHnCBtgg047ean","Завантажити сертифікат")</f>
        <v>Завантажити сертифікат</v>
      </c>
    </row>
    <row r="89" spans="1:4" x14ac:dyDescent="0.3">
      <c r="A89" t="s">
        <v>179</v>
      </c>
      <c r="B89" t="s">
        <v>5</v>
      </c>
      <c r="C89" t="s">
        <v>180</v>
      </c>
      <c r="D89" t="str">
        <f>HYPERLINK("https://talan.bank.gov.ua/get-user-certificate/eNX2sqE1U-VI6W8zseEP","Завантажити сертифікат")</f>
        <v>Завантажити сертифікат</v>
      </c>
    </row>
    <row r="90" spans="1:4" x14ac:dyDescent="0.3">
      <c r="A90" t="s">
        <v>181</v>
      </c>
      <c r="B90" t="s">
        <v>5</v>
      </c>
      <c r="C90" t="s">
        <v>182</v>
      </c>
      <c r="D90" t="str">
        <f>HYPERLINK("https://talan.bank.gov.ua/get-user-certificate/eNX2sJ6qqk8QABonU0pP","Завантажити сертифікат")</f>
        <v>Завантажити сертифікат</v>
      </c>
    </row>
    <row r="91" spans="1:4" x14ac:dyDescent="0.3">
      <c r="A91" t="s">
        <v>183</v>
      </c>
      <c r="B91" t="s">
        <v>5</v>
      </c>
      <c r="C91" t="s">
        <v>184</v>
      </c>
      <c r="D91" t="str">
        <f>HYPERLINK("https://talan.bank.gov.ua/get-user-certificate/eNX2sMmnixmQ3zjC7NZT","Завантажити сертифікат")</f>
        <v>Завантажити сертифікат</v>
      </c>
    </row>
    <row r="92" spans="1:4" x14ac:dyDescent="0.3">
      <c r="A92" t="s">
        <v>185</v>
      </c>
      <c r="B92" t="s">
        <v>5</v>
      </c>
      <c r="C92" t="s">
        <v>186</v>
      </c>
      <c r="D92" t="str">
        <f>HYPERLINK("https://talan.bank.gov.ua/get-user-certificate/eNX2sVVkN4zG-wH1pkmi","Завантажити сертифікат")</f>
        <v>Завантажити сертифікат</v>
      </c>
    </row>
    <row r="93" spans="1:4" x14ac:dyDescent="0.3">
      <c r="A93" t="s">
        <v>187</v>
      </c>
      <c r="B93" t="s">
        <v>5</v>
      </c>
      <c r="C93" t="s">
        <v>188</v>
      </c>
      <c r="D93" t="str">
        <f>HYPERLINK("https://talan.bank.gov.ua/get-user-certificate/eNX2sTOAP2qcGEYCFRv6","Завантажити сертифікат")</f>
        <v>Завантажити сертифікат</v>
      </c>
    </row>
    <row r="94" spans="1:4" x14ac:dyDescent="0.3">
      <c r="A94" t="s">
        <v>189</v>
      </c>
      <c r="B94" t="s">
        <v>5</v>
      </c>
      <c r="C94" t="s">
        <v>190</v>
      </c>
      <c r="D94" t="str">
        <f>HYPERLINK("https://talan.bank.gov.ua/get-user-certificate/eNX2s58emzsRHif5k_jf","Завантажити сертифікат")</f>
        <v>Завантажити сертифікат</v>
      </c>
    </row>
    <row r="95" spans="1:4" x14ac:dyDescent="0.3">
      <c r="A95" t="s">
        <v>191</v>
      </c>
      <c r="B95" t="s">
        <v>5</v>
      </c>
      <c r="C95" t="s">
        <v>192</v>
      </c>
      <c r="D95" t="str">
        <f>HYPERLINK("https://talan.bank.gov.ua/get-user-certificate/eNX2s-PHcpeD90VuwDeH","Завантажити сертифікат")</f>
        <v>Завантажити сертифікат</v>
      </c>
    </row>
    <row r="96" spans="1:4" x14ac:dyDescent="0.3">
      <c r="A96" t="s">
        <v>193</v>
      </c>
      <c r="B96" t="s">
        <v>5</v>
      </c>
      <c r="C96" t="s">
        <v>194</v>
      </c>
      <c r="D96" t="str">
        <f>HYPERLINK("https://talan.bank.gov.ua/get-user-certificate/eNX2slp2WvrGkPuGa0BY","Завантажити сертифікат")</f>
        <v>Завантажити сертифікат</v>
      </c>
    </row>
    <row r="97" spans="1:4" x14ac:dyDescent="0.3">
      <c r="A97" t="s">
        <v>195</v>
      </c>
      <c r="B97" t="s">
        <v>5</v>
      </c>
      <c r="C97" t="s">
        <v>196</v>
      </c>
      <c r="D97" t="str">
        <f>HYPERLINK("https://talan.bank.gov.ua/get-user-certificate/eNX2sLaigJlDn698eckK","Завантажити сертифікат")</f>
        <v>Завантажити сертифікат</v>
      </c>
    </row>
    <row r="98" spans="1:4" x14ac:dyDescent="0.3">
      <c r="A98" t="s">
        <v>197</v>
      </c>
      <c r="B98" t="s">
        <v>5</v>
      </c>
      <c r="C98" t="s">
        <v>198</v>
      </c>
      <c r="D98" t="str">
        <f>HYPERLINK("https://talan.bank.gov.ua/get-user-certificate/eNX2sCFeHzixBO16ZgQ_","Завантажити сертифікат")</f>
        <v>Завантажити сертифікат</v>
      </c>
    </row>
    <row r="99" spans="1:4" x14ac:dyDescent="0.3">
      <c r="A99" t="s">
        <v>199</v>
      </c>
      <c r="B99" t="s">
        <v>5</v>
      </c>
      <c r="C99" t="s">
        <v>200</v>
      </c>
      <c r="D99" t="str">
        <f>HYPERLINK("https://talan.bank.gov.ua/get-user-certificate/eNX2sA8LRSo1CdgklvTc","Завантажити сертифікат")</f>
        <v>Завантажити сертифікат</v>
      </c>
    </row>
    <row r="100" spans="1:4" x14ac:dyDescent="0.3">
      <c r="A100" t="s">
        <v>201</v>
      </c>
      <c r="B100" t="s">
        <v>5</v>
      </c>
      <c r="C100" t="s">
        <v>202</v>
      </c>
      <c r="D100" t="str">
        <f>HYPERLINK("https://talan.bank.gov.ua/get-user-certificate/eNX2sci-0OopVYzxMEzF","Завантажити сертифікат")</f>
        <v>Завантажити сертифікат</v>
      </c>
    </row>
    <row r="101" spans="1:4" x14ac:dyDescent="0.3">
      <c r="A101" t="s">
        <v>203</v>
      </c>
      <c r="B101" t="s">
        <v>5</v>
      </c>
      <c r="C101" t="s">
        <v>204</v>
      </c>
      <c r="D101" t="str">
        <f>HYPERLINK("https://talan.bank.gov.ua/get-user-certificate/eNX2sPuoQ_h7ke6wWB_1","Завантажити сертифікат")</f>
        <v>Завантажити сертифікат</v>
      </c>
    </row>
    <row r="102" spans="1:4" x14ac:dyDescent="0.3">
      <c r="A102" t="s">
        <v>205</v>
      </c>
      <c r="B102" t="s">
        <v>5</v>
      </c>
      <c r="C102" t="s">
        <v>206</v>
      </c>
      <c r="D102" t="str">
        <f>HYPERLINK("https://talan.bank.gov.ua/get-user-certificate/eNX2s1zuLUBVplObFcwn","Завантажити сертифікат")</f>
        <v>Завантажити сертифікат</v>
      </c>
    </row>
    <row r="103" spans="1:4" x14ac:dyDescent="0.3">
      <c r="A103" t="s">
        <v>207</v>
      </c>
      <c r="B103" t="s">
        <v>5</v>
      </c>
      <c r="C103" t="s">
        <v>208</v>
      </c>
      <c r="D103" t="str">
        <f>HYPERLINK("https://talan.bank.gov.ua/get-user-certificate/eNX2sYOo6nZVDo_Ac82J","Завантажити сертифікат")</f>
        <v>Завантажити сертифікат</v>
      </c>
    </row>
    <row r="104" spans="1:4" x14ac:dyDescent="0.3">
      <c r="A104" t="s">
        <v>209</v>
      </c>
      <c r="B104" t="s">
        <v>5</v>
      </c>
      <c r="C104" t="s">
        <v>210</v>
      </c>
      <c r="D104" t="str">
        <f>HYPERLINK("https://talan.bank.gov.ua/get-user-certificate/eNX2sIYZqb99rbq5-O8j","Завантажити сертифікат")</f>
        <v>Завантажити сертифікат</v>
      </c>
    </row>
    <row r="105" spans="1:4" x14ac:dyDescent="0.3">
      <c r="A105" t="s">
        <v>211</v>
      </c>
      <c r="B105" t="s">
        <v>5</v>
      </c>
      <c r="C105" t="s">
        <v>212</v>
      </c>
      <c r="D105" t="str">
        <f>HYPERLINK("https://talan.bank.gov.ua/get-user-certificate/eNX2sfJjD-XgdNhV_atl","Завантажити сертифікат")</f>
        <v>Завантажити сертифікат</v>
      </c>
    </row>
    <row r="106" spans="1:4" x14ac:dyDescent="0.3">
      <c r="A106" t="s">
        <v>213</v>
      </c>
      <c r="B106" t="s">
        <v>5</v>
      </c>
      <c r="C106" t="s">
        <v>214</v>
      </c>
      <c r="D106" t="str">
        <f>HYPERLINK("https://talan.bank.gov.ua/get-user-certificate/eNX2sV71vOm5AVpnzE_8","Завантажити сертифікат")</f>
        <v>Завантажити сертифікат</v>
      </c>
    </row>
    <row r="107" spans="1:4" x14ac:dyDescent="0.3">
      <c r="A107" t="s">
        <v>215</v>
      </c>
      <c r="B107" t="s">
        <v>5</v>
      </c>
      <c r="C107" t="s">
        <v>216</v>
      </c>
      <c r="D107" t="str">
        <f>HYPERLINK("https://talan.bank.gov.ua/get-user-certificate/eNX2slKSMvX5t7hFtYgH","Завантажити сертифікат")</f>
        <v>Завантажити сертифікат</v>
      </c>
    </row>
    <row r="108" spans="1:4" x14ac:dyDescent="0.3">
      <c r="A108" t="s">
        <v>217</v>
      </c>
      <c r="B108" t="s">
        <v>5</v>
      </c>
      <c r="C108" t="s">
        <v>218</v>
      </c>
      <c r="D108" t="str">
        <f>HYPERLINK("https://talan.bank.gov.ua/get-user-certificate/eNX2sk-mv2_i-tr-u-29","Завантажити сертифікат")</f>
        <v>Завантажити сертифікат</v>
      </c>
    </row>
    <row r="109" spans="1:4" x14ac:dyDescent="0.3">
      <c r="A109" t="s">
        <v>219</v>
      </c>
      <c r="B109" t="s">
        <v>5</v>
      </c>
      <c r="C109" t="s">
        <v>220</v>
      </c>
      <c r="D109" t="str">
        <f>HYPERLINK("https://talan.bank.gov.ua/get-user-certificate/eNX2sIFxXXvQsTiQVv4A","Завантажити сертифікат")</f>
        <v>Завантажити сертифікат</v>
      </c>
    </row>
    <row r="110" spans="1:4" x14ac:dyDescent="0.3">
      <c r="A110" t="s">
        <v>221</v>
      </c>
      <c r="B110" t="s">
        <v>5</v>
      </c>
      <c r="C110" t="s">
        <v>222</v>
      </c>
      <c r="D110" t="str">
        <f>HYPERLINK("https://talan.bank.gov.ua/get-user-certificate/eNX2sJqHfMHriJrn1eF0","Завантажити сертифікат")</f>
        <v>Завантажити сертифікат</v>
      </c>
    </row>
    <row r="111" spans="1:4" x14ac:dyDescent="0.3">
      <c r="A111" t="s">
        <v>223</v>
      </c>
      <c r="B111" t="s">
        <v>5</v>
      </c>
      <c r="C111" t="s">
        <v>224</v>
      </c>
      <c r="D111" t="str">
        <f>HYPERLINK("https://talan.bank.gov.ua/get-user-certificate/eNX2suJ4eD435LgPDUm0","Завантажити сертифікат")</f>
        <v>Завантажити сертифікат</v>
      </c>
    </row>
    <row r="112" spans="1:4" x14ac:dyDescent="0.3">
      <c r="A112" t="s">
        <v>225</v>
      </c>
      <c r="B112" t="s">
        <v>5</v>
      </c>
      <c r="C112" t="s">
        <v>226</v>
      </c>
      <c r="D112" t="str">
        <f>HYPERLINK("https://talan.bank.gov.ua/get-user-certificate/eNX2sZ4BK39BzA94c459","Завантажити сертифікат")</f>
        <v>Завантажити сертифікат</v>
      </c>
    </row>
    <row r="113" spans="1:4" x14ac:dyDescent="0.3">
      <c r="A113" t="s">
        <v>227</v>
      </c>
      <c r="B113" t="s">
        <v>5</v>
      </c>
      <c r="C113" t="s">
        <v>228</v>
      </c>
      <c r="D113" t="str">
        <f>HYPERLINK("https://talan.bank.gov.ua/get-user-certificate/eNX2s18mKiLGB1Hqoqdv","Завантажити сертифікат")</f>
        <v>Завантажити сертифікат</v>
      </c>
    </row>
    <row r="114" spans="1:4" x14ac:dyDescent="0.3">
      <c r="A114" t="s">
        <v>229</v>
      </c>
      <c r="B114" t="s">
        <v>5</v>
      </c>
      <c r="C114" t="s">
        <v>230</v>
      </c>
      <c r="D114" t="str">
        <f>HYPERLINK("https://talan.bank.gov.ua/get-user-certificate/eNX2sH2RBhIf15MD-ZX-","Завантажити сертифікат")</f>
        <v>Завантажити сертифікат</v>
      </c>
    </row>
    <row r="115" spans="1:4" x14ac:dyDescent="0.3">
      <c r="A115" t="s">
        <v>231</v>
      </c>
      <c r="B115" t="s">
        <v>5</v>
      </c>
      <c r="C115" t="s">
        <v>232</v>
      </c>
      <c r="D115" t="str">
        <f>HYPERLINK("https://talan.bank.gov.ua/get-user-certificate/eNX2sAu4bFysofzTuZEV","Завантажити сертифікат")</f>
        <v>Завантажити сертифікат</v>
      </c>
    </row>
    <row r="116" spans="1:4" x14ac:dyDescent="0.3">
      <c r="A116" t="s">
        <v>233</v>
      </c>
      <c r="B116" t="s">
        <v>5</v>
      </c>
      <c r="C116" t="s">
        <v>234</v>
      </c>
      <c r="D116" t="str">
        <f>HYPERLINK("https://talan.bank.gov.ua/get-user-certificate/eNX2s_cZqCYfT9DgsYoV","Завантажити сертифікат")</f>
        <v>Завантажити сертифікат</v>
      </c>
    </row>
    <row r="117" spans="1:4" x14ac:dyDescent="0.3">
      <c r="A117" t="s">
        <v>235</v>
      </c>
      <c r="B117" t="s">
        <v>5</v>
      </c>
      <c r="C117" t="s">
        <v>236</v>
      </c>
      <c r="D117" t="str">
        <f>HYPERLINK("https://talan.bank.gov.ua/get-user-certificate/eNX2s19i9G2ScbI6-dLj","Завантажити сертифікат")</f>
        <v>Завантажити сертифікат</v>
      </c>
    </row>
    <row r="118" spans="1:4" x14ac:dyDescent="0.3">
      <c r="A118" t="s">
        <v>237</v>
      </c>
      <c r="B118" t="s">
        <v>5</v>
      </c>
      <c r="C118" t="s">
        <v>238</v>
      </c>
      <c r="D118" t="str">
        <f>HYPERLINK("https://talan.bank.gov.ua/get-user-certificate/eNX2sbeJEbweRWX6VKgl","Завантажити сертифікат")</f>
        <v>Завантажити сертифікат</v>
      </c>
    </row>
    <row r="119" spans="1:4" x14ac:dyDescent="0.3">
      <c r="A119" t="s">
        <v>239</v>
      </c>
      <c r="B119" t="s">
        <v>5</v>
      </c>
      <c r="C119" t="s">
        <v>240</v>
      </c>
      <c r="D119" t="str">
        <f>HYPERLINK("https://talan.bank.gov.ua/get-user-certificate/eNX2sAtA7iMuVwmjdUm3","Завантажити сертифікат")</f>
        <v>Завантажити сертифікат</v>
      </c>
    </row>
    <row r="120" spans="1:4" x14ac:dyDescent="0.3">
      <c r="A120" t="s">
        <v>241</v>
      </c>
      <c r="B120" t="s">
        <v>5</v>
      </c>
      <c r="C120" t="s">
        <v>242</v>
      </c>
      <c r="D120" t="str">
        <f>HYPERLINK("https://talan.bank.gov.ua/get-user-certificate/eNX2srx6QCQrKZpwRezs","Завантажити сертифікат")</f>
        <v>Завантажити сертифікат</v>
      </c>
    </row>
    <row r="121" spans="1:4" x14ac:dyDescent="0.3">
      <c r="A121" t="s">
        <v>243</v>
      </c>
      <c r="B121" t="s">
        <v>5</v>
      </c>
      <c r="C121" t="s">
        <v>244</v>
      </c>
      <c r="D121" t="str">
        <f>HYPERLINK("https://talan.bank.gov.ua/get-user-certificate/eNX2sbI2RXcEyHlH5U1y","Завантажити сертифікат")</f>
        <v>Завантажити сертифікат</v>
      </c>
    </row>
    <row r="122" spans="1:4" x14ac:dyDescent="0.3">
      <c r="A122" t="s">
        <v>245</v>
      </c>
      <c r="B122" t="s">
        <v>5</v>
      </c>
      <c r="C122" t="s">
        <v>246</v>
      </c>
      <c r="D122" t="str">
        <f>HYPERLINK("https://talan.bank.gov.ua/get-user-certificate/eNX2sfV1Gj1dxVVNGY5_","Завантажити сертифікат")</f>
        <v>Завантажити сертифікат</v>
      </c>
    </row>
    <row r="123" spans="1:4" x14ac:dyDescent="0.3">
      <c r="A123" t="s">
        <v>247</v>
      </c>
      <c r="B123" t="s">
        <v>5</v>
      </c>
      <c r="C123" t="s">
        <v>248</v>
      </c>
      <c r="D123" t="str">
        <f>HYPERLINK("https://talan.bank.gov.ua/get-user-certificate/eNX2smx0wN_eX_Kh6enU","Завантажити сертифікат")</f>
        <v>Завантажити сертифікат</v>
      </c>
    </row>
    <row r="124" spans="1:4" x14ac:dyDescent="0.3">
      <c r="A124" t="s">
        <v>249</v>
      </c>
      <c r="B124" t="s">
        <v>5</v>
      </c>
      <c r="C124" t="s">
        <v>250</v>
      </c>
      <c r="D124" t="str">
        <f>HYPERLINK("https://talan.bank.gov.ua/get-user-certificate/eNX2sUTGUZZG-1IaLdJc","Завантажити сертифікат")</f>
        <v>Завантажити сертифікат</v>
      </c>
    </row>
    <row r="125" spans="1:4" x14ac:dyDescent="0.3">
      <c r="A125" t="s">
        <v>251</v>
      </c>
      <c r="B125" t="s">
        <v>5</v>
      </c>
      <c r="C125" t="s">
        <v>252</v>
      </c>
      <c r="D125" t="str">
        <f>HYPERLINK("https://talan.bank.gov.ua/get-user-certificate/eNX2s0XQDwD2O05XMVw5","Завантажити сертифікат")</f>
        <v>Завантажити сертифікат</v>
      </c>
    </row>
    <row r="126" spans="1:4" x14ac:dyDescent="0.3">
      <c r="A126" t="s">
        <v>253</v>
      </c>
      <c r="B126" t="s">
        <v>5</v>
      </c>
      <c r="C126" t="s">
        <v>254</v>
      </c>
      <c r="D126" t="str">
        <f>HYPERLINK("https://talan.bank.gov.ua/get-user-certificate/eNX2sNTm2ebIts_mClxU","Завантажити сертифікат")</f>
        <v>Завантажити сертифікат</v>
      </c>
    </row>
    <row r="127" spans="1:4" x14ac:dyDescent="0.3">
      <c r="A127" t="s">
        <v>255</v>
      </c>
      <c r="B127" t="s">
        <v>5</v>
      </c>
      <c r="C127" t="s">
        <v>256</v>
      </c>
      <c r="D127" t="str">
        <f>HYPERLINK("https://talan.bank.gov.ua/get-user-certificate/eNX2sZnojzTFRxiDUQKl","Завантажити сертифікат")</f>
        <v>Завантажити сертифікат</v>
      </c>
    </row>
    <row r="128" spans="1:4" x14ac:dyDescent="0.3">
      <c r="A128" t="s">
        <v>257</v>
      </c>
      <c r="B128" t="s">
        <v>5</v>
      </c>
      <c r="C128" t="s">
        <v>258</v>
      </c>
      <c r="D128" t="str">
        <f>HYPERLINK("https://talan.bank.gov.ua/get-user-certificate/eNX2sQxWF8FYnz_HvKbW","Завантажити сертифікат")</f>
        <v>Завантажити сертифікат</v>
      </c>
    </row>
    <row r="129" spans="1:4" x14ac:dyDescent="0.3">
      <c r="A129" t="s">
        <v>259</v>
      </c>
      <c r="B129" t="s">
        <v>5</v>
      </c>
      <c r="C129" t="s">
        <v>260</v>
      </c>
      <c r="D129" t="str">
        <f>HYPERLINK("https://talan.bank.gov.ua/get-user-certificate/eNX2s5I_7r-tEZY9-Mcl","Завантажити сертифікат")</f>
        <v>Завантажити сертифікат</v>
      </c>
    </row>
    <row r="130" spans="1:4" x14ac:dyDescent="0.3">
      <c r="A130" t="s">
        <v>261</v>
      </c>
      <c r="B130" t="s">
        <v>5</v>
      </c>
      <c r="C130" t="s">
        <v>262</v>
      </c>
      <c r="D130" t="str">
        <f>HYPERLINK("https://talan.bank.gov.ua/get-user-certificate/eNX2scg6F2vQDs9lVY4i","Завантажити сертифікат")</f>
        <v>Завантажити сертифікат</v>
      </c>
    </row>
    <row r="131" spans="1:4" x14ac:dyDescent="0.3">
      <c r="A131" t="s">
        <v>263</v>
      </c>
      <c r="B131" t="s">
        <v>5</v>
      </c>
      <c r="C131" t="s">
        <v>264</v>
      </c>
      <c r="D131" t="str">
        <f>HYPERLINK("https://talan.bank.gov.ua/get-user-certificate/eNX2srWkKdxvWs9NAQKZ","Завантажити сертифікат")</f>
        <v>Завантажити сертифікат</v>
      </c>
    </row>
    <row r="132" spans="1:4" x14ac:dyDescent="0.3">
      <c r="A132" t="s">
        <v>265</v>
      </c>
      <c r="B132" t="s">
        <v>5</v>
      </c>
      <c r="C132" t="s">
        <v>266</v>
      </c>
      <c r="D132" t="str">
        <f>HYPERLINK("https://talan.bank.gov.ua/get-user-certificate/eNX2sIj9mM_tNZ6XSfbl","Завантажити сертифікат")</f>
        <v>Завантажити сертифікат</v>
      </c>
    </row>
    <row r="133" spans="1:4" x14ac:dyDescent="0.3">
      <c r="A133" t="s">
        <v>267</v>
      </c>
      <c r="B133" t="s">
        <v>5</v>
      </c>
      <c r="C133" t="s">
        <v>268</v>
      </c>
      <c r="D133" t="str">
        <f>HYPERLINK("https://talan.bank.gov.ua/get-user-certificate/eNX2sJSM-LA9vJvg6ZMo","Завантажити сертифікат")</f>
        <v>Завантажити сертифікат</v>
      </c>
    </row>
    <row r="134" spans="1:4" x14ac:dyDescent="0.3">
      <c r="A134" t="s">
        <v>269</v>
      </c>
      <c r="B134" t="s">
        <v>5</v>
      </c>
      <c r="C134" t="s">
        <v>270</v>
      </c>
      <c r="D134" t="str">
        <f>HYPERLINK("https://talan.bank.gov.ua/get-user-certificate/eNX2s56ejBKVA0NWwRHa","Завантажити сертифікат")</f>
        <v>Завантажити сертифікат</v>
      </c>
    </row>
    <row r="135" spans="1:4" x14ac:dyDescent="0.3">
      <c r="A135" t="s">
        <v>271</v>
      </c>
      <c r="B135" t="s">
        <v>5</v>
      </c>
      <c r="C135" t="s">
        <v>272</v>
      </c>
      <c r="D135" t="str">
        <f>HYPERLINK("https://talan.bank.gov.ua/get-user-certificate/eNX2sFbYpcmhg93BFYTO","Завантажити сертифікат")</f>
        <v>Завантажити сертифікат</v>
      </c>
    </row>
    <row r="136" spans="1:4" x14ac:dyDescent="0.3">
      <c r="A136" t="s">
        <v>273</v>
      </c>
      <c r="B136" t="s">
        <v>5</v>
      </c>
      <c r="C136" t="s">
        <v>274</v>
      </c>
      <c r="D136" t="str">
        <f>HYPERLINK("https://talan.bank.gov.ua/get-user-certificate/eNX2sJr_SskNmeXzZwtk","Завантажити сертифікат")</f>
        <v>Завантажити сертифікат</v>
      </c>
    </row>
    <row r="137" spans="1:4" x14ac:dyDescent="0.3">
      <c r="A137" t="s">
        <v>275</v>
      </c>
      <c r="B137" t="s">
        <v>5</v>
      </c>
      <c r="C137" t="s">
        <v>276</v>
      </c>
      <c r="D137" t="str">
        <f>HYPERLINK("https://talan.bank.gov.ua/get-user-certificate/eNX2soaKmpRjg-GwiX_K","Завантажити сертифікат")</f>
        <v>Завантажити сертифікат</v>
      </c>
    </row>
    <row r="138" spans="1:4" x14ac:dyDescent="0.3">
      <c r="A138" t="s">
        <v>277</v>
      </c>
      <c r="B138" t="s">
        <v>5</v>
      </c>
      <c r="C138" t="s">
        <v>278</v>
      </c>
      <c r="D138" t="str">
        <f>HYPERLINK("https://talan.bank.gov.ua/get-user-certificate/eNX2sAPCEmZbJUn5ze-a","Завантажити сертифікат")</f>
        <v>Завантажити сертифікат</v>
      </c>
    </row>
    <row r="139" spans="1:4" x14ac:dyDescent="0.3">
      <c r="A139" t="s">
        <v>279</v>
      </c>
      <c r="B139" t="s">
        <v>5</v>
      </c>
      <c r="C139" t="s">
        <v>280</v>
      </c>
      <c r="D139" t="str">
        <f>HYPERLINK("https://talan.bank.gov.ua/get-user-certificate/eNX2s7C1u8IdomKPgdJo","Завантажити сертифікат")</f>
        <v>Завантажити сертифікат</v>
      </c>
    </row>
    <row r="140" spans="1:4" x14ac:dyDescent="0.3">
      <c r="A140" t="s">
        <v>281</v>
      </c>
      <c r="B140" t="s">
        <v>5</v>
      </c>
      <c r="C140" t="s">
        <v>282</v>
      </c>
      <c r="D140" t="str">
        <f>HYPERLINK("https://talan.bank.gov.ua/get-user-certificate/eNX2s9YOfpCo1v-coAhI","Завантажити сертифікат")</f>
        <v>Завантажити сертифікат</v>
      </c>
    </row>
    <row r="141" spans="1:4" x14ac:dyDescent="0.3">
      <c r="A141" t="s">
        <v>283</v>
      </c>
      <c r="B141" t="s">
        <v>5</v>
      </c>
      <c r="C141" t="s">
        <v>284</v>
      </c>
      <c r="D141" t="str">
        <f>HYPERLINK("https://talan.bank.gov.ua/get-user-certificate/eNX2s9N6BM8mcNmrZ0hA","Завантажити сертифікат")</f>
        <v>Завантажити сертифікат</v>
      </c>
    </row>
    <row r="142" spans="1:4" x14ac:dyDescent="0.3">
      <c r="A142" t="s">
        <v>285</v>
      </c>
      <c r="B142" t="s">
        <v>5</v>
      </c>
      <c r="C142" t="s">
        <v>286</v>
      </c>
      <c r="D142" t="str">
        <f>HYPERLINK("https://talan.bank.gov.ua/get-user-certificate/eNX2s1z1D5LWW3iTFWkR","Завантажити сертифікат")</f>
        <v>Завантажити сертифікат</v>
      </c>
    </row>
    <row r="143" spans="1:4" x14ac:dyDescent="0.3">
      <c r="A143" t="s">
        <v>287</v>
      </c>
      <c r="B143" t="s">
        <v>5</v>
      </c>
      <c r="C143" t="s">
        <v>288</v>
      </c>
      <c r="D143" t="str">
        <f>HYPERLINK("https://talan.bank.gov.ua/get-user-certificate/eNX2s40Jn0Y-G7BXarTS","Завантажити сертифікат")</f>
        <v>Завантажити сертифікат</v>
      </c>
    </row>
    <row r="144" spans="1:4" x14ac:dyDescent="0.3">
      <c r="A144" t="s">
        <v>289</v>
      </c>
      <c r="B144" t="s">
        <v>5</v>
      </c>
      <c r="C144" t="s">
        <v>290</v>
      </c>
      <c r="D144" t="str">
        <f>HYPERLINK("https://talan.bank.gov.ua/get-user-certificate/eNX2sYT2F-KA0iWO3vYC","Завантажити сертифікат")</f>
        <v>Завантажити сертифікат</v>
      </c>
    </row>
    <row r="145" spans="1:4" x14ac:dyDescent="0.3">
      <c r="A145" t="s">
        <v>291</v>
      </c>
      <c r="B145" t="s">
        <v>5</v>
      </c>
      <c r="C145" t="s">
        <v>292</v>
      </c>
      <c r="D145" t="str">
        <f>HYPERLINK("https://talan.bank.gov.ua/get-user-certificate/eNX2sHmqN9lyLJa7Udm2","Завантажити сертифікат")</f>
        <v>Завантажити сертифікат</v>
      </c>
    </row>
    <row r="146" spans="1:4" x14ac:dyDescent="0.3">
      <c r="A146" t="s">
        <v>293</v>
      </c>
      <c r="B146" t="s">
        <v>5</v>
      </c>
      <c r="C146" t="s">
        <v>294</v>
      </c>
      <c r="D146" t="str">
        <f>HYPERLINK("https://talan.bank.gov.ua/get-user-certificate/eNX2stpGPF2za428b6Hl","Завантажити сертифікат")</f>
        <v>Завантажити сертифікат</v>
      </c>
    </row>
    <row r="147" spans="1:4" x14ac:dyDescent="0.3">
      <c r="A147" t="s">
        <v>295</v>
      </c>
      <c r="B147" t="s">
        <v>5</v>
      </c>
      <c r="C147" t="s">
        <v>296</v>
      </c>
      <c r="D147" t="str">
        <f>HYPERLINK("https://talan.bank.gov.ua/get-user-certificate/eNX2suV0qzyS7dCXdA-j","Завантажити сертифікат")</f>
        <v>Завантажити сертифікат</v>
      </c>
    </row>
    <row r="148" spans="1:4" x14ac:dyDescent="0.3">
      <c r="A148" t="s">
        <v>297</v>
      </c>
      <c r="B148" t="s">
        <v>5</v>
      </c>
      <c r="C148" t="s">
        <v>298</v>
      </c>
      <c r="D148" t="str">
        <f>HYPERLINK("https://talan.bank.gov.ua/get-user-certificate/eNX2s2TCKj1pzcH4aSoV","Завантажити сертифікат")</f>
        <v>Завантажити сертифікат</v>
      </c>
    </row>
    <row r="149" spans="1:4" x14ac:dyDescent="0.3">
      <c r="A149" t="s">
        <v>299</v>
      </c>
      <c r="B149" t="s">
        <v>5</v>
      </c>
      <c r="C149" t="s">
        <v>300</v>
      </c>
      <c r="D149" t="str">
        <f>HYPERLINK("https://talan.bank.gov.ua/get-user-certificate/eNX2sqwkO0ohhN6TYFfT","Завантажити сертифікат")</f>
        <v>Завантажити сертифікат</v>
      </c>
    </row>
    <row r="150" spans="1:4" x14ac:dyDescent="0.3">
      <c r="A150" t="s">
        <v>301</v>
      </c>
      <c r="B150" t="s">
        <v>5</v>
      </c>
      <c r="C150" t="s">
        <v>302</v>
      </c>
      <c r="D150" t="str">
        <f>HYPERLINK("https://talan.bank.gov.ua/get-user-certificate/eNX2ssCtZ1jt67OG_Jd1","Завантажити сертифікат")</f>
        <v>Завантажити сертифікат</v>
      </c>
    </row>
    <row r="151" spans="1:4" x14ac:dyDescent="0.3">
      <c r="A151" t="s">
        <v>303</v>
      </c>
      <c r="B151" t="s">
        <v>5</v>
      </c>
      <c r="C151" t="s">
        <v>304</v>
      </c>
      <c r="D151" t="str">
        <f>HYPERLINK("https://talan.bank.gov.ua/get-user-certificate/eNX2sVZL4xiu7ok8Cmm6","Завантажити сертифікат")</f>
        <v>Завантажити сертифікат</v>
      </c>
    </row>
    <row r="152" spans="1:4" x14ac:dyDescent="0.3">
      <c r="A152" t="s">
        <v>305</v>
      </c>
      <c r="B152" t="s">
        <v>5</v>
      </c>
      <c r="C152" t="s">
        <v>306</v>
      </c>
      <c r="D152" t="str">
        <f>HYPERLINK("https://talan.bank.gov.ua/get-user-certificate/eNX2sePUqM_QI6fMzhKC","Завантажити сертифікат")</f>
        <v>Завантажити сертифікат</v>
      </c>
    </row>
    <row r="153" spans="1:4" x14ac:dyDescent="0.3">
      <c r="A153" t="s">
        <v>307</v>
      </c>
      <c r="B153" t="s">
        <v>5</v>
      </c>
      <c r="C153" t="s">
        <v>308</v>
      </c>
      <c r="D153" t="str">
        <f>HYPERLINK("https://talan.bank.gov.ua/get-user-certificate/eNX2s5OII-eQAXbmp1lq","Завантажити сертифікат")</f>
        <v>Завантажити сертифікат</v>
      </c>
    </row>
    <row r="154" spans="1:4" x14ac:dyDescent="0.3">
      <c r="A154" t="s">
        <v>309</v>
      </c>
      <c r="B154" t="s">
        <v>5</v>
      </c>
      <c r="C154" t="s">
        <v>310</v>
      </c>
      <c r="D154" t="str">
        <f>HYPERLINK("https://talan.bank.gov.ua/get-user-certificate/eNX2sWN7yGNIoRlKDZhJ","Завантажити сертифікат")</f>
        <v>Завантажити сертифікат</v>
      </c>
    </row>
    <row r="155" spans="1:4" x14ac:dyDescent="0.3">
      <c r="A155" t="s">
        <v>311</v>
      </c>
      <c r="B155" t="s">
        <v>5</v>
      </c>
      <c r="C155" t="s">
        <v>312</v>
      </c>
      <c r="D155" t="str">
        <f>HYPERLINK("https://talan.bank.gov.ua/get-user-certificate/eNX2sE9smw792rigBp-0","Завантажити сертифікат")</f>
        <v>Завантажити сертифікат</v>
      </c>
    </row>
    <row r="156" spans="1:4" x14ac:dyDescent="0.3">
      <c r="A156" t="s">
        <v>313</v>
      </c>
      <c r="B156" t="s">
        <v>5</v>
      </c>
      <c r="C156" t="s">
        <v>314</v>
      </c>
      <c r="D156" t="str">
        <f>HYPERLINK("https://talan.bank.gov.ua/get-user-certificate/eNX2sgmm0GKN_hxL-CP8","Завантажити сертифікат")</f>
        <v>Завантажити сертифікат</v>
      </c>
    </row>
    <row r="157" spans="1:4" x14ac:dyDescent="0.3">
      <c r="A157" t="s">
        <v>315</v>
      </c>
      <c r="B157" t="s">
        <v>5</v>
      </c>
      <c r="C157" t="s">
        <v>316</v>
      </c>
      <c r="D157" t="str">
        <f>HYPERLINK("https://talan.bank.gov.ua/get-user-certificate/eNX2s_FSI1p6B1_g0-KI","Завантажити сертифікат")</f>
        <v>Завантажити сертифікат</v>
      </c>
    </row>
    <row r="158" spans="1:4" x14ac:dyDescent="0.3">
      <c r="A158" t="s">
        <v>317</v>
      </c>
      <c r="B158" t="s">
        <v>5</v>
      </c>
      <c r="C158" t="s">
        <v>318</v>
      </c>
      <c r="D158" t="str">
        <f>HYPERLINK("https://talan.bank.gov.ua/get-user-certificate/eNX2srqGKny8PYi1z5N0","Завантажити сертифікат")</f>
        <v>Завантажити сертифікат</v>
      </c>
    </row>
    <row r="159" spans="1:4" x14ac:dyDescent="0.3">
      <c r="A159" t="s">
        <v>319</v>
      </c>
      <c r="B159" t="s">
        <v>5</v>
      </c>
      <c r="C159" t="s">
        <v>320</v>
      </c>
      <c r="D159" t="str">
        <f>HYPERLINK("https://talan.bank.gov.ua/get-user-certificate/eNX2s_6-qqo8k-3Y8TLF","Завантажити сертифікат")</f>
        <v>Завантажити сертифікат</v>
      </c>
    </row>
    <row r="160" spans="1:4" x14ac:dyDescent="0.3">
      <c r="A160" t="s">
        <v>321</v>
      </c>
      <c r="B160" t="s">
        <v>5</v>
      </c>
      <c r="C160" t="s">
        <v>322</v>
      </c>
      <c r="D160" t="str">
        <f>HYPERLINK("https://talan.bank.gov.ua/get-user-certificate/eNX2sbIlRGf1yI3_QNGx","Завантажити сертифікат")</f>
        <v>Завантажити сертифікат</v>
      </c>
    </row>
    <row r="161" spans="1:4" x14ac:dyDescent="0.3">
      <c r="A161" t="s">
        <v>323</v>
      </c>
      <c r="B161" t="s">
        <v>5</v>
      </c>
      <c r="C161" t="s">
        <v>324</v>
      </c>
      <c r="D161" t="str">
        <f>HYPERLINK("https://talan.bank.gov.ua/get-user-certificate/eNX2st_eivJukC59-v3h","Завантажити сертифікат")</f>
        <v>Завантажити сертифікат</v>
      </c>
    </row>
    <row r="162" spans="1:4" x14ac:dyDescent="0.3">
      <c r="A162" t="s">
        <v>325</v>
      </c>
      <c r="B162" t="s">
        <v>5</v>
      </c>
      <c r="C162" t="s">
        <v>326</v>
      </c>
      <c r="D162" t="str">
        <f>HYPERLINK("https://talan.bank.gov.ua/get-user-certificate/eNX2s4s3U6bKyyFGy21e","Завантажити сертифікат")</f>
        <v>Завантажити сертифікат</v>
      </c>
    </row>
    <row r="163" spans="1:4" x14ac:dyDescent="0.3">
      <c r="A163" t="s">
        <v>327</v>
      </c>
      <c r="B163" t="s">
        <v>5</v>
      </c>
      <c r="C163" t="s">
        <v>328</v>
      </c>
      <c r="D163" t="str">
        <f>HYPERLINK("https://talan.bank.gov.ua/get-user-certificate/eNX2sengHzY8BWxuVx9_","Завантажити сертифікат")</f>
        <v>Завантажити сертифікат</v>
      </c>
    </row>
    <row r="164" spans="1:4" x14ac:dyDescent="0.3">
      <c r="A164" t="s">
        <v>329</v>
      </c>
      <c r="B164" t="s">
        <v>5</v>
      </c>
      <c r="C164" t="s">
        <v>330</v>
      </c>
      <c r="D164" t="str">
        <f>HYPERLINK("https://talan.bank.gov.ua/get-user-certificate/eNX2siCxr6alsVAVrjf2","Завантажити сертифікат")</f>
        <v>Завантажити сертифікат</v>
      </c>
    </row>
    <row r="165" spans="1:4" x14ac:dyDescent="0.3">
      <c r="A165" t="s">
        <v>331</v>
      </c>
      <c r="B165" t="s">
        <v>5</v>
      </c>
      <c r="C165" t="s">
        <v>332</v>
      </c>
      <c r="D165" t="str">
        <f>HYPERLINK("https://talan.bank.gov.ua/get-user-certificate/eNX2sra8hSbADW4LHwwn","Завантажити сертифікат")</f>
        <v>Завантажити сертифікат</v>
      </c>
    </row>
    <row r="166" spans="1:4" x14ac:dyDescent="0.3">
      <c r="A166" t="s">
        <v>333</v>
      </c>
      <c r="B166" t="s">
        <v>5</v>
      </c>
      <c r="C166" t="s">
        <v>334</v>
      </c>
      <c r="D166" t="str">
        <f>HYPERLINK("https://talan.bank.gov.ua/get-user-certificate/eNX2sWw8s6IV8HF2-_Bu","Завантажити сертифікат")</f>
        <v>Завантажити сертифікат</v>
      </c>
    </row>
    <row r="167" spans="1:4" x14ac:dyDescent="0.3">
      <c r="A167" t="s">
        <v>335</v>
      </c>
      <c r="B167" t="s">
        <v>5</v>
      </c>
      <c r="C167" t="s">
        <v>336</v>
      </c>
      <c r="D167" t="str">
        <f>HYPERLINK("https://talan.bank.gov.ua/get-user-certificate/eNX2sQxFm7Jc0BPYmFRm","Завантажити сертифікат")</f>
        <v>Завантажити сертифікат</v>
      </c>
    </row>
    <row r="168" spans="1:4" x14ac:dyDescent="0.3">
      <c r="A168" t="s">
        <v>337</v>
      </c>
      <c r="B168" t="s">
        <v>5</v>
      </c>
      <c r="C168" t="s">
        <v>338</v>
      </c>
      <c r="D168" t="str">
        <f>HYPERLINK("https://talan.bank.gov.ua/get-user-certificate/eNX2sNaMhjGg85dyBmWj","Завантажити сертифікат")</f>
        <v>Завантажити сертифікат</v>
      </c>
    </row>
    <row r="169" spans="1:4" x14ac:dyDescent="0.3">
      <c r="A169" t="s">
        <v>339</v>
      </c>
      <c r="B169" t="s">
        <v>5</v>
      </c>
      <c r="C169" t="s">
        <v>340</v>
      </c>
      <c r="D169" t="str">
        <f>HYPERLINK("https://talan.bank.gov.ua/get-user-certificate/eNX2sy5-C-A2WUK8Mwd7","Завантажити сертифікат")</f>
        <v>Завантажити сертифікат</v>
      </c>
    </row>
    <row r="170" spans="1:4" x14ac:dyDescent="0.3">
      <c r="A170" t="s">
        <v>341</v>
      </c>
      <c r="B170" t="s">
        <v>5</v>
      </c>
      <c r="C170" t="s">
        <v>342</v>
      </c>
      <c r="D170" t="str">
        <f>HYPERLINK("https://talan.bank.gov.ua/get-user-certificate/eNX2sSMdmJ6jEdy0eh-A","Завантажити сертифікат")</f>
        <v>Завантажити сертифікат</v>
      </c>
    </row>
    <row r="171" spans="1:4" x14ac:dyDescent="0.3">
      <c r="A171" t="s">
        <v>343</v>
      </c>
      <c r="B171" t="s">
        <v>5</v>
      </c>
      <c r="C171" t="s">
        <v>344</v>
      </c>
      <c r="D171" t="str">
        <f>HYPERLINK("https://talan.bank.gov.ua/get-user-certificate/eNX2sLdq-Il6PD-RvcKU","Завантажити сертифікат")</f>
        <v>Завантажити сертифікат</v>
      </c>
    </row>
    <row r="172" spans="1:4" x14ac:dyDescent="0.3">
      <c r="A172" t="s">
        <v>345</v>
      </c>
      <c r="B172" t="s">
        <v>5</v>
      </c>
      <c r="C172" t="s">
        <v>346</v>
      </c>
      <c r="D172" t="str">
        <f>HYPERLINK("https://talan.bank.gov.ua/get-user-certificate/eNX2sqhDOQXF_t_Nbcvn","Завантажити сертифікат")</f>
        <v>Завантажити сертифікат</v>
      </c>
    </row>
    <row r="173" spans="1:4" x14ac:dyDescent="0.3">
      <c r="A173" t="s">
        <v>347</v>
      </c>
      <c r="B173" t="s">
        <v>5</v>
      </c>
      <c r="C173" t="s">
        <v>348</v>
      </c>
      <c r="D173" t="str">
        <f>HYPERLINK("https://talan.bank.gov.ua/get-user-certificate/eNX2sQclqggVw5Gmdfug","Завантажити сертифікат")</f>
        <v>Завантажити сертифікат</v>
      </c>
    </row>
    <row r="174" spans="1:4" x14ac:dyDescent="0.3">
      <c r="A174" t="s">
        <v>349</v>
      </c>
      <c r="B174" t="s">
        <v>5</v>
      </c>
      <c r="C174" t="s">
        <v>350</v>
      </c>
      <c r="D174" t="str">
        <f>HYPERLINK("https://talan.bank.gov.ua/get-user-certificate/eNX2ss6IJCAeg50w7i7x","Завантажити сертифікат")</f>
        <v>Завантажити сертифікат</v>
      </c>
    </row>
    <row r="175" spans="1:4" x14ac:dyDescent="0.3">
      <c r="A175" t="s">
        <v>351</v>
      </c>
      <c r="B175" t="s">
        <v>5</v>
      </c>
      <c r="C175" t="s">
        <v>352</v>
      </c>
      <c r="D175" t="str">
        <f>HYPERLINK("https://talan.bank.gov.ua/get-user-certificate/eNX2shB5Xjm6QZx-COnS","Завантажити сертифікат")</f>
        <v>Завантажити сертифікат</v>
      </c>
    </row>
    <row r="176" spans="1:4" x14ac:dyDescent="0.3">
      <c r="A176" t="s">
        <v>353</v>
      </c>
      <c r="B176" t="s">
        <v>5</v>
      </c>
      <c r="C176" t="s">
        <v>354</v>
      </c>
      <c r="D176" t="str">
        <f>HYPERLINK("https://talan.bank.gov.ua/get-user-certificate/eNX2s9Z72ZZnlNUVJpZn","Завантажити сертифікат")</f>
        <v>Завантажити сертифікат</v>
      </c>
    </row>
    <row r="177" spans="1:4" x14ac:dyDescent="0.3">
      <c r="A177" t="s">
        <v>355</v>
      </c>
      <c r="B177" t="s">
        <v>5</v>
      </c>
      <c r="C177" t="s">
        <v>356</v>
      </c>
      <c r="D177" t="str">
        <f>HYPERLINK("https://talan.bank.gov.ua/get-user-certificate/eNX2s16fbT67YU1z57XG","Завантажити сертифікат")</f>
        <v>Завантажити сертифікат</v>
      </c>
    </row>
    <row r="178" spans="1:4" x14ac:dyDescent="0.3">
      <c r="A178" t="s">
        <v>357</v>
      </c>
      <c r="B178" t="s">
        <v>5</v>
      </c>
      <c r="C178" t="s">
        <v>358</v>
      </c>
      <c r="D178" t="str">
        <f>HYPERLINK("https://talan.bank.gov.ua/get-user-certificate/eNX2sURz9d6Fujo_USuo","Завантажити сертифікат")</f>
        <v>Завантажити сертифікат</v>
      </c>
    </row>
    <row r="179" spans="1:4" x14ac:dyDescent="0.3">
      <c r="A179" t="s">
        <v>359</v>
      </c>
      <c r="B179" t="s">
        <v>5</v>
      </c>
      <c r="C179" t="s">
        <v>360</v>
      </c>
      <c r="D179" t="str">
        <f>HYPERLINK("https://talan.bank.gov.ua/get-user-certificate/eNX2s5X0E3dmrD02eV-v","Завантажити сертифікат")</f>
        <v>Завантажити сертифікат</v>
      </c>
    </row>
    <row r="180" spans="1:4" x14ac:dyDescent="0.3">
      <c r="A180" t="s">
        <v>361</v>
      </c>
      <c r="B180" t="s">
        <v>5</v>
      </c>
      <c r="C180" t="s">
        <v>362</v>
      </c>
      <c r="D180" t="str">
        <f>HYPERLINK("https://talan.bank.gov.ua/get-user-certificate/eNX2sxF-m9UncAEETDme","Завантажити сертифікат")</f>
        <v>Завантажити сертифікат</v>
      </c>
    </row>
    <row r="181" spans="1:4" x14ac:dyDescent="0.3">
      <c r="A181" t="s">
        <v>363</v>
      </c>
      <c r="B181" t="s">
        <v>5</v>
      </c>
      <c r="C181" t="s">
        <v>364</v>
      </c>
      <c r="D181" t="str">
        <f>HYPERLINK("https://talan.bank.gov.ua/get-user-certificate/eNX2slEwh2BfvKXSppL5","Завантажити сертифікат")</f>
        <v>Завантажити сертифікат</v>
      </c>
    </row>
    <row r="182" spans="1:4" x14ac:dyDescent="0.3">
      <c r="A182" t="s">
        <v>365</v>
      </c>
      <c r="B182" t="s">
        <v>5</v>
      </c>
      <c r="C182" t="s">
        <v>366</v>
      </c>
      <c r="D182" t="str">
        <f>HYPERLINK("https://talan.bank.gov.ua/get-user-certificate/eNX2sooUw6YwhWWAr03Y","Завантажити сертифікат")</f>
        <v>Завантажити сертифікат</v>
      </c>
    </row>
    <row r="183" spans="1:4" x14ac:dyDescent="0.3">
      <c r="A183" t="s">
        <v>367</v>
      </c>
      <c r="B183" t="s">
        <v>5</v>
      </c>
      <c r="C183" t="s">
        <v>368</v>
      </c>
      <c r="D183" t="str">
        <f>HYPERLINK("https://talan.bank.gov.ua/get-user-certificate/eNX2s7qscbFs4A5zH11g","Завантажити сертифікат")</f>
        <v>Завантажити сертифікат</v>
      </c>
    </row>
    <row r="184" spans="1:4" x14ac:dyDescent="0.3">
      <c r="A184" t="s">
        <v>369</v>
      </c>
      <c r="B184" t="s">
        <v>5</v>
      </c>
      <c r="C184" t="s">
        <v>370</v>
      </c>
      <c r="D184" t="str">
        <f>HYPERLINK("https://talan.bank.gov.ua/get-user-certificate/eNX2sesXiQC-i48_vtvB","Завантажити сертифікат")</f>
        <v>Завантажити сертифікат</v>
      </c>
    </row>
    <row r="185" spans="1:4" x14ac:dyDescent="0.3">
      <c r="A185" t="s">
        <v>371</v>
      </c>
      <c r="B185" t="s">
        <v>5</v>
      </c>
      <c r="C185" t="s">
        <v>372</v>
      </c>
      <c r="D185" t="str">
        <f>HYPERLINK("https://talan.bank.gov.ua/get-user-certificate/eNX2scIQCKbv6ctqCqv_","Завантажити сертифікат")</f>
        <v>Завантажити сертифікат</v>
      </c>
    </row>
    <row r="186" spans="1:4" x14ac:dyDescent="0.3">
      <c r="A186" t="s">
        <v>373</v>
      </c>
      <c r="B186" t="s">
        <v>5</v>
      </c>
      <c r="C186" t="s">
        <v>374</v>
      </c>
      <c r="D186" t="str">
        <f>HYPERLINK("https://talan.bank.gov.ua/get-user-certificate/eNX2sdB5n0fDm4hYbFke","Завантажити сертифікат")</f>
        <v>Завантажити сертифікат</v>
      </c>
    </row>
    <row r="187" spans="1:4" x14ac:dyDescent="0.3">
      <c r="A187" t="s">
        <v>375</v>
      </c>
      <c r="B187" t="s">
        <v>5</v>
      </c>
      <c r="C187" t="s">
        <v>376</v>
      </c>
      <c r="D187" t="str">
        <f>HYPERLINK("https://talan.bank.gov.ua/get-user-certificate/eNX2sSukkovhs1A1YEWr","Завантажити сертифікат")</f>
        <v>Завантажити сертифікат</v>
      </c>
    </row>
    <row r="188" spans="1:4" x14ac:dyDescent="0.3">
      <c r="A188" t="s">
        <v>377</v>
      </c>
      <c r="B188" t="s">
        <v>5</v>
      </c>
      <c r="C188" t="s">
        <v>378</v>
      </c>
      <c r="D188" t="str">
        <f>HYPERLINK("https://talan.bank.gov.ua/get-user-certificate/eNX2scI-BVyfa4QFX2tL","Завантажити сертифікат")</f>
        <v>Завантажити сертифікат</v>
      </c>
    </row>
    <row r="189" spans="1:4" x14ac:dyDescent="0.3">
      <c r="A189" t="s">
        <v>379</v>
      </c>
      <c r="B189" t="s">
        <v>5</v>
      </c>
      <c r="C189" t="s">
        <v>380</v>
      </c>
      <c r="D189" t="str">
        <f>HYPERLINK("https://talan.bank.gov.ua/get-user-certificate/eNX2sjaKSWEoBu52QPDw","Завантажити сертифікат")</f>
        <v>Завантажити сертифікат</v>
      </c>
    </row>
    <row r="190" spans="1:4" x14ac:dyDescent="0.3">
      <c r="A190" t="s">
        <v>381</v>
      </c>
      <c r="B190" t="s">
        <v>5</v>
      </c>
      <c r="C190" t="s">
        <v>382</v>
      </c>
      <c r="D190" t="str">
        <f>HYPERLINK("https://talan.bank.gov.ua/get-user-certificate/eNX2sKh9570bdpjQQ1Pf","Завантажити сертифікат")</f>
        <v>Завантажити сертифікат</v>
      </c>
    </row>
    <row r="191" spans="1:4" x14ac:dyDescent="0.3">
      <c r="A191" t="s">
        <v>383</v>
      </c>
      <c r="B191" t="s">
        <v>5</v>
      </c>
      <c r="C191" t="s">
        <v>384</v>
      </c>
      <c r="D191" t="str">
        <f>HYPERLINK("https://talan.bank.gov.ua/get-user-certificate/eNX2s0tQuoS3S4Da5Xk3","Завантажити сертифікат")</f>
        <v>Завантажити сертифікат</v>
      </c>
    </row>
    <row r="192" spans="1:4" x14ac:dyDescent="0.3">
      <c r="A192" t="s">
        <v>385</v>
      </c>
      <c r="B192" t="s">
        <v>5</v>
      </c>
      <c r="C192" t="s">
        <v>386</v>
      </c>
      <c r="D192" t="str">
        <f>HYPERLINK("https://talan.bank.gov.ua/get-user-certificate/eNX2sTeVnZzgNcbrFhER","Завантажити сертифікат")</f>
        <v>Завантажити сертифікат</v>
      </c>
    </row>
    <row r="193" spans="1:4" x14ac:dyDescent="0.3">
      <c r="A193" t="s">
        <v>387</v>
      </c>
      <c r="B193" t="s">
        <v>5</v>
      </c>
      <c r="C193" t="s">
        <v>388</v>
      </c>
      <c r="D193" t="str">
        <f>HYPERLINK("https://talan.bank.gov.ua/get-user-certificate/eNX2sHS3XPIuZAlYdwd_","Завантажити сертифікат")</f>
        <v>Завантажити сертифікат</v>
      </c>
    </row>
    <row r="194" spans="1:4" x14ac:dyDescent="0.3">
      <c r="A194" t="s">
        <v>389</v>
      </c>
      <c r="B194" t="s">
        <v>5</v>
      </c>
      <c r="C194" t="s">
        <v>390</v>
      </c>
      <c r="D194" t="str">
        <f>HYPERLINK("https://talan.bank.gov.ua/get-user-certificate/eNX2slzlSR1RVJRMvjcL","Завантажити сертифікат")</f>
        <v>Завантажити сертифікат</v>
      </c>
    </row>
    <row r="195" spans="1:4" x14ac:dyDescent="0.3">
      <c r="A195" t="s">
        <v>391</v>
      </c>
      <c r="B195" t="s">
        <v>5</v>
      </c>
      <c r="C195" t="s">
        <v>392</v>
      </c>
      <c r="D195" t="str">
        <f>HYPERLINK("https://talan.bank.gov.ua/get-user-certificate/eNX2sFsbfETi6Ku8oiVu","Завантажити сертифікат")</f>
        <v>Завантажити сертифікат</v>
      </c>
    </row>
    <row r="196" spans="1:4" x14ac:dyDescent="0.3">
      <c r="A196" t="s">
        <v>393</v>
      </c>
      <c r="B196" t="s">
        <v>5</v>
      </c>
      <c r="C196" t="s">
        <v>394</v>
      </c>
      <c r="D196" t="str">
        <f>HYPERLINK("https://talan.bank.gov.ua/get-user-certificate/eNX2skf9Dis9dXIE-tWv","Завантажити сертифікат")</f>
        <v>Завантажити сертифікат</v>
      </c>
    </row>
    <row r="197" spans="1:4" x14ac:dyDescent="0.3">
      <c r="A197" t="s">
        <v>395</v>
      </c>
      <c r="B197" t="s">
        <v>5</v>
      </c>
      <c r="C197" t="s">
        <v>396</v>
      </c>
      <c r="D197" t="str">
        <f>HYPERLINK("https://talan.bank.gov.ua/get-user-certificate/eNX2s5EZjTvylqYPj_jp","Завантажити сертифікат")</f>
        <v>Завантажити сертифікат</v>
      </c>
    </row>
    <row r="198" spans="1:4" x14ac:dyDescent="0.3">
      <c r="A198" t="s">
        <v>397</v>
      </c>
      <c r="B198" t="s">
        <v>5</v>
      </c>
      <c r="C198" t="s">
        <v>398</v>
      </c>
      <c r="D198" t="str">
        <f>HYPERLINK("https://talan.bank.gov.ua/get-user-certificate/eNX2sTKaTfefxmZqp9gv","Завантажити сертифікат")</f>
        <v>Завантажити сертифікат</v>
      </c>
    </row>
    <row r="199" spans="1:4" x14ac:dyDescent="0.3">
      <c r="A199" t="s">
        <v>399</v>
      </c>
      <c r="B199" t="s">
        <v>5</v>
      </c>
      <c r="C199" t="s">
        <v>400</v>
      </c>
      <c r="D199" t="str">
        <f>HYPERLINK("https://talan.bank.gov.ua/get-user-certificate/eNX2sWOeVOa3QDHinulA","Завантажити сертифікат")</f>
        <v>Завантажити сертифікат</v>
      </c>
    </row>
    <row r="200" spans="1:4" x14ac:dyDescent="0.3">
      <c r="A200" t="s">
        <v>401</v>
      </c>
      <c r="B200" t="s">
        <v>5</v>
      </c>
      <c r="C200" t="s">
        <v>402</v>
      </c>
      <c r="D200" t="str">
        <f>HYPERLINK("https://talan.bank.gov.ua/get-user-certificate/eNX2sVCjk4seh_yjSDLS","Завантажити сертифікат")</f>
        <v>Завантажити сертифікат</v>
      </c>
    </row>
    <row r="201" spans="1:4" x14ac:dyDescent="0.3">
      <c r="A201" t="s">
        <v>403</v>
      </c>
      <c r="B201" t="s">
        <v>5</v>
      </c>
      <c r="C201" t="s">
        <v>404</v>
      </c>
      <c r="D201" t="str">
        <f>HYPERLINK("https://talan.bank.gov.ua/get-user-certificate/eNX2sjkZGrdBpXKo9491","Завантажити сертифікат")</f>
        <v>Завантажити сертифікат</v>
      </c>
    </row>
    <row r="202" spans="1:4" x14ac:dyDescent="0.3">
      <c r="A202" t="s">
        <v>405</v>
      </c>
      <c r="B202" t="s">
        <v>5</v>
      </c>
      <c r="C202" t="s">
        <v>406</v>
      </c>
      <c r="D202" t="str">
        <f>HYPERLINK("https://talan.bank.gov.ua/get-user-certificate/eNX2sWN8yHz4SUNg_29n","Завантажити сертифікат")</f>
        <v>Завантажити сертифікат</v>
      </c>
    </row>
    <row r="203" spans="1:4" x14ac:dyDescent="0.3">
      <c r="A203" t="s">
        <v>407</v>
      </c>
      <c r="B203" t="s">
        <v>5</v>
      </c>
      <c r="C203" t="s">
        <v>408</v>
      </c>
      <c r="D203" t="str">
        <f>HYPERLINK("https://talan.bank.gov.ua/get-user-certificate/eNX2szjeAlgOxn-x3VzA","Завантажити сертифікат")</f>
        <v>Завантажити сертифікат</v>
      </c>
    </row>
    <row r="204" spans="1:4" x14ac:dyDescent="0.3">
      <c r="A204" t="s">
        <v>409</v>
      </c>
      <c r="B204" t="s">
        <v>5</v>
      </c>
      <c r="C204" t="s">
        <v>410</v>
      </c>
      <c r="D204" t="str">
        <f>HYPERLINK("https://talan.bank.gov.ua/get-user-certificate/eNX2s5dgduhvB0LzkyBt","Завантажити сертифікат")</f>
        <v>Завантажити сертифікат</v>
      </c>
    </row>
    <row r="205" spans="1:4" x14ac:dyDescent="0.3">
      <c r="A205" t="s">
        <v>411</v>
      </c>
      <c r="B205" t="s">
        <v>5</v>
      </c>
      <c r="C205" t="s">
        <v>412</v>
      </c>
      <c r="D205" t="str">
        <f>HYPERLINK("https://talan.bank.gov.ua/get-user-certificate/eNX2sOJptoyA1sbiCtVS","Завантажити сертифікат")</f>
        <v>Завантажити сертифікат</v>
      </c>
    </row>
    <row r="206" spans="1:4" x14ac:dyDescent="0.3">
      <c r="A206" t="s">
        <v>413</v>
      </c>
      <c r="B206" t="s">
        <v>5</v>
      </c>
      <c r="C206" t="s">
        <v>414</v>
      </c>
      <c r="D206" t="str">
        <f>HYPERLINK("https://talan.bank.gov.ua/get-user-certificate/eNX2sfYTYmYSjeXJQUY0","Завантажити сертифікат")</f>
        <v>Завантажити сертифікат</v>
      </c>
    </row>
    <row r="207" spans="1:4" x14ac:dyDescent="0.3">
      <c r="A207" t="s">
        <v>415</v>
      </c>
      <c r="B207" t="s">
        <v>5</v>
      </c>
      <c r="C207" t="s">
        <v>416</v>
      </c>
      <c r="D207" t="str">
        <f>HYPERLINK("https://talan.bank.gov.ua/get-user-certificate/eNX2sJ0zwx2dHiYo8OuH","Завантажити сертифікат")</f>
        <v>Завантажити сертифікат</v>
      </c>
    </row>
    <row r="208" spans="1:4" x14ac:dyDescent="0.3">
      <c r="A208" t="s">
        <v>417</v>
      </c>
      <c r="B208" t="s">
        <v>5</v>
      </c>
      <c r="C208" t="s">
        <v>418</v>
      </c>
      <c r="D208" t="str">
        <f>HYPERLINK("https://talan.bank.gov.ua/get-user-certificate/eNX2sFSiGTUMIZD2Ckuy","Завантажити сертифікат")</f>
        <v>Завантажити сертифікат</v>
      </c>
    </row>
    <row r="209" spans="1:4" x14ac:dyDescent="0.3">
      <c r="A209" t="s">
        <v>419</v>
      </c>
      <c r="B209" t="s">
        <v>5</v>
      </c>
      <c r="C209" t="s">
        <v>420</v>
      </c>
      <c r="D209" t="str">
        <f>HYPERLINK("https://talan.bank.gov.ua/get-user-certificate/eNX2sJOY5ju_A5fPn46P","Завантажити сертифікат")</f>
        <v>Завантажити сертифікат</v>
      </c>
    </row>
    <row r="210" spans="1:4" x14ac:dyDescent="0.3">
      <c r="A210" t="s">
        <v>421</v>
      </c>
      <c r="B210" t="s">
        <v>5</v>
      </c>
      <c r="C210" t="s">
        <v>422</v>
      </c>
      <c r="D210" t="str">
        <f>HYPERLINK("https://talan.bank.gov.ua/get-user-certificate/eNX2soC7ewdtJ0bMksgs","Завантажити сертифікат")</f>
        <v>Завантажити сертифікат</v>
      </c>
    </row>
    <row r="211" spans="1:4" x14ac:dyDescent="0.3">
      <c r="A211" t="s">
        <v>423</v>
      </c>
      <c r="B211" t="s">
        <v>5</v>
      </c>
      <c r="C211" t="s">
        <v>424</v>
      </c>
      <c r="D211" t="str">
        <f>HYPERLINK("https://talan.bank.gov.ua/get-user-certificate/eNX2swIKrOig032r5ZoO","Завантажити сертифікат")</f>
        <v>Завантажити сертифікат</v>
      </c>
    </row>
    <row r="212" spans="1:4" x14ac:dyDescent="0.3">
      <c r="A212" t="s">
        <v>425</v>
      </c>
      <c r="B212" t="s">
        <v>5</v>
      </c>
      <c r="C212" t="s">
        <v>426</v>
      </c>
      <c r="D212" t="str">
        <f>HYPERLINK("https://talan.bank.gov.ua/get-user-certificate/eNX2sHH7Ak4pKJbXGAb6","Завантажити сертифікат")</f>
        <v>Завантажити сертифікат</v>
      </c>
    </row>
    <row r="213" spans="1:4" x14ac:dyDescent="0.3">
      <c r="A213" t="s">
        <v>427</v>
      </c>
      <c r="B213" t="s">
        <v>5</v>
      </c>
      <c r="C213" t="s">
        <v>428</v>
      </c>
      <c r="D213" t="str">
        <f>HYPERLINK("https://talan.bank.gov.ua/get-user-certificate/eNX2sn7Uc50lH3QNMSqF","Завантажити сертифікат")</f>
        <v>Завантажити сертифікат</v>
      </c>
    </row>
    <row r="214" spans="1:4" x14ac:dyDescent="0.3">
      <c r="A214" t="s">
        <v>429</v>
      </c>
      <c r="B214" t="s">
        <v>5</v>
      </c>
      <c r="C214" t="s">
        <v>430</v>
      </c>
      <c r="D214" t="str">
        <f>HYPERLINK("https://talan.bank.gov.ua/get-user-certificate/eNX2sQNwHEWaMnOBE4b7","Завантажити сертифікат")</f>
        <v>Завантажити сертифікат</v>
      </c>
    </row>
    <row r="215" spans="1:4" x14ac:dyDescent="0.3">
      <c r="A215" t="s">
        <v>431</v>
      </c>
      <c r="B215" t="s">
        <v>5</v>
      </c>
      <c r="C215" t="s">
        <v>432</v>
      </c>
      <c r="D215" t="str">
        <f>HYPERLINK("https://talan.bank.gov.ua/get-user-certificate/eNX2s9NFGfxPrQCHlpjp","Завантажити сертифікат")</f>
        <v>Завантажити сертифікат</v>
      </c>
    </row>
    <row r="216" spans="1:4" x14ac:dyDescent="0.3">
      <c r="A216" t="s">
        <v>433</v>
      </c>
      <c r="B216" t="s">
        <v>5</v>
      </c>
      <c r="C216" t="s">
        <v>434</v>
      </c>
      <c r="D216" t="str">
        <f>HYPERLINK("https://talan.bank.gov.ua/get-user-certificate/eNX2sqYuvBsJegLPr_dw","Завантажити сертифікат")</f>
        <v>Завантажити сертифікат</v>
      </c>
    </row>
    <row r="217" spans="1:4" x14ac:dyDescent="0.3">
      <c r="A217" t="s">
        <v>435</v>
      </c>
      <c r="B217" t="s">
        <v>5</v>
      </c>
      <c r="C217" t="s">
        <v>436</v>
      </c>
      <c r="D217" t="str">
        <f>HYPERLINK("https://talan.bank.gov.ua/get-user-certificate/eNX2sEUGdugtZLf4_efl","Завантажити сертифікат")</f>
        <v>Завантажити сертифікат</v>
      </c>
    </row>
    <row r="218" spans="1:4" x14ac:dyDescent="0.3">
      <c r="A218" t="s">
        <v>437</v>
      </c>
      <c r="B218" t="s">
        <v>5</v>
      </c>
      <c r="C218" t="s">
        <v>438</v>
      </c>
      <c r="D218" t="str">
        <f>HYPERLINK("https://talan.bank.gov.ua/get-user-certificate/eNX2sD44oYu26zuldeky","Завантажити сертифікат")</f>
        <v>Завантажити сертифікат</v>
      </c>
    </row>
    <row r="219" spans="1:4" x14ac:dyDescent="0.3">
      <c r="A219" t="s">
        <v>439</v>
      </c>
      <c r="B219" t="s">
        <v>5</v>
      </c>
      <c r="C219" t="s">
        <v>440</v>
      </c>
      <c r="D219" t="str">
        <f>HYPERLINK("https://talan.bank.gov.ua/get-user-certificate/eNX2sQQOMS0cswL_G62D","Завантажити сертифікат")</f>
        <v>Завантажити сертифікат</v>
      </c>
    </row>
    <row r="220" spans="1:4" x14ac:dyDescent="0.3">
      <c r="A220" t="s">
        <v>441</v>
      </c>
      <c r="B220" t="s">
        <v>5</v>
      </c>
      <c r="C220" t="s">
        <v>442</v>
      </c>
      <c r="D220" t="str">
        <f>HYPERLINK("https://talan.bank.gov.ua/get-user-certificate/eNX2sjNTVEF9hmTfqtxY","Завантажити сертифікат")</f>
        <v>Завантажити сертифікат</v>
      </c>
    </row>
    <row r="221" spans="1:4" x14ac:dyDescent="0.3">
      <c r="A221" t="s">
        <v>443</v>
      </c>
      <c r="B221" t="s">
        <v>5</v>
      </c>
      <c r="C221" t="s">
        <v>444</v>
      </c>
      <c r="D221" t="str">
        <f>HYPERLINK("https://talan.bank.gov.ua/get-user-certificate/eNX2s12zGxj_-17fZfLT","Завантажити сертифікат")</f>
        <v>Завантажити сертифікат</v>
      </c>
    </row>
    <row r="222" spans="1:4" x14ac:dyDescent="0.3">
      <c r="A222" t="s">
        <v>445</v>
      </c>
      <c r="B222" t="s">
        <v>5</v>
      </c>
      <c r="C222" t="s">
        <v>446</v>
      </c>
      <c r="D222" t="str">
        <f>HYPERLINK("https://talan.bank.gov.ua/get-user-certificate/eNX2sa9D9nGjgiAQ14Ee","Завантажити сертифікат")</f>
        <v>Завантажити сертифікат</v>
      </c>
    </row>
    <row r="223" spans="1:4" x14ac:dyDescent="0.3">
      <c r="A223" t="s">
        <v>447</v>
      </c>
      <c r="B223" t="s">
        <v>5</v>
      </c>
      <c r="C223" t="s">
        <v>448</v>
      </c>
      <c r="D223" t="str">
        <f>HYPERLINK("https://talan.bank.gov.ua/get-user-certificate/eNX2sNY_k69yqdotFEOP","Завантажити сертифікат")</f>
        <v>Завантажити сертифікат</v>
      </c>
    </row>
    <row r="224" spans="1:4" x14ac:dyDescent="0.3">
      <c r="A224" t="s">
        <v>449</v>
      </c>
      <c r="B224" t="s">
        <v>5</v>
      </c>
      <c r="C224" t="s">
        <v>450</v>
      </c>
      <c r="D224" t="str">
        <f>HYPERLINK("https://talan.bank.gov.ua/get-user-certificate/eNX2sZxOli6v-vQK3wVD","Завантажити сертифікат")</f>
        <v>Завантажити сертифікат</v>
      </c>
    </row>
    <row r="225" spans="1:4" x14ac:dyDescent="0.3">
      <c r="A225" t="s">
        <v>451</v>
      </c>
      <c r="B225" t="s">
        <v>5</v>
      </c>
      <c r="C225" t="s">
        <v>452</v>
      </c>
      <c r="D225" t="str">
        <f>HYPERLINK("https://talan.bank.gov.ua/get-user-certificate/eNX2sZzfqIKWs9TNjjkb","Завантажити сертифікат")</f>
        <v>Завантажити сертифікат</v>
      </c>
    </row>
    <row r="226" spans="1:4" x14ac:dyDescent="0.3">
      <c r="A226" t="s">
        <v>453</v>
      </c>
      <c r="B226" t="s">
        <v>5</v>
      </c>
      <c r="C226" t="s">
        <v>454</v>
      </c>
      <c r="D226" t="str">
        <f>HYPERLINK("https://talan.bank.gov.ua/get-user-certificate/eNX2sWb_gLJF6IJMD5Lr","Завантажити сертифікат")</f>
        <v>Завантажити сертифікат</v>
      </c>
    </row>
    <row r="227" spans="1:4" x14ac:dyDescent="0.3">
      <c r="A227" t="s">
        <v>455</v>
      </c>
      <c r="B227" t="s">
        <v>5</v>
      </c>
      <c r="C227" t="s">
        <v>456</v>
      </c>
      <c r="D227" t="str">
        <f>HYPERLINK("https://talan.bank.gov.ua/get-user-certificate/eNX2siRQMx9TqfALjjFy","Завантажити сертифікат")</f>
        <v>Завантажити сертифікат</v>
      </c>
    </row>
    <row r="228" spans="1:4" x14ac:dyDescent="0.3">
      <c r="A228" t="s">
        <v>457</v>
      </c>
      <c r="B228" t="s">
        <v>5</v>
      </c>
      <c r="C228" t="s">
        <v>458</v>
      </c>
      <c r="D228" t="str">
        <f>HYPERLINK("https://talan.bank.gov.ua/get-user-certificate/eNX2sk3oBD6Ug1Y9y9kJ","Завантажити сертифікат")</f>
        <v>Завантажити сертифікат</v>
      </c>
    </row>
    <row r="229" spans="1:4" x14ac:dyDescent="0.3">
      <c r="A229" t="s">
        <v>459</v>
      </c>
      <c r="B229" t="s">
        <v>5</v>
      </c>
      <c r="C229" t="s">
        <v>460</v>
      </c>
      <c r="D229" t="str">
        <f>HYPERLINK("https://talan.bank.gov.ua/get-user-certificate/eNX2shNNEOcQ5SQt_eRD","Завантажити сертифікат")</f>
        <v>Завантажити сертифікат</v>
      </c>
    </row>
    <row r="230" spans="1:4" x14ac:dyDescent="0.3">
      <c r="A230" t="s">
        <v>461</v>
      </c>
      <c r="B230" t="s">
        <v>5</v>
      </c>
      <c r="C230" t="s">
        <v>462</v>
      </c>
      <c r="D230" t="str">
        <f>HYPERLINK("https://talan.bank.gov.ua/get-user-certificate/eNX2sXOOOIxsKHdop-c1","Завантажити сертифікат")</f>
        <v>Завантажити сертифікат</v>
      </c>
    </row>
    <row r="231" spans="1:4" x14ac:dyDescent="0.3">
      <c r="A231" t="s">
        <v>463</v>
      </c>
      <c r="B231" t="s">
        <v>5</v>
      </c>
      <c r="C231" t="s">
        <v>464</v>
      </c>
      <c r="D231" t="str">
        <f>HYPERLINK("https://talan.bank.gov.ua/get-user-certificate/eNX2sTaWFQpMIVSpHa3l","Завантажити сертифікат")</f>
        <v>Завантажити сертифікат</v>
      </c>
    </row>
    <row r="232" spans="1:4" x14ac:dyDescent="0.3">
      <c r="A232" t="s">
        <v>465</v>
      </c>
      <c r="B232" t="s">
        <v>5</v>
      </c>
      <c r="C232" t="s">
        <v>466</v>
      </c>
      <c r="D232" t="str">
        <f>HYPERLINK("https://talan.bank.gov.ua/get-user-certificate/eNX2slxsxhz8DDPMuiuh","Завантажити сертифікат")</f>
        <v>Завантажити сертифікат</v>
      </c>
    </row>
    <row r="233" spans="1:4" x14ac:dyDescent="0.3">
      <c r="A233" t="s">
        <v>467</v>
      </c>
      <c r="B233" t="s">
        <v>5</v>
      </c>
      <c r="C233" t="s">
        <v>468</v>
      </c>
      <c r="D233" t="str">
        <f>HYPERLINK("https://talan.bank.gov.ua/get-user-certificate/eNX2sgbOiHl82ay6rg_u","Завантажити сертифікат")</f>
        <v>Завантажити сертифікат</v>
      </c>
    </row>
    <row r="234" spans="1:4" x14ac:dyDescent="0.3">
      <c r="A234" t="s">
        <v>469</v>
      </c>
      <c r="B234" t="s">
        <v>5</v>
      </c>
      <c r="C234" t="s">
        <v>470</v>
      </c>
      <c r="D234" t="str">
        <f>HYPERLINK("https://talan.bank.gov.ua/get-user-certificate/eNX2skwnZIu58bklRhea","Завантажити сертифікат")</f>
        <v>Завантажити сертифікат</v>
      </c>
    </row>
    <row r="235" spans="1:4" x14ac:dyDescent="0.3">
      <c r="A235" t="s">
        <v>471</v>
      </c>
      <c r="B235" t="s">
        <v>5</v>
      </c>
      <c r="C235" t="s">
        <v>472</v>
      </c>
      <c r="D235" t="str">
        <f>HYPERLINK("https://talan.bank.gov.ua/get-user-certificate/eNX2sfMUF5YihKAF-4cw","Завантажити сертифікат")</f>
        <v>Завантажити сертифікат</v>
      </c>
    </row>
    <row r="236" spans="1:4" x14ac:dyDescent="0.3">
      <c r="A236" t="s">
        <v>473</v>
      </c>
      <c r="B236" t="s">
        <v>5</v>
      </c>
      <c r="C236" t="s">
        <v>474</v>
      </c>
      <c r="D236" t="str">
        <f>HYPERLINK("https://talan.bank.gov.ua/get-user-certificate/eNX2sZtaYKS8-_9YGaZl","Завантажити сертифікат")</f>
        <v>Завантажити сертифікат</v>
      </c>
    </row>
    <row r="237" spans="1:4" x14ac:dyDescent="0.3">
      <c r="A237" t="s">
        <v>475</v>
      </c>
      <c r="B237" t="s">
        <v>5</v>
      </c>
      <c r="C237" t="s">
        <v>476</v>
      </c>
      <c r="D237" t="str">
        <f>HYPERLINK("https://talan.bank.gov.ua/get-user-certificate/eNX2ssDQltTe7nIpyEY_","Завантажити сертифікат")</f>
        <v>Завантажити сертифікат</v>
      </c>
    </row>
    <row r="238" spans="1:4" x14ac:dyDescent="0.3">
      <c r="A238" t="s">
        <v>477</v>
      </c>
      <c r="B238" t="s">
        <v>5</v>
      </c>
      <c r="C238" t="s">
        <v>478</v>
      </c>
      <c r="D238" t="str">
        <f>HYPERLINK("https://talan.bank.gov.ua/get-user-certificate/eNX2sstsuH27PZaFjPNM","Завантажити сертифікат")</f>
        <v>Завантажити сертифікат</v>
      </c>
    </row>
    <row r="239" spans="1:4" x14ac:dyDescent="0.3">
      <c r="A239" t="s">
        <v>479</v>
      </c>
      <c r="B239" t="s">
        <v>5</v>
      </c>
      <c r="C239" t="s">
        <v>480</v>
      </c>
      <c r="D239" t="str">
        <f>HYPERLINK("https://talan.bank.gov.ua/get-user-certificate/eNX2sAeITo3FqV2lda7O","Завантажити сертифікат")</f>
        <v>Завантажити сертифікат</v>
      </c>
    </row>
    <row r="240" spans="1:4" x14ac:dyDescent="0.3">
      <c r="A240" t="s">
        <v>481</v>
      </c>
      <c r="B240" t="s">
        <v>5</v>
      </c>
      <c r="C240" t="s">
        <v>482</v>
      </c>
      <c r="D240" t="str">
        <f>HYPERLINK("https://talan.bank.gov.ua/get-user-certificate/eNX2s56oQMBc2mYI250H","Завантажити сертифікат")</f>
        <v>Завантажити сертифікат</v>
      </c>
    </row>
    <row r="241" spans="1:4" x14ac:dyDescent="0.3">
      <c r="A241" t="s">
        <v>483</v>
      </c>
      <c r="B241" t="s">
        <v>5</v>
      </c>
      <c r="C241" t="s">
        <v>484</v>
      </c>
      <c r="D241" t="str">
        <f>HYPERLINK("https://talan.bank.gov.ua/get-user-certificate/eNX2sdSpHbIUFdQLiidV","Завантажити сертифікат")</f>
        <v>Завантажити сертифікат</v>
      </c>
    </row>
    <row r="242" spans="1:4" x14ac:dyDescent="0.3">
      <c r="A242" t="s">
        <v>485</v>
      </c>
      <c r="B242" t="s">
        <v>5</v>
      </c>
      <c r="C242" t="s">
        <v>486</v>
      </c>
      <c r="D242" t="str">
        <f>HYPERLINK("https://talan.bank.gov.ua/get-user-certificate/eNX2sbNyOQSPlig3-oDW","Завантажити сертифікат")</f>
        <v>Завантажити сертифікат</v>
      </c>
    </row>
    <row r="243" spans="1:4" x14ac:dyDescent="0.3">
      <c r="A243" t="s">
        <v>487</v>
      </c>
      <c r="B243" t="s">
        <v>5</v>
      </c>
      <c r="C243" t="s">
        <v>488</v>
      </c>
      <c r="D243" t="str">
        <f>HYPERLINK("https://talan.bank.gov.ua/get-user-certificate/eNX2sCaNVAj8_ICFCr0j","Завантажити сертифікат")</f>
        <v>Завантажити сертифікат</v>
      </c>
    </row>
    <row r="244" spans="1:4" x14ac:dyDescent="0.3">
      <c r="A244" t="s">
        <v>489</v>
      </c>
      <c r="B244" t="s">
        <v>5</v>
      </c>
      <c r="C244" t="s">
        <v>490</v>
      </c>
      <c r="D244" t="str">
        <f>HYPERLINK("https://talan.bank.gov.ua/get-user-certificate/eNX2scnfeKnXFNw5K7cj","Завантажити сертифікат")</f>
        <v>Завантажити сертифікат</v>
      </c>
    </row>
    <row r="245" spans="1:4" x14ac:dyDescent="0.3">
      <c r="A245" t="s">
        <v>491</v>
      </c>
      <c r="B245" t="s">
        <v>5</v>
      </c>
      <c r="C245" t="s">
        <v>492</v>
      </c>
      <c r="D245" t="str">
        <f>HYPERLINK("https://talan.bank.gov.ua/get-user-certificate/eNX2snQBrCr3vsYZQup8","Завантажити сертифікат")</f>
        <v>Завантажити сертифікат</v>
      </c>
    </row>
    <row r="246" spans="1:4" x14ac:dyDescent="0.3">
      <c r="A246" t="s">
        <v>493</v>
      </c>
      <c r="B246" t="s">
        <v>5</v>
      </c>
      <c r="C246" t="s">
        <v>494</v>
      </c>
      <c r="D246" t="str">
        <f>HYPERLINK("https://talan.bank.gov.ua/get-user-certificate/eNX2spltaaOAcfH7tTTE","Завантажити сертифікат")</f>
        <v>Завантажити сертифікат</v>
      </c>
    </row>
    <row r="247" spans="1:4" x14ac:dyDescent="0.3">
      <c r="A247" t="s">
        <v>495</v>
      </c>
      <c r="B247" t="s">
        <v>5</v>
      </c>
      <c r="C247" t="s">
        <v>496</v>
      </c>
      <c r="D247" t="str">
        <f>HYPERLINK("https://talan.bank.gov.ua/get-user-certificate/eNX2sOhJexlnV3qsoJcf","Завантажити сертифікат")</f>
        <v>Завантажити сертифікат</v>
      </c>
    </row>
    <row r="248" spans="1:4" x14ac:dyDescent="0.3">
      <c r="A248" t="s">
        <v>497</v>
      </c>
      <c r="B248" t="s">
        <v>5</v>
      </c>
      <c r="C248" t="s">
        <v>498</v>
      </c>
      <c r="D248" t="str">
        <f>HYPERLINK("https://talan.bank.gov.ua/get-user-certificate/eNX2sNW3t2xvZrOuXkpl","Завантажити сертифікат")</f>
        <v>Завантажити сертифікат</v>
      </c>
    </row>
    <row r="249" spans="1:4" x14ac:dyDescent="0.3">
      <c r="A249" t="s">
        <v>499</v>
      </c>
      <c r="B249" t="s">
        <v>5</v>
      </c>
      <c r="C249" t="s">
        <v>500</v>
      </c>
      <c r="D249" t="str">
        <f>HYPERLINK("https://talan.bank.gov.ua/get-user-certificate/eNX2sxEpOUfHpm_Jd8cp","Завантажити сертифікат")</f>
        <v>Завантажити сертифікат</v>
      </c>
    </row>
    <row r="250" spans="1:4" x14ac:dyDescent="0.3">
      <c r="A250" t="s">
        <v>501</v>
      </c>
      <c r="B250" t="s">
        <v>5</v>
      </c>
      <c r="C250" t="s">
        <v>502</v>
      </c>
      <c r="D250" t="str">
        <f>HYPERLINK("https://talan.bank.gov.ua/get-user-certificate/eNX2s0-80pqFye9On2uR","Завантажити сертифікат")</f>
        <v>Завантажити сертифікат</v>
      </c>
    </row>
    <row r="251" spans="1:4" x14ac:dyDescent="0.3">
      <c r="A251" t="s">
        <v>503</v>
      </c>
      <c r="B251" t="s">
        <v>5</v>
      </c>
      <c r="C251" t="s">
        <v>504</v>
      </c>
      <c r="D251" t="str">
        <f>HYPERLINK("https://talan.bank.gov.ua/get-user-certificate/eNX2shCbeuAhlo-hfkST","Завантажити сертифікат")</f>
        <v>Завантажити сертифікат</v>
      </c>
    </row>
    <row r="252" spans="1:4" x14ac:dyDescent="0.3">
      <c r="A252" t="s">
        <v>505</v>
      </c>
      <c r="B252" t="s">
        <v>5</v>
      </c>
      <c r="C252" t="s">
        <v>506</v>
      </c>
      <c r="D252" t="str">
        <f>HYPERLINK("https://talan.bank.gov.ua/get-user-certificate/eNX2sGG5wg8lLsic_w3l","Завантажити сертифікат")</f>
        <v>Завантажити сертифікат</v>
      </c>
    </row>
    <row r="253" spans="1:4" x14ac:dyDescent="0.3">
      <c r="A253" t="s">
        <v>507</v>
      </c>
      <c r="B253" t="s">
        <v>5</v>
      </c>
      <c r="C253" t="s">
        <v>508</v>
      </c>
      <c r="D253" t="str">
        <f>HYPERLINK("https://talan.bank.gov.ua/get-user-certificate/eNX2s_8Cz8wpofuGwWNX","Завантажити сертифікат")</f>
        <v>Завантажити сертифікат</v>
      </c>
    </row>
    <row r="254" spans="1:4" x14ac:dyDescent="0.3">
      <c r="A254" t="s">
        <v>509</v>
      </c>
      <c r="B254" t="s">
        <v>5</v>
      </c>
      <c r="C254" t="s">
        <v>510</v>
      </c>
      <c r="D254" t="str">
        <f>HYPERLINK("https://talan.bank.gov.ua/get-user-certificate/eNX2s4LS2li5gMw6R1GW","Завантажити сертифікат")</f>
        <v>Завантажити сертифікат</v>
      </c>
    </row>
    <row r="255" spans="1:4" x14ac:dyDescent="0.3">
      <c r="A255" t="s">
        <v>511</v>
      </c>
      <c r="B255" t="s">
        <v>5</v>
      </c>
      <c r="C255" t="s">
        <v>512</v>
      </c>
      <c r="D255" t="str">
        <f>HYPERLINK("https://talan.bank.gov.ua/get-user-certificate/eNX2sLoVjNfow_EpsWzN","Завантажити сертифікат")</f>
        <v>Завантажити сертифікат</v>
      </c>
    </row>
    <row r="256" spans="1:4" x14ac:dyDescent="0.3">
      <c r="A256" t="s">
        <v>513</v>
      </c>
      <c r="B256" t="s">
        <v>5</v>
      </c>
      <c r="C256" t="s">
        <v>514</v>
      </c>
      <c r="D256" t="str">
        <f>HYPERLINK("https://talan.bank.gov.ua/get-user-certificate/eNX2sHFGecVgeoAA9vyc","Завантажити сертифікат")</f>
        <v>Завантажити сертифікат</v>
      </c>
    </row>
    <row r="257" spans="1:4" x14ac:dyDescent="0.3">
      <c r="A257" t="s">
        <v>515</v>
      </c>
      <c r="B257" t="s">
        <v>5</v>
      </c>
      <c r="C257" t="s">
        <v>516</v>
      </c>
      <c r="D257" t="str">
        <f>HYPERLINK("https://talan.bank.gov.ua/get-user-certificate/eNX2s5g63UQ90xQfFHsZ","Завантажити сертифікат")</f>
        <v>Завантажити сертифікат</v>
      </c>
    </row>
    <row r="258" spans="1:4" x14ac:dyDescent="0.3">
      <c r="A258" t="s">
        <v>517</v>
      </c>
      <c r="B258" t="s">
        <v>5</v>
      </c>
      <c r="C258" t="s">
        <v>518</v>
      </c>
      <c r="D258" t="str">
        <f>HYPERLINK("https://talan.bank.gov.ua/get-user-certificate/eNX2sQj_lNXw8kNbsrKn","Завантажити сертифікат")</f>
        <v>Завантажити сертифікат</v>
      </c>
    </row>
    <row r="259" spans="1:4" x14ac:dyDescent="0.3">
      <c r="A259" t="s">
        <v>519</v>
      </c>
      <c r="B259" t="s">
        <v>5</v>
      </c>
      <c r="C259" t="s">
        <v>520</v>
      </c>
      <c r="D259" t="str">
        <f>HYPERLINK("https://talan.bank.gov.ua/get-user-certificate/eNX2s0tviZT-4sifhe1M","Завантажити сертифікат")</f>
        <v>Завантажити сертифікат</v>
      </c>
    </row>
    <row r="260" spans="1:4" x14ac:dyDescent="0.3">
      <c r="A260" t="s">
        <v>521</v>
      </c>
      <c r="B260" t="s">
        <v>5</v>
      </c>
      <c r="C260" t="s">
        <v>522</v>
      </c>
      <c r="D260" t="str">
        <f>HYPERLINK("https://talan.bank.gov.ua/get-user-certificate/eNX2sJA5vFwELkzI1hb3","Завантажити сертифікат")</f>
        <v>Завантажити сертифікат</v>
      </c>
    </row>
    <row r="261" spans="1:4" x14ac:dyDescent="0.3">
      <c r="A261" t="s">
        <v>523</v>
      </c>
      <c r="B261" t="s">
        <v>5</v>
      </c>
      <c r="C261" t="s">
        <v>524</v>
      </c>
      <c r="D261" t="str">
        <f>HYPERLINK("https://talan.bank.gov.ua/get-user-certificate/eNX2sJvkh3RCvhwl2e2s","Завантажити сертифікат")</f>
        <v>Завантажити сертифікат</v>
      </c>
    </row>
    <row r="262" spans="1:4" x14ac:dyDescent="0.3">
      <c r="A262" t="s">
        <v>525</v>
      </c>
      <c r="B262" t="s">
        <v>5</v>
      </c>
      <c r="C262" t="s">
        <v>526</v>
      </c>
      <c r="D262" t="str">
        <f>HYPERLINK("https://talan.bank.gov.ua/get-user-certificate/eNX2sxO02PsPaFp39o1n","Завантажити сертифікат")</f>
        <v>Завантажити сертифікат</v>
      </c>
    </row>
    <row r="263" spans="1:4" x14ac:dyDescent="0.3">
      <c r="A263" t="s">
        <v>527</v>
      </c>
      <c r="B263" t="s">
        <v>5</v>
      </c>
      <c r="C263" t="s">
        <v>528</v>
      </c>
      <c r="D263" t="str">
        <f>HYPERLINK("https://talan.bank.gov.ua/get-user-certificate/eNX2sR10kUtyraJG8WtE","Завантажити сертифікат")</f>
        <v>Завантажити сертифікат</v>
      </c>
    </row>
    <row r="264" spans="1:4" x14ac:dyDescent="0.3">
      <c r="A264" t="s">
        <v>529</v>
      </c>
      <c r="B264" t="s">
        <v>5</v>
      </c>
      <c r="C264" t="s">
        <v>530</v>
      </c>
      <c r="D264" t="str">
        <f>HYPERLINK("https://talan.bank.gov.ua/get-user-certificate/eNX2sku_1a8McuerhcRh","Завантажити сертифікат")</f>
        <v>Завантажити сертифікат</v>
      </c>
    </row>
    <row r="265" spans="1:4" x14ac:dyDescent="0.3">
      <c r="A265" t="s">
        <v>531</v>
      </c>
      <c r="B265" t="s">
        <v>5</v>
      </c>
      <c r="C265" t="s">
        <v>532</v>
      </c>
      <c r="D265" t="str">
        <f>HYPERLINK("https://talan.bank.gov.ua/get-user-certificate/eNX2sT-olsthSpE2HH37","Завантажити сертифікат")</f>
        <v>Завантажити сертифікат</v>
      </c>
    </row>
    <row r="266" spans="1:4" x14ac:dyDescent="0.3">
      <c r="A266" t="s">
        <v>533</v>
      </c>
      <c r="B266" t="s">
        <v>5</v>
      </c>
      <c r="C266" t="s">
        <v>534</v>
      </c>
      <c r="D266" t="str">
        <f>HYPERLINK("https://talan.bank.gov.ua/get-user-certificate/eNX2shnGfraWuz5Pc1Eh","Завантажити сертифікат")</f>
        <v>Завантажити сертифікат</v>
      </c>
    </row>
    <row r="267" spans="1:4" x14ac:dyDescent="0.3">
      <c r="A267" t="s">
        <v>535</v>
      </c>
      <c r="B267" t="s">
        <v>5</v>
      </c>
      <c r="C267" t="s">
        <v>536</v>
      </c>
      <c r="D267" t="str">
        <f>HYPERLINK("https://talan.bank.gov.ua/get-user-certificate/eNX2sLdLuac9XmOWfKf7","Завантажити сертифікат")</f>
        <v>Завантажити сертифікат</v>
      </c>
    </row>
    <row r="268" spans="1:4" x14ac:dyDescent="0.3">
      <c r="A268" t="s">
        <v>537</v>
      </c>
      <c r="B268" t="s">
        <v>5</v>
      </c>
      <c r="C268" t="s">
        <v>538</v>
      </c>
      <c r="D268" t="str">
        <f>HYPERLINK("https://talan.bank.gov.ua/get-user-certificate/eNX2sW4vVq_FfaluWAVy","Завантажити сертифікат")</f>
        <v>Завантажити сертифікат</v>
      </c>
    </row>
    <row r="269" spans="1:4" x14ac:dyDescent="0.3">
      <c r="A269" t="s">
        <v>539</v>
      </c>
      <c r="B269" t="s">
        <v>5</v>
      </c>
      <c r="C269" t="s">
        <v>540</v>
      </c>
      <c r="D269" t="str">
        <f>HYPERLINK("https://talan.bank.gov.ua/get-user-certificate/eNX2stAe_JMx2B0nNJRD","Завантажити сертифікат")</f>
        <v>Завантажити сертифікат</v>
      </c>
    </row>
    <row r="270" spans="1:4" x14ac:dyDescent="0.3">
      <c r="A270" t="s">
        <v>541</v>
      </c>
      <c r="B270" t="s">
        <v>5</v>
      </c>
      <c r="C270" t="s">
        <v>542</v>
      </c>
      <c r="D270" t="str">
        <f>HYPERLINK("https://talan.bank.gov.ua/get-user-certificate/eNX2sxGEIPD9cpLi_Lk-","Завантажити сертифікат")</f>
        <v>Завантажити сертифікат</v>
      </c>
    </row>
    <row r="271" spans="1:4" x14ac:dyDescent="0.3">
      <c r="A271" t="s">
        <v>543</v>
      </c>
      <c r="B271" t="s">
        <v>5</v>
      </c>
      <c r="C271" t="s">
        <v>544</v>
      </c>
      <c r="D271" t="str">
        <f>HYPERLINK("https://talan.bank.gov.ua/get-user-certificate/eNX2shm0AI6qaRLehtYP","Завантажити сертифікат")</f>
        <v>Завантажити сертифікат</v>
      </c>
    </row>
    <row r="272" spans="1:4" x14ac:dyDescent="0.3">
      <c r="A272" t="s">
        <v>545</v>
      </c>
      <c r="B272" t="s">
        <v>5</v>
      </c>
      <c r="C272" t="s">
        <v>546</v>
      </c>
      <c r="D272" t="str">
        <f>HYPERLINK("https://talan.bank.gov.ua/get-user-certificate/eNX2s2Bngz7lndBsRsf1","Завантажити сертифікат")</f>
        <v>Завантажити сертифікат</v>
      </c>
    </row>
    <row r="273" spans="1:4" x14ac:dyDescent="0.3">
      <c r="A273" t="s">
        <v>547</v>
      </c>
      <c r="B273" t="s">
        <v>5</v>
      </c>
      <c r="C273" t="s">
        <v>548</v>
      </c>
      <c r="D273" t="str">
        <f>HYPERLINK("https://talan.bank.gov.ua/get-user-certificate/eNX2sMwnqpJwDipB-GYq","Завантажити сертифікат")</f>
        <v>Завантажити сертифікат</v>
      </c>
    </row>
    <row r="274" spans="1:4" x14ac:dyDescent="0.3">
      <c r="A274" t="s">
        <v>549</v>
      </c>
      <c r="B274" t="s">
        <v>5</v>
      </c>
      <c r="C274" t="s">
        <v>550</v>
      </c>
      <c r="D274" t="str">
        <f>HYPERLINK("https://talan.bank.gov.ua/get-user-certificate/eNX2soFUvR6vt0hy0QbF","Завантажити сертифікат")</f>
        <v>Завантажити сертифікат</v>
      </c>
    </row>
    <row r="275" spans="1:4" x14ac:dyDescent="0.3">
      <c r="A275" t="s">
        <v>551</v>
      </c>
      <c r="B275" t="s">
        <v>5</v>
      </c>
      <c r="C275" t="s">
        <v>552</v>
      </c>
      <c r="D275" t="str">
        <f>HYPERLINK("https://talan.bank.gov.ua/get-user-certificate/eNX2snIW5Ftc2sA12_S8","Завантажити сертифікат")</f>
        <v>Завантажити сертифікат</v>
      </c>
    </row>
    <row r="276" spans="1:4" x14ac:dyDescent="0.3">
      <c r="A276" t="s">
        <v>553</v>
      </c>
      <c r="B276" t="s">
        <v>5</v>
      </c>
      <c r="C276" t="s">
        <v>554</v>
      </c>
      <c r="D276" t="str">
        <f>HYPERLINK("https://talan.bank.gov.ua/get-user-certificate/eNX2spQ5D9UDv5pwikcq","Завантажити сертифікат")</f>
        <v>Завантажити сертифікат</v>
      </c>
    </row>
    <row r="277" spans="1:4" x14ac:dyDescent="0.3">
      <c r="A277" t="s">
        <v>555</v>
      </c>
      <c r="B277" t="s">
        <v>5</v>
      </c>
      <c r="C277" t="s">
        <v>556</v>
      </c>
      <c r="D277" t="str">
        <f>HYPERLINK("https://talan.bank.gov.ua/get-user-certificate/eNX2sMOSH60WceWwyYm2","Завантажити сертифікат")</f>
        <v>Завантажити сертифікат</v>
      </c>
    </row>
    <row r="278" spans="1:4" x14ac:dyDescent="0.3">
      <c r="A278" t="s">
        <v>557</v>
      </c>
      <c r="B278" t="s">
        <v>5</v>
      </c>
      <c r="C278" t="s">
        <v>558</v>
      </c>
      <c r="D278" t="str">
        <f>HYPERLINK("https://talan.bank.gov.ua/get-user-certificate/eNX2sMdSaUQYqzf18OCx","Завантажити сертифікат")</f>
        <v>Завантажити сертифікат</v>
      </c>
    </row>
    <row r="279" spans="1:4" x14ac:dyDescent="0.3">
      <c r="A279" t="s">
        <v>559</v>
      </c>
      <c r="B279" t="s">
        <v>5</v>
      </c>
      <c r="C279" t="s">
        <v>560</v>
      </c>
      <c r="D279" t="str">
        <f>HYPERLINK("https://talan.bank.gov.ua/get-user-certificate/eNX2sBmgDUrIfqyW6ygL","Завантажити сертифікат")</f>
        <v>Завантажити сертифікат</v>
      </c>
    </row>
    <row r="280" spans="1:4" x14ac:dyDescent="0.3">
      <c r="A280" t="s">
        <v>561</v>
      </c>
      <c r="B280" t="s">
        <v>5</v>
      </c>
      <c r="C280" t="s">
        <v>562</v>
      </c>
      <c r="D280" t="str">
        <f>HYPERLINK("https://talan.bank.gov.ua/get-user-certificate/eNX2sQX8uLDm6lzJe5Ot","Завантажити сертифікат")</f>
        <v>Завантажити сертифікат</v>
      </c>
    </row>
    <row r="281" spans="1:4" x14ac:dyDescent="0.3">
      <c r="A281" t="s">
        <v>563</v>
      </c>
      <c r="B281" t="s">
        <v>5</v>
      </c>
      <c r="C281" t="s">
        <v>564</v>
      </c>
      <c r="D281" t="str">
        <f>HYPERLINK("https://talan.bank.gov.ua/get-user-certificate/eNX2s5Tc35ylWDNwv0m3","Завантажити сертифікат")</f>
        <v>Завантажити сертифікат</v>
      </c>
    </row>
    <row r="282" spans="1:4" x14ac:dyDescent="0.3">
      <c r="A282" t="s">
        <v>565</v>
      </c>
      <c r="B282" t="s">
        <v>5</v>
      </c>
      <c r="C282" t="s">
        <v>566</v>
      </c>
      <c r="D282" t="str">
        <f>HYPERLINK("https://talan.bank.gov.ua/get-user-certificate/eNX2sZX7p9gqWp0W6ngQ","Завантажити сертифікат")</f>
        <v>Завантажити сертифікат</v>
      </c>
    </row>
    <row r="283" spans="1:4" x14ac:dyDescent="0.3">
      <c r="A283" t="s">
        <v>567</v>
      </c>
      <c r="B283" t="s">
        <v>5</v>
      </c>
      <c r="C283" t="s">
        <v>568</v>
      </c>
      <c r="D283" t="str">
        <f>HYPERLINK("https://talan.bank.gov.ua/get-user-certificate/eNX2sdhOgxdJNrpAOfcZ","Завантажити сертифікат")</f>
        <v>Завантажити сертифікат</v>
      </c>
    </row>
    <row r="284" spans="1:4" x14ac:dyDescent="0.3">
      <c r="A284" t="s">
        <v>569</v>
      </c>
      <c r="B284" t="s">
        <v>5</v>
      </c>
      <c r="C284" t="s">
        <v>570</v>
      </c>
      <c r="D284" t="str">
        <f>HYPERLINK("https://talan.bank.gov.ua/get-user-certificate/eNX2s7nc-YbivcJZh8tZ","Завантажити сертифікат")</f>
        <v>Завантажити сертифікат</v>
      </c>
    </row>
    <row r="285" spans="1:4" x14ac:dyDescent="0.3">
      <c r="A285" t="s">
        <v>571</v>
      </c>
      <c r="B285" t="s">
        <v>5</v>
      </c>
      <c r="C285" t="s">
        <v>572</v>
      </c>
      <c r="D285" t="str">
        <f>HYPERLINK("https://talan.bank.gov.ua/get-user-certificate/eNX2skss5-tsUMStNIUT","Завантажити сертифікат")</f>
        <v>Завантажити сертифікат</v>
      </c>
    </row>
    <row r="286" spans="1:4" x14ac:dyDescent="0.3">
      <c r="A286" t="s">
        <v>573</v>
      </c>
      <c r="B286" t="s">
        <v>5</v>
      </c>
      <c r="C286" t="s">
        <v>574</v>
      </c>
      <c r="D286" t="str">
        <f>HYPERLINK("https://talan.bank.gov.ua/get-user-certificate/eNX2sTrN0iiu8Xtsjnhh","Завантажити сертифікат")</f>
        <v>Завантажити сертифікат</v>
      </c>
    </row>
    <row r="287" spans="1:4" x14ac:dyDescent="0.3">
      <c r="A287" t="s">
        <v>575</v>
      </c>
      <c r="B287" t="s">
        <v>5</v>
      </c>
      <c r="C287" t="s">
        <v>576</v>
      </c>
      <c r="D287" t="str">
        <f>HYPERLINK("https://talan.bank.gov.ua/get-user-certificate/eNX2sIAetHh_Ee2ADUEh","Завантажити сертифікат")</f>
        <v>Завантажити сертифікат</v>
      </c>
    </row>
    <row r="288" spans="1:4" x14ac:dyDescent="0.3">
      <c r="A288" t="s">
        <v>577</v>
      </c>
      <c r="B288" t="s">
        <v>5</v>
      </c>
      <c r="C288" t="s">
        <v>578</v>
      </c>
      <c r="D288" t="str">
        <f>HYPERLINK("https://talan.bank.gov.ua/get-user-certificate/eNX2s5D3cFWPS9P4ThkT","Завантажити сертифікат")</f>
        <v>Завантажити сертифікат</v>
      </c>
    </row>
    <row r="289" spans="1:4" x14ac:dyDescent="0.3">
      <c r="A289" t="s">
        <v>579</v>
      </c>
      <c r="B289" t="s">
        <v>5</v>
      </c>
      <c r="C289" t="s">
        <v>580</v>
      </c>
      <c r="D289" t="str">
        <f>HYPERLINK("https://talan.bank.gov.ua/get-user-certificate/eNX2syAUZEGeMPvlbH0A","Завантажити сертифікат")</f>
        <v>Завантажити сертифікат</v>
      </c>
    </row>
    <row r="290" spans="1:4" x14ac:dyDescent="0.3">
      <c r="A290" t="s">
        <v>581</v>
      </c>
      <c r="B290" t="s">
        <v>5</v>
      </c>
      <c r="C290" t="s">
        <v>582</v>
      </c>
      <c r="D290" t="str">
        <f>HYPERLINK("https://talan.bank.gov.ua/get-user-certificate/eNX2s51dvMm2sZ6HhgMW","Завантажити сертифікат")</f>
        <v>Завантажити сертифікат</v>
      </c>
    </row>
    <row r="291" spans="1:4" x14ac:dyDescent="0.3">
      <c r="A291" t="s">
        <v>583</v>
      </c>
      <c r="B291" t="s">
        <v>5</v>
      </c>
      <c r="C291" t="s">
        <v>584</v>
      </c>
      <c r="D291" t="str">
        <f>HYPERLINK("https://talan.bank.gov.ua/get-user-certificate/eNX2s9Xesve7vlGUVU1Y","Завантажити сертифікат")</f>
        <v>Завантажити сертифікат</v>
      </c>
    </row>
    <row r="292" spans="1:4" x14ac:dyDescent="0.3">
      <c r="A292" t="s">
        <v>585</v>
      </c>
      <c r="B292" t="s">
        <v>5</v>
      </c>
      <c r="C292" t="s">
        <v>586</v>
      </c>
      <c r="D292" t="str">
        <f>HYPERLINK("https://talan.bank.gov.ua/get-user-certificate/eNX2sKSmFHlGagxVvuqq","Завантажити сертифікат")</f>
        <v>Завантажити сертифікат</v>
      </c>
    </row>
    <row r="293" spans="1:4" x14ac:dyDescent="0.3">
      <c r="A293" t="s">
        <v>587</v>
      </c>
      <c r="B293" t="s">
        <v>5</v>
      </c>
      <c r="C293" t="s">
        <v>588</v>
      </c>
      <c r="D293" t="str">
        <f>HYPERLINK("https://talan.bank.gov.ua/get-user-certificate/eNX2s3TqpGJhSwnCdhaZ","Завантажити сертифікат")</f>
        <v>Завантажити сертифікат</v>
      </c>
    </row>
    <row r="294" spans="1:4" x14ac:dyDescent="0.3">
      <c r="A294" t="s">
        <v>589</v>
      </c>
      <c r="B294" t="s">
        <v>5</v>
      </c>
      <c r="C294" t="s">
        <v>590</v>
      </c>
      <c r="D294" t="str">
        <f>HYPERLINK("https://talan.bank.gov.ua/get-user-certificate/eNX2sVD1NGgCSgfXoNao","Завантажити сертифікат")</f>
        <v>Завантажити сертифікат</v>
      </c>
    </row>
    <row r="295" spans="1:4" x14ac:dyDescent="0.3">
      <c r="A295" t="s">
        <v>591</v>
      </c>
      <c r="B295" t="s">
        <v>5</v>
      </c>
      <c r="C295" t="s">
        <v>592</v>
      </c>
      <c r="D295" t="str">
        <f>HYPERLINK("https://talan.bank.gov.ua/get-user-certificate/eNX2s5iT7OsX6uu4eVqs","Завантажити сертифікат")</f>
        <v>Завантажити сертифікат</v>
      </c>
    </row>
    <row r="296" spans="1:4" x14ac:dyDescent="0.3">
      <c r="A296" t="s">
        <v>593</v>
      </c>
      <c r="B296" t="s">
        <v>5</v>
      </c>
      <c r="C296" t="s">
        <v>594</v>
      </c>
      <c r="D296" t="str">
        <f>HYPERLINK("https://talan.bank.gov.ua/get-user-certificate/eNX2sSaO0Ks5MTRusrs_","Завантажити сертифікат")</f>
        <v>Завантажити сертифікат</v>
      </c>
    </row>
    <row r="297" spans="1:4" x14ac:dyDescent="0.3">
      <c r="A297" t="s">
        <v>595</v>
      </c>
      <c r="B297" t="s">
        <v>5</v>
      </c>
      <c r="C297" t="s">
        <v>596</v>
      </c>
      <c r="D297" t="str">
        <f>HYPERLINK("https://talan.bank.gov.ua/get-user-certificate/eNX2s06FF3s6Oq1SdqEs","Завантажити сертифікат")</f>
        <v>Завантажити сертифікат</v>
      </c>
    </row>
    <row r="298" spans="1:4" x14ac:dyDescent="0.3">
      <c r="A298" t="s">
        <v>597</v>
      </c>
      <c r="B298" t="s">
        <v>5</v>
      </c>
      <c r="C298" t="s">
        <v>598</v>
      </c>
      <c r="D298" t="str">
        <f>HYPERLINK("https://talan.bank.gov.ua/get-user-certificate/eNX2sv1AVEfc3M_ujxJY","Завантажити сертифікат")</f>
        <v>Завантажити сертифікат</v>
      </c>
    </row>
    <row r="299" spans="1:4" x14ac:dyDescent="0.3">
      <c r="A299" t="s">
        <v>599</v>
      </c>
      <c r="B299" t="s">
        <v>5</v>
      </c>
      <c r="C299" t="s">
        <v>600</v>
      </c>
      <c r="D299" t="str">
        <f>HYPERLINK("https://talan.bank.gov.ua/get-user-certificate/eNX2sj-FbPgGxVazd1V6","Завантажити сертифікат")</f>
        <v>Завантажити сертифікат</v>
      </c>
    </row>
    <row r="300" spans="1:4" x14ac:dyDescent="0.3">
      <c r="A300" t="s">
        <v>601</v>
      </c>
      <c r="B300" t="s">
        <v>5</v>
      </c>
      <c r="C300" t="s">
        <v>602</v>
      </c>
      <c r="D300" t="str">
        <f>HYPERLINK("https://talan.bank.gov.ua/get-user-certificate/eNX2sFg2p1BbkanHz8BM","Завантажити сертифікат")</f>
        <v>Завантажити сертифікат</v>
      </c>
    </row>
    <row r="301" spans="1:4" x14ac:dyDescent="0.3">
      <c r="A301" t="s">
        <v>603</v>
      </c>
      <c r="B301" t="s">
        <v>5</v>
      </c>
      <c r="C301" t="s">
        <v>604</v>
      </c>
      <c r="D301" t="str">
        <f>HYPERLINK("https://talan.bank.gov.ua/get-user-certificate/eNX2sxtEY2EVUEetmb4t","Завантажити сертифікат")</f>
        <v>Завантажити сертифікат</v>
      </c>
    </row>
    <row r="302" spans="1:4" x14ac:dyDescent="0.3">
      <c r="A302" t="s">
        <v>605</v>
      </c>
      <c r="B302" t="s">
        <v>5</v>
      </c>
      <c r="C302" t="s">
        <v>606</v>
      </c>
      <c r="D302" t="str">
        <f>HYPERLINK("https://talan.bank.gov.ua/get-user-certificate/eNX2si10VZjSA9oMVy9c","Завантажити сертифікат")</f>
        <v>Завантажити сертифікат</v>
      </c>
    </row>
    <row r="303" spans="1:4" x14ac:dyDescent="0.3">
      <c r="A303" t="s">
        <v>607</v>
      </c>
      <c r="B303" t="s">
        <v>5</v>
      </c>
      <c r="C303" t="s">
        <v>608</v>
      </c>
      <c r="D303" t="str">
        <f>HYPERLINK("https://talan.bank.gov.ua/get-user-certificate/eNX2saxK7ujY6Rgdu_d1","Завантажити сертифікат")</f>
        <v>Завантажити сертифікат</v>
      </c>
    </row>
    <row r="304" spans="1:4" x14ac:dyDescent="0.3">
      <c r="A304" t="s">
        <v>609</v>
      </c>
      <c r="B304" t="s">
        <v>5</v>
      </c>
      <c r="C304" t="s">
        <v>610</v>
      </c>
      <c r="D304" t="str">
        <f>HYPERLINK("https://talan.bank.gov.ua/get-user-certificate/eNX2s_fwZMlew3JtUZVB","Завантажити сертифікат")</f>
        <v>Завантажити сертифікат</v>
      </c>
    </row>
    <row r="305" spans="1:4" x14ac:dyDescent="0.3">
      <c r="A305" t="s">
        <v>611</v>
      </c>
      <c r="B305" t="s">
        <v>5</v>
      </c>
      <c r="C305" t="s">
        <v>612</v>
      </c>
      <c r="D305" t="str">
        <f>HYPERLINK("https://talan.bank.gov.ua/get-user-certificate/eNX2sMY7-QqTpWOL_9aF","Завантажити сертифікат")</f>
        <v>Завантажити сертифікат</v>
      </c>
    </row>
    <row r="306" spans="1:4" x14ac:dyDescent="0.3">
      <c r="A306" t="s">
        <v>613</v>
      </c>
      <c r="B306" t="s">
        <v>5</v>
      </c>
      <c r="C306" t="s">
        <v>614</v>
      </c>
      <c r="D306" t="str">
        <f>HYPERLINK("https://talan.bank.gov.ua/get-user-certificate/eNX2sKM7712rjOk94zHA","Завантажити сертифікат")</f>
        <v>Завантажити сертифікат</v>
      </c>
    </row>
    <row r="307" spans="1:4" x14ac:dyDescent="0.3">
      <c r="A307" t="s">
        <v>615</v>
      </c>
      <c r="B307" t="s">
        <v>5</v>
      </c>
      <c r="C307" t="s">
        <v>616</v>
      </c>
      <c r="D307" t="str">
        <f>HYPERLINK("https://talan.bank.gov.ua/get-user-certificate/eNX2s_VBp4GgrR9h9EzG","Завантажити сертифікат")</f>
        <v>Завантажити сертифікат</v>
      </c>
    </row>
    <row r="308" spans="1:4" x14ac:dyDescent="0.3">
      <c r="A308" t="s">
        <v>617</v>
      </c>
      <c r="B308" t="s">
        <v>5</v>
      </c>
      <c r="C308" t="s">
        <v>618</v>
      </c>
      <c r="D308" t="str">
        <f>HYPERLINK("https://talan.bank.gov.ua/get-user-certificate/eNX2s4VGjbZnD9fCIVU2","Завантажити сертифікат")</f>
        <v>Завантажити сертифікат</v>
      </c>
    </row>
    <row r="309" spans="1:4" x14ac:dyDescent="0.3">
      <c r="A309" t="s">
        <v>619</v>
      </c>
      <c r="B309" t="s">
        <v>5</v>
      </c>
      <c r="C309" t="s">
        <v>620</v>
      </c>
      <c r="D309" t="str">
        <f>HYPERLINK("https://talan.bank.gov.ua/get-user-certificate/eNX2sviyZ1JVVewYu5Wp","Завантажити сертифікат")</f>
        <v>Завантажити сертифікат</v>
      </c>
    </row>
    <row r="310" spans="1:4" x14ac:dyDescent="0.3">
      <c r="A310" t="s">
        <v>621</v>
      </c>
      <c r="B310" t="s">
        <v>5</v>
      </c>
      <c r="C310" t="s">
        <v>622</v>
      </c>
      <c r="D310" t="str">
        <f>HYPERLINK("https://talan.bank.gov.ua/get-user-certificate/eNX2swjIKiQqaLQxfx5C","Завантажити сертифікат")</f>
        <v>Завантажити сертифікат</v>
      </c>
    </row>
    <row r="311" spans="1:4" x14ac:dyDescent="0.3">
      <c r="A311" t="s">
        <v>623</v>
      </c>
      <c r="B311" t="s">
        <v>5</v>
      </c>
      <c r="C311" t="s">
        <v>624</v>
      </c>
      <c r="D311" t="str">
        <f>HYPERLINK("https://talan.bank.gov.ua/get-user-certificate/eNX2sr8bcV-chienwELF","Завантажити сертифікат")</f>
        <v>Завантажити сертифікат</v>
      </c>
    </row>
    <row r="312" spans="1:4" x14ac:dyDescent="0.3">
      <c r="A312" t="s">
        <v>625</v>
      </c>
      <c r="B312" t="s">
        <v>5</v>
      </c>
      <c r="C312" t="s">
        <v>626</v>
      </c>
      <c r="D312" t="str">
        <f>HYPERLINK("https://talan.bank.gov.ua/get-user-certificate/eNX2sCehtly-gAHzBAk9","Завантажити сертифікат")</f>
        <v>Завантажити сертифікат</v>
      </c>
    </row>
    <row r="313" spans="1:4" x14ac:dyDescent="0.3">
      <c r="A313" t="s">
        <v>627</v>
      </c>
      <c r="B313" t="s">
        <v>5</v>
      </c>
      <c r="C313" t="s">
        <v>628</v>
      </c>
      <c r="D313" t="str">
        <f>HYPERLINK("https://talan.bank.gov.ua/get-user-certificate/eNX2syRvamf0f6w1KVSN","Завантажити сертифікат")</f>
        <v>Завантажити сертифікат</v>
      </c>
    </row>
    <row r="314" spans="1:4" x14ac:dyDescent="0.3">
      <c r="A314" t="s">
        <v>629</v>
      </c>
      <c r="B314" t="s">
        <v>5</v>
      </c>
      <c r="C314" t="s">
        <v>630</v>
      </c>
      <c r="D314" t="str">
        <f>HYPERLINK("https://talan.bank.gov.ua/get-user-certificate/eNX2soQm6_J6lT265m_R","Завантажити сертифікат")</f>
        <v>Завантажити сертифікат</v>
      </c>
    </row>
    <row r="315" spans="1:4" x14ac:dyDescent="0.3">
      <c r="A315" t="s">
        <v>631</v>
      </c>
      <c r="B315" t="s">
        <v>5</v>
      </c>
      <c r="C315" t="s">
        <v>632</v>
      </c>
      <c r="D315" t="str">
        <f>HYPERLINK("https://talan.bank.gov.ua/get-user-certificate/eNX2sC-YKpp7zLc43FNw","Завантажити сертифікат")</f>
        <v>Завантажити сертифікат</v>
      </c>
    </row>
    <row r="316" spans="1:4" x14ac:dyDescent="0.3">
      <c r="A316" t="s">
        <v>633</v>
      </c>
      <c r="B316" t="s">
        <v>5</v>
      </c>
      <c r="C316" t="s">
        <v>634</v>
      </c>
      <c r="D316" t="str">
        <f>HYPERLINK("https://talan.bank.gov.ua/get-user-certificate/eNX2sNloiJ6NPlSIeC6z","Завантажити сертифікат")</f>
        <v>Завантажити сертифікат</v>
      </c>
    </row>
    <row r="317" spans="1:4" x14ac:dyDescent="0.3">
      <c r="A317" t="s">
        <v>635</v>
      </c>
      <c r="B317" t="s">
        <v>5</v>
      </c>
      <c r="C317" t="s">
        <v>636</v>
      </c>
      <c r="D317" t="str">
        <f>HYPERLINK("https://talan.bank.gov.ua/get-user-certificate/eNX2sJ8EI9MveDf5iBda","Завантажити сертифікат")</f>
        <v>Завантажити сертифікат</v>
      </c>
    </row>
    <row r="318" spans="1:4" x14ac:dyDescent="0.3">
      <c r="A318" t="s">
        <v>637</v>
      </c>
      <c r="B318" t="s">
        <v>5</v>
      </c>
      <c r="C318" t="s">
        <v>638</v>
      </c>
      <c r="D318" t="str">
        <f>HYPERLINK("https://talan.bank.gov.ua/get-user-certificate/eNX2s-MG2SP4LZVKDggM","Завантажити сертифікат")</f>
        <v>Завантажити сертифікат</v>
      </c>
    </row>
    <row r="319" spans="1:4" x14ac:dyDescent="0.3">
      <c r="A319" t="s">
        <v>639</v>
      </c>
      <c r="B319" t="s">
        <v>5</v>
      </c>
      <c r="C319" t="s">
        <v>640</v>
      </c>
      <c r="D319" t="str">
        <f>HYPERLINK("https://talan.bank.gov.ua/get-user-certificate/eNX2s66PhfXj6KzMoGG2","Завантажити сертифікат")</f>
        <v>Завантажити сертифікат</v>
      </c>
    </row>
    <row r="320" spans="1:4" x14ac:dyDescent="0.3">
      <c r="A320" t="s">
        <v>641</v>
      </c>
      <c r="B320" t="s">
        <v>5</v>
      </c>
      <c r="C320" t="s">
        <v>642</v>
      </c>
      <c r="D320" t="str">
        <f>HYPERLINK("https://talan.bank.gov.ua/get-user-certificate/eNX2sFEdtVjF09a_kF9d","Завантажити сертифікат")</f>
        <v>Завантажити сертифікат</v>
      </c>
    </row>
    <row r="321" spans="1:4" x14ac:dyDescent="0.3">
      <c r="A321" t="s">
        <v>643</v>
      </c>
      <c r="B321" t="s">
        <v>5</v>
      </c>
      <c r="C321" t="s">
        <v>644</v>
      </c>
      <c r="D321" t="str">
        <f>HYPERLINK("https://talan.bank.gov.ua/get-user-certificate/eNX2ssk2ihobJYusFhQu","Завантажити сертифікат")</f>
        <v>Завантажити сертифікат</v>
      </c>
    </row>
    <row r="322" spans="1:4" x14ac:dyDescent="0.3">
      <c r="A322" t="s">
        <v>645</v>
      </c>
      <c r="B322" t="s">
        <v>5</v>
      </c>
      <c r="C322" t="s">
        <v>646</v>
      </c>
      <c r="D322" t="str">
        <f>HYPERLINK("https://talan.bank.gov.ua/get-user-certificate/eNX2sYOlgPC9QSdEiWN-","Завантажити сертифікат")</f>
        <v>Завантажити сертифікат</v>
      </c>
    </row>
    <row r="323" spans="1:4" x14ac:dyDescent="0.3">
      <c r="A323" t="s">
        <v>647</v>
      </c>
      <c r="B323" t="s">
        <v>5</v>
      </c>
      <c r="C323" t="s">
        <v>648</v>
      </c>
      <c r="D323" t="str">
        <f>HYPERLINK("https://talan.bank.gov.ua/get-user-certificate/eNX2soGc0RxIPaRjbouW","Завантажити сертифікат")</f>
        <v>Завантажити сертифікат</v>
      </c>
    </row>
    <row r="324" spans="1:4" x14ac:dyDescent="0.3">
      <c r="A324" t="s">
        <v>649</v>
      </c>
      <c r="B324" t="s">
        <v>5</v>
      </c>
      <c r="C324" t="s">
        <v>650</v>
      </c>
      <c r="D324" t="str">
        <f>HYPERLINK("https://talan.bank.gov.ua/get-user-certificate/eNX2sFhRfjCP68cfHekP","Завантажити сертифікат")</f>
        <v>Завантажити сертифікат</v>
      </c>
    </row>
    <row r="325" spans="1:4" x14ac:dyDescent="0.3">
      <c r="A325" t="s">
        <v>651</v>
      </c>
      <c r="B325" t="s">
        <v>5</v>
      </c>
      <c r="C325" t="s">
        <v>652</v>
      </c>
      <c r="D325" t="str">
        <f>HYPERLINK("https://talan.bank.gov.ua/get-user-certificate/eNX2sUfQup4AIF-hcbra","Завантажити сертифікат")</f>
        <v>Завантажити сертифікат</v>
      </c>
    </row>
    <row r="326" spans="1:4" x14ac:dyDescent="0.3">
      <c r="A326" t="s">
        <v>653</v>
      </c>
      <c r="B326" t="s">
        <v>5</v>
      </c>
      <c r="C326" t="s">
        <v>654</v>
      </c>
      <c r="D326" t="str">
        <f>HYPERLINK("https://talan.bank.gov.ua/get-user-certificate/eNX2s8TepzhnxVhV5HBM","Завантажити сертифікат")</f>
        <v>Завантажити сертифікат</v>
      </c>
    </row>
    <row r="327" spans="1:4" x14ac:dyDescent="0.3">
      <c r="A327" t="s">
        <v>655</v>
      </c>
      <c r="B327" t="s">
        <v>5</v>
      </c>
      <c r="C327" t="s">
        <v>656</v>
      </c>
      <c r="D327" t="str">
        <f>HYPERLINK("https://talan.bank.gov.ua/get-user-certificate/eNX2sxAi8iTB7vH4yEEO","Завантажити сертифікат")</f>
        <v>Завантажити сертифікат</v>
      </c>
    </row>
    <row r="328" spans="1:4" x14ac:dyDescent="0.3">
      <c r="A328" t="s">
        <v>657</v>
      </c>
      <c r="B328" t="s">
        <v>5</v>
      </c>
      <c r="C328" t="s">
        <v>658</v>
      </c>
      <c r="D328" t="str">
        <f>HYPERLINK("https://talan.bank.gov.ua/get-user-certificate/eNX2sU6HPAB24mPp-kI2","Завантажити сертифікат")</f>
        <v>Завантажити сертифікат</v>
      </c>
    </row>
    <row r="329" spans="1:4" x14ac:dyDescent="0.3">
      <c r="A329" t="s">
        <v>659</v>
      </c>
      <c r="B329" t="s">
        <v>5</v>
      </c>
      <c r="C329" t="s">
        <v>660</v>
      </c>
      <c r="D329" t="str">
        <f>HYPERLINK("https://talan.bank.gov.ua/get-user-certificate/eNX2sJrAmAiVDQL01RrJ","Завантажити сертифікат")</f>
        <v>Завантажити сертифікат</v>
      </c>
    </row>
    <row r="330" spans="1:4" x14ac:dyDescent="0.3">
      <c r="A330" t="s">
        <v>661</v>
      </c>
      <c r="B330" t="s">
        <v>5</v>
      </c>
      <c r="C330" t="s">
        <v>662</v>
      </c>
      <c r="D330" t="str">
        <f>HYPERLINK("https://talan.bank.gov.ua/get-user-certificate/eNX2sPYLDjlBXpnXXxjw","Завантажити сертифікат")</f>
        <v>Завантажити сертифікат</v>
      </c>
    </row>
    <row r="331" spans="1:4" x14ac:dyDescent="0.3">
      <c r="A331" t="s">
        <v>663</v>
      </c>
      <c r="B331" t="s">
        <v>5</v>
      </c>
      <c r="C331" t="s">
        <v>664</v>
      </c>
      <c r="D331" t="str">
        <f>HYPERLINK("https://talan.bank.gov.ua/get-user-certificate/eNX2sGdwsfrr1gIpPDAo","Завантажити сертифікат")</f>
        <v>Завантажити сертифікат</v>
      </c>
    </row>
    <row r="332" spans="1:4" x14ac:dyDescent="0.3">
      <c r="A332" t="s">
        <v>665</v>
      </c>
      <c r="B332" t="s">
        <v>5</v>
      </c>
      <c r="C332" t="s">
        <v>666</v>
      </c>
      <c r="D332" t="str">
        <f>HYPERLINK("https://talan.bank.gov.ua/get-user-certificate/eNX2sv9rLjoXsQ3jxR6Q","Завантажити сертифікат")</f>
        <v>Завантажити сертифікат</v>
      </c>
    </row>
    <row r="333" spans="1:4" x14ac:dyDescent="0.3">
      <c r="A333" t="s">
        <v>667</v>
      </c>
      <c r="B333" t="s">
        <v>5</v>
      </c>
      <c r="C333" t="s">
        <v>668</v>
      </c>
      <c r="D333" t="str">
        <f>HYPERLINK("https://talan.bank.gov.ua/get-user-certificate/eNX2s6DVpopdJ2ug0uwl","Завантажити сертифікат")</f>
        <v>Завантажити сертифікат</v>
      </c>
    </row>
    <row r="334" spans="1:4" x14ac:dyDescent="0.3">
      <c r="A334" t="s">
        <v>669</v>
      </c>
      <c r="B334" t="s">
        <v>5</v>
      </c>
      <c r="C334" t="s">
        <v>670</v>
      </c>
      <c r="D334" t="str">
        <f>HYPERLINK("https://talan.bank.gov.ua/get-user-certificate/eNX2s3GBVdL9CtDaVZcH","Завантажити сертифікат")</f>
        <v>Завантажити сертифікат</v>
      </c>
    </row>
    <row r="335" spans="1:4" x14ac:dyDescent="0.3">
      <c r="A335" t="s">
        <v>671</v>
      </c>
      <c r="B335" t="s">
        <v>5</v>
      </c>
      <c r="C335" t="s">
        <v>672</v>
      </c>
      <c r="D335" t="str">
        <f>HYPERLINK("https://talan.bank.gov.ua/get-user-certificate/eNX2sUKa5ZTSzVNZymm1","Завантажити сертифікат")</f>
        <v>Завантажити сертифікат</v>
      </c>
    </row>
    <row r="336" spans="1:4" x14ac:dyDescent="0.3">
      <c r="A336" t="s">
        <v>673</v>
      </c>
      <c r="B336" t="s">
        <v>5</v>
      </c>
      <c r="C336" t="s">
        <v>674</v>
      </c>
      <c r="D336" t="str">
        <f>HYPERLINK("https://talan.bank.gov.ua/get-user-certificate/eNX2s49Inh2pXHfEAaxs","Завантажити сертифікат")</f>
        <v>Завантажити сертифікат</v>
      </c>
    </row>
    <row r="337" spans="1:4" x14ac:dyDescent="0.3">
      <c r="A337" t="s">
        <v>675</v>
      </c>
      <c r="B337" t="s">
        <v>5</v>
      </c>
      <c r="C337" t="s">
        <v>676</v>
      </c>
      <c r="D337" t="str">
        <f>HYPERLINK("https://talan.bank.gov.ua/get-user-certificate/eNX2su6077q2YN04NjBx","Завантажити сертифікат")</f>
        <v>Завантажити сертифікат</v>
      </c>
    </row>
    <row r="338" spans="1:4" x14ac:dyDescent="0.3">
      <c r="A338" t="s">
        <v>677</v>
      </c>
      <c r="B338" t="s">
        <v>5</v>
      </c>
      <c r="C338" t="s">
        <v>678</v>
      </c>
      <c r="D338" t="str">
        <f>HYPERLINK("https://talan.bank.gov.ua/get-user-certificate/eNX2sUZBHavTHUdce03v","Завантажити сертифікат")</f>
        <v>Завантажити сертифікат</v>
      </c>
    </row>
    <row r="339" spans="1:4" x14ac:dyDescent="0.3">
      <c r="A339" t="s">
        <v>679</v>
      </c>
      <c r="B339" t="s">
        <v>5</v>
      </c>
      <c r="C339" t="s">
        <v>680</v>
      </c>
      <c r="D339" t="str">
        <f>HYPERLINK("https://talan.bank.gov.ua/get-user-certificate/eNX2sSem1qnDskgwBU-s","Завантажити сертифікат")</f>
        <v>Завантажити сертифікат</v>
      </c>
    </row>
    <row r="340" spans="1:4" x14ac:dyDescent="0.3">
      <c r="A340" t="s">
        <v>681</v>
      </c>
      <c r="B340" t="s">
        <v>5</v>
      </c>
      <c r="C340" t="s">
        <v>682</v>
      </c>
      <c r="D340" t="str">
        <f>HYPERLINK("https://talan.bank.gov.ua/get-user-certificate/eNX2sXvodImci7ec77u8","Завантажити сертифікат")</f>
        <v>Завантажити сертифікат</v>
      </c>
    </row>
    <row r="341" spans="1:4" x14ac:dyDescent="0.3">
      <c r="A341" t="s">
        <v>683</v>
      </c>
      <c r="B341" t="s">
        <v>5</v>
      </c>
      <c r="C341" t="s">
        <v>684</v>
      </c>
      <c r="D341" t="str">
        <f>HYPERLINK("https://talan.bank.gov.ua/get-user-certificate/eNX2sn2r4ShMrjbywGdX","Завантажити сертифікат")</f>
        <v>Завантажити сертифікат</v>
      </c>
    </row>
    <row r="342" spans="1:4" x14ac:dyDescent="0.3">
      <c r="A342" t="s">
        <v>685</v>
      </c>
      <c r="B342" t="s">
        <v>5</v>
      </c>
      <c r="C342" t="s">
        <v>686</v>
      </c>
      <c r="D342" t="str">
        <f>HYPERLINK("https://talan.bank.gov.ua/get-user-certificate/eNX2sfkb1bgFvn1acvlH","Завантажити сертифікат")</f>
        <v>Завантажити сертифікат</v>
      </c>
    </row>
    <row r="343" spans="1:4" x14ac:dyDescent="0.3">
      <c r="A343" t="s">
        <v>687</v>
      </c>
      <c r="B343" t="s">
        <v>5</v>
      </c>
      <c r="C343" t="s">
        <v>688</v>
      </c>
      <c r="D343" t="str">
        <f>HYPERLINK("https://talan.bank.gov.ua/get-user-certificate/eNX2sZzTnlacw0pPirr2","Завантажити сертифікат")</f>
        <v>Завантажити сертифікат</v>
      </c>
    </row>
    <row r="344" spans="1:4" x14ac:dyDescent="0.3">
      <c r="A344" t="s">
        <v>689</v>
      </c>
      <c r="B344" t="s">
        <v>5</v>
      </c>
      <c r="C344" t="s">
        <v>690</v>
      </c>
      <c r="D344" t="str">
        <f>HYPERLINK("https://talan.bank.gov.ua/get-user-certificate/eNX2siI5yBp4lNq-Zy1O","Завантажити сертифікат")</f>
        <v>Завантажити сертифікат</v>
      </c>
    </row>
    <row r="345" spans="1:4" x14ac:dyDescent="0.3">
      <c r="A345" t="s">
        <v>691</v>
      </c>
      <c r="B345" t="s">
        <v>5</v>
      </c>
      <c r="C345" t="s">
        <v>692</v>
      </c>
      <c r="D345" t="str">
        <f>HYPERLINK("https://talan.bank.gov.ua/get-user-certificate/eNX2sW2Y6p1RhfIbG57L","Завантажити сертифікат")</f>
        <v>Завантажити сертифікат</v>
      </c>
    </row>
    <row r="346" spans="1:4" x14ac:dyDescent="0.3">
      <c r="A346" t="s">
        <v>693</v>
      </c>
      <c r="B346" t="s">
        <v>5</v>
      </c>
      <c r="C346" t="s">
        <v>694</v>
      </c>
      <c r="D346" t="str">
        <f>HYPERLINK("https://talan.bank.gov.ua/get-user-certificate/eNX2sghBeGmg-VgnWyRu","Завантажити сертифікат")</f>
        <v>Завантажити сертифікат</v>
      </c>
    </row>
    <row r="347" spans="1:4" x14ac:dyDescent="0.3">
      <c r="A347" t="s">
        <v>695</v>
      </c>
      <c r="B347" t="s">
        <v>5</v>
      </c>
      <c r="C347" t="s">
        <v>696</v>
      </c>
      <c r="D347" t="str">
        <f>HYPERLINK("https://talan.bank.gov.ua/get-user-certificate/eNX2sRT4OCW4rbgLHzMW","Завантажити сертифікат")</f>
        <v>Завантажити сертифікат</v>
      </c>
    </row>
    <row r="348" spans="1:4" x14ac:dyDescent="0.3">
      <c r="A348" t="s">
        <v>697</v>
      </c>
      <c r="B348" t="s">
        <v>5</v>
      </c>
      <c r="C348" t="s">
        <v>698</v>
      </c>
      <c r="D348" t="str">
        <f>HYPERLINK("https://talan.bank.gov.ua/get-user-certificate/eNX2sncENidK507qjL6Y","Завантажити сертифікат")</f>
        <v>Завантажити сертифікат</v>
      </c>
    </row>
    <row r="349" spans="1:4" x14ac:dyDescent="0.3">
      <c r="A349" t="s">
        <v>699</v>
      </c>
      <c r="B349" t="s">
        <v>5</v>
      </c>
      <c r="C349" t="s">
        <v>700</v>
      </c>
      <c r="D349" t="str">
        <f>HYPERLINK("https://talan.bank.gov.ua/get-user-certificate/eNX2s6-seCZ6jhNnYxHx","Завантажити сертифікат")</f>
        <v>Завантажити сертифікат</v>
      </c>
    </row>
    <row r="350" spans="1:4" x14ac:dyDescent="0.3">
      <c r="A350" t="s">
        <v>701</v>
      </c>
      <c r="B350" t="s">
        <v>5</v>
      </c>
      <c r="C350" t="s">
        <v>702</v>
      </c>
      <c r="D350" t="str">
        <f>HYPERLINK("https://talan.bank.gov.ua/get-user-certificate/eNX2sd9qa9kErqPIFGnC","Завантажити сертифікат")</f>
        <v>Завантажити сертифікат</v>
      </c>
    </row>
    <row r="351" spans="1:4" x14ac:dyDescent="0.3">
      <c r="A351" t="s">
        <v>703</v>
      </c>
      <c r="B351" t="s">
        <v>5</v>
      </c>
      <c r="C351" t="s">
        <v>704</v>
      </c>
      <c r="D351" t="str">
        <f>HYPERLINK("https://talan.bank.gov.ua/get-user-certificate/eNX2sXOKr3trZiEZe8MU","Завантажити сертифікат")</f>
        <v>Завантажити сертифікат</v>
      </c>
    </row>
    <row r="352" spans="1:4" x14ac:dyDescent="0.3">
      <c r="A352" t="s">
        <v>705</v>
      </c>
      <c r="B352" t="s">
        <v>5</v>
      </c>
      <c r="C352" t="s">
        <v>706</v>
      </c>
      <c r="D352" t="str">
        <f>HYPERLINK("https://talan.bank.gov.ua/get-user-certificate/eNX2suWurxjsAy0iclDL","Завантажити сертифікат")</f>
        <v>Завантажити сертифікат</v>
      </c>
    </row>
    <row r="353" spans="1:4" x14ac:dyDescent="0.3">
      <c r="A353" t="s">
        <v>707</v>
      </c>
      <c r="B353" t="s">
        <v>5</v>
      </c>
      <c r="C353" t="s">
        <v>708</v>
      </c>
      <c r="D353" t="str">
        <f>HYPERLINK("https://talan.bank.gov.ua/get-user-certificate/eNX2smSUSWHIyhzyvysw","Завантажити сертифікат")</f>
        <v>Завантажити сертифікат</v>
      </c>
    </row>
    <row r="354" spans="1:4" x14ac:dyDescent="0.3">
      <c r="A354" t="s">
        <v>709</v>
      </c>
      <c r="B354" t="s">
        <v>5</v>
      </c>
      <c r="C354" t="s">
        <v>710</v>
      </c>
      <c r="D354" t="str">
        <f>HYPERLINK("https://talan.bank.gov.ua/get-user-certificate/eNX2srxhuwrAnHkjreX0","Завантажити сертифікат")</f>
        <v>Завантажити сертифікат</v>
      </c>
    </row>
    <row r="355" spans="1:4" x14ac:dyDescent="0.3">
      <c r="A355" t="s">
        <v>711</v>
      </c>
      <c r="B355" t="s">
        <v>5</v>
      </c>
      <c r="C355" t="s">
        <v>712</v>
      </c>
      <c r="D355" t="str">
        <f>HYPERLINK("https://talan.bank.gov.ua/get-user-certificate/eNX2sHUpWTb7i-U33qpD","Завантажити сертифікат")</f>
        <v>Завантажити сертифікат</v>
      </c>
    </row>
    <row r="356" spans="1:4" x14ac:dyDescent="0.3">
      <c r="A356" t="s">
        <v>713</v>
      </c>
      <c r="B356" t="s">
        <v>5</v>
      </c>
      <c r="C356" t="s">
        <v>714</v>
      </c>
      <c r="D356" t="str">
        <f>HYPERLINK("https://talan.bank.gov.ua/get-user-certificate/eNX2s_rzvxku88x5k8CW","Завантажити сертифікат")</f>
        <v>Завантажити сертифікат</v>
      </c>
    </row>
    <row r="357" spans="1:4" x14ac:dyDescent="0.3">
      <c r="A357" t="s">
        <v>715</v>
      </c>
      <c r="B357" t="s">
        <v>5</v>
      </c>
      <c r="C357" t="s">
        <v>716</v>
      </c>
      <c r="D357" t="str">
        <f>HYPERLINK("https://talan.bank.gov.ua/get-user-certificate/eNX2s3-YqqtR_VEsY441","Завантажити сертифікат")</f>
        <v>Завантажити сертифікат</v>
      </c>
    </row>
    <row r="358" spans="1:4" x14ac:dyDescent="0.3">
      <c r="A358" t="s">
        <v>717</v>
      </c>
      <c r="B358" t="s">
        <v>5</v>
      </c>
      <c r="C358" t="s">
        <v>718</v>
      </c>
      <c r="D358" t="str">
        <f>HYPERLINK("https://talan.bank.gov.ua/get-user-certificate/eNX2s-Bw37RZlGqZuYoV","Завантажити сертифікат")</f>
        <v>Завантажити сертифікат</v>
      </c>
    </row>
    <row r="359" spans="1:4" x14ac:dyDescent="0.3">
      <c r="A359" t="s">
        <v>719</v>
      </c>
      <c r="B359" t="s">
        <v>5</v>
      </c>
      <c r="C359" t="s">
        <v>720</v>
      </c>
      <c r="D359" t="str">
        <f>HYPERLINK("https://talan.bank.gov.ua/get-user-certificate/eNX2sI1xQb1qrRQ8bopk","Завантажити сертифікат")</f>
        <v>Завантажити сертифікат</v>
      </c>
    </row>
    <row r="360" spans="1:4" x14ac:dyDescent="0.3">
      <c r="A360" t="s">
        <v>721</v>
      </c>
      <c r="B360" t="s">
        <v>5</v>
      </c>
      <c r="C360" t="s">
        <v>722</v>
      </c>
      <c r="D360" t="str">
        <f>HYPERLINK("https://talan.bank.gov.ua/get-user-certificate/eNX2sjJfCL35B2aruhVQ","Завантажити сертифікат")</f>
        <v>Завантажити сертифікат</v>
      </c>
    </row>
    <row r="361" spans="1:4" x14ac:dyDescent="0.3">
      <c r="A361" t="s">
        <v>723</v>
      </c>
      <c r="B361" t="s">
        <v>5</v>
      </c>
      <c r="C361" t="s">
        <v>724</v>
      </c>
      <c r="D361" t="str">
        <f>HYPERLINK("https://talan.bank.gov.ua/get-user-certificate/eNX2sKNnZ3kAJY87_iPI","Завантажити сертифікат")</f>
        <v>Завантажити сертифікат</v>
      </c>
    </row>
    <row r="362" spans="1:4" x14ac:dyDescent="0.3">
      <c r="A362" t="s">
        <v>725</v>
      </c>
      <c r="B362" t="s">
        <v>5</v>
      </c>
      <c r="C362" t="s">
        <v>726</v>
      </c>
      <c r="D362" t="str">
        <f>HYPERLINK("https://talan.bank.gov.ua/get-user-certificate/eNX2sNtXICrafDf7HJlc","Завантажити сертифікат")</f>
        <v>Завантажити сертифікат</v>
      </c>
    </row>
    <row r="363" spans="1:4" x14ac:dyDescent="0.3">
      <c r="A363" t="s">
        <v>727</v>
      </c>
      <c r="B363" t="s">
        <v>5</v>
      </c>
      <c r="C363" t="s">
        <v>728</v>
      </c>
      <c r="D363" t="str">
        <f>HYPERLINK("https://talan.bank.gov.ua/get-user-certificate/eNX2smI5dEZ0FJZUz4r_","Завантажити сертифікат")</f>
        <v>Завантажити сертифікат</v>
      </c>
    </row>
    <row r="364" spans="1:4" x14ac:dyDescent="0.3">
      <c r="A364" t="s">
        <v>729</v>
      </c>
      <c r="B364" t="s">
        <v>5</v>
      </c>
      <c r="C364" t="s">
        <v>730</v>
      </c>
      <c r="D364" t="str">
        <f>HYPERLINK("https://talan.bank.gov.ua/get-user-certificate/eNX2sQx0JBZmNR821KC0","Завантажити сертифікат")</f>
        <v>Завантажити сертифікат</v>
      </c>
    </row>
    <row r="365" spans="1:4" x14ac:dyDescent="0.3">
      <c r="A365" t="s">
        <v>731</v>
      </c>
      <c r="B365" t="s">
        <v>5</v>
      </c>
      <c r="C365" t="s">
        <v>732</v>
      </c>
      <c r="D365" t="str">
        <f>HYPERLINK("https://talan.bank.gov.ua/get-user-certificate/eNX2sbInQuss19oy5ZUx","Завантажити сертифікат")</f>
        <v>Завантажити сертифікат</v>
      </c>
    </row>
    <row r="366" spans="1:4" x14ac:dyDescent="0.3">
      <c r="A366" t="s">
        <v>733</v>
      </c>
      <c r="B366" t="s">
        <v>5</v>
      </c>
      <c r="C366" t="s">
        <v>734</v>
      </c>
      <c r="D366" t="str">
        <f>HYPERLINK("https://talan.bank.gov.ua/get-user-certificate/eNX2sV-upv8_imXJ9Xek","Завантажити сертифікат")</f>
        <v>Завантажити сертифікат</v>
      </c>
    </row>
    <row r="367" spans="1:4" x14ac:dyDescent="0.3">
      <c r="A367" t="s">
        <v>735</v>
      </c>
      <c r="B367" t="s">
        <v>5</v>
      </c>
      <c r="C367" t="s">
        <v>736</v>
      </c>
      <c r="D367" t="str">
        <f>HYPERLINK("https://talan.bank.gov.ua/get-user-certificate/eNX2sfgTBvsaSICNpQCl","Завантажити сертифікат")</f>
        <v>Завантажити сертифікат</v>
      </c>
    </row>
    <row r="368" spans="1:4" x14ac:dyDescent="0.3">
      <c r="A368" t="s">
        <v>737</v>
      </c>
      <c r="B368" t="s">
        <v>5</v>
      </c>
      <c r="C368" t="s">
        <v>738</v>
      </c>
      <c r="D368" t="str">
        <f>HYPERLINK("https://talan.bank.gov.ua/get-user-certificate/eNX2sqS367VsaKsmTTe7","Завантажити сертифікат")</f>
        <v>Завантажити сертифікат</v>
      </c>
    </row>
    <row r="369" spans="1:4" x14ac:dyDescent="0.3">
      <c r="A369" t="s">
        <v>739</v>
      </c>
      <c r="B369" t="s">
        <v>5</v>
      </c>
      <c r="C369" t="s">
        <v>740</v>
      </c>
      <c r="D369" t="str">
        <f>HYPERLINK("https://talan.bank.gov.ua/get-user-certificate/eNX2siIG3tIv9wXb-z2P","Завантажити сертифікат")</f>
        <v>Завантажити сертифікат</v>
      </c>
    </row>
    <row r="370" spans="1:4" x14ac:dyDescent="0.3">
      <c r="A370" t="s">
        <v>741</v>
      </c>
      <c r="B370" t="s">
        <v>5</v>
      </c>
      <c r="C370" t="s">
        <v>742</v>
      </c>
      <c r="D370" t="str">
        <f>HYPERLINK("https://talan.bank.gov.ua/get-user-certificate/eNX2srJ9d3NJr0Dz4-cF","Завантажити сертифікат")</f>
        <v>Завантажити сертифікат</v>
      </c>
    </row>
    <row r="371" spans="1:4" x14ac:dyDescent="0.3">
      <c r="A371" t="s">
        <v>743</v>
      </c>
      <c r="B371" t="s">
        <v>5</v>
      </c>
      <c r="C371" t="s">
        <v>744</v>
      </c>
      <c r="D371" t="str">
        <f>HYPERLINK("https://talan.bank.gov.ua/get-user-certificate/eNX2sQftZhFsDAdj-Nmi","Завантажити сертифікат")</f>
        <v>Завантажити сертифікат</v>
      </c>
    </row>
    <row r="372" spans="1:4" x14ac:dyDescent="0.3">
      <c r="A372" t="s">
        <v>745</v>
      </c>
      <c r="B372" t="s">
        <v>5</v>
      </c>
      <c r="C372" t="s">
        <v>746</v>
      </c>
      <c r="D372" t="str">
        <f>HYPERLINK("https://talan.bank.gov.ua/get-user-certificate/eNX2sUVkhVV-0xHcdeOs","Завантажити сертифікат")</f>
        <v>Завантажити сертифікат</v>
      </c>
    </row>
    <row r="373" spans="1:4" x14ac:dyDescent="0.3">
      <c r="A373" t="s">
        <v>747</v>
      </c>
      <c r="B373" t="s">
        <v>5</v>
      </c>
      <c r="C373" t="s">
        <v>748</v>
      </c>
      <c r="D373" t="str">
        <f>HYPERLINK("https://talan.bank.gov.ua/get-user-certificate/eNX2sJkNrqVpWdJfQjbk","Завантажити сертифікат")</f>
        <v>Завантажити сертифікат</v>
      </c>
    </row>
    <row r="374" spans="1:4" x14ac:dyDescent="0.3">
      <c r="A374" t="s">
        <v>749</v>
      </c>
      <c r="B374" t="s">
        <v>5</v>
      </c>
      <c r="C374" t="s">
        <v>750</v>
      </c>
      <c r="D374" t="str">
        <f>HYPERLINK("https://talan.bank.gov.ua/get-user-certificate/eNX2slC1qXRfecmN4zgj","Завантажити сертифікат")</f>
        <v>Завантажити сертифікат</v>
      </c>
    </row>
    <row r="375" spans="1:4" x14ac:dyDescent="0.3">
      <c r="A375" t="s">
        <v>751</v>
      </c>
      <c r="B375" t="s">
        <v>5</v>
      </c>
      <c r="C375" t="s">
        <v>752</v>
      </c>
      <c r="D375" t="str">
        <f>HYPERLINK("https://talan.bank.gov.ua/get-user-certificate/eNX2syPPfzVAGeWRcepr","Завантажити сертифікат")</f>
        <v>Завантажити сертифікат</v>
      </c>
    </row>
    <row r="376" spans="1:4" x14ac:dyDescent="0.3">
      <c r="A376" t="s">
        <v>753</v>
      </c>
      <c r="B376" t="s">
        <v>5</v>
      </c>
      <c r="C376" t="s">
        <v>754</v>
      </c>
      <c r="D376" t="str">
        <f>HYPERLINK("https://talan.bank.gov.ua/get-user-certificate/eNX2sr93nga4PeTkGNmO","Завантажити сертифікат")</f>
        <v>Завантажити сертифікат</v>
      </c>
    </row>
    <row r="377" spans="1:4" x14ac:dyDescent="0.3">
      <c r="A377" t="s">
        <v>755</v>
      </c>
      <c r="B377" t="s">
        <v>5</v>
      </c>
      <c r="C377" t="s">
        <v>756</v>
      </c>
      <c r="D377" t="str">
        <f>HYPERLINK("https://talan.bank.gov.ua/get-user-certificate/eNX2s_yrTq6qT68IpzI-","Завантажити сертифікат")</f>
        <v>Завантажити сертифікат</v>
      </c>
    </row>
    <row r="378" spans="1:4" x14ac:dyDescent="0.3">
      <c r="A378" t="s">
        <v>757</v>
      </c>
      <c r="B378" t="s">
        <v>5</v>
      </c>
      <c r="C378" t="s">
        <v>758</v>
      </c>
      <c r="D378" t="str">
        <f>HYPERLINK("https://talan.bank.gov.ua/get-user-certificate/eNX2s5U1T06vCz5do3kq","Завантажити сертифікат")</f>
        <v>Завантажити сертифікат</v>
      </c>
    </row>
    <row r="379" spans="1:4" x14ac:dyDescent="0.3">
      <c r="A379" t="s">
        <v>759</v>
      </c>
      <c r="B379" t="s">
        <v>5</v>
      </c>
      <c r="C379" t="s">
        <v>760</v>
      </c>
      <c r="D379" t="str">
        <f>HYPERLINK("https://talan.bank.gov.ua/get-user-certificate/eNX2soPbd4Iq-3gOprP0","Завантажити сертифікат")</f>
        <v>Завантажити сертифікат</v>
      </c>
    </row>
    <row r="380" spans="1:4" x14ac:dyDescent="0.3">
      <c r="A380" t="s">
        <v>761</v>
      </c>
      <c r="B380" t="s">
        <v>5</v>
      </c>
      <c r="C380" t="s">
        <v>762</v>
      </c>
      <c r="D380" t="str">
        <f>HYPERLINK("https://talan.bank.gov.ua/get-user-certificate/eNX2sv-4Dgjh2wr1xINX","Завантажити сертифікат")</f>
        <v>Завантажити сертифікат</v>
      </c>
    </row>
    <row r="381" spans="1:4" x14ac:dyDescent="0.3">
      <c r="A381" t="s">
        <v>763</v>
      </c>
      <c r="B381" t="s">
        <v>5</v>
      </c>
      <c r="C381" t="s">
        <v>764</v>
      </c>
      <c r="D381" t="str">
        <f>HYPERLINK("https://talan.bank.gov.ua/get-user-certificate/eNX2sz-691iqdQ06Ah3C","Завантажити сертифікат")</f>
        <v>Завантажити сертифікат</v>
      </c>
    </row>
    <row r="382" spans="1:4" x14ac:dyDescent="0.3">
      <c r="A382" t="s">
        <v>765</v>
      </c>
      <c r="B382" t="s">
        <v>5</v>
      </c>
      <c r="C382" t="s">
        <v>766</v>
      </c>
      <c r="D382" t="str">
        <f>HYPERLINK("https://talan.bank.gov.ua/get-user-certificate/eNX2sESw13G2uZJ9ZXIt","Завантажити сертифікат")</f>
        <v>Завантажити сертифікат</v>
      </c>
    </row>
    <row r="383" spans="1:4" x14ac:dyDescent="0.3">
      <c r="A383" t="s">
        <v>767</v>
      </c>
      <c r="B383" t="s">
        <v>5</v>
      </c>
      <c r="C383" t="s">
        <v>768</v>
      </c>
      <c r="D383" t="str">
        <f>HYPERLINK("https://talan.bank.gov.ua/get-user-certificate/eNX2su2fY0fTgjTwUNb3","Завантажити сертифікат")</f>
        <v>Завантажити сертифікат</v>
      </c>
    </row>
    <row r="384" spans="1:4" x14ac:dyDescent="0.3">
      <c r="A384" t="s">
        <v>769</v>
      </c>
      <c r="B384" t="s">
        <v>5</v>
      </c>
      <c r="C384" t="s">
        <v>770</v>
      </c>
      <c r="D384" t="str">
        <f>HYPERLINK("https://talan.bank.gov.ua/get-user-certificate/eNX2sDJ3pKlJnYE8BPq-","Завантажити сертифікат")</f>
        <v>Завантажити сертифікат</v>
      </c>
    </row>
    <row r="385" spans="1:4" x14ac:dyDescent="0.3">
      <c r="A385" t="s">
        <v>771</v>
      </c>
      <c r="B385" t="s">
        <v>5</v>
      </c>
      <c r="C385" t="s">
        <v>772</v>
      </c>
      <c r="D385" t="str">
        <f>HYPERLINK("https://talan.bank.gov.ua/get-user-certificate/eNX2s2AwurjkzXtEuDhO","Завантажити сертифікат")</f>
        <v>Завантажити сертифікат</v>
      </c>
    </row>
    <row r="386" spans="1:4" x14ac:dyDescent="0.3">
      <c r="A386" t="s">
        <v>773</v>
      </c>
      <c r="B386" t="s">
        <v>5</v>
      </c>
      <c r="C386" t="s">
        <v>774</v>
      </c>
      <c r="D386" t="str">
        <f>HYPERLINK("https://talan.bank.gov.ua/get-user-certificate/eNX2sr7IhTpwSKdsfYM9","Завантажити сертифікат")</f>
        <v>Завантажити сертифікат</v>
      </c>
    </row>
    <row r="387" spans="1:4" x14ac:dyDescent="0.3">
      <c r="A387" t="s">
        <v>775</v>
      </c>
      <c r="B387" t="s">
        <v>5</v>
      </c>
      <c r="C387" t="s">
        <v>776</v>
      </c>
      <c r="D387" t="str">
        <f>HYPERLINK("https://talan.bank.gov.ua/get-user-certificate/eNX2sP1nFqYCQac644qj","Завантажити сертифікат")</f>
        <v>Завантажити сертифікат</v>
      </c>
    </row>
    <row r="388" spans="1:4" x14ac:dyDescent="0.3">
      <c r="A388" t="s">
        <v>777</v>
      </c>
      <c r="B388" t="s">
        <v>5</v>
      </c>
      <c r="C388" t="s">
        <v>778</v>
      </c>
      <c r="D388" t="str">
        <f>HYPERLINK("https://talan.bank.gov.ua/get-user-certificate/eNX2sq0OYx0IIOyMfWul","Завантажити сертифікат")</f>
        <v>Завантажити сертифікат</v>
      </c>
    </row>
    <row r="389" spans="1:4" x14ac:dyDescent="0.3">
      <c r="A389" t="s">
        <v>779</v>
      </c>
      <c r="B389" t="s">
        <v>5</v>
      </c>
      <c r="C389" t="s">
        <v>780</v>
      </c>
      <c r="D389" t="str">
        <f>HYPERLINK("https://talan.bank.gov.ua/get-user-certificate/eNX2snA9-IWzpSgYzPhC","Завантажити сертифікат")</f>
        <v>Завантажити сертифікат</v>
      </c>
    </row>
    <row r="390" spans="1:4" x14ac:dyDescent="0.3">
      <c r="A390" t="s">
        <v>781</v>
      </c>
      <c r="B390" t="s">
        <v>5</v>
      </c>
      <c r="C390" t="s">
        <v>782</v>
      </c>
      <c r="D390" t="str">
        <f>HYPERLINK("https://talan.bank.gov.ua/get-user-certificate/eNX2suFyCoH2joLLPLxA","Завантажити сертифікат")</f>
        <v>Завантажити сертифікат</v>
      </c>
    </row>
    <row r="391" spans="1:4" x14ac:dyDescent="0.3">
      <c r="A391" t="s">
        <v>783</v>
      </c>
      <c r="B391" t="s">
        <v>5</v>
      </c>
      <c r="C391" t="s">
        <v>784</v>
      </c>
      <c r="D391" t="str">
        <f>HYPERLINK("https://talan.bank.gov.ua/get-user-certificate/eNX2sVGuBQ1aW3K4H7L9","Завантажити сертифікат")</f>
        <v>Завантажити сертифікат</v>
      </c>
    </row>
    <row r="392" spans="1:4" x14ac:dyDescent="0.3">
      <c r="A392" t="s">
        <v>785</v>
      </c>
      <c r="B392" t="s">
        <v>5</v>
      </c>
      <c r="C392" t="s">
        <v>786</v>
      </c>
      <c r="D392" t="str">
        <f>HYPERLINK("https://talan.bank.gov.ua/get-user-certificate/eNX2sZXDpBF2Je_KUl3p","Завантажити сертифікат")</f>
        <v>Завантажити сертифікат</v>
      </c>
    </row>
    <row r="393" spans="1:4" x14ac:dyDescent="0.3">
      <c r="A393" t="s">
        <v>787</v>
      </c>
      <c r="B393" t="s">
        <v>5</v>
      </c>
      <c r="C393" t="s">
        <v>788</v>
      </c>
      <c r="D393" t="str">
        <f>HYPERLINK("https://talan.bank.gov.ua/get-user-certificate/eNX2sJmlnZyv7G4OKidM","Завантажити сертифікат")</f>
        <v>Завантажити сертифікат</v>
      </c>
    </row>
    <row r="394" spans="1:4" x14ac:dyDescent="0.3">
      <c r="A394" t="s">
        <v>789</v>
      </c>
      <c r="B394" t="s">
        <v>5</v>
      </c>
      <c r="C394" t="s">
        <v>790</v>
      </c>
      <c r="D394" t="str">
        <f>HYPERLINK("https://talan.bank.gov.ua/get-user-certificate/eNX2s0NzUiH3Y6YZEWAj","Завантажити сертифікат")</f>
        <v>Завантажити сертифікат</v>
      </c>
    </row>
    <row r="395" spans="1:4" x14ac:dyDescent="0.3">
      <c r="A395" t="s">
        <v>791</v>
      </c>
      <c r="B395" t="s">
        <v>5</v>
      </c>
      <c r="C395" t="s">
        <v>792</v>
      </c>
      <c r="D395" t="str">
        <f>HYPERLINK("https://talan.bank.gov.ua/get-user-certificate/eNX2sZRN4VdS3blmholY","Завантажити сертифікат")</f>
        <v>Завантажити сертифікат</v>
      </c>
    </row>
    <row r="396" spans="1:4" x14ac:dyDescent="0.3">
      <c r="A396" t="s">
        <v>793</v>
      </c>
      <c r="B396" t="s">
        <v>5</v>
      </c>
      <c r="C396" t="s">
        <v>794</v>
      </c>
      <c r="D396" t="str">
        <f>HYPERLINK("https://talan.bank.gov.ua/get-user-certificate/eNX2ss6gDkuiP7JmXEVf","Завантажити сертифікат")</f>
        <v>Завантажити сертифікат</v>
      </c>
    </row>
    <row r="397" spans="1:4" x14ac:dyDescent="0.3">
      <c r="A397" t="s">
        <v>795</v>
      </c>
      <c r="B397" t="s">
        <v>5</v>
      </c>
      <c r="C397" t="s">
        <v>796</v>
      </c>
      <c r="D397" t="str">
        <f>HYPERLINK("https://talan.bank.gov.ua/get-user-certificate/eNX2sZBT1aHeBBb5huFh","Завантажити сертифікат")</f>
        <v>Завантажити сертифікат</v>
      </c>
    </row>
    <row r="398" spans="1:4" x14ac:dyDescent="0.3">
      <c r="A398" t="s">
        <v>797</v>
      </c>
      <c r="B398" t="s">
        <v>5</v>
      </c>
      <c r="C398" t="s">
        <v>798</v>
      </c>
      <c r="D398" t="str">
        <f>HYPERLINK("https://talan.bank.gov.ua/get-user-certificate/eNX2sokEh3X_ABurg8j2","Завантажити сертифікат")</f>
        <v>Завантажити сертифікат</v>
      </c>
    </row>
    <row r="399" spans="1:4" x14ac:dyDescent="0.3">
      <c r="A399" t="s">
        <v>799</v>
      </c>
      <c r="B399" t="s">
        <v>5</v>
      </c>
      <c r="C399" t="s">
        <v>800</v>
      </c>
      <c r="D399" t="str">
        <f>HYPERLINK("https://talan.bank.gov.ua/get-user-certificate/eNX2s8LkTnvNKo7AgbFD","Завантажити сертифікат")</f>
        <v>Завантажити сертифікат</v>
      </c>
    </row>
    <row r="400" spans="1:4" x14ac:dyDescent="0.3">
      <c r="A400" t="s">
        <v>801</v>
      </c>
      <c r="B400" t="s">
        <v>5</v>
      </c>
      <c r="C400" t="s">
        <v>802</v>
      </c>
      <c r="D400" t="str">
        <f>HYPERLINK("https://talan.bank.gov.ua/get-user-certificate/eNX2swAeSMF8iYWm2b6y","Завантажити сертифікат")</f>
        <v>Завантажити сертифікат</v>
      </c>
    </row>
    <row r="401" spans="1:4" x14ac:dyDescent="0.3">
      <c r="A401" t="s">
        <v>803</v>
      </c>
      <c r="B401" t="s">
        <v>5</v>
      </c>
      <c r="C401" t="s">
        <v>804</v>
      </c>
      <c r="D401" t="str">
        <f>HYPERLINK("https://talan.bank.gov.ua/get-user-certificate/eNX2sta2fsKUSE9jHbWQ","Завантажити сертифікат")</f>
        <v>Завантажити сертифікат</v>
      </c>
    </row>
    <row r="402" spans="1:4" x14ac:dyDescent="0.3">
      <c r="A402" t="s">
        <v>805</v>
      </c>
      <c r="B402" t="s">
        <v>5</v>
      </c>
      <c r="C402" t="s">
        <v>806</v>
      </c>
      <c r="D402" t="str">
        <f>HYPERLINK("https://talan.bank.gov.ua/get-user-certificate/eNX2sLVfPgtmIfM_I2dz","Завантажити сертифікат")</f>
        <v>Завантажити сертифікат</v>
      </c>
    </row>
    <row r="403" spans="1:4" x14ac:dyDescent="0.3">
      <c r="A403" t="s">
        <v>807</v>
      </c>
      <c r="B403" t="s">
        <v>5</v>
      </c>
      <c r="C403" t="s">
        <v>808</v>
      </c>
      <c r="D403" t="str">
        <f>HYPERLINK("https://talan.bank.gov.ua/get-user-certificate/eNX2sizEwQMg1fghF1zW","Завантажити сертифікат")</f>
        <v>Завантажити сертифікат</v>
      </c>
    </row>
    <row r="404" spans="1:4" x14ac:dyDescent="0.3">
      <c r="A404" t="s">
        <v>809</v>
      </c>
      <c r="B404" t="s">
        <v>5</v>
      </c>
      <c r="C404" t="s">
        <v>810</v>
      </c>
      <c r="D404" t="str">
        <f>HYPERLINK("https://talan.bank.gov.ua/get-user-certificate/eNX2serVh_Kw-VQcZrhS","Завантажити сертифікат")</f>
        <v>Завантажити сертифікат</v>
      </c>
    </row>
    <row r="405" spans="1:4" x14ac:dyDescent="0.3">
      <c r="A405" t="s">
        <v>811</v>
      </c>
      <c r="B405" t="s">
        <v>5</v>
      </c>
      <c r="C405" t="s">
        <v>812</v>
      </c>
      <c r="D405" t="str">
        <f>HYPERLINK("https://talan.bank.gov.ua/get-user-certificate/eNX2swSXQjvTE2VdV3Zy","Завантажити сертифікат")</f>
        <v>Завантажити сертифікат</v>
      </c>
    </row>
    <row r="406" spans="1:4" x14ac:dyDescent="0.3">
      <c r="A406" t="s">
        <v>813</v>
      </c>
      <c r="B406" t="s">
        <v>5</v>
      </c>
      <c r="C406" t="s">
        <v>814</v>
      </c>
      <c r="D406" t="str">
        <f>HYPERLINK("https://talan.bank.gov.ua/get-user-certificate/eNX2sSXRzBOAIiz22jEo","Завантажити сертифікат")</f>
        <v>Завантажити сертифікат</v>
      </c>
    </row>
    <row r="407" spans="1:4" x14ac:dyDescent="0.3">
      <c r="A407" t="s">
        <v>815</v>
      </c>
      <c r="B407" t="s">
        <v>5</v>
      </c>
      <c r="C407" t="s">
        <v>816</v>
      </c>
      <c r="D407" t="str">
        <f>HYPERLINK("https://talan.bank.gov.ua/get-user-certificate/eNX2saOy3neTdyZ5cqC4","Завантажити сертифікат")</f>
        <v>Завантажити сертифікат</v>
      </c>
    </row>
    <row r="408" spans="1:4" x14ac:dyDescent="0.3">
      <c r="A408" t="s">
        <v>817</v>
      </c>
      <c r="B408" t="s">
        <v>5</v>
      </c>
      <c r="C408" t="s">
        <v>818</v>
      </c>
      <c r="D408" t="str">
        <f>HYPERLINK("https://talan.bank.gov.ua/get-user-certificate/eNX2s4_I5Sl4GYf-E8gA","Завантажити сертифікат")</f>
        <v>Завантажити сертифікат</v>
      </c>
    </row>
    <row r="409" spans="1:4" x14ac:dyDescent="0.3">
      <c r="A409" t="s">
        <v>819</v>
      </c>
      <c r="B409" t="s">
        <v>5</v>
      </c>
      <c r="C409" t="s">
        <v>820</v>
      </c>
      <c r="D409" t="str">
        <f>HYPERLINK("https://talan.bank.gov.ua/get-user-certificate/eNX2sYY5JLtEJWFMcXkg","Завантажити сертифікат")</f>
        <v>Завантажити сертифікат</v>
      </c>
    </row>
    <row r="410" spans="1:4" x14ac:dyDescent="0.3">
      <c r="A410" t="s">
        <v>821</v>
      </c>
      <c r="B410" t="s">
        <v>5</v>
      </c>
      <c r="C410" t="s">
        <v>822</v>
      </c>
      <c r="D410" t="str">
        <f>HYPERLINK("https://talan.bank.gov.ua/get-user-certificate/eNX2su5k4npvCUQj8MJG","Завантажити сертифікат")</f>
        <v>Завантажити сертифікат</v>
      </c>
    </row>
    <row r="411" spans="1:4" x14ac:dyDescent="0.3">
      <c r="A411" t="s">
        <v>823</v>
      </c>
      <c r="B411" t="s">
        <v>5</v>
      </c>
      <c r="C411" t="s">
        <v>824</v>
      </c>
      <c r="D411" t="str">
        <f>HYPERLINK("https://talan.bank.gov.ua/get-user-certificate/eNX2sdaKeKgy9byjt7J0","Завантажити сертифікат")</f>
        <v>Завантажити сертифікат</v>
      </c>
    </row>
    <row r="412" spans="1:4" x14ac:dyDescent="0.3">
      <c r="A412" t="s">
        <v>825</v>
      </c>
      <c r="B412" t="s">
        <v>5</v>
      </c>
      <c r="C412" t="s">
        <v>826</v>
      </c>
      <c r="D412" t="str">
        <f>HYPERLINK("https://talan.bank.gov.ua/get-user-certificate/eNX2sLGQzxgCaY3uXLfn","Завантажити сертифікат")</f>
        <v>Завантажити сертифікат</v>
      </c>
    </row>
    <row r="413" spans="1:4" x14ac:dyDescent="0.3">
      <c r="A413" t="s">
        <v>827</v>
      </c>
      <c r="B413" t="s">
        <v>5</v>
      </c>
      <c r="C413" t="s">
        <v>828</v>
      </c>
      <c r="D413" t="str">
        <f>HYPERLINK("https://talan.bank.gov.ua/get-user-certificate/eNX2sfk-kioe_ObHYohB","Завантажити сертифікат")</f>
        <v>Завантажити сертифікат</v>
      </c>
    </row>
    <row r="414" spans="1:4" x14ac:dyDescent="0.3">
      <c r="A414" t="s">
        <v>829</v>
      </c>
      <c r="B414" t="s">
        <v>5</v>
      </c>
      <c r="C414" t="s">
        <v>830</v>
      </c>
      <c r="D414" t="str">
        <f>HYPERLINK("https://talan.bank.gov.ua/get-user-certificate/eNX2sU2oKUm0UHXMd0-L","Завантажити сертифікат")</f>
        <v>Завантажити сертифікат</v>
      </c>
    </row>
    <row r="415" spans="1:4" x14ac:dyDescent="0.3">
      <c r="A415" t="s">
        <v>831</v>
      </c>
      <c r="B415" t="s">
        <v>5</v>
      </c>
      <c r="C415" t="s">
        <v>832</v>
      </c>
      <c r="D415" t="str">
        <f>HYPERLINK("https://talan.bank.gov.ua/get-user-certificate/eNX2ss2B77AhK3khG82K","Завантажити сертифікат")</f>
        <v>Завантажити сертифікат</v>
      </c>
    </row>
    <row r="416" spans="1:4" x14ac:dyDescent="0.3">
      <c r="A416" t="s">
        <v>833</v>
      </c>
      <c r="B416" t="s">
        <v>5</v>
      </c>
      <c r="C416" t="s">
        <v>834</v>
      </c>
      <c r="D416" t="str">
        <f>HYPERLINK("https://talan.bank.gov.ua/get-user-certificate/eNX2sdiSdEcaqxRobBPL","Завантажити сертифікат")</f>
        <v>Завантажити сертифікат</v>
      </c>
    </row>
    <row r="417" spans="1:4" x14ac:dyDescent="0.3">
      <c r="A417" t="s">
        <v>835</v>
      </c>
      <c r="B417" t="s">
        <v>5</v>
      </c>
      <c r="C417" t="s">
        <v>836</v>
      </c>
      <c r="D417" t="str">
        <f>HYPERLINK("https://talan.bank.gov.ua/get-user-certificate/eNX2s_haO9hNp7-r46GS","Завантажити сертифікат")</f>
        <v>Завантажити сертифікат</v>
      </c>
    </row>
    <row r="418" spans="1:4" x14ac:dyDescent="0.3">
      <c r="A418" t="s">
        <v>837</v>
      </c>
      <c r="B418" t="s">
        <v>5</v>
      </c>
      <c r="C418" t="s">
        <v>838</v>
      </c>
      <c r="D418" t="str">
        <f>HYPERLINK("https://talan.bank.gov.ua/get-user-certificate/eNX2s4HcCNtUantoqs-p","Завантажити сертифікат")</f>
        <v>Завантажити сертифікат</v>
      </c>
    </row>
    <row r="419" spans="1:4" x14ac:dyDescent="0.3">
      <c r="A419" t="s">
        <v>839</v>
      </c>
      <c r="B419" t="s">
        <v>5</v>
      </c>
      <c r="C419" t="s">
        <v>840</v>
      </c>
      <c r="D419" t="str">
        <f>HYPERLINK("https://talan.bank.gov.ua/get-user-certificate/eNX2szQY1CAlXsU1p9yB","Завантажити сертифікат")</f>
        <v>Завантажити сертифікат</v>
      </c>
    </row>
    <row r="420" spans="1:4" x14ac:dyDescent="0.3">
      <c r="A420" t="s">
        <v>841</v>
      </c>
      <c r="B420" t="s">
        <v>5</v>
      </c>
      <c r="C420" t="s">
        <v>842</v>
      </c>
      <c r="D420" t="str">
        <f>HYPERLINK("https://talan.bank.gov.ua/get-user-certificate/eNX2suPhP1uuF-zUno8V","Завантажити сертифікат")</f>
        <v>Завантажити сертифікат</v>
      </c>
    </row>
    <row r="421" spans="1:4" x14ac:dyDescent="0.3">
      <c r="A421" t="s">
        <v>843</v>
      </c>
      <c r="B421" t="s">
        <v>5</v>
      </c>
      <c r="C421" t="s">
        <v>844</v>
      </c>
      <c r="D421" t="str">
        <f>HYPERLINK("https://talan.bank.gov.ua/get-user-certificate/eNX2snqFKKay9LAzA7r9","Завантажити сертифікат")</f>
        <v>Завантажити сертифікат</v>
      </c>
    </row>
    <row r="422" spans="1:4" x14ac:dyDescent="0.3">
      <c r="A422" t="s">
        <v>845</v>
      </c>
      <c r="B422" t="s">
        <v>5</v>
      </c>
      <c r="C422" t="s">
        <v>846</v>
      </c>
      <c r="D422" t="str">
        <f>HYPERLINK("https://talan.bank.gov.ua/get-user-certificate/eNX2suWrAxzoXgq7O_a9","Завантажити сертифікат")</f>
        <v>Завантажити сертифікат</v>
      </c>
    </row>
    <row r="423" spans="1:4" x14ac:dyDescent="0.3">
      <c r="A423" t="s">
        <v>847</v>
      </c>
      <c r="B423" t="s">
        <v>5</v>
      </c>
      <c r="C423" t="s">
        <v>848</v>
      </c>
      <c r="D423" t="str">
        <f>HYPERLINK("https://talan.bank.gov.ua/get-user-certificate/eNX2stv1RuyP9khhZHbJ","Завантажити сертифікат")</f>
        <v>Завантажити сертифікат</v>
      </c>
    </row>
    <row r="424" spans="1:4" x14ac:dyDescent="0.3">
      <c r="A424" t="s">
        <v>849</v>
      </c>
      <c r="B424" t="s">
        <v>5</v>
      </c>
      <c r="C424" t="s">
        <v>850</v>
      </c>
      <c r="D424" t="str">
        <f>HYPERLINK("https://talan.bank.gov.ua/get-user-certificate/eNX2soz7QQTsOSCp56Ni","Завантажити сертифікат")</f>
        <v>Завантажити сертифікат</v>
      </c>
    </row>
    <row r="425" spans="1:4" x14ac:dyDescent="0.3">
      <c r="A425" t="s">
        <v>851</v>
      </c>
      <c r="B425" t="s">
        <v>5</v>
      </c>
      <c r="C425" t="s">
        <v>852</v>
      </c>
      <c r="D425" t="str">
        <f>HYPERLINK("https://talan.bank.gov.ua/get-user-certificate/eNX2sIG0g1342joVWIxN","Завантажити сертифікат")</f>
        <v>Завантажити сертифікат</v>
      </c>
    </row>
    <row r="426" spans="1:4" x14ac:dyDescent="0.3">
      <c r="A426" t="s">
        <v>853</v>
      </c>
      <c r="B426" t="s">
        <v>5</v>
      </c>
      <c r="C426" t="s">
        <v>854</v>
      </c>
      <c r="D426" t="str">
        <f>HYPERLINK("https://talan.bank.gov.ua/get-user-certificate/eNX2sVO1UrbBZgYyccQM","Завантажити сертифікат")</f>
        <v>Завантажити сертифікат</v>
      </c>
    </row>
    <row r="427" spans="1:4" x14ac:dyDescent="0.3">
      <c r="A427" t="s">
        <v>855</v>
      </c>
      <c r="B427" t="s">
        <v>5</v>
      </c>
      <c r="C427" t="s">
        <v>856</v>
      </c>
      <c r="D427" t="str">
        <f>HYPERLINK("https://talan.bank.gov.ua/get-user-certificate/eNX2sKH9WXQXS7UJrz1z","Завантажити сертифікат")</f>
        <v>Завантажити сертифікат</v>
      </c>
    </row>
    <row r="428" spans="1:4" x14ac:dyDescent="0.3">
      <c r="A428" t="s">
        <v>857</v>
      </c>
      <c r="B428" t="s">
        <v>5</v>
      </c>
      <c r="C428" t="s">
        <v>858</v>
      </c>
      <c r="D428" t="str">
        <f>HYPERLINK("https://talan.bank.gov.ua/get-user-certificate/eNX2s-4eD4mmv3YOYMC3","Завантажити сертифікат")</f>
        <v>Завантажити сертифікат</v>
      </c>
    </row>
    <row r="429" spans="1:4" x14ac:dyDescent="0.3">
      <c r="A429" t="s">
        <v>859</v>
      </c>
      <c r="B429" t="s">
        <v>5</v>
      </c>
      <c r="C429" t="s">
        <v>860</v>
      </c>
      <c r="D429" t="str">
        <f>HYPERLINK("https://talan.bank.gov.ua/get-user-certificate/eNX2ssmQdcBpqYbhEnnh","Завантажити сертифікат")</f>
        <v>Завантажити сертифікат</v>
      </c>
    </row>
    <row r="430" spans="1:4" x14ac:dyDescent="0.3">
      <c r="A430" t="s">
        <v>861</v>
      </c>
      <c r="B430" t="s">
        <v>5</v>
      </c>
      <c r="C430" t="s">
        <v>862</v>
      </c>
      <c r="D430" t="str">
        <f>HYPERLINK("https://talan.bank.gov.ua/get-user-certificate/eNX2sxFuOMO7YfuB8K8l","Завантажити сертифікат")</f>
        <v>Завантажити сертифікат</v>
      </c>
    </row>
    <row r="431" spans="1:4" x14ac:dyDescent="0.3">
      <c r="A431" t="s">
        <v>863</v>
      </c>
      <c r="B431" t="s">
        <v>5</v>
      </c>
      <c r="C431" t="s">
        <v>864</v>
      </c>
      <c r="D431" t="str">
        <f>HYPERLINK("https://talan.bank.gov.ua/get-user-certificate/eNX2swOr3JCHGmMhbGmn","Завантажити сертифікат")</f>
        <v>Завантажити сертифікат</v>
      </c>
    </row>
    <row r="432" spans="1:4" x14ac:dyDescent="0.3">
      <c r="A432" t="s">
        <v>865</v>
      </c>
      <c r="B432" t="s">
        <v>5</v>
      </c>
      <c r="C432" t="s">
        <v>866</v>
      </c>
      <c r="D432" t="str">
        <f>HYPERLINK("https://talan.bank.gov.ua/get-user-certificate/eNX2sg3WAJwcL7etFy0y","Завантажити сертифікат")</f>
        <v>Завантажити сертифікат</v>
      </c>
    </row>
    <row r="433" spans="1:4" x14ac:dyDescent="0.3">
      <c r="A433" t="s">
        <v>867</v>
      </c>
      <c r="B433" t="s">
        <v>5</v>
      </c>
      <c r="C433" t="s">
        <v>868</v>
      </c>
      <c r="D433" t="str">
        <f>HYPERLINK("https://talan.bank.gov.ua/get-user-certificate/eNX2s1-2wI_YZUbZIAya","Завантажити сертифікат")</f>
        <v>Завантажити сертифікат</v>
      </c>
    </row>
    <row r="434" spans="1:4" x14ac:dyDescent="0.3">
      <c r="A434" t="s">
        <v>869</v>
      </c>
      <c r="B434" t="s">
        <v>5</v>
      </c>
      <c r="C434" t="s">
        <v>870</v>
      </c>
      <c r="D434" t="str">
        <f>HYPERLINK("https://talan.bank.gov.ua/get-user-certificate/eNX2sL7m27snmHf6gAXW","Завантажити сертифікат")</f>
        <v>Завантажити сертифікат</v>
      </c>
    </row>
    <row r="435" spans="1:4" x14ac:dyDescent="0.3">
      <c r="A435" t="s">
        <v>871</v>
      </c>
      <c r="B435" t="s">
        <v>5</v>
      </c>
      <c r="C435" t="s">
        <v>872</v>
      </c>
      <c r="D435" t="str">
        <f>HYPERLINK("https://talan.bank.gov.ua/get-user-certificate/eNX2scMrYKlL58sUyFy_","Завантажити сертифікат")</f>
        <v>Завантажити сертифікат</v>
      </c>
    </row>
    <row r="436" spans="1:4" x14ac:dyDescent="0.3">
      <c r="A436" t="s">
        <v>873</v>
      </c>
      <c r="B436" t="s">
        <v>5</v>
      </c>
      <c r="C436" t="s">
        <v>874</v>
      </c>
      <c r="D436" t="str">
        <f>HYPERLINK("https://talan.bank.gov.ua/get-user-certificate/eNX2sLzjh0DkS-kJy29p","Завантажити сертифікат")</f>
        <v>Завантажити сертифікат</v>
      </c>
    </row>
    <row r="437" spans="1:4" x14ac:dyDescent="0.3">
      <c r="A437" t="s">
        <v>875</v>
      </c>
      <c r="B437" t="s">
        <v>5</v>
      </c>
      <c r="C437" t="s">
        <v>876</v>
      </c>
      <c r="D437" t="str">
        <f>HYPERLINK("https://talan.bank.gov.ua/get-user-certificate/eNX2sLSK0C3h9UfWHvnn","Завантажити сертифікат")</f>
        <v>Завантажити сертифікат</v>
      </c>
    </row>
    <row r="438" spans="1:4" x14ac:dyDescent="0.3">
      <c r="A438" t="s">
        <v>877</v>
      </c>
      <c r="B438" t="s">
        <v>5</v>
      </c>
      <c r="C438" t="s">
        <v>878</v>
      </c>
      <c r="D438" t="str">
        <f>HYPERLINK("https://talan.bank.gov.ua/get-user-certificate/eNX2sRcFCPXeb00VNA7m","Завантажити сертифікат")</f>
        <v>Завантажити сертифікат</v>
      </c>
    </row>
    <row r="439" spans="1:4" x14ac:dyDescent="0.3">
      <c r="A439" t="s">
        <v>879</v>
      </c>
      <c r="B439" t="s">
        <v>5</v>
      </c>
      <c r="C439" t="s">
        <v>880</v>
      </c>
      <c r="D439" t="str">
        <f>HYPERLINK("https://talan.bank.gov.ua/get-user-certificate/eNX2stjEr_I2mpRDULsL","Завантажити сертифікат")</f>
        <v>Завантажити сертифікат</v>
      </c>
    </row>
    <row r="440" spans="1:4" x14ac:dyDescent="0.3">
      <c r="A440" t="s">
        <v>881</v>
      </c>
      <c r="B440" t="s">
        <v>5</v>
      </c>
      <c r="C440" t="s">
        <v>882</v>
      </c>
      <c r="D440" t="str">
        <f>HYPERLINK("https://talan.bank.gov.ua/get-user-certificate/eNX2sSGV8wbyJkbNMmcb","Завантажити сертифікат")</f>
        <v>Завантажити сертифікат</v>
      </c>
    </row>
    <row r="441" spans="1:4" x14ac:dyDescent="0.3">
      <c r="A441" t="s">
        <v>883</v>
      </c>
      <c r="B441" t="s">
        <v>5</v>
      </c>
      <c r="C441" t="s">
        <v>884</v>
      </c>
      <c r="D441" t="str">
        <f>HYPERLINK("https://talan.bank.gov.ua/get-user-certificate/eNX2s_7qSV5tuUJCQsML","Завантажити сертифікат")</f>
        <v>Завантажити сертифікат</v>
      </c>
    </row>
    <row r="442" spans="1:4" x14ac:dyDescent="0.3">
      <c r="A442" t="s">
        <v>885</v>
      </c>
      <c r="B442" t="s">
        <v>5</v>
      </c>
      <c r="C442" t="s">
        <v>886</v>
      </c>
      <c r="D442" t="str">
        <f>HYPERLINK("https://talan.bank.gov.ua/get-user-certificate/eNX2siYEfxZLxXGxYcF-","Завантажити сертифікат")</f>
        <v>Завантажити сертифікат</v>
      </c>
    </row>
    <row r="443" spans="1:4" x14ac:dyDescent="0.3">
      <c r="A443" t="s">
        <v>887</v>
      </c>
      <c r="B443" t="s">
        <v>5</v>
      </c>
      <c r="C443" t="s">
        <v>888</v>
      </c>
      <c r="D443" t="str">
        <f>HYPERLINK("https://talan.bank.gov.ua/get-user-certificate/eNX2sJINCXAYmbADEyyl","Завантажити сертифікат")</f>
        <v>Завантажити сертифікат</v>
      </c>
    </row>
    <row r="444" spans="1:4" x14ac:dyDescent="0.3">
      <c r="A444" t="s">
        <v>889</v>
      </c>
      <c r="B444" t="s">
        <v>5</v>
      </c>
      <c r="C444" t="s">
        <v>890</v>
      </c>
      <c r="D444" t="str">
        <f>HYPERLINK("https://talan.bank.gov.ua/get-user-certificate/eNX2siXOR_EKQartVOeL","Завантажити сертифікат")</f>
        <v>Завантажити сертифікат</v>
      </c>
    </row>
    <row r="445" spans="1:4" x14ac:dyDescent="0.3">
      <c r="A445" t="s">
        <v>891</v>
      </c>
      <c r="B445" t="s">
        <v>5</v>
      </c>
      <c r="C445" t="s">
        <v>892</v>
      </c>
      <c r="D445" t="str">
        <f>HYPERLINK("https://talan.bank.gov.ua/get-user-certificate/eNX2s7Zp1qO2ye2j1zM5","Завантажити сертифікат")</f>
        <v>Завантажити сертифікат</v>
      </c>
    </row>
    <row r="446" spans="1:4" x14ac:dyDescent="0.3">
      <c r="A446" t="s">
        <v>893</v>
      </c>
      <c r="B446" t="s">
        <v>5</v>
      </c>
      <c r="C446" t="s">
        <v>894</v>
      </c>
      <c r="D446" t="str">
        <f>HYPERLINK("https://talan.bank.gov.ua/get-user-certificate/eNX2s1R48vT1JxCIKcxT","Завантажити сертифікат")</f>
        <v>Завантажити сертифікат</v>
      </c>
    </row>
    <row r="447" spans="1:4" x14ac:dyDescent="0.3">
      <c r="A447" t="s">
        <v>895</v>
      </c>
      <c r="B447" t="s">
        <v>5</v>
      </c>
      <c r="C447" t="s">
        <v>896</v>
      </c>
      <c r="D447" t="str">
        <f>HYPERLINK("https://talan.bank.gov.ua/get-user-certificate/eNX2sYhP8kkVpBSqnCz9","Завантажити сертифікат")</f>
        <v>Завантажити сертифікат</v>
      </c>
    </row>
    <row r="448" spans="1:4" x14ac:dyDescent="0.3">
      <c r="A448" t="s">
        <v>897</v>
      </c>
      <c r="B448" t="s">
        <v>5</v>
      </c>
      <c r="C448" t="s">
        <v>898</v>
      </c>
      <c r="D448" t="str">
        <f>HYPERLINK("https://talan.bank.gov.ua/get-user-certificate/eNX2sneeSyVLEjBRfg3y","Завантажити сертифікат")</f>
        <v>Завантажити сертифікат</v>
      </c>
    </row>
    <row r="449" spans="1:4" x14ac:dyDescent="0.3">
      <c r="A449" t="s">
        <v>899</v>
      </c>
      <c r="B449" t="s">
        <v>5</v>
      </c>
      <c r="C449" t="s">
        <v>900</v>
      </c>
      <c r="D449" t="str">
        <f>HYPERLINK("https://talan.bank.gov.ua/get-user-certificate/eNX2sgC-10gCEpLX_MUd","Завантажити сертифікат")</f>
        <v>Завантажити сертифікат</v>
      </c>
    </row>
    <row r="450" spans="1:4" x14ac:dyDescent="0.3">
      <c r="A450" t="s">
        <v>901</v>
      </c>
      <c r="B450" t="s">
        <v>5</v>
      </c>
      <c r="C450" t="s">
        <v>902</v>
      </c>
      <c r="D450" t="str">
        <f>HYPERLINK("https://talan.bank.gov.ua/get-user-certificate/eNX2s7hAiqkINkGHfomR","Завантажити сертифікат")</f>
        <v>Завантажити сертифікат</v>
      </c>
    </row>
    <row r="451" spans="1:4" x14ac:dyDescent="0.3">
      <c r="A451" t="s">
        <v>903</v>
      </c>
      <c r="B451" t="s">
        <v>5</v>
      </c>
      <c r="C451" t="s">
        <v>904</v>
      </c>
      <c r="D451" t="str">
        <f>HYPERLINK("https://talan.bank.gov.ua/get-user-certificate/eNX2sU9IMa1kb-HjFa-z","Завантажити сертифікат")</f>
        <v>Завантажити сертифікат</v>
      </c>
    </row>
    <row r="452" spans="1:4" x14ac:dyDescent="0.3">
      <c r="A452" t="s">
        <v>905</v>
      </c>
      <c r="B452" t="s">
        <v>5</v>
      </c>
      <c r="C452" t="s">
        <v>906</v>
      </c>
      <c r="D452" t="str">
        <f>HYPERLINK("https://talan.bank.gov.ua/get-user-certificate/eNX2spt-lBG__EjwXnGx","Завантажити сертифікат")</f>
        <v>Завантажити сертифікат</v>
      </c>
    </row>
    <row r="453" spans="1:4" x14ac:dyDescent="0.3">
      <c r="A453" t="s">
        <v>907</v>
      </c>
      <c r="B453" t="s">
        <v>5</v>
      </c>
      <c r="C453" t="s">
        <v>908</v>
      </c>
      <c r="D453" t="str">
        <f>HYPERLINK("https://talan.bank.gov.ua/get-user-certificate/eNX2shMlGHjytoVmJBdk","Завантажити сертифікат")</f>
        <v>Завантажити сертифікат</v>
      </c>
    </row>
    <row r="454" spans="1:4" x14ac:dyDescent="0.3">
      <c r="A454" t="s">
        <v>909</v>
      </c>
      <c r="B454" t="s">
        <v>5</v>
      </c>
      <c r="C454" t="s">
        <v>910</v>
      </c>
      <c r="D454" t="str">
        <f>HYPERLINK("https://talan.bank.gov.ua/get-user-certificate/eNX2soITEs16jlfHs1KV","Завантажити сертифікат")</f>
        <v>Завантажити сертифікат</v>
      </c>
    </row>
    <row r="455" spans="1:4" x14ac:dyDescent="0.3">
      <c r="A455" t="s">
        <v>911</v>
      </c>
      <c r="B455" t="s">
        <v>5</v>
      </c>
      <c r="C455" t="s">
        <v>912</v>
      </c>
      <c r="D455" t="str">
        <f>HYPERLINK("https://talan.bank.gov.ua/get-user-certificate/eNX2sQmBuO10kV6b3g0B","Завантажити сертифікат")</f>
        <v>Завантажити сертифікат</v>
      </c>
    </row>
    <row r="456" spans="1:4" x14ac:dyDescent="0.3">
      <c r="A456" t="s">
        <v>913</v>
      </c>
      <c r="B456" t="s">
        <v>5</v>
      </c>
      <c r="C456" t="s">
        <v>914</v>
      </c>
      <c r="D456" t="str">
        <f>HYPERLINK("https://talan.bank.gov.ua/get-user-certificate/eNX2sMdPKWzbUdzKElNv","Завантажити сертифікат")</f>
        <v>Завантажити сертифікат</v>
      </c>
    </row>
    <row r="457" spans="1:4" x14ac:dyDescent="0.3">
      <c r="A457" t="s">
        <v>915</v>
      </c>
      <c r="B457" t="s">
        <v>5</v>
      </c>
      <c r="C457" t="s">
        <v>916</v>
      </c>
      <c r="D457" t="str">
        <f>HYPERLINK("https://talan.bank.gov.ua/get-user-certificate/eNX2sZ0mYLvS7j2aODMH","Завантажити сертифікат")</f>
        <v>Завантажити сертифікат</v>
      </c>
    </row>
    <row r="458" spans="1:4" x14ac:dyDescent="0.3">
      <c r="A458" t="s">
        <v>917</v>
      </c>
      <c r="B458" t="s">
        <v>5</v>
      </c>
      <c r="C458" t="s">
        <v>918</v>
      </c>
      <c r="D458" t="str">
        <f>HYPERLINK("https://talan.bank.gov.ua/get-user-certificate/eNX2s1KeGOc8VaQqWnzn","Завантажити сертифікат")</f>
        <v>Завантажити сертифікат</v>
      </c>
    </row>
    <row r="459" spans="1:4" x14ac:dyDescent="0.3">
      <c r="A459" t="s">
        <v>919</v>
      </c>
      <c r="B459" t="s">
        <v>5</v>
      </c>
      <c r="C459" t="s">
        <v>920</v>
      </c>
      <c r="D459" t="str">
        <f>HYPERLINK("https://talan.bank.gov.ua/get-user-certificate/eNX2sv2GClBWarbV_R68","Завантажити сертифікат")</f>
        <v>Завантажити сертифікат</v>
      </c>
    </row>
    <row r="460" spans="1:4" x14ac:dyDescent="0.3">
      <c r="A460" t="s">
        <v>921</v>
      </c>
      <c r="B460" t="s">
        <v>5</v>
      </c>
      <c r="C460" t="s">
        <v>922</v>
      </c>
      <c r="D460" t="str">
        <f>HYPERLINK("https://talan.bank.gov.ua/get-user-certificate/eNX2sqgY2zig1rfCaP2c","Завантажити сертифікат")</f>
        <v>Завантажити сертифікат</v>
      </c>
    </row>
    <row r="461" spans="1:4" x14ac:dyDescent="0.3">
      <c r="A461" t="s">
        <v>923</v>
      </c>
      <c r="B461" t="s">
        <v>5</v>
      </c>
      <c r="C461" t="s">
        <v>924</v>
      </c>
      <c r="D461" t="str">
        <f>HYPERLINK("https://talan.bank.gov.ua/get-user-certificate/eNX2sMbwTHTxfzV_RU5K","Завантажити сертифікат")</f>
        <v>Завантажити сертифікат</v>
      </c>
    </row>
    <row r="462" spans="1:4" x14ac:dyDescent="0.3">
      <c r="A462" t="s">
        <v>925</v>
      </c>
      <c r="B462" t="s">
        <v>5</v>
      </c>
      <c r="C462" t="s">
        <v>926</v>
      </c>
      <c r="D462" t="str">
        <f>HYPERLINK("https://talan.bank.gov.ua/get-user-certificate/eNX2sX_LSjtBEPF1LJMR","Завантажити сертифікат")</f>
        <v>Завантажити сертифікат</v>
      </c>
    </row>
    <row r="463" spans="1:4" x14ac:dyDescent="0.3">
      <c r="A463" t="s">
        <v>927</v>
      </c>
      <c r="B463" t="s">
        <v>5</v>
      </c>
      <c r="C463" t="s">
        <v>928</v>
      </c>
      <c r="D463" t="str">
        <f>HYPERLINK("https://talan.bank.gov.ua/get-user-certificate/eNX2sIx2HwRlhVTpMVko","Завантажити сертифікат")</f>
        <v>Завантажити сертифікат</v>
      </c>
    </row>
    <row r="464" spans="1:4" x14ac:dyDescent="0.3">
      <c r="A464" t="s">
        <v>929</v>
      </c>
      <c r="B464" t="s">
        <v>5</v>
      </c>
      <c r="C464" t="s">
        <v>930</v>
      </c>
      <c r="D464" t="str">
        <f>HYPERLINK("https://talan.bank.gov.ua/get-user-certificate/eNX2sx9R8VVr46Y3BaXm","Завантажити сертифікат")</f>
        <v>Завантажити сертифікат</v>
      </c>
    </row>
    <row r="465" spans="1:4" x14ac:dyDescent="0.3">
      <c r="A465" t="s">
        <v>931</v>
      </c>
      <c r="B465" t="s">
        <v>5</v>
      </c>
      <c r="C465" t="s">
        <v>932</v>
      </c>
      <c r="D465" t="str">
        <f>HYPERLINK("https://talan.bank.gov.ua/get-user-certificate/eNX2s9-UTa177Dy_E7bG","Завантажити сертифікат")</f>
        <v>Завантажити сертифікат</v>
      </c>
    </row>
    <row r="466" spans="1:4" x14ac:dyDescent="0.3">
      <c r="A466" t="s">
        <v>933</v>
      </c>
      <c r="B466" t="s">
        <v>5</v>
      </c>
      <c r="C466" t="s">
        <v>934</v>
      </c>
      <c r="D466" t="str">
        <f>HYPERLINK("https://talan.bank.gov.ua/get-user-certificate/eNX2sR1pa8qHJo5ElwrQ","Завантажити сертифікат")</f>
        <v>Завантажити сертифікат</v>
      </c>
    </row>
    <row r="467" spans="1:4" x14ac:dyDescent="0.3">
      <c r="A467" t="s">
        <v>935</v>
      </c>
      <c r="B467" t="s">
        <v>5</v>
      </c>
      <c r="C467" t="s">
        <v>936</v>
      </c>
      <c r="D467" t="str">
        <f>HYPERLINK("https://talan.bank.gov.ua/get-user-certificate/eNX2sxnweosOIwqmjmqe","Завантажити сертифікат")</f>
        <v>Завантажити сертифікат</v>
      </c>
    </row>
    <row r="468" spans="1:4" x14ac:dyDescent="0.3">
      <c r="A468" t="s">
        <v>937</v>
      </c>
      <c r="B468" t="s">
        <v>5</v>
      </c>
      <c r="C468" t="s">
        <v>938</v>
      </c>
      <c r="D468" t="str">
        <f>HYPERLINK("https://talan.bank.gov.ua/get-user-certificate/eNX2s7Ck5PA20V9TSQZE","Завантажити сертифікат")</f>
        <v>Завантажити сертифікат</v>
      </c>
    </row>
    <row r="469" spans="1:4" x14ac:dyDescent="0.3">
      <c r="A469" t="s">
        <v>939</v>
      </c>
      <c r="B469" t="s">
        <v>5</v>
      </c>
      <c r="C469" t="s">
        <v>940</v>
      </c>
      <c r="D469" t="str">
        <f>HYPERLINK("https://talan.bank.gov.ua/get-user-certificate/eNX2sYn7dERNce3xqFaI","Завантажити сертифікат")</f>
        <v>Завантажити сертифікат</v>
      </c>
    </row>
    <row r="470" spans="1:4" x14ac:dyDescent="0.3">
      <c r="A470" t="s">
        <v>941</v>
      </c>
      <c r="B470" t="s">
        <v>5</v>
      </c>
      <c r="C470" t="s">
        <v>942</v>
      </c>
      <c r="D470" t="str">
        <f>HYPERLINK("https://talan.bank.gov.ua/get-user-certificate/eNX2sKOkhrPBabC-DcKz","Завантажити сертифікат")</f>
        <v>Завантажити сертифікат</v>
      </c>
    </row>
    <row r="471" spans="1:4" x14ac:dyDescent="0.3">
      <c r="A471" t="s">
        <v>943</v>
      </c>
      <c r="B471" t="s">
        <v>5</v>
      </c>
      <c r="C471" t="s">
        <v>944</v>
      </c>
      <c r="D471" t="str">
        <f>HYPERLINK("https://talan.bank.gov.ua/get-user-certificate/eNX2s2pUN7bFDtOtuuc4","Завантажити сертифікат")</f>
        <v>Завантажити сертифікат</v>
      </c>
    </row>
    <row r="472" spans="1:4" x14ac:dyDescent="0.3">
      <c r="A472" t="s">
        <v>945</v>
      </c>
      <c r="B472" t="s">
        <v>5</v>
      </c>
      <c r="C472" t="s">
        <v>946</v>
      </c>
      <c r="D472" t="str">
        <f>HYPERLINK("https://talan.bank.gov.ua/get-user-certificate/eNX2swcY9TAEbUcEwSea","Завантажити сертифікат")</f>
        <v>Завантажити сертифікат</v>
      </c>
    </row>
    <row r="473" spans="1:4" x14ac:dyDescent="0.3">
      <c r="A473" t="s">
        <v>947</v>
      </c>
      <c r="B473" t="s">
        <v>5</v>
      </c>
      <c r="C473" t="s">
        <v>948</v>
      </c>
      <c r="D473" t="str">
        <f>HYPERLINK("https://talan.bank.gov.ua/get-user-certificate/eNX2sLWLviLBkpmuxszk","Завантажити сертифікат")</f>
        <v>Завантажити сертифікат</v>
      </c>
    </row>
    <row r="474" spans="1:4" x14ac:dyDescent="0.3">
      <c r="A474" t="s">
        <v>949</v>
      </c>
      <c r="B474" t="s">
        <v>5</v>
      </c>
      <c r="C474" t="s">
        <v>950</v>
      </c>
      <c r="D474" t="str">
        <f>HYPERLINK("https://talan.bank.gov.ua/get-user-certificate/eNX2s-4WTdD7Dg-1pCmY","Завантажити сертифікат")</f>
        <v>Завантажити сертифікат</v>
      </c>
    </row>
    <row r="475" spans="1:4" x14ac:dyDescent="0.3">
      <c r="A475" t="s">
        <v>951</v>
      </c>
      <c r="B475" t="s">
        <v>5</v>
      </c>
      <c r="C475" t="s">
        <v>952</v>
      </c>
      <c r="D475" t="str">
        <f>HYPERLINK("https://talan.bank.gov.ua/get-user-certificate/eNX2sL18qwW-UNb19y26","Завантажити сертифікат")</f>
        <v>Завантажити сертифікат</v>
      </c>
    </row>
    <row r="476" spans="1:4" x14ac:dyDescent="0.3">
      <c r="A476" t="s">
        <v>953</v>
      </c>
      <c r="B476" t="s">
        <v>5</v>
      </c>
      <c r="C476" t="s">
        <v>954</v>
      </c>
      <c r="D476" t="str">
        <f>HYPERLINK("https://talan.bank.gov.ua/get-user-certificate/eNX2sZauhA2btGak_yvj","Завантажити сертифікат")</f>
        <v>Завантажити сертифікат</v>
      </c>
    </row>
    <row r="477" spans="1:4" x14ac:dyDescent="0.3">
      <c r="A477" t="s">
        <v>955</v>
      </c>
      <c r="B477" t="s">
        <v>5</v>
      </c>
      <c r="C477" t="s">
        <v>956</v>
      </c>
      <c r="D477" t="str">
        <f>HYPERLINK("https://talan.bank.gov.ua/get-user-certificate/eNX2sVseUX45aUizZlPO","Завантажити сертифікат")</f>
        <v>Завантажити сертифікат</v>
      </c>
    </row>
    <row r="478" spans="1:4" x14ac:dyDescent="0.3">
      <c r="A478" t="s">
        <v>957</v>
      </c>
      <c r="B478" t="s">
        <v>5</v>
      </c>
      <c r="C478" t="s">
        <v>958</v>
      </c>
      <c r="D478" t="str">
        <f>HYPERLINK("https://talan.bank.gov.ua/get-user-certificate/eNX2stTU0i8bEW698TNO","Завантажити сертифікат")</f>
        <v>Завантажити сертифікат</v>
      </c>
    </row>
    <row r="479" spans="1:4" x14ac:dyDescent="0.3">
      <c r="A479" t="s">
        <v>959</v>
      </c>
      <c r="B479" t="s">
        <v>5</v>
      </c>
      <c r="C479" t="s">
        <v>960</v>
      </c>
      <c r="D479" t="str">
        <f>HYPERLINK("https://talan.bank.gov.ua/get-user-certificate/eNX2s1_vF8CBiSyg4Zey","Завантажити сертифікат")</f>
        <v>Завантажити сертифікат</v>
      </c>
    </row>
    <row r="480" spans="1:4" x14ac:dyDescent="0.3">
      <c r="A480" t="s">
        <v>961</v>
      </c>
      <c r="B480" t="s">
        <v>5</v>
      </c>
      <c r="C480" t="s">
        <v>962</v>
      </c>
      <c r="D480" t="str">
        <f>HYPERLINK("https://talan.bank.gov.ua/get-user-certificate/eNX2st_1EJOxB0Gtz27E","Завантажити сертифікат")</f>
        <v>Завантажити сертифікат</v>
      </c>
    </row>
    <row r="481" spans="1:4" x14ac:dyDescent="0.3">
      <c r="A481" t="s">
        <v>963</v>
      </c>
      <c r="B481" t="s">
        <v>5</v>
      </c>
      <c r="C481" t="s">
        <v>964</v>
      </c>
      <c r="D481" t="str">
        <f>HYPERLINK("https://talan.bank.gov.ua/get-user-certificate/eNX2sadpPyr-Hn2wdRU3","Завантажити сертифікат")</f>
        <v>Завантажити сертифікат</v>
      </c>
    </row>
    <row r="482" spans="1:4" x14ac:dyDescent="0.3">
      <c r="A482" t="s">
        <v>965</v>
      </c>
      <c r="B482" t="s">
        <v>5</v>
      </c>
      <c r="C482" t="s">
        <v>966</v>
      </c>
      <c r="D482" t="str">
        <f>HYPERLINK("https://talan.bank.gov.ua/get-user-certificate/eNX2ssZEbd-pCxG4AfdO","Завантажити сертифікат")</f>
        <v>Завантажити сертифікат</v>
      </c>
    </row>
    <row r="483" spans="1:4" x14ac:dyDescent="0.3">
      <c r="A483" t="s">
        <v>967</v>
      </c>
      <c r="B483" t="s">
        <v>5</v>
      </c>
      <c r="C483" t="s">
        <v>968</v>
      </c>
      <c r="D483" t="str">
        <f>HYPERLINK("https://talan.bank.gov.ua/get-user-certificate/eNX2s1VOGC6t3fQNv2Bi","Завантажити сертифікат")</f>
        <v>Завантажити сертифікат</v>
      </c>
    </row>
    <row r="484" spans="1:4" x14ac:dyDescent="0.3">
      <c r="A484" t="s">
        <v>969</v>
      </c>
      <c r="B484" t="s">
        <v>5</v>
      </c>
      <c r="C484" t="s">
        <v>970</v>
      </c>
      <c r="D484" t="str">
        <f>HYPERLINK("https://talan.bank.gov.ua/get-user-certificate/eNX2s2kQxhxDn7XRnyMV","Завантажити сертифікат")</f>
        <v>Завантажити сертифікат</v>
      </c>
    </row>
    <row r="485" spans="1:4" x14ac:dyDescent="0.3">
      <c r="A485" t="s">
        <v>971</v>
      </c>
      <c r="B485" t="s">
        <v>5</v>
      </c>
      <c r="C485" t="s">
        <v>972</v>
      </c>
      <c r="D485" t="str">
        <f>HYPERLINK("https://talan.bank.gov.ua/get-user-certificate/eNX2smJLdJL4tuL0W6D3","Завантажити сертифікат")</f>
        <v>Завантажити сертифікат</v>
      </c>
    </row>
    <row r="486" spans="1:4" x14ac:dyDescent="0.3">
      <c r="A486" t="s">
        <v>973</v>
      </c>
      <c r="B486" t="s">
        <v>5</v>
      </c>
      <c r="C486" t="s">
        <v>974</v>
      </c>
      <c r="D486" t="str">
        <f>HYPERLINK("https://talan.bank.gov.ua/get-user-certificate/eNX2sF021LkGplQFHhBr","Завантажити сертифікат")</f>
        <v>Завантажити сертифікат</v>
      </c>
    </row>
    <row r="487" spans="1:4" x14ac:dyDescent="0.3">
      <c r="A487" t="s">
        <v>975</v>
      </c>
      <c r="B487" t="s">
        <v>5</v>
      </c>
      <c r="C487" t="s">
        <v>976</v>
      </c>
      <c r="D487" t="str">
        <f>HYPERLINK("https://talan.bank.gov.ua/get-user-certificate/eNX2s8Yh25R0_x2jQBEP","Завантажити сертифікат")</f>
        <v>Завантажити сертифікат</v>
      </c>
    </row>
    <row r="488" spans="1:4" x14ac:dyDescent="0.3">
      <c r="A488" t="s">
        <v>977</v>
      </c>
      <c r="B488" t="s">
        <v>5</v>
      </c>
      <c r="C488" t="s">
        <v>978</v>
      </c>
      <c r="D488" t="str">
        <f>HYPERLINK("https://talan.bank.gov.ua/get-user-certificate/eNX2syJqNKJFsECCyNA7","Завантажити сертифікат")</f>
        <v>Завантажити сертифікат</v>
      </c>
    </row>
    <row r="489" spans="1:4" x14ac:dyDescent="0.3">
      <c r="A489" t="s">
        <v>979</v>
      </c>
      <c r="B489" t="s">
        <v>5</v>
      </c>
      <c r="C489" t="s">
        <v>980</v>
      </c>
      <c r="D489" t="str">
        <f>HYPERLINK("https://talan.bank.gov.ua/get-user-certificate/eNX2sWnN2FWSbtkicXe0","Завантажити сертифікат")</f>
        <v>Завантажити сертифікат</v>
      </c>
    </row>
    <row r="490" spans="1:4" x14ac:dyDescent="0.3">
      <c r="A490" t="s">
        <v>981</v>
      </c>
      <c r="B490" t="s">
        <v>5</v>
      </c>
      <c r="C490" t="s">
        <v>982</v>
      </c>
      <c r="D490" t="str">
        <f>HYPERLINK("https://talan.bank.gov.ua/get-user-certificate/eNX2s2kDbkT3otsSpuMc","Завантажити сертифікат")</f>
        <v>Завантажити сертифікат</v>
      </c>
    </row>
    <row r="491" spans="1:4" x14ac:dyDescent="0.3">
      <c r="A491" t="s">
        <v>983</v>
      </c>
      <c r="B491" t="s">
        <v>5</v>
      </c>
      <c r="C491" t="s">
        <v>984</v>
      </c>
      <c r="D491" t="str">
        <f>HYPERLINK("https://talan.bank.gov.ua/get-user-certificate/eNX2s4InbEgn1gJJMbjo","Завантажити сертифікат")</f>
        <v>Завантажити сертифікат</v>
      </c>
    </row>
    <row r="492" spans="1:4" x14ac:dyDescent="0.3">
      <c r="A492" t="s">
        <v>985</v>
      </c>
      <c r="B492" t="s">
        <v>5</v>
      </c>
      <c r="C492" t="s">
        <v>986</v>
      </c>
      <c r="D492" t="str">
        <f>HYPERLINK("https://talan.bank.gov.ua/get-user-certificate/eNX2sx1_T-0_mp574G9p","Завантажити сертифікат")</f>
        <v>Завантажити сертифікат</v>
      </c>
    </row>
    <row r="493" spans="1:4" x14ac:dyDescent="0.3">
      <c r="A493" t="s">
        <v>987</v>
      </c>
      <c r="B493" t="s">
        <v>5</v>
      </c>
      <c r="C493" t="s">
        <v>988</v>
      </c>
      <c r="D493" t="str">
        <f>HYPERLINK("https://talan.bank.gov.ua/get-user-certificate/eNX2sJz008FqKlCZvZZk","Завантажити сертифікат")</f>
        <v>Завантажити сертифікат</v>
      </c>
    </row>
    <row r="494" spans="1:4" x14ac:dyDescent="0.3">
      <c r="A494" t="s">
        <v>989</v>
      </c>
      <c r="B494" t="s">
        <v>5</v>
      </c>
      <c r="C494" t="s">
        <v>990</v>
      </c>
      <c r="D494" t="str">
        <f>HYPERLINK("https://talan.bank.gov.ua/get-user-certificate/eNX2srO5IrJ-RXSvO9Eo","Завантажити сертифікат")</f>
        <v>Завантажити сертифікат</v>
      </c>
    </row>
    <row r="495" spans="1:4" x14ac:dyDescent="0.3">
      <c r="A495" t="s">
        <v>991</v>
      </c>
      <c r="B495" t="s">
        <v>5</v>
      </c>
      <c r="C495" t="s">
        <v>992</v>
      </c>
      <c r="D495" t="str">
        <f>HYPERLINK("https://talan.bank.gov.ua/get-user-certificate/eNX2sLTcxD9KOKkdQ9_s","Завантажити сертифікат")</f>
        <v>Завантажити сертифікат</v>
      </c>
    </row>
    <row r="496" spans="1:4" x14ac:dyDescent="0.3">
      <c r="A496" t="s">
        <v>993</v>
      </c>
      <c r="B496" t="s">
        <v>5</v>
      </c>
      <c r="C496" t="s">
        <v>994</v>
      </c>
      <c r="D496" t="str">
        <f>HYPERLINK("https://talan.bank.gov.ua/get-user-certificate/eNX2sEBc-c39GLpU3fmz","Завантажити сертифікат")</f>
        <v>Завантажити сертифікат</v>
      </c>
    </row>
    <row r="497" spans="1:4" x14ac:dyDescent="0.3">
      <c r="A497" t="s">
        <v>995</v>
      </c>
      <c r="B497" t="s">
        <v>5</v>
      </c>
      <c r="C497" t="s">
        <v>996</v>
      </c>
      <c r="D497" t="str">
        <f>HYPERLINK("https://talan.bank.gov.ua/get-user-certificate/eNX2srN0la0bgzZm98Gx","Завантажити сертифікат")</f>
        <v>Завантажити сертифікат</v>
      </c>
    </row>
    <row r="498" spans="1:4" x14ac:dyDescent="0.3">
      <c r="A498" t="s">
        <v>997</v>
      </c>
      <c r="B498" t="s">
        <v>5</v>
      </c>
      <c r="C498" t="s">
        <v>998</v>
      </c>
      <c r="D498" t="str">
        <f>HYPERLINK("https://talan.bank.gov.ua/get-user-certificate/eNX2sZVbF7uXCW9GdmF0","Завантажити сертифікат")</f>
        <v>Завантажити сертифікат</v>
      </c>
    </row>
    <row r="499" spans="1:4" x14ac:dyDescent="0.3">
      <c r="A499" t="s">
        <v>999</v>
      </c>
      <c r="B499" t="s">
        <v>5</v>
      </c>
      <c r="C499" t="s">
        <v>1000</v>
      </c>
      <c r="D499" t="str">
        <f>HYPERLINK("https://talan.bank.gov.ua/get-user-certificate/eNX2sUxkSNRon8_fo_lg","Завантажити сертифікат")</f>
        <v>Завантажити сертифікат</v>
      </c>
    </row>
    <row r="500" spans="1:4" x14ac:dyDescent="0.3">
      <c r="A500" t="s">
        <v>1001</v>
      </c>
      <c r="B500" t="s">
        <v>5</v>
      </c>
      <c r="C500" t="s">
        <v>1002</v>
      </c>
      <c r="D500" t="str">
        <f>HYPERLINK("https://talan.bank.gov.ua/get-user-certificate/eNX2sEzRl1RrAUVeTWBr","Завантажити сертифікат")</f>
        <v>Завантажити сертифікат</v>
      </c>
    </row>
    <row r="501" spans="1:4" x14ac:dyDescent="0.3">
      <c r="A501" t="s">
        <v>1003</v>
      </c>
      <c r="B501" t="s">
        <v>5</v>
      </c>
      <c r="C501" t="s">
        <v>1004</v>
      </c>
      <c r="D501" t="str">
        <f>HYPERLINK("https://talan.bank.gov.ua/get-user-certificate/eNX2sYc29s84-ckZQ05k","Завантажити сертифікат")</f>
        <v>Завантажити сертифікат</v>
      </c>
    </row>
    <row r="502" spans="1:4" x14ac:dyDescent="0.3">
      <c r="A502" t="s">
        <v>1005</v>
      </c>
      <c r="B502" t="s">
        <v>5</v>
      </c>
      <c r="C502" t="s">
        <v>1006</v>
      </c>
      <c r="D502" t="str">
        <f>HYPERLINK("https://talan.bank.gov.ua/get-user-certificate/eNX2sLW0zDwzh42fS6bT","Завантажити сертифікат")</f>
        <v>Завантажити сертифікат</v>
      </c>
    </row>
    <row r="503" spans="1:4" x14ac:dyDescent="0.3">
      <c r="A503" t="s">
        <v>1007</v>
      </c>
      <c r="B503" t="s">
        <v>5</v>
      </c>
      <c r="C503" t="s">
        <v>1008</v>
      </c>
      <c r="D503" t="str">
        <f>HYPERLINK("https://talan.bank.gov.ua/get-user-certificate/eNX2sF8mW1XFkJ7qxaWt","Завантажити сертифікат")</f>
        <v>Завантажити сертифікат</v>
      </c>
    </row>
    <row r="504" spans="1:4" x14ac:dyDescent="0.3">
      <c r="A504" t="s">
        <v>1009</v>
      </c>
      <c r="B504" t="s">
        <v>5</v>
      </c>
      <c r="C504" t="s">
        <v>1010</v>
      </c>
      <c r="D504" t="str">
        <f>HYPERLINK("https://talan.bank.gov.ua/get-user-certificate/eNX2s-xyNgik9FkJg7si","Завантажити сертифікат")</f>
        <v>Завантажити сертифікат</v>
      </c>
    </row>
    <row r="505" spans="1:4" x14ac:dyDescent="0.3">
      <c r="A505" t="s">
        <v>1011</v>
      </c>
      <c r="B505" t="s">
        <v>5</v>
      </c>
      <c r="C505" t="s">
        <v>1012</v>
      </c>
      <c r="D505" t="str">
        <f>HYPERLINK("https://talan.bank.gov.ua/get-user-certificate/eNX2sXTUjlXtkFYKyvKV","Завантажити сертифікат")</f>
        <v>Завантажити сертифікат</v>
      </c>
    </row>
    <row r="506" spans="1:4" x14ac:dyDescent="0.3">
      <c r="A506" t="s">
        <v>1013</v>
      </c>
      <c r="B506" t="s">
        <v>5</v>
      </c>
      <c r="C506" t="s">
        <v>1014</v>
      </c>
      <c r="D506" t="str">
        <f>HYPERLINK("https://talan.bank.gov.ua/get-user-certificate/eNX2sjnMg4PIhDg0gVI5","Завантажити сертифікат")</f>
        <v>Завантажити сертифікат</v>
      </c>
    </row>
    <row r="507" spans="1:4" x14ac:dyDescent="0.3">
      <c r="A507" t="s">
        <v>1015</v>
      </c>
      <c r="B507" t="s">
        <v>5</v>
      </c>
      <c r="C507" t="s">
        <v>1016</v>
      </c>
      <c r="D507" t="str">
        <f>HYPERLINK("https://talan.bank.gov.ua/get-user-certificate/eNX2svCZPzfq_pYs7-G8","Завантажити сертифікат")</f>
        <v>Завантажити сертифікат</v>
      </c>
    </row>
    <row r="508" spans="1:4" x14ac:dyDescent="0.3">
      <c r="A508" t="s">
        <v>1017</v>
      </c>
      <c r="B508" t="s">
        <v>5</v>
      </c>
      <c r="C508" t="s">
        <v>1018</v>
      </c>
      <c r="D508" t="str">
        <f>HYPERLINK("https://talan.bank.gov.ua/get-user-certificate/eNX2spoURNMi9z94aZDx","Завантажити сертифікат")</f>
        <v>Завантажити сертифікат</v>
      </c>
    </row>
    <row r="509" spans="1:4" x14ac:dyDescent="0.3">
      <c r="A509" t="s">
        <v>1019</v>
      </c>
      <c r="B509" t="s">
        <v>5</v>
      </c>
      <c r="C509" t="s">
        <v>1020</v>
      </c>
      <c r="D509" t="str">
        <f>HYPERLINK("https://talan.bank.gov.ua/get-user-certificate/eNX2sD8f7kfE8_aXmmZK","Завантажити сертифікат")</f>
        <v>Завантажити сертифікат</v>
      </c>
    </row>
    <row r="510" spans="1:4" x14ac:dyDescent="0.3">
      <c r="A510" t="s">
        <v>1021</v>
      </c>
      <c r="B510" t="s">
        <v>5</v>
      </c>
      <c r="C510" t="s">
        <v>1022</v>
      </c>
      <c r="D510" t="str">
        <f>HYPERLINK("https://talan.bank.gov.ua/get-user-certificate/eNX2sgB5Ti3DZdR1LQ6a","Завантажити сертифікат")</f>
        <v>Завантажити сертифікат</v>
      </c>
    </row>
    <row r="511" spans="1:4" x14ac:dyDescent="0.3">
      <c r="A511" t="s">
        <v>1023</v>
      </c>
      <c r="B511" t="s">
        <v>5</v>
      </c>
      <c r="C511" t="s">
        <v>1024</v>
      </c>
      <c r="D511" t="str">
        <f>HYPERLINK("https://talan.bank.gov.ua/get-user-certificate/eNX2syqnlVPz4tn9Bar7","Завантажити сертифікат")</f>
        <v>Завантажити сертифікат</v>
      </c>
    </row>
    <row r="512" spans="1:4" x14ac:dyDescent="0.3">
      <c r="A512" t="s">
        <v>1025</v>
      </c>
      <c r="B512" t="s">
        <v>5</v>
      </c>
      <c r="C512" t="s">
        <v>1026</v>
      </c>
      <c r="D512" t="str">
        <f>HYPERLINK("https://talan.bank.gov.ua/get-user-certificate/eNX2sW1v0EUaQ-mc9xAg","Завантажити сертифікат")</f>
        <v>Завантажити сертифікат</v>
      </c>
    </row>
    <row r="513" spans="1:4" x14ac:dyDescent="0.3">
      <c r="A513" t="s">
        <v>1027</v>
      </c>
      <c r="B513" t="s">
        <v>5</v>
      </c>
      <c r="C513" t="s">
        <v>1028</v>
      </c>
      <c r="D513" t="str">
        <f>HYPERLINK("https://talan.bank.gov.ua/get-user-certificate/eNX2sv41jxq9tIxStfDf","Завантажити сертифікат")</f>
        <v>Завантажити сертифікат</v>
      </c>
    </row>
    <row r="514" spans="1:4" x14ac:dyDescent="0.3">
      <c r="A514" t="s">
        <v>1029</v>
      </c>
      <c r="B514" t="s">
        <v>5</v>
      </c>
      <c r="C514" t="s">
        <v>1030</v>
      </c>
      <c r="D514" t="str">
        <f>HYPERLINK("https://talan.bank.gov.ua/get-user-certificate/eNX2sHaBNfchfBPI3kQZ","Завантажити сертифікат")</f>
        <v>Завантажити сертифікат</v>
      </c>
    </row>
    <row r="515" spans="1:4" x14ac:dyDescent="0.3">
      <c r="A515" t="s">
        <v>1031</v>
      </c>
      <c r="B515" t="s">
        <v>5</v>
      </c>
      <c r="C515" t="s">
        <v>1032</v>
      </c>
      <c r="D515" t="str">
        <f>HYPERLINK("https://talan.bank.gov.ua/get-user-certificate/eNX2s4VOsu5Exn-Kc8gr","Завантажити сертифікат")</f>
        <v>Завантажити сертифікат</v>
      </c>
    </row>
    <row r="516" spans="1:4" x14ac:dyDescent="0.3">
      <c r="A516" t="s">
        <v>1033</v>
      </c>
      <c r="B516" t="s">
        <v>5</v>
      </c>
      <c r="C516" t="s">
        <v>1034</v>
      </c>
      <c r="D516" t="str">
        <f>HYPERLINK("https://talan.bank.gov.ua/get-user-certificate/eNX2sM21nw7p_5KRiu83","Завантажити сертифікат")</f>
        <v>Завантажити сертифікат</v>
      </c>
    </row>
    <row r="517" spans="1:4" x14ac:dyDescent="0.3">
      <c r="A517" t="s">
        <v>1035</v>
      </c>
      <c r="B517" t="s">
        <v>5</v>
      </c>
      <c r="C517" t="s">
        <v>1036</v>
      </c>
      <c r="D517" t="str">
        <f>HYPERLINK("https://talan.bank.gov.ua/get-user-certificate/eNX2srSPgC-YpGCo9XZG","Завантажити сертифікат")</f>
        <v>Завантажити сертифікат</v>
      </c>
    </row>
    <row r="518" spans="1:4" x14ac:dyDescent="0.3">
      <c r="A518" t="s">
        <v>1037</v>
      </c>
      <c r="B518" t="s">
        <v>5</v>
      </c>
      <c r="C518" t="s">
        <v>1038</v>
      </c>
      <c r="D518" t="str">
        <f>HYPERLINK("https://talan.bank.gov.ua/get-user-certificate/eNX2sCBvUD2Xf5lKH-zE","Завантажити сертифікат")</f>
        <v>Завантажити сертифікат</v>
      </c>
    </row>
    <row r="519" spans="1:4" x14ac:dyDescent="0.3">
      <c r="A519" t="s">
        <v>1039</v>
      </c>
      <c r="B519" t="s">
        <v>5</v>
      </c>
      <c r="C519" t="s">
        <v>1040</v>
      </c>
      <c r="D519" t="str">
        <f>HYPERLINK("https://talan.bank.gov.ua/get-user-certificate/eNX2ss43hLvebmwMmr2A","Завантажити сертифікат")</f>
        <v>Завантажити сертифікат</v>
      </c>
    </row>
    <row r="520" spans="1:4" x14ac:dyDescent="0.3">
      <c r="A520" t="s">
        <v>1041</v>
      </c>
      <c r="B520" t="s">
        <v>5</v>
      </c>
      <c r="C520" t="s">
        <v>1042</v>
      </c>
      <c r="D520" t="str">
        <f>HYPERLINK("https://talan.bank.gov.ua/get-user-certificate/eNX2speK1pMbVv-7h5jH","Завантажити сертифікат")</f>
        <v>Завантажити сертифікат</v>
      </c>
    </row>
    <row r="521" spans="1:4" x14ac:dyDescent="0.3">
      <c r="A521" t="s">
        <v>1043</v>
      </c>
      <c r="B521" t="s">
        <v>5</v>
      </c>
      <c r="C521" t="s">
        <v>1044</v>
      </c>
      <c r="D521" t="str">
        <f>HYPERLINK("https://talan.bank.gov.ua/get-user-certificate/eNX2seHfTGB08RAnTEZE","Завантажити сертифікат")</f>
        <v>Завантажити сертифікат</v>
      </c>
    </row>
    <row r="522" spans="1:4" x14ac:dyDescent="0.3">
      <c r="A522" t="s">
        <v>1045</v>
      </c>
      <c r="B522" t="s">
        <v>5</v>
      </c>
      <c r="C522" t="s">
        <v>1046</v>
      </c>
      <c r="D522" t="str">
        <f>HYPERLINK("https://talan.bank.gov.ua/get-user-certificate/eNX2sJh2NNr7v5zA1swt","Завантажити сертифікат")</f>
        <v>Завантажити сертифікат</v>
      </c>
    </row>
    <row r="523" spans="1:4" x14ac:dyDescent="0.3">
      <c r="A523" t="s">
        <v>1047</v>
      </c>
      <c r="B523" t="s">
        <v>5</v>
      </c>
      <c r="C523" t="s">
        <v>1048</v>
      </c>
      <c r="D523" t="str">
        <f>HYPERLINK("https://talan.bank.gov.ua/get-user-certificate/eNX2suzgUQZf2qSFbFEa","Завантажити сертифікат")</f>
        <v>Завантажити сертифікат</v>
      </c>
    </row>
    <row r="524" spans="1:4" x14ac:dyDescent="0.3">
      <c r="A524" t="s">
        <v>1049</v>
      </c>
      <c r="B524" t="s">
        <v>5</v>
      </c>
      <c r="C524" t="s">
        <v>1050</v>
      </c>
      <c r="D524" t="str">
        <f>HYPERLINK("https://talan.bank.gov.ua/get-user-certificate/eNX2sqtweauexuWLK4To","Завантажити сертифікат")</f>
        <v>Завантажити сертифікат</v>
      </c>
    </row>
    <row r="525" spans="1:4" x14ac:dyDescent="0.3">
      <c r="A525" t="s">
        <v>1051</v>
      </c>
      <c r="B525" t="s">
        <v>5</v>
      </c>
      <c r="C525" t="s">
        <v>1052</v>
      </c>
      <c r="D525" t="str">
        <f>HYPERLINK("https://talan.bank.gov.ua/get-user-certificate/eNX2s5okJIfV1SKRXL5o","Завантажити сертифікат")</f>
        <v>Завантажити сертифікат</v>
      </c>
    </row>
    <row r="526" spans="1:4" x14ac:dyDescent="0.3">
      <c r="A526" t="s">
        <v>1053</v>
      </c>
      <c r="B526" t="s">
        <v>5</v>
      </c>
      <c r="C526" t="s">
        <v>1054</v>
      </c>
      <c r="D526" t="str">
        <f>HYPERLINK("https://talan.bank.gov.ua/get-user-certificate/eNX2sQNewBbXsl6_AL9C","Завантажити сертифікат")</f>
        <v>Завантажити сертифікат</v>
      </c>
    </row>
    <row r="527" spans="1:4" x14ac:dyDescent="0.3">
      <c r="A527" t="s">
        <v>1055</v>
      </c>
      <c r="B527" t="s">
        <v>5</v>
      </c>
      <c r="C527" t="s">
        <v>1056</v>
      </c>
      <c r="D527" t="str">
        <f>HYPERLINK("https://talan.bank.gov.ua/get-user-certificate/eNX2spjBruzuVq5klywW","Завантажити сертифікат")</f>
        <v>Завантажити сертифікат</v>
      </c>
    </row>
    <row r="528" spans="1:4" x14ac:dyDescent="0.3">
      <c r="A528" t="s">
        <v>1057</v>
      </c>
      <c r="B528" t="s">
        <v>5</v>
      </c>
      <c r="C528" t="s">
        <v>1058</v>
      </c>
      <c r="D528" t="str">
        <f>HYPERLINK("https://talan.bank.gov.ua/get-user-certificate/eNX2sYtbF4UiVheN4r5x","Завантажити сертифікат")</f>
        <v>Завантажити сертифікат</v>
      </c>
    </row>
    <row r="529" spans="1:4" x14ac:dyDescent="0.3">
      <c r="A529" t="s">
        <v>1059</v>
      </c>
      <c r="B529" t="s">
        <v>5</v>
      </c>
      <c r="C529" t="s">
        <v>1060</v>
      </c>
      <c r="D529" t="str">
        <f>HYPERLINK("https://talan.bank.gov.ua/get-user-certificate/eNX2s53ua5Twi1tKz83k","Завантажити сертифікат")</f>
        <v>Завантажити сертифікат</v>
      </c>
    </row>
    <row r="530" spans="1:4" x14ac:dyDescent="0.3">
      <c r="A530" t="s">
        <v>1061</v>
      </c>
      <c r="B530" t="s">
        <v>5</v>
      </c>
      <c r="C530" t="s">
        <v>1062</v>
      </c>
      <c r="D530" t="str">
        <f>HYPERLINK("https://talan.bank.gov.ua/get-user-certificate/eNX2sL_RBhxCdmFr50rH","Завантажити сертифікат")</f>
        <v>Завантажити сертифікат</v>
      </c>
    </row>
    <row r="531" spans="1:4" x14ac:dyDescent="0.3">
      <c r="A531" t="s">
        <v>1063</v>
      </c>
      <c r="B531" t="s">
        <v>5</v>
      </c>
      <c r="C531" t="s">
        <v>1064</v>
      </c>
      <c r="D531" t="str">
        <f>HYPERLINK("https://talan.bank.gov.ua/get-user-certificate/eNX2sQVSns2nsyyqf15y","Завантажити сертифікат")</f>
        <v>Завантажити сертифікат</v>
      </c>
    </row>
    <row r="532" spans="1:4" x14ac:dyDescent="0.3">
      <c r="A532" t="s">
        <v>1065</v>
      </c>
      <c r="B532" t="s">
        <v>5</v>
      </c>
      <c r="C532" t="s">
        <v>1066</v>
      </c>
      <c r="D532" t="str">
        <f>HYPERLINK("https://talan.bank.gov.ua/get-user-certificate/eNX2sveusM8eVMiKyys_","Завантажити сертифікат")</f>
        <v>Завантажити сертифікат</v>
      </c>
    </row>
    <row r="533" spans="1:4" x14ac:dyDescent="0.3">
      <c r="A533" t="s">
        <v>1067</v>
      </c>
      <c r="B533" t="s">
        <v>5</v>
      </c>
      <c r="C533" t="s">
        <v>1068</v>
      </c>
      <c r="D533" t="str">
        <f>HYPERLINK("https://talan.bank.gov.ua/get-user-certificate/eNX2srJcUX7bPbX4FcHg","Завантажити сертифікат")</f>
        <v>Завантажити сертифікат</v>
      </c>
    </row>
    <row r="534" spans="1:4" x14ac:dyDescent="0.3">
      <c r="A534" t="s">
        <v>1069</v>
      </c>
      <c r="B534" t="s">
        <v>5</v>
      </c>
      <c r="C534" t="s">
        <v>1070</v>
      </c>
      <c r="D534" t="str">
        <f>HYPERLINK("https://talan.bank.gov.ua/get-user-certificate/eNX2s78W9IlsX0z3YeXe","Завантажити сертифікат")</f>
        <v>Завантажити сертифікат</v>
      </c>
    </row>
    <row r="535" spans="1:4" x14ac:dyDescent="0.3">
      <c r="A535" t="s">
        <v>1071</v>
      </c>
      <c r="B535" t="s">
        <v>5</v>
      </c>
      <c r="C535" t="s">
        <v>1072</v>
      </c>
      <c r="D535" t="str">
        <f>HYPERLINK("https://talan.bank.gov.ua/get-user-certificate/eNX2szsA6r30F5yGEGGc","Завантажити сертифікат")</f>
        <v>Завантажити сертифікат</v>
      </c>
    </row>
    <row r="536" spans="1:4" x14ac:dyDescent="0.3">
      <c r="A536" t="s">
        <v>1073</v>
      </c>
      <c r="B536" t="s">
        <v>5</v>
      </c>
      <c r="C536" t="s">
        <v>1074</v>
      </c>
      <c r="D536" t="str">
        <f>HYPERLINK("https://talan.bank.gov.ua/get-user-certificate/eNX2sTZ5-4KEX64ch12e","Завантажити сертифікат")</f>
        <v>Завантажити сертифікат</v>
      </c>
    </row>
    <row r="537" spans="1:4" x14ac:dyDescent="0.3">
      <c r="A537" t="s">
        <v>1075</v>
      </c>
      <c r="B537" t="s">
        <v>5</v>
      </c>
      <c r="C537" t="s">
        <v>1076</v>
      </c>
      <c r="D537" t="str">
        <f>HYPERLINK("https://talan.bank.gov.ua/get-user-certificate/eNX2strks36TEBYVFvU7","Завантажити сертифікат")</f>
        <v>Завантажити сертифікат</v>
      </c>
    </row>
    <row r="538" spans="1:4" x14ac:dyDescent="0.3">
      <c r="A538" t="s">
        <v>1077</v>
      </c>
      <c r="B538" t="s">
        <v>5</v>
      </c>
      <c r="C538" t="s">
        <v>1078</v>
      </c>
      <c r="D538" t="str">
        <f>HYPERLINK("https://talan.bank.gov.ua/get-user-certificate/eNX2sEbsRqqEZM1k_0C9","Завантажити сертифікат")</f>
        <v>Завантажити сертифікат</v>
      </c>
    </row>
    <row r="539" spans="1:4" x14ac:dyDescent="0.3">
      <c r="A539" t="s">
        <v>1079</v>
      </c>
      <c r="B539" t="s">
        <v>5</v>
      </c>
      <c r="C539" t="s">
        <v>1080</v>
      </c>
      <c r="D539" t="str">
        <f>HYPERLINK("https://talan.bank.gov.ua/get-user-certificate/eNX2s27COSg7PjbFhrfw","Завантажити сертифікат")</f>
        <v>Завантажити сертифікат</v>
      </c>
    </row>
    <row r="540" spans="1:4" x14ac:dyDescent="0.3">
      <c r="A540" t="s">
        <v>1081</v>
      </c>
      <c r="B540" t="s">
        <v>5</v>
      </c>
      <c r="C540" t="s">
        <v>1082</v>
      </c>
      <c r="D540" t="str">
        <f>HYPERLINK("https://talan.bank.gov.ua/get-user-certificate/eNX2saCPQd6GN1btEFmI","Завантажити сертифікат")</f>
        <v>Завантажити сертифікат</v>
      </c>
    </row>
    <row r="541" spans="1:4" x14ac:dyDescent="0.3">
      <c r="A541" t="s">
        <v>1083</v>
      </c>
      <c r="B541" t="s">
        <v>5</v>
      </c>
      <c r="C541" t="s">
        <v>1084</v>
      </c>
      <c r="D541" t="str">
        <f>HYPERLINK("https://talan.bank.gov.ua/get-user-certificate/eNX2sbJenw9F9fqvpjvU","Завантажити сертифікат")</f>
        <v>Завантажити сертифікат</v>
      </c>
    </row>
    <row r="542" spans="1:4" x14ac:dyDescent="0.3">
      <c r="A542" t="s">
        <v>1085</v>
      </c>
      <c r="B542" t="s">
        <v>5</v>
      </c>
      <c r="C542" t="s">
        <v>1086</v>
      </c>
      <c r="D542" t="str">
        <f>HYPERLINK("https://talan.bank.gov.ua/get-user-certificate/eNX2sWVFGZYoV_IZgWA4","Завантажити сертифікат")</f>
        <v>Завантажити сертифікат</v>
      </c>
    </row>
    <row r="543" spans="1:4" x14ac:dyDescent="0.3">
      <c r="A543" t="s">
        <v>1087</v>
      </c>
      <c r="B543" t="s">
        <v>5</v>
      </c>
      <c r="C543" t="s">
        <v>1088</v>
      </c>
      <c r="D543" t="str">
        <f>HYPERLINK("https://talan.bank.gov.ua/get-user-certificate/eNX2sWe_bYiGC_kWRmR5","Завантажити сертифікат")</f>
        <v>Завантажити сертифікат</v>
      </c>
    </row>
    <row r="544" spans="1:4" x14ac:dyDescent="0.3">
      <c r="A544" t="s">
        <v>1089</v>
      </c>
      <c r="B544" t="s">
        <v>5</v>
      </c>
      <c r="C544" t="s">
        <v>1090</v>
      </c>
      <c r="D544" t="str">
        <f>HYPERLINK("https://talan.bank.gov.ua/get-user-certificate/eNX2s3KKp5VkiEqr-1va","Завантажити сертифікат")</f>
        <v>Завантажити сертифікат</v>
      </c>
    </row>
    <row r="545" spans="1:4" x14ac:dyDescent="0.3">
      <c r="A545" t="s">
        <v>1091</v>
      </c>
      <c r="B545" t="s">
        <v>5</v>
      </c>
      <c r="C545" t="s">
        <v>1092</v>
      </c>
      <c r="D545" t="str">
        <f>HYPERLINK("https://talan.bank.gov.ua/get-user-certificate/eNX2s2FGtii_CvKJ-P-v","Завантажити сертифікат")</f>
        <v>Завантажити сертифікат</v>
      </c>
    </row>
    <row r="546" spans="1:4" x14ac:dyDescent="0.3">
      <c r="A546" t="s">
        <v>1093</v>
      </c>
      <c r="B546" t="s">
        <v>5</v>
      </c>
      <c r="C546" t="s">
        <v>1094</v>
      </c>
      <c r="D546" t="str">
        <f>HYPERLINK("https://talan.bank.gov.ua/get-user-certificate/eNX2sHFcxy7Tm2fntQPF","Завантажити сертифікат")</f>
        <v>Завантажити сертифікат</v>
      </c>
    </row>
    <row r="547" spans="1:4" x14ac:dyDescent="0.3">
      <c r="A547" t="s">
        <v>1095</v>
      </c>
      <c r="B547" t="s">
        <v>5</v>
      </c>
      <c r="C547" t="s">
        <v>1096</v>
      </c>
      <c r="D547" t="str">
        <f>HYPERLINK("https://talan.bank.gov.ua/get-user-certificate/eNX2sRTN7pN1RST3TTbI","Завантажити сертифікат")</f>
        <v>Завантажити сертифікат</v>
      </c>
    </row>
    <row r="548" spans="1:4" x14ac:dyDescent="0.3">
      <c r="A548" t="s">
        <v>1097</v>
      </c>
      <c r="B548" t="s">
        <v>5</v>
      </c>
      <c r="C548" t="s">
        <v>1098</v>
      </c>
      <c r="D548" t="str">
        <f>HYPERLINK("https://talan.bank.gov.ua/get-user-certificate/eNX2sOg_a--Uvm58aDyE","Завантажити сертифікат")</f>
        <v>Завантажити сертифікат</v>
      </c>
    </row>
    <row r="549" spans="1:4" x14ac:dyDescent="0.3">
      <c r="A549" t="s">
        <v>1099</v>
      </c>
      <c r="B549" t="s">
        <v>5</v>
      </c>
      <c r="C549" t="s">
        <v>1100</v>
      </c>
      <c r="D549" t="str">
        <f>HYPERLINK("https://talan.bank.gov.ua/get-user-certificate/eNX2szPMqC3QvUzAO-1I","Завантажити сертифікат")</f>
        <v>Завантажити сертифікат</v>
      </c>
    </row>
    <row r="550" spans="1:4" x14ac:dyDescent="0.3">
      <c r="A550" t="s">
        <v>1101</v>
      </c>
      <c r="B550" t="s">
        <v>5</v>
      </c>
      <c r="C550" t="s">
        <v>1102</v>
      </c>
      <c r="D550" t="str">
        <f>HYPERLINK("https://talan.bank.gov.ua/get-user-certificate/eNX2sjoGAJmBR7fddsvB","Завантажити сертифікат")</f>
        <v>Завантажити сертифікат</v>
      </c>
    </row>
    <row r="551" spans="1:4" x14ac:dyDescent="0.3">
      <c r="A551" t="s">
        <v>1103</v>
      </c>
      <c r="B551" t="s">
        <v>5</v>
      </c>
      <c r="C551" t="s">
        <v>1104</v>
      </c>
      <c r="D551" t="str">
        <f>HYPERLINK("https://talan.bank.gov.ua/get-user-certificate/eNX2sAgMx1d0nXbZEI3N","Завантажити сертифікат")</f>
        <v>Завантажити сертифікат</v>
      </c>
    </row>
    <row r="552" spans="1:4" x14ac:dyDescent="0.3">
      <c r="A552" t="s">
        <v>1105</v>
      </c>
      <c r="B552" t="s">
        <v>5</v>
      </c>
      <c r="C552" t="s">
        <v>1106</v>
      </c>
      <c r="D552" t="str">
        <f>HYPERLINK("https://talan.bank.gov.ua/get-user-certificate/eNX2sPXeSoJswMXgyMDA","Завантажити сертифікат")</f>
        <v>Завантажити сертифікат</v>
      </c>
    </row>
    <row r="553" spans="1:4" x14ac:dyDescent="0.3">
      <c r="A553" t="s">
        <v>1107</v>
      </c>
      <c r="B553" t="s">
        <v>5</v>
      </c>
      <c r="C553" t="s">
        <v>1108</v>
      </c>
      <c r="D553" t="str">
        <f>HYPERLINK("https://talan.bank.gov.ua/get-user-certificate/eNX2slq7_p3dBHaWo3IV","Завантажити сертифікат")</f>
        <v>Завантажити сертифікат</v>
      </c>
    </row>
    <row r="554" spans="1:4" x14ac:dyDescent="0.3">
      <c r="A554" t="s">
        <v>1109</v>
      </c>
      <c r="B554" t="s">
        <v>5</v>
      </c>
      <c r="C554" t="s">
        <v>1110</v>
      </c>
      <c r="D554" t="str">
        <f>HYPERLINK("https://talan.bank.gov.ua/get-user-certificate/eNX2s9AQmEkyPLCQL5Wh","Завантажити сертифікат")</f>
        <v>Завантажити сертифікат</v>
      </c>
    </row>
    <row r="555" spans="1:4" x14ac:dyDescent="0.3">
      <c r="A555" t="s">
        <v>1111</v>
      </c>
      <c r="B555" t="s">
        <v>5</v>
      </c>
      <c r="C555" t="s">
        <v>1112</v>
      </c>
      <c r="D555" t="str">
        <f>HYPERLINK("https://talan.bank.gov.ua/get-user-certificate/eNX2sQaSFveb3GuROi8D","Завантажити сертифікат")</f>
        <v>Завантажити сертифікат</v>
      </c>
    </row>
    <row r="556" spans="1:4" x14ac:dyDescent="0.3">
      <c r="A556" t="s">
        <v>1113</v>
      </c>
      <c r="B556" t="s">
        <v>5</v>
      </c>
      <c r="C556" t="s">
        <v>1114</v>
      </c>
      <c r="D556" t="str">
        <f>HYPERLINK("https://talan.bank.gov.ua/get-user-certificate/eNX2sOC9mE_7eI63kMOx","Завантажити сертифікат")</f>
        <v>Завантажити сертифікат</v>
      </c>
    </row>
    <row r="557" spans="1:4" x14ac:dyDescent="0.3">
      <c r="A557" t="s">
        <v>1115</v>
      </c>
      <c r="B557" t="s">
        <v>5</v>
      </c>
      <c r="C557" t="s">
        <v>1116</v>
      </c>
      <c r="D557" t="str">
        <f>HYPERLINK("https://talan.bank.gov.ua/get-user-certificate/eNX2sytA5NKIs2mqmDkP","Завантажити сертифікат")</f>
        <v>Завантажити сертифікат</v>
      </c>
    </row>
    <row r="558" spans="1:4" x14ac:dyDescent="0.3">
      <c r="A558" t="s">
        <v>1117</v>
      </c>
      <c r="B558" t="s">
        <v>5</v>
      </c>
      <c r="C558" t="s">
        <v>1118</v>
      </c>
      <c r="D558" t="str">
        <f>HYPERLINK("https://talan.bank.gov.ua/get-user-certificate/eNX2s9ICEUcXU5bu6Qq5","Завантажити сертифікат")</f>
        <v>Завантажити сертифікат</v>
      </c>
    </row>
    <row r="559" spans="1:4" x14ac:dyDescent="0.3">
      <c r="A559" t="s">
        <v>1119</v>
      </c>
      <c r="B559" t="s">
        <v>5</v>
      </c>
      <c r="C559" t="s">
        <v>1120</v>
      </c>
      <c r="D559" t="str">
        <f>HYPERLINK("https://talan.bank.gov.ua/get-user-certificate/eNX2s5wFeJSdIWoFbFQr","Завантажити сертифікат")</f>
        <v>Завантажити сертифікат</v>
      </c>
    </row>
    <row r="560" spans="1:4" x14ac:dyDescent="0.3">
      <c r="A560" t="s">
        <v>1121</v>
      </c>
      <c r="B560" t="s">
        <v>5</v>
      </c>
      <c r="C560" t="s">
        <v>1122</v>
      </c>
      <c r="D560" t="str">
        <f>HYPERLINK("https://talan.bank.gov.ua/get-user-certificate/eNX2sP_aGziMEvfs9iUT","Завантажити сертифікат")</f>
        <v>Завантажити сертифікат</v>
      </c>
    </row>
    <row r="561" spans="1:4" x14ac:dyDescent="0.3">
      <c r="A561" t="s">
        <v>1123</v>
      </c>
      <c r="B561" t="s">
        <v>5</v>
      </c>
      <c r="C561" t="s">
        <v>1124</v>
      </c>
      <c r="D561" t="str">
        <f>HYPERLINK("https://talan.bank.gov.ua/get-user-certificate/eNX2sTS1K4ZTrLlF_Jdr","Завантажити сертифікат")</f>
        <v>Завантажити сертифікат</v>
      </c>
    </row>
    <row r="562" spans="1:4" x14ac:dyDescent="0.3">
      <c r="A562" t="s">
        <v>1125</v>
      </c>
      <c r="B562" t="s">
        <v>5</v>
      </c>
      <c r="C562" t="s">
        <v>1126</v>
      </c>
      <c r="D562" t="str">
        <f>HYPERLINK("https://talan.bank.gov.ua/get-user-certificate/eNX2s1vr-5yasMe29ct4","Завантажити сертифікат")</f>
        <v>Завантажити сертифікат</v>
      </c>
    </row>
    <row r="563" spans="1:4" x14ac:dyDescent="0.3">
      <c r="A563" t="s">
        <v>1127</v>
      </c>
      <c r="B563" t="s">
        <v>5</v>
      </c>
      <c r="C563" t="s">
        <v>1128</v>
      </c>
      <c r="D563" t="str">
        <f>HYPERLINK("https://talan.bank.gov.ua/get-user-certificate/eNX2sPXWE33dhksiw9kX","Завантажити сертифікат")</f>
        <v>Завантажити сертифікат</v>
      </c>
    </row>
    <row r="564" spans="1:4" x14ac:dyDescent="0.3">
      <c r="A564" t="s">
        <v>1129</v>
      </c>
      <c r="B564" t="s">
        <v>5</v>
      </c>
      <c r="C564" t="s">
        <v>1130</v>
      </c>
      <c r="D564" t="str">
        <f>HYPERLINK("https://talan.bank.gov.ua/get-user-certificate/eNX2svafCgYzAqfxcnGL","Завантажити сертифікат")</f>
        <v>Завантажити сертифікат</v>
      </c>
    </row>
    <row r="565" spans="1:4" x14ac:dyDescent="0.3">
      <c r="A565" t="s">
        <v>1131</v>
      </c>
      <c r="B565" t="s">
        <v>5</v>
      </c>
      <c r="C565" t="s">
        <v>1132</v>
      </c>
      <c r="D565" t="str">
        <f>HYPERLINK("https://talan.bank.gov.ua/get-user-certificate/eNX2sEIhZ-Bo-z0iQcJ2","Завантажити сертифікат")</f>
        <v>Завантажити сертифікат</v>
      </c>
    </row>
    <row r="566" spans="1:4" x14ac:dyDescent="0.3">
      <c r="A566" t="s">
        <v>1133</v>
      </c>
      <c r="B566" t="s">
        <v>5</v>
      </c>
      <c r="C566" t="s">
        <v>1134</v>
      </c>
      <c r="D566" t="str">
        <f>HYPERLINK("https://talan.bank.gov.ua/get-user-certificate/eNX2sT3LDmvU-ZdCqJu8","Завантажити сертифікат")</f>
        <v>Завантажити сертифікат</v>
      </c>
    </row>
    <row r="567" spans="1:4" x14ac:dyDescent="0.3">
      <c r="A567" t="s">
        <v>1135</v>
      </c>
      <c r="B567" t="s">
        <v>5</v>
      </c>
      <c r="C567" t="s">
        <v>1136</v>
      </c>
      <c r="D567" t="str">
        <f>HYPERLINK("https://talan.bank.gov.ua/get-user-certificate/eNX2sfccXam47NRyc5nb","Завантажити сертифікат")</f>
        <v>Завантажити сертифікат</v>
      </c>
    </row>
    <row r="568" spans="1:4" x14ac:dyDescent="0.3">
      <c r="A568" t="s">
        <v>1137</v>
      </c>
      <c r="B568" t="s">
        <v>5</v>
      </c>
      <c r="C568" t="s">
        <v>1138</v>
      </c>
      <c r="D568" t="str">
        <f>HYPERLINK("https://talan.bank.gov.ua/get-user-certificate/eNX2s749nU2JzvDexv3I","Завантажити сертифікат")</f>
        <v>Завантажити сертифікат</v>
      </c>
    </row>
    <row r="569" spans="1:4" x14ac:dyDescent="0.3">
      <c r="A569" t="s">
        <v>1139</v>
      </c>
      <c r="B569" t="s">
        <v>5</v>
      </c>
      <c r="C569" t="s">
        <v>1140</v>
      </c>
      <c r="D569" t="str">
        <f>HYPERLINK("https://talan.bank.gov.ua/get-user-certificate/eNX2sZJZHrVedTm_WpCN","Завантажити сертифікат")</f>
        <v>Завантажити сертифікат</v>
      </c>
    </row>
    <row r="570" spans="1:4" x14ac:dyDescent="0.3">
      <c r="A570" t="s">
        <v>1141</v>
      </c>
      <c r="B570" t="s">
        <v>5</v>
      </c>
      <c r="C570" t="s">
        <v>1142</v>
      </c>
      <c r="D570" t="str">
        <f>HYPERLINK("https://talan.bank.gov.ua/get-user-certificate/eNX2sNnztpp4DbRjmPes","Завантажити сертифікат")</f>
        <v>Завантажити сертифікат</v>
      </c>
    </row>
    <row r="571" spans="1:4" x14ac:dyDescent="0.3">
      <c r="A571" t="s">
        <v>1143</v>
      </c>
      <c r="B571" t="s">
        <v>5</v>
      </c>
      <c r="C571" t="s">
        <v>1144</v>
      </c>
      <c r="D571" t="str">
        <f>HYPERLINK("https://talan.bank.gov.ua/get-user-certificate/eNX2sJvlepfPVbo-2VAV","Завантажити сертифікат")</f>
        <v>Завантажити сертифікат</v>
      </c>
    </row>
    <row r="572" spans="1:4" x14ac:dyDescent="0.3">
      <c r="A572" t="s">
        <v>1145</v>
      </c>
      <c r="B572" t="s">
        <v>5</v>
      </c>
      <c r="C572" t="s">
        <v>1146</v>
      </c>
      <c r="D572" t="str">
        <f>HYPERLINK("https://talan.bank.gov.ua/get-user-certificate/eNX2sv9x5JQWDOPAbp__","Завантажити сертифікат")</f>
        <v>Завантажити сертифікат</v>
      </c>
    </row>
    <row r="573" spans="1:4" x14ac:dyDescent="0.3">
      <c r="A573" t="s">
        <v>1147</v>
      </c>
      <c r="B573" t="s">
        <v>5</v>
      </c>
      <c r="C573" t="s">
        <v>1148</v>
      </c>
      <c r="D573" t="str">
        <f>HYPERLINK("https://talan.bank.gov.ua/get-user-certificate/eNX2sPUMDr2YR5gF_80k","Завантажити сертифікат")</f>
        <v>Завантажити сертифікат</v>
      </c>
    </row>
    <row r="574" spans="1:4" x14ac:dyDescent="0.3">
      <c r="A574" t="s">
        <v>1149</v>
      </c>
      <c r="B574" t="s">
        <v>5</v>
      </c>
      <c r="C574" t="s">
        <v>1150</v>
      </c>
      <c r="D574" t="str">
        <f>HYPERLINK("https://talan.bank.gov.ua/get-user-certificate/eNX2sn7o-iSOlGKMsSV0","Завантажити сертифікат")</f>
        <v>Завантажити сертифікат</v>
      </c>
    </row>
    <row r="575" spans="1:4" x14ac:dyDescent="0.3">
      <c r="A575" t="s">
        <v>1151</v>
      </c>
      <c r="B575" t="s">
        <v>5</v>
      </c>
      <c r="C575" t="s">
        <v>1152</v>
      </c>
      <c r="D575" t="str">
        <f>HYPERLINK("https://talan.bank.gov.ua/get-user-certificate/eNX2sxYQsMU-F6RTyA_c","Завантажити сертифікат")</f>
        <v>Завантажити сертифікат</v>
      </c>
    </row>
    <row r="576" spans="1:4" x14ac:dyDescent="0.3">
      <c r="A576" t="s">
        <v>1153</v>
      </c>
      <c r="B576" t="s">
        <v>5</v>
      </c>
      <c r="C576" t="s">
        <v>1154</v>
      </c>
      <c r="D576" t="str">
        <f>HYPERLINK("https://talan.bank.gov.ua/get-user-certificate/eNX2s9TK5cjELlfcw73y","Завантажити сертифікат")</f>
        <v>Завантажити сертифікат</v>
      </c>
    </row>
    <row r="577" spans="1:4" x14ac:dyDescent="0.3">
      <c r="A577" t="s">
        <v>1155</v>
      </c>
      <c r="B577" t="s">
        <v>5</v>
      </c>
      <c r="C577" t="s">
        <v>1156</v>
      </c>
      <c r="D577" t="str">
        <f>HYPERLINK("https://talan.bank.gov.ua/get-user-certificate/eNX2smu_hsBMeaSvWinR","Завантажити сертифікат")</f>
        <v>Завантажити сертифікат</v>
      </c>
    </row>
    <row r="578" spans="1:4" x14ac:dyDescent="0.3">
      <c r="A578" t="s">
        <v>1157</v>
      </c>
      <c r="B578" t="s">
        <v>5</v>
      </c>
      <c r="C578" t="s">
        <v>1158</v>
      </c>
      <c r="D578" t="str">
        <f>HYPERLINK("https://talan.bank.gov.ua/get-user-certificate/eNX2sKcaVB1JmnCl6oK8","Завантажити сертифікат")</f>
        <v>Завантажити сертифікат</v>
      </c>
    </row>
    <row r="579" spans="1:4" x14ac:dyDescent="0.3">
      <c r="A579" t="s">
        <v>1159</v>
      </c>
      <c r="B579" t="s">
        <v>5</v>
      </c>
      <c r="C579" t="s">
        <v>1160</v>
      </c>
      <c r="D579" t="str">
        <f>HYPERLINK("https://talan.bank.gov.ua/get-user-certificate/eNX2shbg_6SEDwrTALrv","Завантажити сертифікат")</f>
        <v>Завантажити сертифікат</v>
      </c>
    </row>
    <row r="580" spans="1:4" x14ac:dyDescent="0.3">
      <c r="A580" t="s">
        <v>1161</v>
      </c>
      <c r="B580" t="s">
        <v>5</v>
      </c>
      <c r="C580" t="s">
        <v>1162</v>
      </c>
      <c r="D580" t="str">
        <f>HYPERLINK("https://talan.bank.gov.ua/get-user-certificate/eNX2sdf709Aig4HIVGQ2","Завантажити сертифікат")</f>
        <v>Завантажити сертифікат</v>
      </c>
    </row>
    <row r="581" spans="1:4" x14ac:dyDescent="0.3">
      <c r="A581" t="s">
        <v>1163</v>
      </c>
      <c r="B581" t="s">
        <v>5</v>
      </c>
      <c r="C581" t="s">
        <v>1164</v>
      </c>
      <c r="D581" t="str">
        <f>HYPERLINK("https://talan.bank.gov.ua/get-user-certificate/eNX2sjtMhIPFnxEOvqCG","Завантажити сертифікат")</f>
        <v>Завантажити сертифікат</v>
      </c>
    </row>
    <row r="582" spans="1:4" x14ac:dyDescent="0.3">
      <c r="A582" t="s">
        <v>1165</v>
      </c>
      <c r="B582" t="s">
        <v>5</v>
      </c>
      <c r="C582" t="s">
        <v>1166</v>
      </c>
      <c r="D582" t="str">
        <f>HYPERLINK("https://talan.bank.gov.ua/get-user-certificate/eNX2sFcxBQHajTPhHARG","Завантажити сертифікат")</f>
        <v>Завантажити сертифікат</v>
      </c>
    </row>
    <row r="583" spans="1:4" x14ac:dyDescent="0.3">
      <c r="A583" t="s">
        <v>1167</v>
      </c>
      <c r="B583" t="s">
        <v>5</v>
      </c>
      <c r="C583" t="s">
        <v>1168</v>
      </c>
      <c r="D583" t="str">
        <f>HYPERLINK("https://talan.bank.gov.ua/get-user-certificate/eNX2sgmyW6m5kpa7Qnsn","Завантажити сертифікат")</f>
        <v>Завантажити сертифікат</v>
      </c>
    </row>
    <row r="584" spans="1:4" x14ac:dyDescent="0.3">
      <c r="A584" t="s">
        <v>1169</v>
      </c>
      <c r="B584" t="s">
        <v>5</v>
      </c>
      <c r="C584" t="s">
        <v>1170</v>
      </c>
      <c r="D584" t="str">
        <f>HYPERLINK("https://talan.bank.gov.ua/get-user-certificate/eNX2ssNE8IG_jArQnTrv","Завантажити сертифікат")</f>
        <v>Завантажити сертифікат</v>
      </c>
    </row>
    <row r="585" spans="1:4" x14ac:dyDescent="0.3">
      <c r="A585" t="s">
        <v>1171</v>
      </c>
      <c r="B585" t="s">
        <v>5</v>
      </c>
      <c r="C585" t="s">
        <v>1172</v>
      </c>
      <c r="D585" t="str">
        <f>HYPERLINK("https://talan.bank.gov.ua/get-user-certificate/eNX2sZEJxyCa8b9qI90E","Завантажити сертифікат")</f>
        <v>Завантажити сертифікат</v>
      </c>
    </row>
    <row r="586" spans="1:4" x14ac:dyDescent="0.3">
      <c r="A586" t="s">
        <v>1173</v>
      </c>
      <c r="B586" t="s">
        <v>5</v>
      </c>
      <c r="C586" t="s">
        <v>1174</v>
      </c>
      <c r="D586" t="str">
        <f>HYPERLINK("https://talan.bank.gov.ua/get-user-certificate/eNX2smnnOD_g0-i_drTB","Завантажити сертифікат")</f>
        <v>Завантажити сертифікат</v>
      </c>
    </row>
    <row r="587" spans="1:4" x14ac:dyDescent="0.3">
      <c r="A587" t="s">
        <v>1175</v>
      </c>
      <c r="B587" t="s">
        <v>5</v>
      </c>
      <c r="C587" t="s">
        <v>1176</v>
      </c>
      <c r="D587" t="str">
        <f>HYPERLINK("https://talan.bank.gov.ua/get-user-certificate/eNX2soGR1JT-bAgC1dML","Завантажити сертифікат")</f>
        <v>Завантажити сертифікат</v>
      </c>
    </row>
    <row r="588" spans="1:4" x14ac:dyDescent="0.3">
      <c r="A588" t="s">
        <v>1177</v>
      </c>
      <c r="B588" t="s">
        <v>5</v>
      </c>
      <c r="C588" t="s">
        <v>1178</v>
      </c>
      <c r="D588" t="str">
        <f>HYPERLINK("https://talan.bank.gov.ua/get-user-certificate/eNX2s2CAYUU1FwsgksbF","Завантажити сертифікат")</f>
        <v>Завантажити сертифікат</v>
      </c>
    </row>
    <row r="589" spans="1:4" x14ac:dyDescent="0.3">
      <c r="A589" t="s">
        <v>1179</v>
      </c>
      <c r="B589" t="s">
        <v>5</v>
      </c>
      <c r="C589" t="s">
        <v>1180</v>
      </c>
      <c r="D589" t="str">
        <f>HYPERLINK("https://talan.bank.gov.ua/get-user-certificate/eNX2sanQHF9ly3h2DFD2","Завантажити сертифікат")</f>
        <v>Завантажити сертифікат</v>
      </c>
    </row>
    <row r="590" spans="1:4" x14ac:dyDescent="0.3">
      <c r="A590" t="s">
        <v>1181</v>
      </c>
      <c r="B590" t="s">
        <v>5</v>
      </c>
      <c r="C590" t="s">
        <v>1182</v>
      </c>
      <c r="D590" t="str">
        <f>HYPERLINK("https://talan.bank.gov.ua/get-user-certificate/eNX2swZOcsqPKwK7vZyl","Завантажити сертифікат")</f>
        <v>Завантажити сертифікат</v>
      </c>
    </row>
    <row r="591" spans="1:4" x14ac:dyDescent="0.3">
      <c r="A591" t="s">
        <v>1183</v>
      </c>
      <c r="B591" t="s">
        <v>5</v>
      </c>
      <c r="C591" t="s">
        <v>1184</v>
      </c>
      <c r="D591" t="str">
        <f>HYPERLINK("https://talan.bank.gov.ua/get-user-certificate/eNX2sOcZEsovnp_iRNTQ","Завантажити сертифікат")</f>
        <v>Завантажити сертифікат</v>
      </c>
    </row>
    <row r="592" spans="1:4" x14ac:dyDescent="0.3">
      <c r="A592" t="s">
        <v>1185</v>
      </c>
      <c r="B592" t="s">
        <v>5</v>
      </c>
      <c r="C592" t="s">
        <v>1186</v>
      </c>
      <c r="D592" t="str">
        <f>HYPERLINK("https://talan.bank.gov.ua/get-user-certificate/eNX2s93qg1LMU2P8pYS2","Завантажити сертифікат")</f>
        <v>Завантажити сертифікат</v>
      </c>
    </row>
    <row r="593" spans="1:4" x14ac:dyDescent="0.3">
      <c r="A593" t="s">
        <v>1187</v>
      </c>
      <c r="B593" t="s">
        <v>5</v>
      </c>
      <c r="C593" t="s">
        <v>1188</v>
      </c>
      <c r="D593" t="str">
        <f>HYPERLINK("https://talan.bank.gov.ua/get-user-certificate/eNX2sUto0MkoHunR2v2a","Завантажити сертифікат")</f>
        <v>Завантажити сертифікат</v>
      </c>
    </row>
    <row r="594" spans="1:4" x14ac:dyDescent="0.3">
      <c r="A594" t="s">
        <v>1189</v>
      </c>
      <c r="B594" t="s">
        <v>5</v>
      </c>
      <c r="C594" t="s">
        <v>1190</v>
      </c>
      <c r="D594" t="str">
        <f>HYPERLINK("https://talan.bank.gov.ua/get-user-certificate/eNX2sT2XwP1sHi1J88h5","Завантажити сертифікат")</f>
        <v>Завантажити сертифікат</v>
      </c>
    </row>
    <row r="595" spans="1:4" x14ac:dyDescent="0.3">
      <c r="A595" t="s">
        <v>1191</v>
      </c>
      <c r="B595" t="s">
        <v>5</v>
      </c>
      <c r="C595" t="s">
        <v>1192</v>
      </c>
      <c r="D595" t="str">
        <f>HYPERLINK("https://talan.bank.gov.ua/get-user-certificate/eNX2sOCTDO4zFT30MX6G","Завантажити сертифікат")</f>
        <v>Завантажити сертифікат</v>
      </c>
    </row>
    <row r="596" spans="1:4" x14ac:dyDescent="0.3">
      <c r="A596" t="s">
        <v>1193</v>
      </c>
      <c r="B596" t="s">
        <v>5</v>
      </c>
      <c r="C596" t="s">
        <v>1194</v>
      </c>
      <c r="D596" t="str">
        <f>HYPERLINK("https://talan.bank.gov.ua/get-user-certificate/eNX2sXJRrbXFSRug2WNP","Завантажити сертифікат")</f>
        <v>Завантажити сертифікат</v>
      </c>
    </row>
    <row r="597" spans="1:4" x14ac:dyDescent="0.3">
      <c r="A597" t="s">
        <v>1195</v>
      </c>
      <c r="B597" t="s">
        <v>5</v>
      </c>
      <c r="C597" t="s">
        <v>1196</v>
      </c>
      <c r="D597" t="str">
        <f>HYPERLINK("https://talan.bank.gov.ua/get-user-certificate/eNX2sjRDzy301h_K8Mf0","Завантажити сертифікат")</f>
        <v>Завантажити сертифікат</v>
      </c>
    </row>
    <row r="598" spans="1:4" x14ac:dyDescent="0.3">
      <c r="A598" t="s">
        <v>1197</v>
      </c>
      <c r="B598" t="s">
        <v>5</v>
      </c>
      <c r="C598" t="s">
        <v>1198</v>
      </c>
      <c r="D598" t="str">
        <f>HYPERLINK("https://talan.bank.gov.ua/get-user-certificate/eNX2sZtK3hA2EZR0bKEh","Завантажити сертифікат")</f>
        <v>Завантажити сертифікат</v>
      </c>
    </row>
    <row r="599" spans="1:4" x14ac:dyDescent="0.3">
      <c r="A599" t="s">
        <v>1199</v>
      </c>
      <c r="B599" t="s">
        <v>5</v>
      </c>
      <c r="C599" t="s">
        <v>1200</v>
      </c>
      <c r="D599" t="str">
        <f>HYPERLINK("https://talan.bank.gov.ua/get-user-certificate/eNX2sTXuT0xPUHJoT7uX","Завантажити сертифікат")</f>
        <v>Завантажити сертифікат</v>
      </c>
    </row>
    <row r="600" spans="1:4" x14ac:dyDescent="0.3">
      <c r="A600" t="s">
        <v>1201</v>
      </c>
      <c r="B600" t="s">
        <v>5</v>
      </c>
      <c r="C600" t="s">
        <v>1202</v>
      </c>
      <c r="D600" t="str">
        <f>HYPERLINK("https://talan.bank.gov.ua/get-user-certificate/eNX2sFZj_6xV0BtGo5Kn","Завантажити сертифікат")</f>
        <v>Завантажити сертифікат</v>
      </c>
    </row>
    <row r="601" spans="1:4" x14ac:dyDescent="0.3">
      <c r="A601" t="s">
        <v>1203</v>
      </c>
      <c r="B601" t="s">
        <v>5</v>
      </c>
      <c r="C601" t="s">
        <v>1204</v>
      </c>
      <c r="D601" t="str">
        <f>HYPERLINK("https://talan.bank.gov.ua/get-user-certificate/eNX2s6vRGl0XLHI78IMr","Завантажити сертифікат")</f>
        <v>Завантажити сертифікат</v>
      </c>
    </row>
    <row r="602" spans="1:4" x14ac:dyDescent="0.3">
      <c r="A602" t="s">
        <v>1205</v>
      </c>
      <c r="B602" t="s">
        <v>5</v>
      </c>
      <c r="C602" t="s">
        <v>1206</v>
      </c>
      <c r="D602" t="str">
        <f>HYPERLINK("https://talan.bank.gov.ua/get-user-certificate/eNX2sBk7ThXsM_H8XSYF","Завантажити сертифікат")</f>
        <v>Завантажити сертифікат</v>
      </c>
    </row>
    <row r="603" spans="1:4" x14ac:dyDescent="0.3">
      <c r="A603" t="s">
        <v>1207</v>
      </c>
      <c r="B603" t="s">
        <v>5</v>
      </c>
      <c r="C603" t="s">
        <v>1208</v>
      </c>
      <c r="D603" t="str">
        <f>HYPERLINK("https://talan.bank.gov.ua/get-user-certificate/eNX2svS8BvW4EGqRX-B0","Завантажити сертифікат")</f>
        <v>Завантажити сертифікат</v>
      </c>
    </row>
    <row r="604" spans="1:4" x14ac:dyDescent="0.3">
      <c r="A604" t="s">
        <v>1209</v>
      </c>
      <c r="B604" t="s">
        <v>5</v>
      </c>
      <c r="C604" t="s">
        <v>1210</v>
      </c>
      <c r="D604" t="str">
        <f>HYPERLINK("https://talan.bank.gov.ua/get-user-certificate/eNX2sT3M4RzINhoXwbSn","Завантажити сертифікат")</f>
        <v>Завантажити сертифікат</v>
      </c>
    </row>
    <row r="605" spans="1:4" x14ac:dyDescent="0.3">
      <c r="A605" t="s">
        <v>1211</v>
      </c>
      <c r="B605" t="s">
        <v>5</v>
      </c>
      <c r="C605" t="s">
        <v>1212</v>
      </c>
      <c r="D605" t="str">
        <f>HYPERLINK("https://talan.bank.gov.ua/get-user-certificate/eNX2sDsq5hf_nMQI7-Nj","Завантажити сертифікат")</f>
        <v>Завантажити сертифікат</v>
      </c>
    </row>
    <row r="606" spans="1:4" x14ac:dyDescent="0.3">
      <c r="A606" t="s">
        <v>1213</v>
      </c>
      <c r="B606" t="s">
        <v>5</v>
      </c>
      <c r="C606" t="s">
        <v>1214</v>
      </c>
      <c r="D606" t="str">
        <f>HYPERLINK("https://talan.bank.gov.ua/get-user-certificate/eNX2sZi5487ne2vSr8BU","Завантажити сертифікат")</f>
        <v>Завантажити сертифікат</v>
      </c>
    </row>
    <row r="607" spans="1:4" x14ac:dyDescent="0.3">
      <c r="A607" t="s">
        <v>1215</v>
      </c>
      <c r="B607" t="s">
        <v>5</v>
      </c>
      <c r="C607" t="s">
        <v>1216</v>
      </c>
      <c r="D607" t="str">
        <f>HYPERLINK("https://talan.bank.gov.ua/get-user-certificate/eNX2shNc4rGWkqm5AEIC","Завантажити сертифікат")</f>
        <v>Завантажити сертифікат</v>
      </c>
    </row>
    <row r="608" spans="1:4" x14ac:dyDescent="0.3">
      <c r="A608" t="s">
        <v>1217</v>
      </c>
      <c r="B608" t="s">
        <v>5</v>
      </c>
      <c r="C608" t="s">
        <v>1218</v>
      </c>
      <c r="D608" t="str">
        <f>HYPERLINK("https://talan.bank.gov.ua/get-user-certificate/eNX2s3xQBMZzRs6lNQI4","Завантажити сертифікат")</f>
        <v>Завантажити сертифікат</v>
      </c>
    </row>
    <row r="609" spans="1:4" x14ac:dyDescent="0.3">
      <c r="A609" t="s">
        <v>1219</v>
      </c>
      <c r="B609" t="s">
        <v>5</v>
      </c>
      <c r="C609" t="s">
        <v>1220</v>
      </c>
      <c r="D609" t="str">
        <f>HYPERLINK("https://talan.bank.gov.ua/get-user-certificate/eNX2stQeL-QCnupbh26W","Завантажити сертифікат")</f>
        <v>Завантажити сертифікат</v>
      </c>
    </row>
    <row r="610" spans="1:4" x14ac:dyDescent="0.3">
      <c r="A610" t="s">
        <v>1221</v>
      </c>
      <c r="B610" t="s">
        <v>5</v>
      </c>
      <c r="C610" t="s">
        <v>1222</v>
      </c>
      <c r="D610" t="str">
        <f>HYPERLINK("https://talan.bank.gov.ua/get-user-certificate/eNX2sW_hmE7R9hPoKOtI","Завантажити сертифікат")</f>
        <v>Завантажити сертифікат</v>
      </c>
    </row>
    <row r="611" spans="1:4" x14ac:dyDescent="0.3">
      <c r="A611" t="s">
        <v>1223</v>
      </c>
      <c r="B611" t="s">
        <v>5</v>
      </c>
      <c r="C611" t="s">
        <v>1224</v>
      </c>
      <c r="D611" t="str">
        <f>HYPERLINK("https://talan.bank.gov.ua/get-user-certificate/eNX2s4_pFZdYCHwmpF_1","Завантажити сертифікат")</f>
        <v>Завантажити сертифікат</v>
      </c>
    </row>
    <row r="612" spans="1:4" x14ac:dyDescent="0.3">
      <c r="A612" t="s">
        <v>1225</v>
      </c>
      <c r="B612" t="s">
        <v>5</v>
      </c>
      <c r="C612" t="s">
        <v>1226</v>
      </c>
      <c r="D612" t="str">
        <f>HYPERLINK("https://talan.bank.gov.ua/get-user-certificate/eNX2sLs9fj6ZdWvwoZnk","Завантажити сертифікат")</f>
        <v>Завантажити сертифікат</v>
      </c>
    </row>
    <row r="613" spans="1:4" x14ac:dyDescent="0.3">
      <c r="A613" t="s">
        <v>1227</v>
      </c>
      <c r="B613" t="s">
        <v>5</v>
      </c>
      <c r="C613" t="s">
        <v>1228</v>
      </c>
      <c r="D613" t="str">
        <f>HYPERLINK("https://talan.bank.gov.ua/get-user-certificate/eNX2sdUIG_sJeOUTCQHl","Завантажити сертифікат")</f>
        <v>Завантажити сертифікат</v>
      </c>
    </row>
    <row r="614" spans="1:4" x14ac:dyDescent="0.3">
      <c r="A614" t="s">
        <v>1229</v>
      </c>
      <c r="B614" t="s">
        <v>5</v>
      </c>
      <c r="C614" t="s">
        <v>1230</v>
      </c>
      <c r="D614" t="str">
        <f>HYPERLINK("https://talan.bank.gov.ua/get-user-certificate/eNX2stk3vI1gZ8bbS2Qj","Завантажити сертифікат")</f>
        <v>Завантажити сертифікат</v>
      </c>
    </row>
    <row r="615" spans="1:4" x14ac:dyDescent="0.3">
      <c r="A615" t="s">
        <v>1231</v>
      </c>
      <c r="B615" t="s">
        <v>5</v>
      </c>
      <c r="C615" t="s">
        <v>1232</v>
      </c>
      <c r="D615" t="str">
        <f>HYPERLINK("https://talan.bank.gov.ua/get-user-certificate/eNX2sPCgxid8K6cJ8Urt","Завантажити сертифікат")</f>
        <v>Завантажити сертифікат</v>
      </c>
    </row>
    <row r="616" spans="1:4" x14ac:dyDescent="0.3">
      <c r="A616" t="s">
        <v>1233</v>
      </c>
      <c r="B616" t="s">
        <v>5</v>
      </c>
      <c r="C616" t="s">
        <v>1234</v>
      </c>
      <c r="D616" t="str">
        <f>HYPERLINK("https://talan.bank.gov.ua/get-user-certificate/eNX2sfww6qbc9fjg9BNI","Завантажити сертифікат")</f>
        <v>Завантажити сертифікат</v>
      </c>
    </row>
    <row r="617" spans="1:4" x14ac:dyDescent="0.3">
      <c r="A617" t="s">
        <v>1235</v>
      </c>
      <c r="B617" t="s">
        <v>5</v>
      </c>
      <c r="C617" t="s">
        <v>1236</v>
      </c>
      <c r="D617" t="str">
        <f>HYPERLINK("https://talan.bank.gov.ua/get-user-certificate/eNX2sn_uozCEn9lfdqfP","Завантажити сертифікат")</f>
        <v>Завантажити сертифікат</v>
      </c>
    </row>
    <row r="618" spans="1:4" x14ac:dyDescent="0.3">
      <c r="A618" t="s">
        <v>1237</v>
      </c>
      <c r="B618" t="s">
        <v>5</v>
      </c>
      <c r="C618" t="s">
        <v>1238</v>
      </c>
      <c r="D618" t="str">
        <f>HYPERLINK("https://talan.bank.gov.ua/get-user-certificate/eNX2sjxehO2k0_SrR1FM","Завантажити сертифікат")</f>
        <v>Завантажити сертифікат</v>
      </c>
    </row>
    <row r="619" spans="1:4" x14ac:dyDescent="0.3">
      <c r="A619" t="s">
        <v>1239</v>
      </c>
      <c r="B619" t="s">
        <v>5</v>
      </c>
      <c r="C619" t="s">
        <v>1240</v>
      </c>
      <c r="D619" t="str">
        <f>HYPERLINK("https://talan.bank.gov.ua/get-user-certificate/eNX2shPitQF3MQk7doFb","Завантажити сертифікат")</f>
        <v>Завантажити сертифікат</v>
      </c>
    </row>
    <row r="620" spans="1:4" x14ac:dyDescent="0.3">
      <c r="A620" t="s">
        <v>1241</v>
      </c>
      <c r="B620" t="s">
        <v>5</v>
      </c>
      <c r="C620" t="s">
        <v>1242</v>
      </c>
      <c r="D620" t="str">
        <f>HYPERLINK("https://talan.bank.gov.ua/get-user-certificate/eNX2s2e_-BHPFTuNDSOl","Завантажити сертифікат")</f>
        <v>Завантажити сертифікат</v>
      </c>
    </row>
    <row r="621" spans="1:4" x14ac:dyDescent="0.3">
      <c r="A621" t="s">
        <v>1243</v>
      </c>
      <c r="B621" t="s">
        <v>5</v>
      </c>
      <c r="C621" t="s">
        <v>1244</v>
      </c>
      <c r="D621" t="str">
        <f>HYPERLINK("https://talan.bank.gov.ua/get-user-certificate/eNX2sITLydtzYYYoMBSh","Завантажити сертифікат")</f>
        <v>Завантажити сертифікат</v>
      </c>
    </row>
    <row r="622" spans="1:4" x14ac:dyDescent="0.3">
      <c r="A622" t="s">
        <v>1245</v>
      </c>
      <c r="B622" t="s">
        <v>5</v>
      </c>
      <c r="C622" t="s">
        <v>1246</v>
      </c>
      <c r="D622" t="str">
        <f>HYPERLINK("https://talan.bank.gov.ua/get-user-certificate/eNX2sv-Pbhs4Vtyhy4wn","Завантажити сертифікат")</f>
        <v>Завантажити сертифікат</v>
      </c>
    </row>
    <row r="623" spans="1:4" x14ac:dyDescent="0.3">
      <c r="A623" t="s">
        <v>1247</v>
      </c>
      <c r="B623" t="s">
        <v>5</v>
      </c>
      <c r="C623" t="s">
        <v>1248</v>
      </c>
      <c r="D623" t="str">
        <f>HYPERLINK("https://talan.bank.gov.ua/get-user-certificate/eNX2s5y-UWhL_4M0T3lb","Завантажити сертифікат")</f>
        <v>Завантажити сертифікат</v>
      </c>
    </row>
    <row r="624" spans="1:4" x14ac:dyDescent="0.3">
      <c r="A624" t="s">
        <v>1249</v>
      </c>
      <c r="B624" t="s">
        <v>5</v>
      </c>
      <c r="C624" t="s">
        <v>1250</v>
      </c>
      <c r="D624" t="str">
        <f>HYPERLINK("https://talan.bank.gov.ua/get-user-certificate/eNX2sl0cI-mt1So8TJVF","Завантажити сертифікат")</f>
        <v>Завантажити сертифікат</v>
      </c>
    </row>
    <row r="625" spans="1:4" x14ac:dyDescent="0.3">
      <c r="A625" t="s">
        <v>1251</v>
      </c>
      <c r="B625" t="s">
        <v>5</v>
      </c>
      <c r="C625" t="s">
        <v>1252</v>
      </c>
      <c r="D625" t="str">
        <f>HYPERLINK("https://talan.bank.gov.ua/get-user-certificate/eNX2srVpFn65G8sxU5Gk","Завантажити сертифікат")</f>
        <v>Завантажити сертифікат</v>
      </c>
    </row>
    <row r="626" spans="1:4" x14ac:dyDescent="0.3">
      <c r="A626" t="s">
        <v>1253</v>
      </c>
      <c r="B626" t="s">
        <v>5</v>
      </c>
      <c r="C626" t="s">
        <v>1254</v>
      </c>
      <c r="D626" t="str">
        <f>HYPERLINK("https://talan.bank.gov.ua/get-user-certificate/eNX2sgYUUUFPcOU9CS-y","Завантажити сертифікат")</f>
        <v>Завантажити сертифікат</v>
      </c>
    </row>
    <row r="627" spans="1:4" x14ac:dyDescent="0.3">
      <c r="A627" t="s">
        <v>1255</v>
      </c>
      <c r="B627" t="s">
        <v>5</v>
      </c>
      <c r="C627" t="s">
        <v>1256</v>
      </c>
      <c r="D627" t="str">
        <f>HYPERLINK("https://talan.bank.gov.ua/get-user-certificate/eNX2sUBEAIetqJa2KTaW","Завантажити сертифікат")</f>
        <v>Завантажити сертифікат</v>
      </c>
    </row>
    <row r="628" spans="1:4" x14ac:dyDescent="0.3">
      <c r="A628" t="s">
        <v>1257</v>
      </c>
      <c r="B628" t="s">
        <v>5</v>
      </c>
      <c r="C628" t="s">
        <v>1258</v>
      </c>
      <c r="D628" t="str">
        <f>HYPERLINK("https://talan.bank.gov.ua/get-user-certificate/eNX2snzdl8rQDRCeMxNf","Завантажити сертифікат")</f>
        <v>Завантажити сертифікат</v>
      </c>
    </row>
    <row r="629" spans="1:4" x14ac:dyDescent="0.3">
      <c r="A629" t="s">
        <v>1259</v>
      </c>
      <c r="B629" t="s">
        <v>5</v>
      </c>
      <c r="C629" t="s">
        <v>1260</v>
      </c>
      <c r="D629" t="str">
        <f>HYPERLINK("https://talan.bank.gov.ua/get-user-certificate/eNX2sLcPMeAsMlv7aXl4","Завантажити сертифікат")</f>
        <v>Завантажити сертифікат</v>
      </c>
    </row>
    <row r="630" spans="1:4" x14ac:dyDescent="0.3">
      <c r="A630" t="s">
        <v>1261</v>
      </c>
      <c r="B630" t="s">
        <v>5</v>
      </c>
      <c r="C630" t="s">
        <v>1262</v>
      </c>
      <c r="D630" t="str">
        <f>HYPERLINK("https://talan.bank.gov.ua/get-user-certificate/eNX2s6rQR_AKZhJ2ZWDo","Завантажити сертифікат")</f>
        <v>Завантажити сертифікат</v>
      </c>
    </row>
    <row r="631" spans="1:4" x14ac:dyDescent="0.3">
      <c r="A631" t="s">
        <v>1263</v>
      </c>
      <c r="B631" t="s">
        <v>5</v>
      </c>
      <c r="C631" t="s">
        <v>1264</v>
      </c>
      <c r="D631" t="str">
        <f>HYPERLINK("https://talan.bank.gov.ua/get-user-certificate/eNX2soHokUDljb9hTuaN","Завантажити сертифікат")</f>
        <v>Завантажити сертифікат</v>
      </c>
    </row>
    <row r="632" spans="1:4" x14ac:dyDescent="0.3">
      <c r="A632" t="s">
        <v>1265</v>
      </c>
      <c r="B632" t="s">
        <v>5</v>
      </c>
      <c r="C632" t="s">
        <v>1266</v>
      </c>
      <c r="D632" t="str">
        <f>HYPERLINK("https://talan.bank.gov.ua/get-user-certificate/eNX2sxlni7ueTjsG90cQ","Завантажити сертифікат")</f>
        <v>Завантажити сертифікат</v>
      </c>
    </row>
    <row r="633" spans="1:4" x14ac:dyDescent="0.3">
      <c r="A633" t="s">
        <v>1267</v>
      </c>
      <c r="B633" t="s">
        <v>5</v>
      </c>
      <c r="C633" t="s">
        <v>1268</v>
      </c>
      <c r="D633" t="str">
        <f>HYPERLINK("https://talan.bank.gov.ua/get-user-certificate/eNX2sLbKCNYdyPoO_Rxp","Завантажити сертифікат")</f>
        <v>Завантажити сертифікат</v>
      </c>
    </row>
    <row r="634" spans="1:4" x14ac:dyDescent="0.3">
      <c r="A634" t="s">
        <v>1269</v>
      </c>
      <c r="B634" t="s">
        <v>5</v>
      </c>
      <c r="C634" t="s">
        <v>1270</v>
      </c>
      <c r="D634" t="str">
        <f>HYPERLINK("https://talan.bank.gov.ua/get-user-certificate/eNX2ssKnisuBA-DJZwel","Завантажити сертифікат")</f>
        <v>Завантажити сертифікат</v>
      </c>
    </row>
    <row r="635" spans="1:4" x14ac:dyDescent="0.3">
      <c r="A635" t="s">
        <v>1271</v>
      </c>
      <c r="B635" t="s">
        <v>5</v>
      </c>
      <c r="C635" t="s">
        <v>1272</v>
      </c>
      <c r="D635" t="str">
        <f>HYPERLINK("https://talan.bank.gov.ua/get-user-certificate/eNX2ssXLnHMQUese4J4h","Завантажити сертифікат")</f>
        <v>Завантажити сертифікат</v>
      </c>
    </row>
    <row r="636" spans="1:4" x14ac:dyDescent="0.3">
      <c r="A636" t="s">
        <v>1273</v>
      </c>
      <c r="B636" t="s">
        <v>5</v>
      </c>
      <c r="C636" t="s">
        <v>1274</v>
      </c>
      <c r="D636" t="str">
        <f>HYPERLINK("https://talan.bank.gov.ua/get-user-certificate/eNX2s2Xan2_2nLjkufvL","Завантажити сертифікат")</f>
        <v>Завантажити сертифікат</v>
      </c>
    </row>
    <row r="637" spans="1:4" x14ac:dyDescent="0.3">
      <c r="A637" t="s">
        <v>1275</v>
      </c>
      <c r="B637" t="s">
        <v>5</v>
      </c>
      <c r="C637" t="s">
        <v>1276</v>
      </c>
      <c r="D637" t="str">
        <f>HYPERLINK("https://talan.bank.gov.ua/get-user-certificate/eNX2saOogpZv9hJ09966","Завантажити сертифікат")</f>
        <v>Завантажити сертифікат</v>
      </c>
    </row>
    <row r="638" spans="1:4" x14ac:dyDescent="0.3">
      <c r="A638" t="s">
        <v>1277</v>
      </c>
      <c r="B638" t="s">
        <v>5</v>
      </c>
      <c r="C638" t="s">
        <v>1278</v>
      </c>
      <c r="D638" t="str">
        <f>HYPERLINK("https://talan.bank.gov.ua/get-user-certificate/eNX2syQM1R5lfG5SsLin","Завантажити сертифікат")</f>
        <v>Завантажити сертифікат</v>
      </c>
    </row>
    <row r="639" spans="1:4" x14ac:dyDescent="0.3">
      <c r="A639" t="s">
        <v>1279</v>
      </c>
      <c r="B639" t="s">
        <v>5</v>
      </c>
      <c r="C639" t="s">
        <v>1280</v>
      </c>
      <c r="D639" t="str">
        <f>HYPERLINK("https://talan.bank.gov.ua/get-user-certificate/eNX2sqiEntk2WHghov-A","Завантажити сертифікат")</f>
        <v>Завантажити сертифікат</v>
      </c>
    </row>
    <row r="640" spans="1:4" x14ac:dyDescent="0.3">
      <c r="A640" t="s">
        <v>1281</v>
      </c>
      <c r="B640" t="s">
        <v>5</v>
      </c>
      <c r="C640" t="s">
        <v>1282</v>
      </c>
      <c r="D640" t="str">
        <f>HYPERLINK("https://talan.bank.gov.ua/get-user-certificate/eNX2soaksa5Tfs0PNbiG","Завантажити сертифікат")</f>
        <v>Завантажити сертифікат</v>
      </c>
    </row>
    <row r="641" spans="1:4" x14ac:dyDescent="0.3">
      <c r="A641" t="s">
        <v>1283</v>
      </c>
      <c r="B641" t="s">
        <v>5</v>
      </c>
      <c r="C641" t="s">
        <v>1284</v>
      </c>
      <c r="D641" t="str">
        <f>HYPERLINK("https://talan.bank.gov.ua/get-user-certificate/eNX2sQGqcwYOzY4R8L5S","Завантажити сертифікат")</f>
        <v>Завантажити сертифікат</v>
      </c>
    </row>
    <row r="642" spans="1:4" x14ac:dyDescent="0.3">
      <c r="A642" t="s">
        <v>1285</v>
      </c>
      <c r="B642" t="s">
        <v>5</v>
      </c>
      <c r="C642" t="s">
        <v>1286</v>
      </c>
      <c r="D642" t="str">
        <f>HYPERLINK("https://talan.bank.gov.ua/get-user-certificate/eNX2s4wBWpbNnIb8zK_h","Завантажити сертифікат")</f>
        <v>Завантажити сертифікат</v>
      </c>
    </row>
    <row r="643" spans="1:4" x14ac:dyDescent="0.3">
      <c r="A643" t="s">
        <v>1287</v>
      </c>
      <c r="B643" t="s">
        <v>5</v>
      </c>
      <c r="C643" t="s">
        <v>1288</v>
      </c>
      <c r="D643" t="str">
        <f>HYPERLINK("https://talan.bank.gov.ua/get-user-certificate/eNX2s_vYa9yARwPt326X","Завантажити сертифікат")</f>
        <v>Завантажити сертифікат</v>
      </c>
    </row>
    <row r="644" spans="1:4" x14ac:dyDescent="0.3">
      <c r="A644" t="s">
        <v>1289</v>
      </c>
      <c r="B644" t="s">
        <v>5</v>
      </c>
      <c r="C644" t="s">
        <v>1290</v>
      </c>
      <c r="D644" t="str">
        <f>HYPERLINK("https://talan.bank.gov.ua/get-user-certificate/eNX2sf7wuWjfsxOs1w4K","Завантажити сертифікат")</f>
        <v>Завантажити сертифікат</v>
      </c>
    </row>
    <row r="645" spans="1:4" x14ac:dyDescent="0.3">
      <c r="A645" t="s">
        <v>1291</v>
      </c>
      <c r="B645" t="s">
        <v>5</v>
      </c>
      <c r="C645" t="s">
        <v>1292</v>
      </c>
      <c r="D645" t="str">
        <f>HYPERLINK("https://talan.bank.gov.ua/get-user-certificate/eNX2sc95LZwMEv2AYAAk","Завантажити сертифікат")</f>
        <v>Завантажити сертифікат</v>
      </c>
    </row>
    <row r="646" spans="1:4" x14ac:dyDescent="0.3">
      <c r="A646" t="s">
        <v>1293</v>
      </c>
      <c r="B646" t="s">
        <v>5</v>
      </c>
      <c r="C646" t="s">
        <v>1294</v>
      </c>
      <c r="D646" t="str">
        <f>HYPERLINK("https://talan.bank.gov.ua/get-user-certificate/eNX2sp9YLQsrXXRZWWpr","Завантажити сертифікат")</f>
        <v>Завантажити сертифікат</v>
      </c>
    </row>
    <row r="647" spans="1:4" x14ac:dyDescent="0.3">
      <c r="A647" t="s">
        <v>1295</v>
      </c>
      <c r="B647" t="s">
        <v>5</v>
      </c>
      <c r="C647" t="s">
        <v>1296</v>
      </c>
      <c r="D647" t="str">
        <f>HYPERLINK("https://talan.bank.gov.ua/get-user-certificate/eNX2sY4_HHrhkGGDs5KX","Завантажити сертифікат")</f>
        <v>Завантажити сертифікат</v>
      </c>
    </row>
    <row r="648" spans="1:4" x14ac:dyDescent="0.3">
      <c r="A648" t="s">
        <v>1297</v>
      </c>
      <c r="B648" t="s">
        <v>5</v>
      </c>
      <c r="C648" t="s">
        <v>1298</v>
      </c>
      <c r="D648" t="str">
        <f>HYPERLINK("https://talan.bank.gov.ua/get-user-certificate/eNX2skaV2YRQccCnT61L","Завантажити сертифікат")</f>
        <v>Завантажити сертифікат</v>
      </c>
    </row>
    <row r="649" spans="1:4" x14ac:dyDescent="0.3">
      <c r="A649" t="s">
        <v>1299</v>
      </c>
      <c r="B649" t="s">
        <v>5</v>
      </c>
      <c r="C649" t="s">
        <v>1300</v>
      </c>
      <c r="D649" t="str">
        <f>HYPERLINK("https://talan.bank.gov.ua/get-user-certificate/eNX2sccxbkOgQqRpzDsH","Завантажити сертифікат")</f>
        <v>Завантажити сертифікат</v>
      </c>
    </row>
    <row r="650" spans="1:4" x14ac:dyDescent="0.3">
      <c r="A650" t="s">
        <v>1301</v>
      </c>
      <c r="B650" t="s">
        <v>5</v>
      </c>
      <c r="C650" t="s">
        <v>1302</v>
      </c>
      <c r="D650" t="str">
        <f>HYPERLINK("https://talan.bank.gov.ua/get-user-certificate/eNX2sMjBRt_fp-CsxA_z","Завантажити сертифікат")</f>
        <v>Завантажити сертифікат</v>
      </c>
    </row>
    <row r="651" spans="1:4" x14ac:dyDescent="0.3">
      <c r="A651" t="s">
        <v>1303</v>
      </c>
      <c r="B651" t="s">
        <v>5</v>
      </c>
      <c r="C651" t="s">
        <v>1304</v>
      </c>
      <c r="D651" t="str">
        <f>HYPERLINK("https://talan.bank.gov.ua/get-user-certificate/eNX2st6tsSb6UWKXc3O0","Завантажити сертифікат")</f>
        <v>Завантажити сертифікат</v>
      </c>
    </row>
    <row r="652" spans="1:4" x14ac:dyDescent="0.3">
      <c r="A652" t="s">
        <v>1305</v>
      </c>
      <c r="B652" t="s">
        <v>5</v>
      </c>
      <c r="C652" t="s">
        <v>1306</v>
      </c>
      <c r="D652" t="str">
        <f>HYPERLINK("https://talan.bank.gov.ua/get-user-certificate/eNX2snytnKtZxcxJXA0r","Завантажити сертифікат")</f>
        <v>Завантажити сертифікат</v>
      </c>
    </row>
    <row r="653" spans="1:4" x14ac:dyDescent="0.3">
      <c r="A653" t="s">
        <v>1307</v>
      </c>
      <c r="B653" t="s">
        <v>5</v>
      </c>
      <c r="C653" t="s">
        <v>1308</v>
      </c>
      <c r="D653" t="str">
        <f>HYPERLINK("https://talan.bank.gov.ua/get-user-certificate/eNX2sD8lfzFx8FwXYVnM","Завантажити сертифікат")</f>
        <v>Завантажити сертифікат</v>
      </c>
    </row>
    <row r="654" spans="1:4" x14ac:dyDescent="0.3">
      <c r="A654" t="s">
        <v>1309</v>
      </c>
      <c r="B654" t="s">
        <v>5</v>
      </c>
      <c r="C654" t="s">
        <v>1310</v>
      </c>
      <c r="D654" t="str">
        <f>HYPERLINK("https://talan.bank.gov.ua/get-user-certificate/eNX2ssvEATy3oQMJpTs1","Завантажити сертифікат")</f>
        <v>Завантажити сертифікат</v>
      </c>
    </row>
    <row r="655" spans="1:4" x14ac:dyDescent="0.3">
      <c r="A655" t="s">
        <v>1311</v>
      </c>
      <c r="B655" t="s">
        <v>5</v>
      </c>
      <c r="C655" t="s">
        <v>1312</v>
      </c>
      <c r="D655" t="str">
        <f>HYPERLINK("https://talan.bank.gov.ua/get-user-certificate/eNX2stDVtEcO9BM45KK9","Завантажити сертифікат")</f>
        <v>Завантажити сертифікат</v>
      </c>
    </row>
    <row r="656" spans="1:4" x14ac:dyDescent="0.3">
      <c r="A656" t="s">
        <v>1313</v>
      </c>
      <c r="B656" t="s">
        <v>5</v>
      </c>
      <c r="C656" t="s">
        <v>1314</v>
      </c>
      <c r="D656" t="str">
        <f>HYPERLINK("https://talan.bank.gov.ua/get-user-certificate/eNX2s24a-5nw_SCnlz0q","Завантажити сертифікат")</f>
        <v>Завантажити сертифікат</v>
      </c>
    </row>
    <row r="657" spans="1:4" x14ac:dyDescent="0.3">
      <c r="A657" t="s">
        <v>1315</v>
      </c>
      <c r="B657" t="s">
        <v>5</v>
      </c>
      <c r="C657" t="s">
        <v>1316</v>
      </c>
      <c r="D657" t="str">
        <f>HYPERLINK("https://talan.bank.gov.ua/get-user-certificate/eNX2swdYchZNiobDZ01q","Завантажити сертифікат")</f>
        <v>Завантажити сертифікат</v>
      </c>
    </row>
    <row r="658" spans="1:4" x14ac:dyDescent="0.3">
      <c r="A658" t="s">
        <v>1317</v>
      </c>
      <c r="B658" t="s">
        <v>5</v>
      </c>
      <c r="C658" t="s">
        <v>1318</v>
      </c>
      <c r="D658" t="str">
        <f>HYPERLINK("https://talan.bank.gov.ua/get-user-certificate/eNX2sjI0moihSIHGFefn","Завантажити сертифікат")</f>
        <v>Завантажити сертифікат</v>
      </c>
    </row>
    <row r="659" spans="1:4" x14ac:dyDescent="0.3">
      <c r="A659" t="s">
        <v>1319</v>
      </c>
      <c r="B659" t="s">
        <v>5</v>
      </c>
      <c r="C659" t="s">
        <v>1320</v>
      </c>
      <c r="D659" t="str">
        <f>HYPERLINK("https://talan.bank.gov.ua/get-user-certificate/eNX2sFb9t3uG-N50Ktdr","Завантажити сертифікат")</f>
        <v>Завантажити сертифікат</v>
      </c>
    </row>
    <row r="660" spans="1:4" x14ac:dyDescent="0.3">
      <c r="A660" t="s">
        <v>1321</v>
      </c>
      <c r="B660" t="s">
        <v>5</v>
      </c>
      <c r="C660" t="s">
        <v>1322</v>
      </c>
      <c r="D660" t="str">
        <f>HYPERLINK("https://talan.bank.gov.ua/get-user-certificate/eNX2sFEoCrrsHDrpRXnm","Завантажити сертифікат")</f>
        <v>Завантажити сертифікат</v>
      </c>
    </row>
    <row r="661" spans="1:4" x14ac:dyDescent="0.3">
      <c r="A661" t="s">
        <v>1323</v>
      </c>
      <c r="B661" t="s">
        <v>5</v>
      </c>
      <c r="C661" t="s">
        <v>1324</v>
      </c>
      <c r="D661" t="str">
        <f>HYPERLINK("https://talan.bank.gov.ua/get-user-certificate/eNX2sljthHdFI_Mkikfs","Завантажити сертифікат")</f>
        <v>Завантажити сертифікат</v>
      </c>
    </row>
    <row r="662" spans="1:4" x14ac:dyDescent="0.3">
      <c r="A662" t="s">
        <v>1325</v>
      </c>
      <c r="B662" t="s">
        <v>5</v>
      </c>
      <c r="C662" t="s">
        <v>1326</v>
      </c>
      <c r="D662" t="str">
        <f>HYPERLINK("https://talan.bank.gov.ua/get-user-certificate/eNX2sgim_ry-VD68wm8R","Завантажити сертифікат")</f>
        <v>Завантажити сертифікат</v>
      </c>
    </row>
    <row r="663" spans="1:4" x14ac:dyDescent="0.3">
      <c r="A663" t="s">
        <v>1327</v>
      </c>
      <c r="B663" t="s">
        <v>5</v>
      </c>
      <c r="C663" t="s">
        <v>1328</v>
      </c>
      <c r="D663" t="str">
        <f>HYPERLINK("https://talan.bank.gov.ua/get-user-certificate/eNX2sxh3NuNaJHFgwNeR","Завантажити сертифікат")</f>
        <v>Завантажити сертифікат</v>
      </c>
    </row>
    <row r="664" spans="1:4" x14ac:dyDescent="0.3">
      <c r="A664" t="s">
        <v>1329</v>
      </c>
      <c r="B664" t="s">
        <v>5</v>
      </c>
      <c r="C664" t="s">
        <v>1330</v>
      </c>
      <c r="D664" t="str">
        <f>HYPERLINK("https://talan.bank.gov.ua/get-user-certificate/eNX2s1wq0ovvJqq-vYz2","Завантажити сертифікат")</f>
        <v>Завантажити сертифікат</v>
      </c>
    </row>
    <row r="665" spans="1:4" x14ac:dyDescent="0.3">
      <c r="A665" t="s">
        <v>1331</v>
      </c>
      <c r="B665" t="s">
        <v>5</v>
      </c>
      <c r="C665" t="s">
        <v>1332</v>
      </c>
      <c r="D665" t="str">
        <f>HYPERLINK("https://talan.bank.gov.ua/get-user-certificate/eNX2s8vDi_XlRAocyadv","Завантажити сертифікат")</f>
        <v>Завантажити сертифікат</v>
      </c>
    </row>
    <row r="666" spans="1:4" x14ac:dyDescent="0.3">
      <c r="A666" t="s">
        <v>1333</v>
      </c>
      <c r="B666" t="s">
        <v>5</v>
      </c>
      <c r="C666" t="s">
        <v>1334</v>
      </c>
      <c r="D666" t="str">
        <f>HYPERLINK("https://talan.bank.gov.ua/get-user-certificate/eNX2sUfAnKx-Yz7XgnAj","Завантажити сертифікат")</f>
        <v>Завантажити сертифікат</v>
      </c>
    </row>
    <row r="667" spans="1:4" x14ac:dyDescent="0.3">
      <c r="A667" t="s">
        <v>1335</v>
      </c>
      <c r="B667" t="s">
        <v>5</v>
      </c>
      <c r="C667" t="s">
        <v>1336</v>
      </c>
      <c r="D667" t="str">
        <f>HYPERLINK("https://talan.bank.gov.ua/get-user-certificate/eNX2s_bt_lvKC5LlbSZY","Завантажити сертифікат")</f>
        <v>Завантажити сертифікат</v>
      </c>
    </row>
    <row r="668" spans="1:4" x14ac:dyDescent="0.3">
      <c r="A668" t="s">
        <v>1337</v>
      </c>
      <c r="B668" t="s">
        <v>5</v>
      </c>
      <c r="C668" t="s">
        <v>1338</v>
      </c>
      <c r="D668" t="str">
        <f>HYPERLINK("https://talan.bank.gov.ua/get-user-certificate/eNX2sOnWCBN-fGMN79kY","Завантажити сертифікат")</f>
        <v>Завантажити сертифікат</v>
      </c>
    </row>
    <row r="669" spans="1:4" x14ac:dyDescent="0.3">
      <c r="A669" t="s">
        <v>1339</v>
      </c>
      <c r="B669" t="s">
        <v>5</v>
      </c>
      <c r="C669" t="s">
        <v>1340</v>
      </c>
      <c r="D669" t="str">
        <f>HYPERLINK("https://talan.bank.gov.ua/get-user-certificate/eNX2sQg28HYZEdlxafiw","Завантажити сертифікат")</f>
        <v>Завантажити сертифікат</v>
      </c>
    </row>
    <row r="670" spans="1:4" x14ac:dyDescent="0.3">
      <c r="A670" t="s">
        <v>1341</v>
      </c>
      <c r="B670" t="s">
        <v>5</v>
      </c>
      <c r="C670" t="s">
        <v>1342</v>
      </c>
      <c r="D670" t="str">
        <f>HYPERLINK("https://talan.bank.gov.ua/get-user-certificate/eNX2sMFipLXM3Qi1y02h","Завантажити сертифікат")</f>
        <v>Завантажити сертифікат</v>
      </c>
    </row>
    <row r="671" spans="1:4" x14ac:dyDescent="0.3">
      <c r="A671" t="s">
        <v>1343</v>
      </c>
      <c r="B671" t="s">
        <v>5</v>
      </c>
      <c r="C671" t="s">
        <v>1344</v>
      </c>
      <c r="D671" t="str">
        <f>HYPERLINK("https://talan.bank.gov.ua/get-user-certificate/eNX2s1aL7-38rpMglp_Q","Завантажити сертифікат")</f>
        <v>Завантажити сертифікат</v>
      </c>
    </row>
    <row r="672" spans="1:4" x14ac:dyDescent="0.3">
      <c r="A672" t="s">
        <v>1345</v>
      </c>
      <c r="B672" t="s">
        <v>5</v>
      </c>
      <c r="C672" t="s">
        <v>1346</v>
      </c>
      <c r="D672" t="str">
        <f>HYPERLINK("https://talan.bank.gov.ua/get-user-certificate/eNX2syMBfWgRardwFC2C","Завантажити сертифікат")</f>
        <v>Завантажити сертифікат</v>
      </c>
    </row>
    <row r="673" spans="1:4" x14ac:dyDescent="0.3">
      <c r="A673" t="s">
        <v>1347</v>
      </c>
      <c r="B673" t="s">
        <v>5</v>
      </c>
      <c r="C673" t="s">
        <v>1348</v>
      </c>
      <c r="D673" t="str">
        <f>HYPERLINK("https://talan.bank.gov.ua/get-user-certificate/eNX2sTn-zhArklYZWkcQ","Завантажити сертифікат")</f>
        <v>Завантажити сертифікат</v>
      </c>
    </row>
    <row r="674" spans="1:4" x14ac:dyDescent="0.3">
      <c r="A674" t="s">
        <v>1349</v>
      </c>
      <c r="B674" t="s">
        <v>5</v>
      </c>
      <c r="C674" t="s">
        <v>1350</v>
      </c>
      <c r="D674" t="str">
        <f>HYPERLINK("https://talan.bank.gov.ua/get-user-certificate/eNX2sa_XAJiM0Cl67hO1","Завантажити сертифікат")</f>
        <v>Завантажити сертифікат</v>
      </c>
    </row>
    <row r="675" spans="1:4" x14ac:dyDescent="0.3">
      <c r="A675" t="s">
        <v>1351</v>
      </c>
      <c r="B675" t="s">
        <v>5</v>
      </c>
      <c r="C675" t="s">
        <v>1352</v>
      </c>
      <c r="D675" t="str">
        <f>HYPERLINK("https://talan.bank.gov.ua/get-user-certificate/eNX2sbbn08IIkZJ9fPOI","Завантажити сертифікат")</f>
        <v>Завантажити сертифікат</v>
      </c>
    </row>
    <row r="676" spans="1:4" x14ac:dyDescent="0.3">
      <c r="A676" t="s">
        <v>1353</v>
      </c>
      <c r="B676" t="s">
        <v>5</v>
      </c>
      <c r="C676" t="s">
        <v>1354</v>
      </c>
      <c r="D676" t="str">
        <f>HYPERLINK("https://talan.bank.gov.ua/get-user-certificate/eNX2sl-zWdL9glvGIHxD","Завантажити сертифікат")</f>
        <v>Завантажити сертифікат</v>
      </c>
    </row>
    <row r="677" spans="1:4" x14ac:dyDescent="0.3">
      <c r="A677" t="s">
        <v>1355</v>
      </c>
      <c r="B677" t="s">
        <v>5</v>
      </c>
      <c r="C677" t="s">
        <v>1356</v>
      </c>
      <c r="D677" t="str">
        <f>HYPERLINK("https://talan.bank.gov.ua/get-user-certificate/eNX2sTxjP868OdZ58qRR","Завантажити сертифікат")</f>
        <v>Завантажити сертифікат</v>
      </c>
    </row>
    <row r="678" spans="1:4" x14ac:dyDescent="0.3">
      <c r="A678" t="s">
        <v>1357</v>
      </c>
      <c r="B678" t="s">
        <v>5</v>
      </c>
      <c r="C678" t="s">
        <v>1358</v>
      </c>
      <c r="D678" t="str">
        <f>HYPERLINK("https://talan.bank.gov.ua/get-user-certificate/eNX2s0KCGq9x9UcW0kVK","Завантажити сертифікат")</f>
        <v>Завантажити сертифікат</v>
      </c>
    </row>
    <row r="679" spans="1:4" x14ac:dyDescent="0.3">
      <c r="A679" t="s">
        <v>1359</v>
      </c>
      <c r="B679" t="s">
        <v>5</v>
      </c>
      <c r="C679" t="s">
        <v>1360</v>
      </c>
      <c r="D679" t="str">
        <f>HYPERLINK("https://talan.bank.gov.ua/get-user-certificate/eNX2sZTmGtsbK-wiURDO","Завантажити сертифікат")</f>
        <v>Завантажити сертифікат</v>
      </c>
    </row>
    <row r="680" spans="1:4" x14ac:dyDescent="0.3">
      <c r="A680" t="s">
        <v>1361</v>
      </c>
      <c r="B680" t="s">
        <v>5</v>
      </c>
      <c r="C680" t="s">
        <v>1362</v>
      </c>
      <c r="D680" t="str">
        <f>HYPERLINK("https://talan.bank.gov.ua/get-user-certificate/eNX2sn1arVxDs4pbElP9","Завантажити сертифікат")</f>
        <v>Завантажити сертифікат</v>
      </c>
    </row>
    <row r="681" spans="1:4" x14ac:dyDescent="0.3">
      <c r="A681" t="s">
        <v>1363</v>
      </c>
      <c r="B681" t="s">
        <v>5</v>
      </c>
      <c r="C681" t="s">
        <v>1364</v>
      </c>
      <c r="D681" t="str">
        <f>HYPERLINK("https://talan.bank.gov.ua/get-user-certificate/eNX2s6S6PhqLl-P08WUR","Завантажити сертифікат")</f>
        <v>Завантажити сертифікат</v>
      </c>
    </row>
    <row r="682" spans="1:4" x14ac:dyDescent="0.3">
      <c r="A682" t="s">
        <v>1365</v>
      </c>
      <c r="B682" t="s">
        <v>5</v>
      </c>
      <c r="C682" t="s">
        <v>1366</v>
      </c>
      <c r="D682" t="str">
        <f>HYPERLINK("https://talan.bank.gov.ua/get-user-certificate/eNX2sQHGtUiY2yOC6DHH","Завантажити сертифікат")</f>
        <v>Завантажити сертифікат</v>
      </c>
    </row>
    <row r="683" spans="1:4" x14ac:dyDescent="0.3">
      <c r="A683" t="s">
        <v>1367</v>
      </c>
      <c r="B683" t="s">
        <v>5</v>
      </c>
      <c r="C683" t="s">
        <v>1368</v>
      </c>
      <c r="D683" t="str">
        <f>HYPERLINK("https://talan.bank.gov.ua/get-user-certificate/eNX2s43UbWW2-4cu85zB","Завантажити сертифікат")</f>
        <v>Завантажити сертифікат</v>
      </c>
    </row>
    <row r="684" spans="1:4" x14ac:dyDescent="0.3">
      <c r="A684" t="s">
        <v>1369</v>
      </c>
      <c r="B684" t="s">
        <v>5</v>
      </c>
      <c r="C684" t="s">
        <v>1370</v>
      </c>
      <c r="D684" t="str">
        <f>HYPERLINK("https://talan.bank.gov.ua/get-user-certificate/eNX2sy7tdekmr33PXf2q","Завантажити сертифікат")</f>
        <v>Завантажити сертифікат</v>
      </c>
    </row>
    <row r="685" spans="1:4" x14ac:dyDescent="0.3">
      <c r="A685" t="s">
        <v>1371</v>
      </c>
      <c r="B685" t="s">
        <v>5</v>
      </c>
      <c r="C685" t="s">
        <v>1372</v>
      </c>
      <c r="D685" t="str">
        <f>HYPERLINK("https://talan.bank.gov.ua/get-user-certificate/eNX2sqGYEezLq4ueH9cE","Завантажити сертифікат")</f>
        <v>Завантажити сертифікат</v>
      </c>
    </row>
    <row r="686" spans="1:4" x14ac:dyDescent="0.3">
      <c r="A686" t="s">
        <v>1373</v>
      </c>
      <c r="B686" t="s">
        <v>5</v>
      </c>
      <c r="C686" t="s">
        <v>1374</v>
      </c>
      <c r="D686" t="str">
        <f>HYPERLINK("https://talan.bank.gov.ua/get-user-certificate/eNX2soM584eYY2_IFWtk","Завантажити сертифікат")</f>
        <v>Завантажити сертифікат</v>
      </c>
    </row>
    <row r="687" spans="1:4" x14ac:dyDescent="0.3">
      <c r="A687" t="s">
        <v>1375</v>
      </c>
      <c r="B687" t="s">
        <v>5</v>
      </c>
      <c r="C687" t="s">
        <v>1376</v>
      </c>
      <c r="D687" t="str">
        <f>HYPERLINK("https://talan.bank.gov.ua/get-user-certificate/eNX2sU-Q0lxHu4xgqH1j","Завантажити сертифікат")</f>
        <v>Завантажити сертифікат</v>
      </c>
    </row>
    <row r="688" spans="1:4" x14ac:dyDescent="0.3">
      <c r="A688" t="s">
        <v>1377</v>
      </c>
      <c r="B688" t="s">
        <v>5</v>
      </c>
      <c r="C688" t="s">
        <v>1378</v>
      </c>
      <c r="D688" t="str">
        <f>HYPERLINK("https://talan.bank.gov.ua/get-user-certificate/eNX2sYqcfFGucEgJcDKN","Завантажити сертифікат")</f>
        <v>Завантажити сертифікат</v>
      </c>
    </row>
    <row r="689" spans="1:4" x14ac:dyDescent="0.3">
      <c r="A689" t="s">
        <v>1379</v>
      </c>
      <c r="B689" t="s">
        <v>5</v>
      </c>
      <c r="C689" t="s">
        <v>1380</v>
      </c>
      <c r="D689" t="str">
        <f>HYPERLINK("https://talan.bank.gov.ua/get-user-certificate/eNX2sKTRM99Q-D-h3RVA","Завантажити сертифікат")</f>
        <v>Завантажити сертифікат</v>
      </c>
    </row>
    <row r="690" spans="1:4" x14ac:dyDescent="0.3">
      <c r="A690" t="s">
        <v>1381</v>
      </c>
      <c r="B690" t="s">
        <v>5</v>
      </c>
      <c r="C690" t="s">
        <v>1382</v>
      </c>
      <c r="D690" t="str">
        <f>HYPERLINK("https://talan.bank.gov.ua/get-user-certificate/eNX2scdZlWhRn1Z3Rr08","Завантажити сертифікат")</f>
        <v>Завантажити сертифікат</v>
      </c>
    </row>
    <row r="691" spans="1:4" x14ac:dyDescent="0.3">
      <c r="A691" t="s">
        <v>1383</v>
      </c>
      <c r="B691" t="s">
        <v>5</v>
      </c>
      <c r="C691" t="s">
        <v>1384</v>
      </c>
      <c r="D691" t="str">
        <f>HYPERLINK("https://talan.bank.gov.ua/get-user-certificate/eNX2syVO2-tHkma2nGfH","Завантажити сертифікат")</f>
        <v>Завантажити сертифікат</v>
      </c>
    </row>
    <row r="692" spans="1:4" x14ac:dyDescent="0.3">
      <c r="A692" t="s">
        <v>1385</v>
      </c>
      <c r="B692" t="s">
        <v>5</v>
      </c>
      <c r="C692" t="s">
        <v>1386</v>
      </c>
      <c r="D692" t="str">
        <f>HYPERLINK("https://talan.bank.gov.ua/get-user-certificate/eNX2skYUuv7ScblTXNo6","Завантажити сертифікат")</f>
        <v>Завантажити сертифікат</v>
      </c>
    </row>
    <row r="693" spans="1:4" x14ac:dyDescent="0.3">
      <c r="A693" t="s">
        <v>1387</v>
      </c>
      <c r="B693" t="s">
        <v>5</v>
      </c>
      <c r="C693" t="s">
        <v>1388</v>
      </c>
      <c r="D693" t="str">
        <f>HYPERLINK("https://talan.bank.gov.ua/get-user-certificate/eNX2sC7IDnCLPXGDE4Yo","Завантажити сертифікат")</f>
        <v>Завантажити сертифікат</v>
      </c>
    </row>
    <row r="694" spans="1:4" x14ac:dyDescent="0.3">
      <c r="A694" t="s">
        <v>1389</v>
      </c>
      <c r="B694" t="s">
        <v>5</v>
      </c>
      <c r="C694" t="s">
        <v>1390</v>
      </c>
      <c r="D694" t="str">
        <f>HYPERLINK("https://talan.bank.gov.ua/get-user-certificate/eNX2stkvmmIYIkrDic89","Завантажити сертифікат")</f>
        <v>Завантажити сертифікат</v>
      </c>
    </row>
    <row r="695" spans="1:4" x14ac:dyDescent="0.3">
      <c r="A695" t="s">
        <v>1391</v>
      </c>
      <c r="B695" t="s">
        <v>5</v>
      </c>
      <c r="C695" t="s">
        <v>1392</v>
      </c>
      <c r="D695" t="str">
        <f>HYPERLINK("https://talan.bank.gov.ua/get-user-certificate/eNX2shqHuJ6sGhWv-ocE","Завантажити сертифікат")</f>
        <v>Завантажити сертифікат</v>
      </c>
    </row>
    <row r="696" spans="1:4" x14ac:dyDescent="0.3">
      <c r="A696" t="s">
        <v>1393</v>
      </c>
      <c r="B696" t="s">
        <v>5</v>
      </c>
      <c r="C696" t="s">
        <v>1394</v>
      </c>
      <c r="D696" t="str">
        <f>HYPERLINK("https://talan.bank.gov.ua/get-user-certificate/eNX2sEYqABUBHERwpfKS","Завантажити сертифікат")</f>
        <v>Завантажити сертифікат</v>
      </c>
    </row>
    <row r="697" spans="1:4" x14ac:dyDescent="0.3">
      <c r="A697" t="s">
        <v>1395</v>
      </c>
      <c r="B697" t="s">
        <v>5</v>
      </c>
      <c r="C697" t="s">
        <v>1396</v>
      </c>
      <c r="D697" t="str">
        <f>HYPERLINK("https://talan.bank.gov.ua/get-user-certificate/eNX2s4bmzRp608FPcIdU","Завантажити сертифікат")</f>
        <v>Завантажити сертифікат</v>
      </c>
    </row>
    <row r="698" spans="1:4" x14ac:dyDescent="0.3">
      <c r="A698" t="s">
        <v>1397</v>
      </c>
      <c r="B698" t="s">
        <v>5</v>
      </c>
      <c r="C698" t="s">
        <v>1398</v>
      </c>
      <c r="D698" t="str">
        <f>HYPERLINK("https://talan.bank.gov.ua/get-user-certificate/eNX2syuvkmaknLZzkyAP","Завантажити сертифікат")</f>
        <v>Завантажити сертифікат</v>
      </c>
    </row>
    <row r="699" spans="1:4" x14ac:dyDescent="0.3">
      <c r="A699" t="s">
        <v>1399</v>
      </c>
      <c r="B699" t="s">
        <v>5</v>
      </c>
      <c r="C699" t="s">
        <v>1400</v>
      </c>
      <c r="D699" t="str">
        <f>HYPERLINK("https://talan.bank.gov.ua/get-user-certificate/eNX2sp1LzLojyk_pUbQV","Завантажити сертифікат")</f>
        <v>Завантажити сертифікат</v>
      </c>
    </row>
    <row r="700" spans="1:4" x14ac:dyDescent="0.3">
      <c r="A700" t="s">
        <v>1401</v>
      </c>
      <c r="B700" t="s">
        <v>5</v>
      </c>
      <c r="C700" t="s">
        <v>1402</v>
      </c>
      <c r="D700" t="str">
        <f>HYPERLINK("https://talan.bank.gov.ua/get-user-certificate/eNX2sG8N6z5lP2NkwNkE","Завантажити сертифікат")</f>
        <v>Завантажити сертифікат</v>
      </c>
    </row>
    <row r="701" spans="1:4" x14ac:dyDescent="0.3">
      <c r="A701" t="s">
        <v>1403</v>
      </c>
      <c r="B701" t="s">
        <v>5</v>
      </c>
      <c r="C701" t="s">
        <v>1404</v>
      </c>
      <c r="D701" t="str">
        <f>HYPERLINK("https://talan.bank.gov.ua/get-user-certificate/eNX2skuB_K7U5RBOpxJ2","Завантажити сертифікат")</f>
        <v>Завантажити сертифікат</v>
      </c>
    </row>
    <row r="702" spans="1:4" x14ac:dyDescent="0.3">
      <c r="A702" t="s">
        <v>1405</v>
      </c>
      <c r="B702" t="s">
        <v>5</v>
      </c>
      <c r="C702" t="s">
        <v>1406</v>
      </c>
      <c r="D702" t="str">
        <f>HYPERLINK("https://talan.bank.gov.ua/get-user-certificate/eNX2s1ehQ7mvv45KEb0i","Завантажити сертифікат")</f>
        <v>Завантажити сертифікат</v>
      </c>
    </row>
    <row r="703" spans="1:4" x14ac:dyDescent="0.3">
      <c r="A703" t="s">
        <v>1407</v>
      </c>
      <c r="B703" t="s">
        <v>5</v>
      </c>
      <c r="C703" t="s">
        <v>1408</v>
      </c>
      <c r="D703" t="str">
        <f>HYPERLINK("https://talan.bank.gov.ua/get-user-certificate/eNX2sZWGh4N_pkHzWLrP","Завантажити сертифікат")</f>
        <v>Завантажити сертифікат</v>
      </c>
    </row>
    <row r="704" spans="1:4" x14ac:dyDescent="0.3">
      <c r="A704" t="s">
        <v>1409</v>
      </c>
      <c r="B704" t="s">
        <v>5</v>
      </c>
      <c r="C704" t="s">
        <v>1410</v>
      </c>
      <c r="D704" t="str">
        <f>HYPERLINK("https://talan.bank.gov.ua/get-user-certificate/eNX2sokucik6zHjI_uBh","Завантажити сертифікат")</f>
        <v>Завантажити сертифікат</v>
      </c>
    </row>
    <row r="705" spans="1:4" x14ac:dyDescent="0.3">
      <c r="A705" t="s">
        <v>1411</v>
      </c>
      <c r="B705" t="s">
        <v>5</v>
      </c>
      <c r="C705" t="s">
        <v>1412</v>
      </c>
      <c r="D705" t="str">
        <f>HYPERLINK("https://talan.bank.gov.ua/get-user-certificate/eNX2sMJPkCJa8Sr9QR_L","Завантажити сертифікат")</f>
        <v>Завантажити сертифікат</v>
      </c>
    </row>
    <row r="706" spans="1:4" x14ac:dyDescent="0.3">
      <c r="A706" t="s">
        <v>1413</v>
      </c>
      <c r="B706" t="s">
        <v>5</v>
      </c>
      <c r="C706" t="s">
        <v>1414</v>
      </c>
      <c r="D706" t="str">
        <f>HYPERLINK("https://talan.bank.gov.ua/get-user-certificate/eNX2scmgSMy9pqUE5X-e","Завантажити сертифікат")</f>
        <v>Завантажити сертифікат</v>
      </c>
    </row>
    <row r="707" spans="1:4" x14ac:dyDescent="0.3">
      <c r="A707" t="s">
        <v>1415</v>
      </c>
      <c r="B707" t="s">
        <v>5</v>
      </c>
      <c r="C707" t="s">
        <v>1416</v>
      </c>
      <c r="D707" t="str">
        <f>HYPERLINK("https://talan.bank.gov.ua/get-user-certificate/eNX2srGzPIV9kIAKf68K","Завантажити сертифікат")</f>
        <v>Завантажити сертифікат</v>
      </c>
    </row>
    <row r="708" spans="1:4" x14ac:dyDescent="0.3">
      <c r="A708" t="s">
        <v>1417</v>
      </c>
      <c r="B708" t="s">
        <v>5</v>
      </c>
      <c r="C708" t="s">
        <v>1418</v>
      </c>
      <c r="D708" t="str">
        <f>HYPERLINK("https://talan.bank.gov.ua/get-user-certificate/eNX2sKcdw6swPZ3K2T6M","Завантажити сертифікат")</f>
        <v>Завантажити сертифікат</v>
      </c>
    </row>
    <row r="709" spans="1:4" x14ac:dyDescent="0.3">
      <c r="A709" t="s">
        <v>1419</v>
      </c>
      <c r="B709" t="s">
        <v>5</v>
      </c>
      <c r="C709" t="s">
        <v>1420</v>
      </c>
      <c r="D709" t="str">
        <f>HYPERLINK("https://talan.bank.gov.ua/get-user-certificate/eNX2s9-bNcyKQYM0Gkxd","Завантажити сертифікат")</f>
        <v>Завантажити сертифікат</v>
      </c>
    </row>
    <row r="710" spans="1:4" x14ac:dyDescent="0.3">
      <c r="A710" t="s">
        <v>1421</v>
      </c>
      <c r="B710" t="s">
        <v>5</v>
      </c>
      <c r="C710" t="s">
        <v>1422</v>
      </c>
      <c r="D710" t="str">
        <f>HYPERLINK("https://talan.bank.gov.ua/get-user-certificate/eNX2scsq24hGpcUaWHVT","Завантажити сертифікат")</f>
        <v>Завантажити сертифікат</v>
      </c>
    </row>
    <row r="711" spans="1:4" x14ac:dyDescent="0.3">
      <c r="A711" t="s">
        <v>1423</v>
      </c>
      <c r="B711" t="s">
        <v>5</v>
      </c>
      <c r="C711" t="s">
        <v>1424</v>
      </c>
      <c r="D711" t="str">
        <f>HYPERLINK("https://talan.bank.gov.ua/get-user-certificate/eNX2sypfUjYsxvbg9QPT","Завантажити сертифікат")</f>
        <v>Завантажити сертифікат</v>
      </c>
    </row>
    <row r="712" spans="1:4" x14ac:dyDescent="0.3">
      <c r="A712" t="s">
        <v>1425</v>
      </c>
      <c r="B712" t="s">
        <v>5</v>
      </c>
      <c r="C712" t="s">
        <v>1426</v>
      </c>
      <c r="D712" t="str">
        <f>HYPERLINK("https://talan.bank.gov.ua/get-user-certificate/eNX2szD_lQjyfh8A3sA0","Завантажити сертифікат")</f>
        <v>Завантажити сертифікат</v>
      </c>
    </row>
    <row r="713" spans="1:4" x14ac:dyDescent="0.3">
      <c r="A713" t="s">
        <v>1427</v>
      </c>
      <c r="B713" t="s">
        <v>5</v>
      </c>
      <c r="C713" t="s">
        <v>1428</v>
      </c>
      <c r="D713" t="str">
        <f>HYPERLINK("https://talan.bank.gov.ua/get-user-certificate/eNX2sFraya4ZygAPwu0u","Завантажити сертифікат")</f>
        <v>Завантажити сертифікат</v>
      </c>
    </row>
    <row r="714" spans="1:4" x14ac:dyDescent="0.3">
      <c r="A714" t="s">
        <v>1429</v>
      </c>
      <c r="B714" t="s">
        <v>5</v>
      </c>
      <c r="C714" t="s">
        <v>1430</v>
      </c>
      <c r="D714" t="str">
        <f>HYPERLINK("https://talan.bank.gov.ua/get-user-certificate/eNX2sZEWp2HPc7l9LPAU","Завантажити сертифікат")</f>
        <v>Завантажити сертифікат</v>
      </c>
    </row>
    <row r="715" spans="1:4" x14ac:dyDescent="0.3">
      <c r="A715" t="s">
        <v>1431</v>
      </c>
      <c r="B715" t="s">
        <v>5</v>
      </c>
      <c r="C715" t="s">
        <v>1432</v>
      </c>
      <c r="D715" t="str">
        <f>HYPERLINK("https://talan.bank.gov.ua/get-user-certificate/eNX2sP_ikq9IR-sM6ihZ","Завантажити сертифікат")</f>
        <v>Завантажити сертифікат</v>
      </c>
    </row>
    <row r="716" spans="1:4" x14ac:dyDescent="0.3">
      <c r="A716" t="s">
        <v>1433</v>
      </c>
      <c r="B716" t="s">
        <v>5</v>
      </c>
      <c r="C716" t="s">
        <v>1434</v>
      </c>
      <c r="D716" t="str">
        <f>HYPERLINK("https://talan.bank.gov.ua/get-user-certificate/eNX2szkTBrI8q67eBXTe","Завантажити сертифікат")</f>
        <v>Завантажити сертифікат</v>
      </c>
    </row>
    <row r="717" spans="1:4" x14ac:dyDescent="0.3">
      <c r="A717" t="s">
        <v>1435</v>
      </c>
      <c r="B717" t="s">
        <v>5</v>
      </c>
      <c r="C717" t="s">
        <v>1436</v>
      </c>
      <c r="D717" t="str">
        <f>HYPERLINK("https://talan.bank.gov.ua/get-user-certificate/eNX2s3Ft12eEc-oE-f3Q","Завантажити сертифікат")</f>
        <v>Завантажити сертифікат</v>
      </c>
    </row>
    <row r="718" spans="1:4" x14ac:dyDescent="0.3">
      <c r="A718" t="s">
        <v>1437</v>
      </c>
      <c r="B718" t="s">
        <v>5</v>
      </c>
      <c r="C718" t="s">
        <v>1438</v>
      </c>
      <c r="D718" t="str">
        <f>HYPERLINK("https://talan.bank.gov.ua/get-user-certificate/eNX2s3pl6GLOxhPP8lKc","Завантажити сертифікат")</f>
        <v>Завантажити сертифікат</v>
      </c>
    </row>
    <row r="719" spans="1:4" x14ac:dyDescent="0.3">
      <c r="A719" t="s">
        <v>1439</v>
      </c>
      <c r="B719" t="s">
        <v>5</v>
      </c>
      <c r="C719" t="s">
        <v>1440</v>
      </c>
      <c r="D719" t="str">
        <f>HYPERLINK("https://talan.bank.gov.ua/get-user-certificate/eNX2skxZlU93wWdCG-SN","Завантажити сертифікат")</f>
        <v>Завантажити сертифікат</v>
      </c>
    </row>
    <row r="720" spans="1:4" x14ac:dyDescent="0.3">
      <c r="A720" t="s">
        <v>1441</v>
      </c>
      <c r="B720" t="s">
        <v>5</v>
      </c>
      <c r="C720" t="s">
        <v>1442</v>
      </c>
      <c r="D720" t="str">
        <f>HYPERLINK("https://talan.bank.gov.ua/get-user-certificate/eNX2sC8bq632geT8uDA-","Завантажити сертифікат")</f>
        <v>Завантажити сертифікат</v>
      </c>
    </row>
    <row r="721" spans="1:4" x14ac:dyDescent="0.3">
      <c r="A721" t="s">
        <v>1443</v>
      </c>
      <c r="B721" t="s">
        <v>5</v>
      </c>
      <c r="C721" t="s">
        <v>1444</v>
      </c>
      <c r="D721" t="str">
        <f>HYPERLINK("https://talan.bank.gov.ua/get-user-certificate/eNX2scG7ItgADgxx0Ron","Завантажити сертифікат")</f>
        <v>Завантажити сертифікат</v>
      </c>
    </row>
    <row r="722" spans="1:4" x14ac:dyDescent="0.3">
      <c r="A722" t="s">
        <v>1445</v>
      </c>
      <c r="B722" t="s">
        <v>5</v>
      </c>
      <c r="C722" t="s">
        <v>1446</v>
      </c>
      <c r="D722" t="str">
        <f>HYPERLINK("https://talan.bank.gov.ua/get-user-certificate/eNX2sbxIrF8_XTt70hFz","Завантажити сертифікат")</f>
        <v>Завантажити сертифікат</v>
      </c>
    </row>
    <row r="723" spans="1:4" x14ac:dyDescent="0.3">
      <c r="A723" t="s">
        <v>1447</v>
      </c>
      <c r="B723" t="s">
        <v>5</v>
      </c>
      <c r="C723" t="s">
        <v>1448</v>
      </c>
      <c r="D723" t="str">
        <f>HYPERLINK("https://talan.bank.gov.ua/get-user-certificate/eNX2sdcr62wa0TNdbVov","Завантажити сертифікат")</f>
        <v>Завантажити сертифікат</v>
      </c>
    </row>
    <row r="724" spans="1:4" x14ac:dyDescent="0.3">
      <c r="A724" t="s">
        <v>1449</v>
      </c>
      <c r="B724" t="s">
        <v>5</v>
      </c>
      <c r="C724" t="s">
        <v>1450</v>
      </c>
      <c r="D724" t="str">
        <f>HYPERLINK("https://talan.bank.gov.ua/get-user-certificate/eNX2sF8-V96fPceShMel","Завантажити сертифікат")</f>
        <v>Завантажити сертифікат</v>
      </c>
    </row>
    <row r="725" spans="1:4" x14ac:dyDescent="0.3">
      <c r="A725" t="s">
        <v>1451</v>
      </c>
      <c r="B725" t="s">
        <v>5</v>
      </c>
      <c r="C725" t="s">
        <v>1452</v>
      </c>
      <c r="D725" t="str">
        <f>HYPERLINK("https://talan.bank.gov.ua/get-user-certificate/eNX2sFy0Tc1c3kU_L6aE","Завантажити сертифікат")</f>
        <v>Завантажити сертифікат</v>
      </c>
    </row>
    <row r="726" spans="1:4" x14ac:dyDescent="0.3">
      <c r="A726" t="s">
        <v>1453</v>
      </c>
      <c r="B726" t="s">
        <v>5</v>
      </c>
      <c r="C726" t="s">
        <v>1454</v>
      </c>
      <c r="D726" t="str">
        <f>HYPERLINK("https://talan.bank.gov.ua/get-user-certificate/eNX2sFngnR_4cwK277Z1","Завантажити сертифікат")</f>
        <v>Завантажити сертифікат</v>
      </c>
    </row>
    <row r="727" spans="1:4" x14ac:dyDescent="0.3">
      <c r="A727" t="s">
        <v>1455</v>
      </c>
      <c r="B727" t="s">
        <v>5</v>
      </c>
      <c r="C727" t="s">
        <v>1456</v>
      </c>
      <c r="D727" t="str">
        <f>HYPERLINK("https://talan.bank.gov.ua/get-user-certificate/eNX2s84C8EpmDDk2g6a3","Завантажити сертифікат")</f>
        <v>Завантажити сертифікат</v>
      </c>
    </row>
    <row r="728" spans="1:4" x14ac:dyDescent="0.3">
      <c r="A728" t="s">
        <v>1457</v>
      </c>
      <c r="B728" t="s">
        <v>5</v>
      </c>
      <c r="C728" t="s">
        <v>1458</v>
      </c>
      <c r="D728" t="str">
        <f>HYPERLINK("https://talan.bank.gov.ua/get-user-certificate/eNX2sy7Bj50CyZtaVs74","Завантажити сертифікат")</f>
        <v>Завантажити сертифікат</v>
      </c>
    </row>
    <row r="729" spans="1:4" x14ac:dyDescent="0.3">
      <c r="A729" t="s">
        <v>1459</v>
      </c>
      <c r="B729" t="s">
        <v>5</v>
      </c>
      <c r="C729" t="s">
        <v>1460</v>
      </c>
      <c r="D729" t="str">
        <f>HYPERLINK("https://talan.bank.gov.ua/get-user-certificate/eNX2sHVx4Mq4k85CRJ78","Завантажити сертифікат")</f>
        <v>Завантажити сертифікат</v>
      </c>
    </row>
    <row r="730" spans="1:4" x14ac:dyDescent="0.3">
      <c r="A730" t="s">
        <v>1461</v>
      </c>
      <c r="B730" t="s">
        <v>5</v>
      </c>
      <c r="C730" t="s">
        <v>1462</v>
      </c>
      <c r="D730" t="str">
        <f>HYPERLINK("https://talan.bank.gov.ua/get-user-certificate/eNX2sRLhOS6TfnFf4pNH","Завантажити сертифікат")</f>
        <v>Завантажити сертифікат</v>
      </c>
    </row>
    <row r="731" spans="1:4" x14ac:dyDescent="0.3">
      <c r="A731" t="s">
        <v>1463</v>
      </c>
      <c r="B731" t="s">
        <v>5</v>
      </c>
      <c r="C731" t="s">
        <v>1464</v>
      </c>
      <c r="D731" t="str">
        <f>HYPERLINK("https://talan.bank.gov.ua/get-user-certificate/eNX2sRled4hNa6Kv3ONP","Завантажити сертифікат")</f>
        <v>Завантажити сертифікат</v>
      </c>
    </row>
    <row r="732" spans="1:4" x14ac:dyDescent="0.3">
      <c r="A732" t="s">
        <v>1465</v>
      </c>
      <c r="B732" t="s">
        <v>5</v>
      </c>
      <c r="C732" t="s">
        <v>1466</v>
      </c>
      <c r="D732" t="str">
        <f>HYPERLINK("https://talan.bank.gov.ua/get-user-certificate/eNX2sZl2I8HH2a6i1hjL","Завантажити сертифікат")</f>
        <v>Завантажити сертифікат</v>
      </c>
    </row>
    <row r="733" spans="1:4" x14ac:dyDescent="0.3">
      <c r="A733" t="s">
        <v>1467</v>
      </c>
      <c r="B733" t="s">
        <v>5</v>
      </c>
      <c r="C733" t="s">
        <v>1468</v>
      </c>
      <c r="D733" t="str">
        <f>HYPERLINK("https://talan.bank.gov.ua/get-user-certificate/eNX2sw5Ebs3G0a7RZlh0","Завантажити сертифікат")</f>
        <v>Завантажити сертифікат</v>
      </c>
    </row>
    <row r="734" spans="1:4" x14ac:dyDescent="0.3">
      <c r="A734" t="s">
        <v>1469</v>
      </c>
      <c r="B734" t="s">
        <v>5</v>
      </c>
      <c r="C734" t="s">
        <v>1470</v>
      </c>
      <c r="D734" t="str">
        <f>HYPERLINK("https://talan.bank.gov.ua/get-user-certificate/eNX2s7Q75OBUOmQSKmVK","Завантажити сертифікат")</f>
        <v>Завантажити сертифікат</v>
      </c>
    </row>
    <row r="735" spans="1:4" x14ac:dyDescent="0.3">
      <c r="A735" t="s">
        <v>1471</v>
      </c>
      <c r="B735" t="s">
        <v>5</v>
      </c>
      <c r="C735" t="s">
        <v>1472</v>
      </c>
      <c r="D735" t="str">
        <f>HYPERLINK("https://talan.bank.gov.ua/get-user-certificate/eNX2s0AJAVdelUO-dwaC","Завантажити сертифікат")</f>
        <v>Завантажити сертифікат</v>
      </c>
    </row>
    <row r="736" spans="1:4" x14ac:dyDescent="0.3">
      <c r="A736" t="s">
        <v>1473</v>
      </c>
      <c r="B736" t="s">
        <v>5</v>
      </c>
      <c r="C736" t="s">
        <v>1474</v>
      </c>
      <c r="D736" t="str">
        <f>HYPERLINK("https://talan.bank.gov.ua/get-user-certificate/eNX2sP2gJh320PaUU14A","Завантажити сертифікат")</f>
        <v>Завантажити сертифікат</v>
      </c>
    </row>
    <row r="737" spans="1:4" x14ac:dyDescent="0.3">
      <c r="A737" t="s">
        <v>1475</v>
      </c>
      <c r="B737" t="s">
        <v>5</v>
      </c>
      <c r="C737" t="s">
        <v>1476</v>
      </c>
      <c r="D737" t="str">
        <f>HYPERLINK("https://talan.bank.gov.ua/get-user-certificate/eNX2sRZt3EN-8BNAUGeY","Завантажити сертифікат")</f>
        <v>Завантажити сертифікат</v>
      </c>
    </row>
    <row r="738" spans="1:4" x14ac:dyDescent="0.3">
      <c r="A738" t="s">
        <v>1477</v>
      </c>
      <c r="B738" t="s">
        <v>5</v>
      </c>
      <c r="C738" t="s">
        <v>1478</v>
      </c>
      <c r="D738" t="str">
        <f>HYPERLINK("https://talan.bank.gov.ua/get-user-certificate/eNX2se-OE4UcX85EfC8s","Завантажити сертифікат")</f>
        <v>Завантажити сертифікат</v>
      </c>
    </row>
    <row r="739" spans="1:4" x14ac:dyDescent="0.3">
      <c r="A739" t="s">
        <v>1479</v>
      </c>
      <c r="B739" t="s">
        <v>5</v>
      </c>
      <c r="C739" t="s">
        <v>1480</v>
      </c>
      <c r="D739" t="str">
        <f>HYPERLINK("https://talan.bank.gov.ua/get-user-certificate/eNX2s8u3CYrGm8zRIb8G","Завантажити сертифікат")</f>
        <v>Завантажити сертифікат</v>
      </c>
    </row>
    <row r="740" spans="1:4" x14ac:dyDescent="0.3">
      <c r="A740" t="s">
        <v>1481</v>
      </c>
      <c r="B740" t="s">
        <v>5</v>
      </c>
      <c r="C740" t="s">
        <v>1482</v>
      </c>
      <c r="D740" t="str">
        <f>HYPERLINK("https://talan.bank.gov.ua/get-user-certificate/eNX2sm-yX4XCO_fkemn4","Завантажити сертифікат")</f>
        <v>Завантажити сертифікат</v>
      </c>
    </row>
    <row r="741" spans="1:4" x14ac:dyDescent="0.3">
      <c r="A741" t="s">
        <v>1483</v>
      </c>
      <c r="B741" t="s">
        <v>5</v>
      </c>
      <c r="C741" t="s">
        <v>1484</v>
      </c>
      <c r="D741" t="str">
        <f>HYPERLINK("https://talan.bank.gov.ua/get-user-certificate/eNX2s79PYSY4oYpHX_cU","Завантажити сертифікат")</f>
        <v>Завантажити сертифікат</v>
      </c>
    </row>
    <row r="742" spans="1:4" x14ac:dyDescent="0.3">
      <c r="A742" t="s">
        <v>1485</v>
      </c>
      <c r="B742" t="s">
        <v>5</v>
      </c>
      <c r="C742" t="s">
        <v>1486</v>
      </c>
      <c r="D742" t="str">
        <f>HYPERLINK("https://talan.bank.gov.ua/get-user-certificate/eNX2sdBbpdi11R_T7XMU","Завантажити сертифікат")</f>
        <v>Завантажити сертифікат</v>
      </c>
    </row>
    <row r="743" spans="1:4" x14ac:dyDescent="0.3">
      <c r="A743" t="s">
        <v>1487</v>
      </c>
      <c r="B743" t="s">
        <v>5</v>
      </c>
      <c r="C743" t="s">
        <v>1488</v>
      </c>
      <c r="D743" t="str">
        <f>HYPERLINK("https://talan.bank.gov.ua/get-user-certificate/eNX2scAJHSpV-VaoHjsa","Завантажити сертифікат")</f>
        <v>Завантажити сертифікат</v>
      </c>
    </row>
    <row r="744" spans="1:4" x14ac:dyDescent="0.3">
      <c r="A744" t="s">
        <v>1489</v>
      </c>
      <c r="B744" t="s">
        <v>5</v>
      </c>
      <c r="C744" t="s">
        <v>1490</v>
      </c>
      <c r="D744" t="str">
        <f>HYPERLINK("https://talan.bank.gov.ua/get-user-certificate/eNX2siAFrZ75cSYokJul","Завантажити сертифікат")</f>
        <v>Завантажити сертифікат</v>
      </c>
    </row>
    <row r="745" spans="1:4" x14ac:dyDescent="0.3">
      <c r="A745" t="s">
        <v>1491</v>
      </c>
      <c r="B745" t="s">
        <v>5</v>
      </c>
      <c r="C745" t="s">
        <v>1492</v>
      </c>
      <c r="D745" t="str">
        <f>HYPERLINK("https://talan.bank.gov.ua/get-user-certificate/eNX2sRGT6tRrA95tQaW1","Завантажити сертифікат")</f>
        <v>Завантажити сертифікат</v>
      </c>
    </row>
    <row r="746" spans="1:4" x14ac:dyDescent="0.3">
      <c r="A746" t="s">
        <v>1493</v>
      </c>
      <c r="B746" t="s">
        <v>5</v>
      </c>
      <c r="C746" t="s">
        <v>1494</v>
      </c>
      <c r="D746" t="str">
        <f>HYPERLINK("https://talan.bank.gov.ua/get-user-certificate/eNX2sXkc0eDa_wJnn7t0","Завантажити сертифікат")</f>
        <v>Завантажити сертифікат</v>
      </c>
    </row>
    <row r="747" spans="1:4" x14ac:dyDescent="0.3">
      <c r="A747" t="s">
        <v>1495</v>
      </c>
      <c r="B747" t="s">
        <v>5</v>
      </c>
      <c r="C747" t="s">
        <v>1496</v>
      </c>
      <c r="D747" t="str">
        <f>HYPERLINK("https://talan.bank.gov.ua/get-user-certificate/eNX2sRwuhEXJs_L_m1UG","Завантажити сертифікат")</f>
        <v>Завантажити сертифікат</v>
      </c>
    </row>
    <row r="748" spans="1:4" x14ac:dyDescent="0.3">
      <c r="A748" t="s">
        <v>1497</v>
      </c>
      <c r="B748" t="s">
        <v>5</v>
      </c>
      <c r="C748" t="s">
        <v>1498</v>
      </c>
      <c r="D748" t="str">
        <f>HYPERLINK("https://talan.bank.gov.ua/get-user-certificate/eNX2sePB5Tky7obUlpk4","Завантажити сертифікат")</f>
        <v>Завантажити сертифікат</v>
      </c>
    </row>
    <row r="749" spans="1:4" x14ac:dyDescent="0.3">
      <c r="A749" t="s">
        <v>1499</v>
      </c>
      <c r="B749" t="s">
        <v>5</v>
      </c>
      <c r="C749" t="s">
        <v>1500</v>
      </c>
      <c r="D749" t="str">
        <f>HYPERLINK("https://talan.bank.gov.ua/get-user-certificate/eNX2sCXA0b1DK4itcgcs","Завантажити сертифікат")</f>
        <v>Завантажити сертифікат</v>
      </c>
    </row>
    <row r="750" spans="1:4" x14ac:dyDescent="0.3">
      <c r="A750" t="s">
        <v>1501</v>
      </c>
      <c r="B750" t="s">
        <v>5</v>
      </c>
      <c r="C750" t="s">
        <v>1502</v>
      </c>
      <c r="D750" t="str">
        <f>HYPERLINK("https://talan.bank.gov.ua/get-user-certificate/eNX2swLV1uSF5QsbP7hJ","Завантажити сертифікат")</f>
        <v>Завантажити сертифікат</v>
      </c>
    </row>
    <row r="751" spans="1:4" x14ac:dyDescent="0.3">
      <c r="A751" t="s">
        <v>1503</v>
      </c>
      <c r="B751" t="s">
        <v>5</v>
      </c>
      <c r="C751" t="s">
        <v>1504</v>
      </c>
      <c r="D751" t="str">
        <f>HYPERLINK("https://talan.bank.gov.ua/get-user-certificate/eNX2sNIP11JXAsGPuSru","Завантажити сертифікат")</f>
        <v>Завантажити сертифікат</v>
      </c>
    </row>
    <row r="752" spans="1:4" x14ac:dyDescent="0.3">
      <c r="A752" t="s">
        <v>1505</v>
      </c>
      <c r="B752" t="s">
        <v>5</v>
      </c>
      <c r="C752" t="s">
        <v>1506</v>
      </c>
      <c r="D752" t="str">
        <f>HYPERLINK("https://talan.bank.gov.ua/get-user-certificate/eNX2s-7Ae9XWxuTDvG5t","Завантажити сертифікат")</f>
        <v>Завантажити сертифікат</v>
      </c>
    </row>
    <row r="753" spans="1:4" x14ac:dyDescent="0.3">
      <c r="A753" t="s">
        <v>1507</v>
      </c>
      <c r="B753" t="s">
        <v>5</v>
      </c>
      <c r="C753" t="s">
        <v>1508</v>
      </c>
      <c r="D753" t="str">
        <f>HYPERLINK("https://talan.bank.gov.ua/get-user-certificate/eNX2s5b1SYSxyNto5Uww","Завантажити сертифікат")</f>
        <v>Завантажити сертифікат</v>
      </c>
    </row>
    <row r="754" spans="1:4" x14ac:dyDescent="0.3">
      <c r="A754" t="s">
        <v>1509</v>
      </c>
      <c r="B754" t="s">
        <v>5</v>
      </c>
      <c r="C754" t="s">
        <v>1510</v>
      </c>
      <c r="D754" t="str">
        <f>HYPERLINK("https://talan.bank.gov.ua/get-user-certificate/eNX2sIkgdxRMGiqf48oS","Завантажити сертифікат")</f>
        <v>Завантажити сертифікат</v>
      </c>
    </row>
    <row r="755" spans="1:4" x14ac:dyDescent="0.3">
      <c r="A755" t="s">
        <v>1511</v>
      </c>
      <c r="B755" t="s">
        <v>5</v>
      </c>
      <c r="C755" t="s">
        <v>1512</v>
      </c>
      <c r="D755" t="str">
        <f>HYPERLINK("https://talan.bank.gov.ua/get-user-certificate/eNX2spRw16mLKPSgU3ML","Завантажити сертифікат")</f>
        <v>Завантажити сертифікат</v>
      </c>
    </row>
    <row r="756" spans="1:4" x14ac:dyDescent="0.3">
      <c r="A756" t="s">
        <v>1513</v>
      </c>
      <c r="B756" t="s">
        <v>5</v>
      </c>
      <c r="C756" t="s">
        <v>1514</v>
      </c>
      <c r="D756" t="str">
        <f>HYPERLINK("https://talan.bank.gov.ua/get-user-certificate/eNX2sVtSNjeogE25Ussq","Завантажити сертифікат")</f>
        <v>Завантажити сертифікат</v>
      </c>
    </row>
    <row r="757" spans="1:4" x14ac:dyDescent="0.3">
      <c r="A757" t="s">
        <v>1515</v>
      </c>
      <c r="B757" t="s">
        <v>5</v>
      </c>
      <c r="C757" t="s">
        <v>1516</v>
      </c>
      <c r="D757" t="str">
        <f>HYPERLINK("https://talan.bank.gov.ua/get-user-certificate/eNX2sN71Fb8nHa8c8kzO","Завантажити сертифікат")</f>
        <v>Завантажити сертифікат</v>
      </c>
    </row>
    <row r="758" spans="1:4" x14ac:dyDescent="0.3">
      <c r="A758" t="s">
        <v>1517</v>
      </c>
      <c r="B758" t="s">
        <v>5</v>
      </c>
      <c r="C758" t="s">
        <v>1518</v>
      </c>
      <c r="D758" t="str">
        <f>HYPERLINK("https://talan.bank.gov.ua/get-user-certificate/eNX2sG5V3RVRyhnX44mP","Завантажити сертифікат")</f>
        <v>Завантажити сертифікат</v>
      </c>
    </row>
    <row r="759" spans="1:4" x14ac:dyDescent="0.3">
      <c r="A759" t="s">
        <v>1519</v>
      </c>
      <c r="B759" t="s">
        <v>5</v>
      </c>
      <c r="C759" t="s">
        <v>1520</v>
      </c>
      <c r="D759" t="str">
        <f>HYPERLINK("https://talan.bank.gov.ua/get-user-certificate/eNX2sQNuBx7sEKo6X57l","Завантажити сертифікат")</f>
        <v>Завантажити сертифікат</v>
      </c>
    </row>
    <row r="760" spans="1:4" x14ac:dyDescent="0.3">
      <c r="A760" t="s">
        <v>1521</v>
      </c>
      <c r="B760" t="s">
        <v>5</v>
      </c>
      <c r="C760" t="s">
        <v>1522</v>
      </c>
      <c r="D760" t="str">
        <f>HYPERLINK("https://talan.bank.gov.ua/get-user-certificate/eNX2s6KIVrjXCOIUct6s","Завантажити сертифікат")</f>
        <v>Завантажити сертифікат</v>
      </c>
    </row>
    <row r="761" spans="1:4" x14ac:dyDescent="0.3">
      <c r="A761" t="s">
        <v>1523</v>
      </c>
      <c r="B761" t="s">
        <v>5</v>
      </c>
      <c r="C761" t="s">
        <v>1524</v>
      </c>
      <c r="D761" t="str">
        <f>HYPERLINK("https://talan.bank.gov.ua/get-user-certificate/eNX2srdWJpgAg04otSH_","Завантажити сертифікат")</f>
        <v>Завантажити сертифікат</v>
      </c>
    </row>
    <row r="762" spans="1:4" x14ac:dyDescent="0.3">
      <c r="A762" t="s">
        <v>1525</v>
      </c>
      <c r="B762" t="s">
        <v>5</v>
      </c>
      <c r="C762" t="s">
        <v>1526</v>
      </c>
      <c r="D762" t="str">
        <f>HYPERLINK("https://talan.bank.gov.ua/get-user-certificate/eNX2srGHa5wR-Dw36W41","Завантажити сертифікат")</f>
        <v>Завантажити сертифікат</v>
      </c>
    </row>
    <row r="763" spans="1:4" x14ac:dyDescent="0.3">
      <c r="A763" t="s">
        <v>1527</v>
      </c>
      <c r="B763" t="s">
        <v>5</v>
      </c>
      <c r="C763" t="s">
        <v>1528</v>
      </c>
      <c r="D763" t="str">
        <f>HYPERLINK("https://talan.bank.gov.ua/get-user-certificate/eNX2sedBPL50mmiWfVeo","Завантажити сертифікат")</f>
        <v>Завантажити сертифікат</v>
      </c>
    </row>
    <row r="764" spans="1:4" x14ac:dyDescent="0.3">
      <c r="A764" t="s">
        <v>1529</v>
      </c>
      <c r="B764" t="s">
        <v>5</v>
      </c>
      <c r="C764" t="s">
        <v>1530</v>
      </c>
      <c r="D764" t="str">
        <f>HYPERLINK("https://talan.bank.gov.ua/get-user-certificate/eNX2sdChEzCGplqjpB1d","Завантажити сертифікат")</f>
        <v>Завантажити сертифікат</v>
      </c>
    </row>
    <row r="765" spans="1:4" x14ac:dyDescent="0.3">
      <c r="A765" t="s">
        <v>1531</v>
      </c>
      <c r="B765" t="s">
        <v>5</v>
      </c>
      <c r="C765" t="s">
        <v>1532</v>
      </c>
      <c r="D765" t="str">
        <f>HYPERLINK("https://talan.bank.gov.ua/get-user-certificate/eNX2stpXNbcljPr-5PAm","Завантажити сертифікат")</f>
        <v>Завантажити сертифікат</v>
      </c>
    </row>
    <row r="766" spans="1:4" x14ac:dyDescent="0.3">
      <c r="A766" t="s">
        <v>1533</v>
      </c>
      <c r="B766" t="s">
        <v>5</v>
      </c>
      <c r="C766" t="s">
        <v>1534</v>
      </c>
      <c r="D766" t="str">
        <f>HYPERLINK("https://talan.bank.gov.ua/get-user-certificate/eNX2sc188qL3o3X5cLLC","Завантажити сертифікат")</f>
        <v>Завантажити сертифікат</v>
      </c>
    </row>
    <row r="767" spans="1:4" x14ac:dyDescent="0.3">
      <c r="A767" t="s">
        <v>1535</v>
      </c>
      <c r="B767" t="s">
        <v>5</v>
      </c>
      <c r="C767" t="s">
        <v>1536</v>
      </c>
      <c r="D767" t="str">
        <f>HYPERLINK("https://talan.bank.gov.ua/get-user-certificate/eNX2sMJN2ofoSBVJt3B8","Завантажити сертифікат")</f>
        <v>Завантажити сертифікат</v>
      </c>
    </row>
    <row r="768" spans="1:4" x14ac:dyDescent="0.3">
      <c r="A768" t="s">
        <v>1537</v>
      </c>
      <c r="B768" t="s">
        <v>5</v>
      </c>
      <c r="C768" t="s">
        <v>1538</v>
      </c>
      <c r="D768" t="str">
        <f>HYPERLINK("https://talan.bank.gov.ua/get-user-certificate/eNX2slTqyp8h3cjFhXgY","Завантажити сертифікат")</f>
        <v>Завантажити сертифікат</v>
      </c>
    </row>
    <row r="769" spans="1:4" x14ac:dyDescent="0.3">
      <c r="A769" t="s">
        <v>1539</v>
      </c>
      <c r="B769" t="s">
        <v>5</v>
      </c>
      <c r="C769" t="s">
        <v>1540</v>
      </c>
      <c r="D769" t="str">
        <f>HYPERLINK("https://talan.bank.gov.ua/get-user-certificate/eNX2sq3DZXHZIz4tordg","Завантажити сертифікат")</f>
        <v>Завантажити сертифікат</v>
      </c>
    </row>
    <row r="770" spans="1:4" x14ac:dyDescent="0.3">
      <c r="A770" t="s">
        <v>1541</v>
      </c>
      <c r="B770" t="s">
        <v>5</v>
      </c>
      <c r="C770" t="s">
        <v>1542</v>
      </c>
      <c r="D770" t="str">
        <f>HYPERLINK("https://talan.bank.gov.ua/get-user-certificate/eNX2s-urqkr6DNm2FZ1T","Завантажити сертифікат")</f>
        <v>Завантажити сертифікат</v>
      </c>
    </row>
    <row r="771" spans="1:4" x14ac:dyDescent="0.3">
      <c r="A771" t="s">
        <v>1543</v>
      </c>
      <c r="B771" t="s">
        <v>5</v>
      </c>
      <c r="C771" t="s">
        <v>1544</v>
      </c>
      <c r="D771" t="str">
        <f>HYPERLINK("https://talan.bank.gov.ua/get-user-certificate/eNX2sCFY20b-gPyZn2tP","Завантажити сертифікат")</f>
        <v>Завантажити сертифікат</v>
      </c>
    </row>
    <row r="772" spans="1:4" x14ac:dyDescent="0.3">
      <c r="A772" t="s">
        <v>1545</v>
      </c>
      <c r="B772" t="s">
        <v>5</v>
      </c>
      <c r="C772" t="s">
        <v>1546</v>
      </c>
      <c r="D772" t="str">
        <f>HYPERLINK("https://talan.bank.gov.ua/get-user-certificate/eNX2sriIf7JOi7d1yHvq","Завантажити сертифікат")</f>
        <v>Завантажити сертифікат</v>
      </c>
    </row>
    <row r="773" spans="1:4" x14ac:dyDescent="0.3">
      <c r="A773" t="s">
        <v>1547</v>
      </c>
      <c r="B773" t="s">
        <v>5</v>
      </c>
      <c r="C773" t="s">
        <v>1548</v>
      </c>
      <c r="D773" t="str">
        <f>HYPERLINK("https://talan.bank.gov.ua/get-user-certificate/eNX2sa3UyJDS-cciA0eH","Завантажити сертифікат")</f>
        <v>Завантажити сертифікат</v>
      </c>
    </row>
    <row r="774" spans="1:4" x14ac:dyDescent="0.3">
      <c r="A774" t="s">
        <v>1549</v>
      </c>
      <c r="B774" t="s">
        <v>5</v>
      </c>
      <c r="C774" t="s">
        <v>1550</v>
      </c>
      <c r="D774" t="str">
        <f>HYPERLINK("https://talan.bank.gov.ua/get-user-certificate/eNX2selTFVFHZm2ukpCM","Завантажити сертифікат")</f>
        <v>Завантажити сертифікат</v>
      </c>
    </row>
    <row r="775" spans="1:4" x14ac:dyDescent="0.3">
      <c r="A775" t="s">
        <v>1551</v>
      </c>
      <c r="B775" t="s">
        <v>5</v>
      </c>
      <c r="C775" t="s">
        <v>1552</v>
      </c>
      <c r="D775" t="str">
        <f>HYPERLINK("https://talan.bank.gov.ua/get-user-certificate/eNX2s8cFfiLsKVRF0MG_","Завантажити сертифікат")</f>
        <v>Завантажити сертифікат</v>
      </c>
    </row>
    <row r="776" spans="1:4" x14ac:dyDescent="0.3">
      <c r="A776" t="s">
        <v>1553</v>
      </c>
      <c r="B776" t="s">
        <v>5</v>
      </c>
      <c r="C776" t="s">
        <v>1554</v>
      </c>
      <c r="D776" t="str">
        <f>HYPERLINK("https://talan.bank.gov.ua/get-user-certificate/eNX2sG_7M5IR_58I0grf","Завантажити сертифікат")</f>
        <v>Завантажити сертифікат</v>
      </c>
    </row>
    <row r="777" spans="1:4" x14ac:dyDescent="0.3">
      <c r="A777" t="s">
        <v>1555</v>
      </c>
      <c r="B777" t="s">
        <v>5</v>
      </c>
      <c r="C777" t="s">
        <v>1556</v>
      </c>
      <c r="D777" t="str">
        <f>HYPERLINK("https://talan.bank.gov.ua/get-user-certificate/eNX2sQ954hL76aW_FiY4","Завантажити сертифікат")</f>
        <v>Завантажити сертифікат</v>
      </c>
    </row>
    <row r="778" spans="1:4" x14ac:dyDescent="0.3">
      <c r="A778" t="s">
        <v>1557</v>
      </c>
      <c r="B778" t="s">
        <v>5</v>
      </c>
      <c r="C778" t="s">
        <v>1558</v>
      </c>
      <c r="D778" t="str">
        <f>HYPERLINK("https://talan.bank.gov.ua/get-user-certificate/eNX2sKUNmtV1Vdtr3Y7a","Завантажити сертифікат")</f>
        <v>Завантажити сертифікат</v>
      </c>
    </row>
    <row r="779" spans="1:4" x14ac:dyDescent="0.3">
      <c r="A779" t="s">
        <v>1559</v>
      </c>
      <c r="B779" t="s">
        <v>5</v>
      </c>
      <c r="C779" t="s">
        <v>1560</v>
      </c>
      <c r="D779" t="str">
        <f>HYPERLINK("https://talan.bank.gov.ua/get-user-certificate/eNX2sGtrkKqYfnSgeGWk","Завантажити сертифікат")</f>
        <v>Завантажити сертифікат</v>
      </c>
    </row>
    <row r="780" spans="1:4" x14ac:dyDescent="0.3">
      <c r="A780" t="s">
        <v>1561</v>
      </c>
      <c r="B780" t="s">
        <v>5</v>
      </c>
      <c r="C780" t="s">
        <v>1562</v>
      </c>
      <c r="D780" t="str">
        <f>HYPERLINK("https://talan.bank.gov.ua/get-user-certificate/eNX2st_zS61pv4Ruqa95","Завантажити сертифікат")</f>
        <v>Завантажити сертифікат</v>
      </c>
    </row>
    <row r="781" spans="1:4" x14ac:dyDescent="0.3">
      <c r="A781" t="s">
        <v>1563</v>
      </c>
      <c r="B781" t="s">
        <v>5</v>
      </c>
      <c r="C781" t="s">
        <v>1564</v>
      </c>
      <c r="D781" t="str">
        <f>HYPERLINK("https://talan.bank.gov.ua/get-user-certificate/eNX2s5a3qfELZiPHcT0j","Завантажити сертифікат")</f>
        <v>Завантажити сертифікат</v>
      </c>
    </row>
    <row r="782" spans="1:4" x14ac:dyDescent="0.3">
      <c r="A782" t="s">
        <v>1565</v>
      </c>
      <c r="B782" t="s">
        <v>5</v>
      </c>
      <c r="C782" t="s">
        <v>1566</v>
      </c>
      <c r="D782" t="str">
        <f>HYPERLINK("https://talan.bank.gov.ua/get-user-certificate/eNX2smxDnVhzAbqJ4Ngu","Завантажити сертифікат")</f>
        <v>Завантажити сертифікат</v>
      </c>
    </row>
    <row r="783" spans="1:4" x14ac:dyDescent="0.3">
      <c r="A783" t="s">
        <v>1567</v>
      </c>
      <c r="B783" t="s">
        <v>5</v>
      </c>
      <c r="C783" t="s">
        <v>1568</v>
      </c>
      <c r="D783" t="str">
        <f>HYPERLINK("https://talan.bank.gov.ua/get-user-certificate/eNX2sdEFX8BlBUuBg0cr","Завантажити сертифікат")</f>
        <v>Завантажити сертифікат</v>
      </c>
    </row>
    <row r="784" spans="1:4" x14ac:dyDescent="0.3">
      <c r="A784" t="s">
        <v>1569</v>
      </c>
      <c r="B784" t="s">
        <v>5</v>
      </c>
      <c r="C784" t="s">
        <v>1570</v>
      </c>
      <c r="D784" t="str">
        <f>HYPERLINK("https://talan.bank.gov.ua/get-user-certificate/eNX2sqqmNxP7pbLINLBX","Завантажити сертифікат")</f>
        <v>Завантажити сертифікат</v>
      </c>
    </row>
    <row r="785" spans="1:4" x14ac:dyDescent="0.3">
      <c r="A785" t="s">
        <v>1571</v>
      </c>
      <c r="B785" t="s">
        <v>5</v>
      </c>
      <c r="C785" t="s">
        <v>1572</v>
      </c>
      <c r="D785" t="str">
        <f>HYPERLINK("https://talan.bank.gov.ua/get-user-certificate/eNX2sS-YKQzv6utit7yT","Завантажити сертифікат")</f>
        <v>Завантажити сертифікат</v>
      </c>
    </row>
    <row r="786" spans="1:4" x14ac:dyDescent="0.3">
      <c r="A786" t="s">
        <v>1573</v>
      </c>
      <c r="B786" t="s">
        <v>5</v>
      </c>
      <c r="C786" t="s">
        <v>1574</v>
      </c>
      <c r="D786" t="str">
        <f>HYPERLINK("https://talan.bank.gov.ua/get-user-certificate/eNX2sM1Y2tlR7poOqTXk","Завантажити сертифікат")</f>
        <v>Завантажити сертифікат</v>
      </c>
    </row>
    <row r="787" spans="1:4" x14ac:dyDescent="0.3">
      <c r="A787" t="s">
        <v>1575</v>
      </c>
      <c r="B787" t="s">
        <v>5</v>
      </c>
      <c r="C787" t="s">
        <v>1576</v>
      </c>
      <c r="D787" t="str">
        <f>HYPERLINK("https://talan.bank.gov.ua/get-user-certificate/eNX2sMMYm0QZK6_Pe_HY","Завантажити сертифікат")</f>
        <v>Завантажити сертифікат</v>
      </c>
    </row>
    <row r="788" spans="1:4" x14ac:dyDescent="0.3">
      <c r="A788" t="s">
        <v>1577</v>
      </c>
      <c r="B788" t="s">
        <v>5</v>
      </c>
      <c r="C788" t="s">
        <v>1578</v>
      </c>
      <c r="D788" t="str">
        <f>HYPERLINK("https://talan.bank.gov.ua/get-user-certificate/eNX2s--vSPxGSTkHEspB","Завантажити сертифікат")</f>
        <v>Завантажити сертифікат</v>
      </c>
    </row>
    <row r="789" spans="1:4" x14ac:dyDescent="0.3">
      <c r="A789" t="s">
        <v>1579</v>
      </c>
      <c r="B789" t="s">
        <v>5</v>
      </c>
      <c r="C789" t="s">
        <v>1580</v>
      </c>
      <c r="D789" t="str">
        <f>HYPERLINK("https://talan.bank.gov.ua/get-user-certificate/eNX2su3Vxzi8D5yEaxx8","Завантажити сертифікат")</f>
        <v>Завантажити сертифікат</v>
      </c>
    </row>
    <row r="790" spans="1:4" x14ac:dyDescent="0.3">
      <c r="A790" t="s">
        <v>1581</v>
      </c>
      <c r="B790" t="s">
        <v>5</v>
      </c>
      <c r="C790" t="s">
        <v>1582</v>
      </c>
      <c r="D790" t="str">
        <f>HYPERLINK("https://talan.bank.gov.ua/get-user-certificate/eNX2sk_c_YqbLBseqSLW","Завантажити сертифікат")</f>
        <v>Завантажити сертифікат</v>
      </c>
    </row>
    <row r="791" spans="1:4" x14ac:dyDescent="0.3">
      <c r="A791" t="s">
        <v>1583</v>
      </c>
      <c r="B791" t="s">
        <v>5</v>
      </c>
      <c r="C791" t="s">
        <v>1584</v>
      </c>
      <c r="D791" t="str">
        <f>HYPERLINK("https://talan.bank.gov.ua/get-user-certificate/eNX2sl1UGV9xjP0dBh92","Завантажити сертифікат")</f>
        <v>Завантажити сертифікат</v>
      </c>
    </row>
    <row r="792" spans="1:4" x14ac:dyDescent="0.3">
      <c r="A792" t="s">
        <v>1585</v>
      </c>
      <c r="B792" t="s">
        <v>5</v>
      </c>
      <c r="C792" t="s">
        <v>1586</v>
      </c>
      <c r="D792" t="str">
        <f>HYPERLINK("https://talan.bank.gov.ua/get-user-certificate/eNX2snc4dor0yM4utvje","Завантажити сертифікат")</f>
        <v>Завантажити сертифікат</v>
      </c>
    </row>
    <row r="793" spans="1:4" x14ac:dyDescent="0.3">
      <c r="A793" t="s">
        <v>1587</v>
      </c>
      <c r="B793" t="s">
        <v>5</v>
      </c>
      <c r="C793" t="s">
        <v>1588</v>
      </c>
      <c r="D793" t="str">
        <f>HYPERLINK("https://talan.bank.gov.ua/get-user-certificate/eNX2sHAxEygUGGU1jICw","Завантажити сертифікат")</f>
        <v>Завантажити сертифікат</v>
      </c>
    </row>
    <row r="794" spans="1:4" x14ac:dyDescent="0.3">
      <c r="A794" t="s">
        <v>1589</v>
      </c>
      <c r="B794" t="s">
        <v>5</v>
      </c>
      <c r="C794" t="s">
        <v>1590</v>
      </c>
      <c r="D794" t="str">
        <f>HYPERLINK("https://talan.bank.gov.ua/get-user-certificate/eNX2sZSBWGfPzGn9H7BO","Завантажити сертифікат")</f>
        <v>Завантажити сертифікат</v>
      </c>
    </row>
    <row r="795" spans="1:4" x14ac:dyDescent="0.3">
      <c r="A795" t="s">
        <v>1591</v>
      </c>
      <c r="B795" t="s">
        <v>5</v>
      </c>
      <c r="C795" t="s">
        <v>1592</v>
      </c>
      <c r="D795" t="str">
        <f>HYPERLINK("https://talan.bank.gov.ua/get-user-certificate/eNX2spTTH_8zBtm5STb2","Завантажити сертифікат")</f>
        <v>Завантажити сертифікат</v>
      </c>
    </row>
    <row r="796" spans="1:4" x14ac:dyDescent="0.3">
      <c r="A796" t="s">
        <v>1593</v>
      </c>
      <c r="B796" t="s">
        <v>5</v>
      </c>
      <c r="C796" t="s">
        <v>1594</v>
      </c>
      <c r="D796" t="str">
        <f>HYPERLINK("https://talan.bank.gov.ua/get-user-certificate/eNX2sToMRr2WYmhezNEw","Завантажити сертифікат")</f>
        <v>Завантажити сертифікат</v>
      </c>
    </row>
    <row r="797" spans="1:4" x14ac:dyDescent="0.3">
      <c r="A797" t="s">
        <v>1595</v>
      </c>
      <c r="B797" t="s">
        <v>5</v>
      </c>
      <c r="C797" t="s">
        <v>1596</v>
      </c>
      <c r="D797" t="str">
        <f>HYPERLINK("https://talan.bank.gov.ua/get-user-certificate/eNX2sSV1Pq7282ebeJqB","Завантажити сертифікат")</f>
        <v>Завантажити сертифікат</v>
      </c>
    </row>
    <row r="798" spans="1:4" x14ac:dyDescent="0.3">
      <c r="A798" t="s">
        <v>1597</v>
      </c>
      <c r="B798" t="s">
        <v>5</v>
      </c>
      <c r="C798" t="s">
        <v>1598</v>
      </c>
      <c r="D798" t="str">
        <f>HYPERLINK("https://talan.bank.gov.ua/get-user-certificate/eNX2suCb28JcJLEERb_z","Завантажити сертифікат")</f>
        <v>Завантажити сертифікат</v>
      </c>
    </row>
    <row r="799" spans="1:4" x14ac:dyDescent="0.3">
      <c r="A799" t="s">
        <v>1599</v>
      </c>
      <c r="B799" t="s">
        <v>5</v>
      </c>
      <c r="C799" t="s">
        <v>1600</v>
      </c>
      <c r="D799" t="str">
        <f>HYPERLINK("https://talan.bank.gov.ua/get-user-certificate/eNX2skGgmruYSy7G_gQY","Завантажити сертифікат")</f>
        <v>Завантажити сертифікат</v>
      </c>
    </row>
    <row r="800" spans="1:4" x14ac:dyDescent="0.3">
      <c r="A800" t="s">
        <v>1601</v>
      </c>
      <c r="B800" t="s">
        <v>5</v>
      </c>
      <c r="C800" t="s">
        <v>1602</v>
      </c>
      <c r="D800" t="str">
        <f>HYPERLINK("https://talan.bank.gov.ua/get-user-certificate/eNX2s5j1isR9QYvmlCL0","Завантажити сертифікат")</f>
        <v>Завантажити сертифікат</v>
      </c>
    </row>
    <row r="801" spans="1:4" x14ac:dyDescent="0.3">
      <c r="A801" t="s">
        <v>1603</v>
      </c>
      <c r="B801" t="s">
        <v>5</v>
      </c>
      <c r="C801" t="s">
        <v>1604</v>
      </c>
      <c r="D801" t="str">
        <f>HYPERLINK("https://talan.bank.gov.ua/get-user-certificate/eNX2sooE6mJRfOj_NjZN","Завантажити сертифікат")</f>
        <v>Завантажити сертифікат</v>
      </c>
    </row>
    <row r="802" spans="1:4" x14ac:dyDescent="0.3">
      <c r="A802" t="s">
        <v>1605</v>
      </c>
      <c r="B802" t="s">
        <v>5</v>
      </c>
      <c r="C802" t="s">
        <v>1606</v>
      </c>
      <c r="D802" t="str">
        <f>HYPERLINK("https://talan.bank.gov.ua/get-user-certificate/eNX2s3z2LNiJbd3UfCHR","Завантажити сертифікат")</f>
        <v>Завантажити сертифікат</v>
      </c>
    </row>
    <row r="803" spans="1:4" x14ac:dyDescent="0.3">
      <c r="A803" t="s">
        <v>1607</v>
      </c>
      <c r="B803" t="s">
        <v>5</v>
      </c>
      <c r="C803" t="s">
        <v>1608</v>
      </c>
      <c r="D803" t="str">
        <f>HYPERLINK("https://talan.bank.gov.ua/get-user-certificate/eNX2sQCzepY7DfqeiYJy","Завантажити сертифікат")</f>
        <v>Завантажити сертифікат</v>
      </c>
    </row>
    <row r="804" spans="1:4" x14ac:dyDescent="0.3">
      <c r="A804" t="s">
        <v>1609</v>
      </c>
      <c r="B804" t="s">
        <v>5</v>
      </c>
      <c r="C804" t="s">
        <v>1610</v>
      </c>
      <c r="D804" t="str">
        <f>HYPERLINK("https://talan.bank.gov.ua/get-user-certificate/eNX2szOPr8mhIji5soCh","Завантажити сертифікат")</f>
        <v>Завантажити сертифікат</v>
      </c>
    </row>
    <row r="805" spans="1:4" x14ac:dyDescent="0.3">
      <c r="A805" t="s">
        <v>1611</v>
      </c>
      <c r="B805" t="s">
        <v>5</v>
      </c>
      <c r="C805" t="s">
        <v>1612</v>
      </c>
      <c r="D805" t="str">
        <f>HYPERLINK("https://talan.bank.gov.ua/get-user-certificate/eNX2sZbGOqL0Ro8ZR7YV","Завантажити сертифікат")</f>
        <v>Завантажити сертифікат</v>
      </c>
    </row>
    <row r="806" spans="1:4" x14ac:dyDescent="0.3">
      <c r="A806" t="s">
        <v>1613</v>
      </c>
      <c r="B806" t="s">
        <v>5</v>
      </c>
      <c r="C806" t="s">
        <v>1614</v>
      </c>
      <c r="D806" t="str">
        <f>HYPERLINK("https://talan.bank.gov.ua/get-user-certificate/eNX2sUFuOd5gxO_WxQ7n","Завантажити сертифікат")</f>
        <v>Завантажити сертифікат</v>
      </c>
    </row>
    <row r="807" spans="1:4" x14ac:dyDescent="0.3">
      <c r="A807" t="s">
        <v>1615</v>
      </c>
      <c r="B807" t="s">
        <v>5</v>
      </c>
      <c r="C807" t="s">
        <v>1616</v>
      </c>
      <c r="D807" t="str">
        <f>HYPERLINK("https://talan.bank.gov.ua/get-user-certificate/eNX2sGCHVz-x7HL0Kthn","Завантажити сертифікат")</f>
        <v>Завантажити сертифікат</v>
      </c>
    </row>
    <row r="808" spans="1:4" x14ac:dyDescent="0.3">
      <c r="A808" t="s">
        <v>1617</v>
      </c>
      <c r="B808" t="s">
        <v>5</v>
      </c>
      <c r="C808" t="s">
        <v>1618</v>
      </c>
      <c r="D808" t="str">
        <f>HYPERLINK("https://talan.bank.gov.ua/get-user-certificate/eNX2st4Jh9tFkkWlFFXx","Завантажити сертифікат")</f>
        <v>Завантажити сертифікат</v>
      </c>
    </row>
    <row r="809" spans="1:4" x14ac:dyDescent="0.3">
      <c r="A809" t="s">
        <v>1619</v>
      </c>
      <c r="B809" t="s">
        <v>5</v>
      </c>
      <c r="C809" t="s">
        <v>1620</v>
      </c>
      <c r="D809" t="str">
        <f>HYPERLINK("https://talan.bank.gov.ua/get-user-certificate/eNX2srUTBjIhW9ldIt09","Завантажити сертифікат")</f>
        <v>Завантажити сертифікат</v>
      </c>
    </row>
    <row r="810" spans="1:4" x14ac:dyDescent="0.3">
      <c r="A810" t="s">
        <v>1621</v>
      </c>
      <c r="B810" t="s">
        <v>5</v>
      </c>
      <c r="C810" t="s">
        <v>1622</v>
      </c>
      <c r="D810" t="str">
        <f>HYPERLINK("https://talan.bank.gov.ua/get-user-certificate/eNX2s68IE1VFOT0AlMql","Завантажити сертифікат")</f>
        <v>Завантажити сертифікат</v>
      </c>
    </row>
    <row r="811" spans="1:4" x14ac:dyDescent="0.3">
      <c r="A811" t="s">
        <v>1623</v>
      </c>
      <c r="B811" t="s">
        <v>5</v>
      </c>
      <c r="C811" t="s">
        <v>1624</v>
      </c>
      <c r="D811" t="str">
        <f>HYPERLINK("https://talan.bank.gov.ua/get-user-certificate/eNX2s0e4EEWU50NWqdtg","Завантажити сертифікат")</f>
        <v>Завантажити сертифікат</v>
      </c>
    </row>
    <row r="812" spans="1:4" x14ac:dyDescent="0.3">
      <c r="A812" t="s">
        <v>1625</v>
      </c>
      <c r="B812" t="s">
        <v>5</v>
      </c>
      <c r="C812" t="s">
        <v>1626</v>
      </c>
      <c r="D812" t="str">
        <f>HYPERLINK("https://talan.bank.gov.ua/get-user-certificate/eNX2ssyo5F6pxZDFIFFk","Завантажити сертифікат")</f>
        <v>Завантажити сертифікат</v>
      </c>
    </row>
    <row r="813" spans="1:4" x14ac:dyDescent="0.3">
      <c r="A813" t="s">
        <v>1627</v>
      </c>
      <c r="B813" t="s">
        <v>5</v>
      </c>
      <c r="C813" t="s">
        <v>1628</v>
      </c>
      <c r="D813" t="str">
        <f>HYPERLINK("https://talan.bank.gov.ua/get-user-certificate/eNX2szYccmxkBPjR60og","Завантажити сертифікат")</f>
        <v>Завантажити сертифікат</v>
      </c>
    </row>
    <row r="814" spans="1:4" x14ac:dyDescent="0.3">
      <c r="A814" t="s">
        <v>1629</v>
      </c>
      <c r="B814" t="s">
        <v>5</v>
      </c>
      <c r="C814" t="s">
        <v>1630</v>
      </c>
      <c r="D814" t="str">
        <f>HYPERLINK("https://talan.bank.gov.ua/get-user-certificate/eNX2sjyXJR1s8Sbwp1Sv","Завантажити сертифікат")</f>
        <v>Завантажити сертифікат</v>
      </c>
    </row>
    <row r="815" spans="1:4" x14ac:dyDescent="0.3">
      <c r="A815" t="s">
        <v>1631</v>
      </c>
      <c r="B815" t="s">
        <v>5</v>
      </c>
      <c r="C815" t="s">
        <v>1632</v>
      </c>
      <c r="D815" t="str">
        <f>HYPERLINK("https://talan.bank.gov.ua/get-user-certificate/eNX2sYNaQxepKFyI-x7a","Завантажити сертифікат")</f>
        <v>Завантажити сертифікат</v>
      </c>
    </row>
    <row r="816" spans="1:4" x14ac:dyDescent="0.3">
      <c r="A816" t="s">
        <v>1633</v>
      </c>
      <c r="B816" t="s">
        <v>5</v>
      </c>
      <c r="C816" t="s">
        <v>1634</v>
      </c>
      <c r="D816" t="str">
        <f>HYPERLINK("https://talan.bank.gov.ua/get-user-certificate/eNX2sGUK3F4C71uVWLW8","Завантажити сертифікат")</f>
        <v>Завантажити сертифікат</v>
      </c>
    </row>
    <row r="817" spans="1:4" x14ac:dyDescent="0.3">
      <c r="A817" t="s">
        <v>1635</v>
      </c>
      <c r="B817" t="s">
        <v>5</v>
      </c>
      <c r="C817" t="s">
        <v>1636</v>
      </c>
      <c r="D817" t="str">
        <f>HYPERLINK("https://talan.bank.gov.ua/get-user-certificate/eNX2sF6Ox666kVCGM1Ho","Завантажити сертифікат")</f>
        <v>Завантажити сертифікат</v>
      </c>
    </row>
    <row r="818" spans="1:4" x14ac:dyDescent="0.3">
      <c r="A818" t="s">
        <v>1637</v>
      </c>
      <c r="B818" t="s">
        <v>5</v>
      </c>
      <c r="C818" t="s">
        <v>1638</v>
      </c>
      <c r="D818" t="str">
        <f>HYPERLINK("https://talan.bank.gov.ua/get-user-certificate/eNX2sdX8Ri2CcQNTN4O0","Завантажити сертифікат")</f>
        <v>Завантажити сертифікат</v>
      </c>
    </row>
    <row r="819" spans="1:4" x14ac:dyDescent="0.3">
      <c r="A819" t="s">
        <v>1639</v>
      </c>
      <c r="B819" t="s">
        <v>5</v>
      </c>
      <c r="C819" t="s">
        <v>1640</v>
      </c>
      <c r="D819" t="str">
        <f>HYPERLINK("https://talan.bank.gov.ua/get-user-certificate/eNX2ssIZuhgA1qiCLH7T","Завантажити сертифікат")</f>
        <v>Завантажити сертифікат</v>
      </c>
    </row>
    <row r="820" spans="1:4" x14ac:dyDescent="0.3">
      <c r="A820" t="s">
        <v>1641</v>
      </c>
      <c r="B820" t="s">
        <v>5</v>
      </c>
      <c r="C820" t="s">
        <v>1642</v>
      </c>
      <c r="D820" t="str">
        <f>HYPERLINK("https://talan.bank.gov.ua/get-user-certificate/eNX2s52khcql3TUuqDMM","Завантажити сертифікат")</f>
        <v>Завантажити сертифікат</v>
      </c>
    </row>
    <row r="821" spans="1:4" x14ac:dyDescent="0.3">
      <c r="A821" t="s">
        <v>1643</v>
      </c>
      <c r="B821" t="s">
        <v>5</v>
      </c>
      <c r="C821" t="s">
        <v>1644</v>
      </c>
      <c r="D821" t="str">
        <f>HYPERLINK("https://talan.bank.gov.ua/get-user-certificate/eNX2s7YszKjHrcIEloKo","Завантажити сертифікат")</f>
        <v>Завантажити сертифікат</v>
      </c>
    </row>
    <row r="822" spans="1:4" x14ac:dyDescent="0.3">
      <c r="A822" t="s">
        <v>1645</v>
      </c>
      <c r="B822" t="s">
        <v>5</v>
      </c>
      <c r="C822" t="s">
        <v>1646</v>
      </c>
      <c r="D822" t="str">
        <f>HYPERLINK("https://talan.bank.gov.ua/get-user-certificate/eNX2sedMVmFVktF-1XO-","Завантажити сертифікат")</f>
        <v>Завантажити сертифікат</v>
      </c>
    </row>
    <row r="823" spans="1:4" x14ac:dyDescent="0.3">
      <c r="A823" t="s">
        <v>1647</v>
      </c>
      <c r="B823" t="s">
        <v>5</v>
      </c>
      <c r="C823" t="s">
        <v>1648</v>
      </c>
      <c r="D823" t="str">
        <f>HYPERLINK("https://talan.bank.gov.ua/get-user-certificate/eNX2sjMIjD9EpuMrPwK7","Завантажити сертифікат")</f>
        <v>Завантажити сертифікат</v>
      </c>
    </row>
    <row r="824" spans="1:4" x14ac:dyDescent="0.3">
      <c r="A824" t="s">
        <v>1649</v>
      </c>
      <c r="B824" t="s">
        <v>5</v>
      </c>
      <c r="C824" t="s">
        <v>1650</v>
      </c>
      <c r="D824" t="str">
        <f>HYPERLINK("https://talan.bank.gov.ua/get-user-certificate/eNX2s7cpELvsJXmNXOr8","Завантажити сертифікат")</f>
        <v>Завантажити сертифікат</v>
      </c>
    </row>
    <row r="825" spans="1:4" x14ac:dyDescent="0.3">
      <c r="A825" t="s">
        <v>1651</v>
      </c>
      <c r="B825" t="s">
        <v>5</v>
      </c>
      <c r="C825" t="s">
        <v>1652</v>
      </c>
      <c r="D825" t="str">
        <f>HYPERLINK("https://talan.bank.gov.ua/get-user-certificate/eNX2sg2VsQC0zmhl7cns","Завантажити сертифікат")</f>
        <v>Завантажити сертифікат</v>
      </c>
    </row>
    <row r="826" spans="1:4" x14ac:dyDescent="0.3">
      <c r="A826" t="s">
        <v>1653</v>
      </c>
      <c r="B826" t="s">
        <v>5</v>
      </c>
      <c r="C826" t="s">
        <v>1654</v>
      </c>
      <c r="D826" t="str">
        <f>HYPERLINK("https://talan.bank.gov.ua/get-user-certificate/eNX2s8HySUob-cKPGEjH","Завантажити сертифікат")</f>
        <v>Завантажити сертифікат</v>
      </c>
    </row>
    <row r="827" spans="1:4" x14ac:dyDescent="0.3">
      <c r="A827" t="s">
        <v>1655</v>
      </c>
      <c r="B827" t="s">
        <v>5</v>
      </c>
      <c r="C827" t="s">
        <v>1656</v>
      </c>
      <c r="D827" t="str">
        <f>HYPERLINK("https://talan.bank.gov.ua/get-user-certificate/eNX2srbTlEKQXmUfgBAV","Завантажити сертифікат")</f>
        <v>Завантажити сертифікат</v>
      </c>
    </row>
    <row r="828" spans="1:4" x14ac:dyDescent="0.3">
      <c r="A828" t="s">
        <v>1657</v>
      </c>
      <c r="B828" t="s">
        <v>5</v>
      </c>
      <c r="C828" t="s">
        <v>1658</v>
      </c>
      <c r="D828" t="str">
        <f>HYPERLINK("https://talan.bank.gov.ua/get-user-certificate/eNX2sO4pY0zB_QosVkvW","Завантажити сертифікат")</f>
        <v>Завантажити сертифікат</v>
      </c>
    </row>
    <row r="829" spans="1:4" x14ac:dyDescent="0.3">
      <c r="A829" t="s">
        <v>1659</v>
      </c>
      <c r="B829" t="s">
        <v>5</v>
      </c>
      <c r="C829" t="s">
        <v>1660</v>
      </c>
      <c r="D829" t="str">
        <f>HYPERLINK("https://talan.bank.gov.ua/get-user-certificate/eNX2saf6xlw9rANYcmCd","Завантажити сертифікат")</f>
        <v>Завантажити сертифікат</v>
      </c>
    </row>
    <row r="830" spans="1:4" x14ac:dyDescent="0.3">
      <c r="A830" t="s">
        <v>1661</v>
      </c>
      <c r="B830" t="s">
        <v>5</v>
      </c>
      <c r="C830" t="s">
        <v>1662</v>
      </c>
      <c r="D830" t="str">
        <f>HYPERLINK("https://talan.bank.gov.ua/get-user-certificate/eNX2sY7ZiSRUhlLoZjWL","Завантажити сертифікат")</f>
        <v>Завантажити сертифікат</v>
      </c>
    </row>
    <row r="831" spans="1:4" x14ac:dyDescent="0.3">
      <c r="A831" t="s">
        <v>1663</v>
      </c>
      <c r="B831" t="s">
        <v>5</v>
      </c>
      <c r="C831" t="s">
        <v>1664</v>
      </c>
      <c r="D831" t="str">
        <f>HYPERLINK("https://talan.bank.gov.ua/get-user-certificate/eNX2sFJ5pTXjzg0kOSkT","Завантажити сертифікат")</f>
        <v>Завантажити сертифікат</v>
      </c>
    </row>
    <row r="832" spans="1:4" x14ac:dyDescent="0.3">
      <c r="A832" t="s">
        <v>1665</v>
      </c>
      <c r="B832" t="s">
        <v>5</v>
      </c>
      <c r="C832" t="s">
        <v>1666</v>
      </c>
      <c r="D832" t="str">
        <f>HYPERLINK("https://talan.bank.gov.ua/get-user-certificate/eNX2ss5jw7CYA6cpwK5A","Завантажити сертифікат")</f>
        <v>Завантажити сертифікат</v>
      </c>
    </row>
    <row r="833" spans="1:4" x14ac:dyDescent="0.3">
      <c r="A833" t="s">
        <v>1667</v>
      </c>
      <c r="B833" t="s">
        <v>5</v>
      </c>
      <c r="C833" t="s">
        <v>1668</v>
      </c>
      <c r="D833" t="str">
        <f>HYPERLINK("https://talan.bank.gov.ua/get-user-certificate/eNX2spdkC9x_yvIXIzx-","Завантажити сертифікат")</f>
        <v>Завантажити сертифікат</v>
      </c>
    </row>
    <row r="834" spans="1:4" x14ac:dyDescent="0.3">
      <c r="A834" t="s">
        <v>1669</v>
      </c>
      <c r="B834" t="s">
        <v>5</v>
      </c>
      <c r="C834" t="s">
        <v>1670</v>
      </c>
      <c r="D834" t="str">
        <f>HYPERLINK("https://talan.bank.gov.ua/get-user-certificate/eNX2szTu_HAccmvjNlEP","Завантажити сертифікат")</f>
        <v>Завантажити сертифікат</v>
      </c>
    </row>
    <row r="835" spans="1:4" x14ac:dyDescent="0.3">
      <c r="A835" t="s">
        <v>1671</v>
      </c>
      <c r="B835" t="s">
        <v>5</v>
      </c>
      <c r="C835" t="s">
        <v>1672</v>
      </c>
      <c r="D835" t="str">
        <f>HYPERLINK("https://talan.bank.gov.ua/get-user-certificate/eNX2sM6_i6G-si36swKA","Завантажити сертифікат")</f>
        <v>Завантажити сертифікат</v>
      </c>
    </row>
    <row r="836" spans="1:4" x14ac:dyDescent="0.3">
      <c r="A836" t="s">
        <v>1673</v>
      </c>
      <c r="B836" t="s">
        <v>5</v>
      </c>
      <c r="C836" t="s">
        <v>1674</v>
      </c>
      <c r="D836" t="str">
        <f>HYPERLINK("https://talan.bank.gov.ua/get-user-certificate/eNX2sS56shGOIEcGDysN","Завантажити сертифікат")</f>
        <v>Завантажити сертифікат</v>
      </c>
    </row>
    <row r="837" spans="1:4" x14ac:dyDescent="0.3">
      <c r="A837" t="s">
        <v>1675</v>
      </c>
      <c r="B837" t="s">
        <v>5</v>
      </c>
      <c r="C837" t="s">
        <v>1676</v>
      </c>
      <c r="D837" t="str">
        <f>HYPERLINK("https://talan.bank.gov.ua/get-user-certificate/eNX2scpi-_wFb4aCpc_b","Завантажити сертифікат")</f>
        <v>Завантажити сертифікат</v>
      </c>
    </row>
    <row r="838" spans="1:4" x14ac:dyDescent="0.3">
      <c r="A838" t="s">
        <v>1677</v>
      </c>
      <c r="B838" t="s">
        <v>5</v>
      </c>
      <c r="C838" t="s">
        <v>1678</v>
      </c>
      <c r="D838" t="str">
        <f>HYPERLINK("https://talan.bank.gov.ua/get-user-certificate/eNX2s0gr0ujR1PNbbmcp","Завантажити сертифікат")</f>
        <v>Завантажити сертифікат</v>
      </c>
    </row>
    <row r="839" spans="1:4" x14ac:dyDescent="0.3">
      <c r="A839" t="s">
        <v>1679</v>
      </c>
      <c r="B839" t="s">
        <v>5</v>
      </c>
      <c r="C839" t="s">
        <v>1680</v>
      </c>
      <c r="D839" t="str">
        <f>HYPERLINK("https://talan.bank.gov.ua/get-user-certificate/eNX2sh43GBW9lghukA6I","Завантажити сертифікат")</f>
        <v>Завантажити сертифікат</v>
      </c>
    </row>
    <row r="840" spans="1:4" x14ac:dyDescent="0.3">
      <c r="A840" t="s">
        <v>1681</v>
      </c>
      <c r="B840" t="s">
        <v>5</v>
      </c>
      <c r="C840" t="s">
        <v>1682</v>
      </c>
      <c r="D840" t="str">
        <f>HYPERLINK("https://talan.bank.gov.ua/get-user-certificate/eNX2s-N-m0CTNRHDZgw8","Завантажити сертифікат")</f>
        <v>Завантажити сертифікат</v>
      </c>
    </row>
    <row r="841" spans="1:4" x14ac:dyDescent="0.3">
      <c r="A841" t="s">
        <v>1683</v>
      </c>
      <c r="B841" t="s">
        <v>5</v>
      </c>
      <c r="C841" t="s">
        <v>1684</v>
      </c>
      <c r="D841" t="str">
        <f>HYPERLINK("https://talan.bank.gov.ua/get-user-certificate/eNX2s9H_pXt42JmT2A3B","Завантажити сертифікат")</f>
        <v>Завантажити сертифікат</v>
      </c>
    </row>
    <row r="842" spans="1:4" x14ac:dyDescent="0.3">
      <c r="A842" t="s">
        <v>1685</v>
      </c>
      <c r="B842" t="s">
        <v>5</v>
      </c>
      <c r="C842" t="s">
        <v>1686</v>
      </c>
      <c r="D842" t="str">
        <f>HYPERLINK("https://talan.bank.gov.ua/get-user-certificate/eNX2sk2JqG99ooBdekoW","Завантажити сертифікат")</f>
        <v>Завантажити сертифікат</v>
      </c>
    </row>
    <row r="843" spans="1:4" x14ac:dyDescent="0.3">
      <c r="A843" t="s">
        <v>1687</v>
      </c>
      <c r="B843" t="s">
        <v>5</v>
      </c>
      <c r="C843" t="s">
        <v>1688</v>
      </c>
      <c r="D843" t="str">
        <f>HYPERLINK("https://talan.bank.gov.ua/get-user-certificate/eNX2s-30t_YLVwactBw4","Завантажити сертифікат")</f>
        <v>Завантажити сертифікат</v>
      </c>
    </row>
    <row r="844" spans="1:4" x14ac:dyDescent="0.3">
      <c r="A844" t="s">
        <v>1689</v>
      </c>
      <c r="B844" t="s">
        <v>5</v>
      </c>
      <c r="C844" t="s">
        <v>1690</v>
      </c>
      <c r="D844" t="str">
        <f>HYPERLINK("https://talan.bank.gov.ua/get-user-certificate/eNX2sz543r3fSs-bTpvy","Завантажити сертифікат")</f>
        <v>Завантажити сертифікат</v>
      </c>
    </row>
    <row r="845" spans="1:4" x14ac:dyDescent="0.3">
      <c r="A845" t="s">
        <v>1691</v>
      </c>
      <c r="B845" t="s">
        <v>5</v>
      </c>
      <c r="C845" t="s">
        <v>1692</v>
      </c>
      <c r="D845" t="str">
        <f>HYPERLINK("https://talan.bank.gov.ua/get-user-certificate/eNX2shBvclOpvI68fDPu","Завантажити сертифікат")</f>
        <v>Завантажити сертифікат</v>
      </c>
    </row>
    <row r="846" spans="1:4" x14ac:dyDescent="0.3">
      <c r="A846" t="s">
        <v>1693</v>
      </c>
      <c r="B846" t="s">
        <v>5</v>
      </c>
      <c r="C846" t="s">
        <v>1694</v>
      </c>
      <c r="D846" t="str">
        <f>HYPERLINK("https://talan.bank.gov.ua/get-user-certificate/eNX2s7XyHGpQV6lU5A5Q","Завантажити сертифікат")</f>
        <v>Завантажити сертифікат</v>
      </c>
    </row>
    <row r="847" spans="1:4" x14ac:dyDescent="0.3">
      <c r="A847" t="s">
        <v>1695</v>
      </c>
      <c r="B847" t="s">
        <v>5</v>
      </c>
      <c r="C847" t="s">
        <v>1696</v>
      </c>
      <c r="D847" t="str">
        <f>HYPERLINK("https://talan.bank.gov.ua/get-user-certificate/eNX2sWUATcPTBEO7w88z","Завантажити сертифікат")</f>
        <v>Завантажити сертифікат</v>
      </c>
    </row>
    <row r="848" spans="1:4" x14ac:dyDescent="0.3">
      <c r="A848" t="s">
        <v>1697</v>
      </c>
      <c r="B848" t="s">
        <v>5</v>
      </c>
      <c r="C848" t="s">
        <v>1698</v>
      </c>
      <c r="D848" t="str">
        <f>HYPERLINK("https://talan.bank.gov.ua/get-user-certificate/eNX2sV7s2ofYR1wGbYfV","Завантажити сертифікат")</f>
        <v>Завантажити сертифікат</v>
      </c>
    </row>
    <row r="849" spans="1:4" x14ac:dyDescent="0.3">
      <c r="A849" t="s">
        <v>1699</v>
      </c>
      <c r="B849" t="s">
        <v>5</v>
      </c>
      <c r="C849" t="s">
        <v>1700</v>
      </c>
      <c r="D849" t="str">
        <f>HYPERLINK("https://talan.bank.gov.ua/get-user-certificate/eNX2sTWaVlrJAabqRssn","Завантажити сертифікат")</f>
        <v>Завантажити сертифікат</v>
      </c>
    </row>
    <row r="850" spans="1:4" x14ac:dyDescent="0.3">
      <c r="A850" t="s">
        <v>1701</v>
      </c>
      <c r="B850" t="s">
        <v>5</v>
      </c>
      <c r="C850" t="s">
        <v>1702</v>
      </c>
      <c r="D850" t="str">
        <f>HYPERLINK("https://talan.bank.gov.ua/get-user-certificate/eNX2s1CwVUWQ5NCPbc-q","Завантажити сертифікат")</f>
        <v>Завантажити сертифікат</v>
      </c>
    </row>
    <row r="851" spans="1:4" x14ac:dyDescent="0.3">
      <c r="A851" t="s">
        <v>1703</v>
      </c>
      <c r="B851" t="s">
        <v>5</v>
      </c>
      <c r="C851" t="s">
        <v>1704</v>
      </c>
      <c r="D851" t="str">
        <f>HYPERLINK("https://talan.bank.gov.ua/get-user-certificate/eNX2sgrf-wTdyD_HvmVV","Завантажити сертифікат")</f>
        <v>Завантажити сертифікат</v>
      </c>
    </row>
    <row r="852" spans="1:4" x14ac:dyDescent="0.3">
      <c r="A852" t="s">
        <v>1705</v>
      </c>
      <c r="B852" t="s">
        <v>5</v>
      </c>
      <c r="C852" t="s">
        <v>1706</v>
      </c>
      <c r="D852" t="str">
        <f>HYPERLINK("https://talan.bank.gov.ua/get-user-certificate/eNX2s-ziDYaN1W11gfuf","Завантажити сертифікат")</f>
        <v>Завантажити сертифікат</v>
      </c>
    </row>
    <row r="853" spans="1:4" x14ac:dyDescent="0.3">
      <c r="A853" t="s">
        <v>1707</v>
      </c>
      <c r="B853" t="s">
        <v>5</v>
      </c>
      <c r="C853" t="s">
        <v>1708</v>
      </c>
      <c r="D853" t="str">
        <f>HYPERLINK("https://talan.bank.gov.ua/get-user-certificate/eNX2sgDjkBQsVlYCuJ30","Завантажити сертифікат")</f>
        <v>Завантажити сертифікат</v>
      </c>
    </row>
    <row r="854" spans="1:4" x14ac:dyDescent="0.3">
      <c r="A854" t="s">
        <v>1709</v>
      </c>
      <c r="B854" t="s">
        <v>5</v>
      </c>
      <c r="C854" t="s">
        <v>1710</v>
      </c>
      <c r="D854" t="str">
        <f>HYPERLINK("https://talan.bank.gov.ua/get-user-certificate/eNX2sp8O7BgSzWldIxOB","Завантажити сертифікат")</f>
        <v>Завантажити сертифікат</v>
      </c>
    </row>
    <row r="855" spans="1:4" x14ac:dyDescent="0.3">
      <c r="A855" t="s">
        <v>1711</v>
      </c>
      <c r="B855" t="s">
        <v>5</v>
      </c>
      <c r="C855" t="s">
        <v>1712</v>
      </c>
      <c r="D855" t="str">
        <f>HYPERLINK("https://talan.bank.gov.ua/get-user-certificate/eNX2s85-OGE1wvwWq_i4","Завантажити сертифікат")</f>
        <v>Завантажити сертифікат</v>
      </c>
    </row>
    <row r="856" spans="1:4" x14ac:dyDescent="0.3">
      <c r="A856" t="s">
        <v>1713</v>
      </c>
      <c r="B856" t="s">
        <v>5</v>
      </c>
      <c r="C856" t="s">
        <v>1714</v>
      </c>
      <c r="D856" t="str">
        <f>HYPERLINK("https://talan.bank.gov.ua/get-user-certificate/eNX2sMTqvVvn7dLBeG_M","Завантажити сертифікат")</f>
        <v>Завантажити сертифікат</v>
      </c>
    </row>
    <row r="857" spans="1:4" x14ac:dyDescent="0.3">
      <c r="A857" t="s">
        <v>1715</v>
      </c>
      <c r="B857" t="s">
        <v>5</v>
      </c>
      <c r="C857" t="s">
        <v>1716</v>
      </c>
      <c r="D857" t="str">
        <f>HYPERLINK("https://talan.bank.gov.ua/get-user-certificate/eNX2sjtPa9KpDvxz2b8V","Завантажити сертифікат")</f>
        <v>Завантажити сертифікат</v>
      </c>
    </row>
    <row r="858" spans="1:4" x14ac:dyDescent="0.3">
      <c r="A858" t="s">
        <v>1717</v>
      </c>
      <c r="B858" t="s">
        <v>5</v>
      </c>
      <c r="C858" t="s">
        <v>1718</v>
      </c>
      <c r="D858" t="str">
        <f>HYPERLINK("https://talan.bank.gov.ua/get-user-certificate/eNX2s5YdzCiHtad8yRzo","Завантажити сертифікат")</f>
        <v>Завантажити сертифікат</v>
      </c>
    </row>
    <row r="859" spans="1:4" x14ac:dyDescent="0.3">
      <c r="A859" t="s">
        <v>1719</v>
      </c>
      <c r="B859" t="s">
        <v>5</v>
      </c>
      <c r="C859" t="s">
        <v>1720</v>
      </c>
      <c r="D859" t="str">
        <f>HYPERLINK("https://talan.bank.gov.ua/get-user-certificate/eNX2sXmvedJdwdo60-uF","Завантажити сертифікат")</f>
        <v>Завантажити сертифікат</v>
      </c>
    </row>
    <row r="860" spans="1:4" x14ac:dyDescent="0.3">
      <c r="A860" t="s">
        <v>1721</v>
      </c>
      <c r="B860" t="s">
        <v>5</v>
      </c>
      <c r="C860" t="s">
        <v>1722</v>
      </c>
      <c r="D860" t="str">
        <f>HYPERLINK("https://talan.bank.gov.ua/get-user-certificate/eNX2scOqTWrW6URFpXo6","Завантажити сертифікат")</f>
        <v>Завантажити сертифікат</v>
      </c>
    </row>
    <row r="861" spans="1:4" x14ac:dyDescent="0.3">
      <c r="A861" t="s">
        <v>1723</v>
      </c>
      <c r="B861" t="s">
        <v>5</v>
      </c>
      <c r="C861" t="s">
        <v>1724</v>
      </c>
      <c r="D861" t="str">
        <f>HYPERLINK("https://talan.bank.gov.ua/get-user-certificate/eNX2sa6hbzLSENsG527n","Завантажити сертифікат")</f>
        <v>Завантажити сертифікат</v>
      </c>
    </row>
    <row r="862" spans="1:4" x14ac:dyDescent="0.3">
      <c r="A862" t="s">
        <v>1725</v>
      </c>
      <c r="B862" t="s">
        <v>5</v>
      </c>
      <c r="C862" t="s">
        <v>1726</v>
      </c>
      <c r="D862" t="str">
        <f>HYPERLINK("https://talan.bank.gov.ua/get-user-certificate/eNX2sGv_kW696ef7Y4jU","Завантажити сертифікат")</f>
        <v>Завантажити сертифікат</v>
      </c>
    </row>
    <row r="863" spans="1:4" x14ac:dyDescent="0.3">
      <c r="A863" t="s">
        <v>1727</v>
      </c>
      <c r="B863" t="s">
        <v>5</v>
      </c>
      <c r="C863" t="s">
        <v>1728</v>
      </c>
      <c r="D863" t="str">
        <f>HYPERLINK("https://talan.bank.gov.ua/get-user-certificate/eNX2sKySWF5zxKAfV-uy","Завантажити сертифікат")</f>
        <v>Завантажити сертифікат</v>
      </c>
    </row>
    <row r="864" spans="1:4" x14ac:dyDescent="0.3">
      <c r="A864" t="s">
        <v>1729</v>
      </c>
      <c r="B864" t="s">
        <v>5</v>
      </c>
      <c r="C864" t="s">
        <v>1730</v>
      </c>
      <c r="D864" t="str">
        <f>HYPERLINK("https://talan.bank.gov.ua/get-user-certificate/eNX2sKgU_pz7whFjZvAj","Завантажити сертифікат")</f>
        <v>Завантажити сертифікат</v>
      </c>
    </row>
    <row r="865" spans="1:4" x14ac:dyDescent="0.3">
      <c r="A865" t="s">
        <v>1731</v>
      </c>
      <c r="B865" t="s">
        <v>5</v>
      </c>
      <c r="C865" t="s">
        <v>1732</v>
      </c>
      <c r="D865" t="str">
        <f>HYPERLINK("https://talan.bank.gov.ua/get-user-certificate/eNX2sHcBAvHsVxMiZzZX","Завантажити сертифікат")</f>
        <v>Завантажити сертифікат</v>
      </c>
    </row>
    <row r="866" spans="1:4" x14ac:dyDescent="0.3">
      <c r="A866" t="s">
        <v>1733</v>
      </c>
      <c r="B866" t="s">
        <v>5</v>
      </c>
      <c r="C866" t="s">
        <v>1734</v>
      </c>
      <c r="D866" t="str">
        <f>HYPERLINK("https://talan.bank.gov.ua/get-user-certificate/eNX2sMXkNYg7tbbCCtAK","Завантажити сертифікат")</f>
        <v>Завантажити сертифікат</v>
      </c>
    </row>
    <row r="867" spans="1:4" x14ac:dyDescent="0.3">
      <c r="A867" t="s">
        <v>1735</v>
      </c>
      <c r="B867" t="s">
        <v>5</v>
      </c>
      <c r="C867" t="s">
        <v>1736</v>
      </c>
      <c r="D867" t="str">
        <f>HYPERLINK("https://talan.bank.gov.ua/get-user-certificate/eNX2so7CIpHIQYN8Ijn5","Завантажити сертифікат")</f>
        <v>Завантажити сертифікат</v>
      </c>
    </row>
    <row r="868" spans="1:4" x14ac:dyDescent="0.3">
      <c r="A868" t="s">
        <v>1737</v>
      </c>
      <c r="B868" t="s">
        <v>5</v>
      </c>
      <c r="C868" t="s">
        <v>1738</v>
      </c>
      <c r="D868" t="str">
        <f>HYPERLINK("https://talan.bank.gov.ua/get-user-certificate/eNX2sByhY2VwsbUROWnd","Завантажити сертифікат")</f>
        <v>Завантажити сертифікат</v>
      </c>
    </row>
    <row r="869" spans="1:4" x14ac:dyDescent="0.3">
      <c r="A869" t="s">
        <v>1739</v>
      </c>
      <c r="B869" t="s">
        <v>5</v>
      </c>
      <c r="C869" t="s">
        <v>1740</v>
      </c>
      <c r="D869" t="str">
        <f>HYPERLINK("https://talan.bank.gov.ua/get-user-certificate/eNX2sHLwoVWk9tH9MsGw","Завантажити сертифікат")</f>
        <v>Завантажити сертифікат</v>
      </c>
    </row>
    <row r="870" spans="1:4" x14ac:dyDescent="0.3">
      <c r="A870" t="s">
        <v>1741</v>
      </c>
      <c r="B870" t="s">
        <v>5</v>
      </c>
      <c r="C870" t="s">
        <v>1742</v>
      </c>
      <c r="D870" t="str">
        <f>HYPERLINK("https://talan.bank.gov.ua/get-user-certificate/eNX2sLhIdF7amLIxlxnF","Завантажити сертифікат")</f>
        <v>Завантажити сертифікат</v>
      </c>
    </row>
    <row r="871" spans="1:4" x14ac:dyDescent="0.3">
      <c r="A871" t="s">
        <v>1743</v>
      </c>
      <c r="B871" t="s">
        <v>5</v>
      </c>
      <c r="C871" t="s">
        <v>1744</v>
      </c>
      <c r="D871" t="str">
        <f>HYPERLINK("https://talan.bank.gov.ua/get-user-certificate/eNX2sWU0R3SciyT9_uQ0","Завантажити сертифікат")</f>
        <v>Завантажити сертифікат</v>
      </c>
    </row>
    <row r="872" spans="1:4" x14ac:dyDescent="0.3">
      <c r="A872" t="s">
        <v>1745</v>
      </c>
      <c r="B872" t="s">
        <v>5</v>
      </c>
      <c r="C872" t="s">
        <v>1746</v>
      </c>
      <c r="D872" t="str">
        <f>HYPERLINK("https://talan.bank.gov.ua/get-user-certificate/eNX2sHJaiJhB6-W9qVgC","Завантажити сертифікат")</f>
        <v>Завантажити сертифікат</v>
      </c>
    </row>
    <row r="873" spans="1:4" x14ac:dyDescent="0.3">
      <c r="A873" t="s">
        <v>1747</v>
      </c>
      <c r="B873" t="s">
        <v>5</v>
      </c>
      <c r="C873" t="s">
        <v>1748</v>
      </c>
      <c r="D873" t="str">
        <f>HYPERLINK("https://talan.bank.gov.ua/get-user-certificate/eNX2s-Jaym8VbDZ9WCFb","Завантажити сертифікат")</f>
        <v>Завантажити сертифікат</v>
      </c>
    </row>
    <row r="874" spans="1:4" x14ac:dyDescent="0.3">
      <c r="A874" t="s">
        <v>1749</v>
      </c>
      <c r="B874" t="s">
        <v>5</v>
      </c>
      <c r="C874" t="s">
        <v>1750</v>
      </c>
      <c r="D874" t="str">
        <f>HYPERLINK("https://talan.bank.gov.ua/get-user-certificate/eNX2sAV9p7oJpUueLF2p","Завантажити сертифікат")</f>
        <v>Завантажити сертифікат</v>
      </c>
    </row>
    <row r="875" spans="1:4" x14ac:dyDescent="0.3">
      <c r="A875" t="s">
        <v>1751</v>
      </c>
      <c r="B875" t="s">
        <v>5</v>
      </c>
      <c r="C875" t="s">
        <v>1752</v>
      </c>
      <c r="D875" t="str">
        <f>HYPERLINK("https://talan.bank.gov.ua/get-user-certificate/eNX2suEWSgdlQ4Stej8E","Завантажити сертифікат")</f>
        <v>Завантажити сертифікат</v>
      </c>
    </row>
    <row r="876" spans="1:4" x14ac:dyDescent="0.3">
      <c r="A876" t="s">
        <v>1753</v>
      </c>
      <c r="B876" t="s">
        <v>5</v>
      </c>
      <c r="C876" t="s">
        <v>1754</v>
      </c>
      <c r="D876" t="str">
        <f>HYPERLINK("https://talan.bank.gov.ua/get-user-certificate/eNX2syMo_VbCGe3jhbVw","Завантажити сертифікат")</f>
        <v>Завантажити сертифікат</v>
      </c>
    </row>
    <row r="877" spans="1:4" x14ac:dyDescent="0.3">
      <c r="A877" t="s">
        <v>1755</v>
      </c>
      <c r="B877" t="s">
        <v>5</v>
      </c>
      <c r="C877" t="s">
        <v>1756</v>
      </c>
      <c r="D877" t="str">
        <f>HYPERLINK("https://talan.bank.gov.ua/get-user-certificate/eNX2s3ywJSHRoptZt_BZ","Завантажити сертифікат")</f>
        <v>Завантажити сертифікат</v>
      </c>
    </row>
    <row r="878" spans="1:4" x14ac:dyDescent="0.3">
      <c r="A878" t="s">
        <v>1757</v>
      </c>
      <c r="B878" t="s">
        <v>5</v>
      </c>
      <c r="C878" t="s">
        <v>1758</v>
      </c>
      <c r="D878" t="str">
        <f>HYPERLINK("https://talan.bank.gov.ua/get-user-certificate/eNX2slwJXXtrTZwMQUUo","Завантажити сертифікат")</f>
        <v>Завантажити сертифікат</v>
      </c>
    </row>
    <row r="879" spans="1:4" x14ac:dyDescent="0.3">
      <c r="A879" t="s">
        <v>1759</v>
      </c>
      <c r="B879" t="s">
        <v>5</v>
      </c>
      <c r="C879" t="s">
        <v>1760</v>
      </c>
      <c r="D879" t="str">
        <f>HYPERLINK("https://talan.bank.gov.ua/get-user-certificate/eNX2sJ-Z0CUQZ0EEEWfc","Завантажити сертифікат")</f>
        <v>Завантажити сертифікат</v>
      </c>
    </row>
    <row r="880" spans="1:4" x14ac:dyDescent="0.3">
      <c r="A880" t="s">
        <v>1761</v>
      </c>
      <c r="B880" t="s">
        <v>5</v>
      </c>
      <c r="C880" t="s">
        <v>1762</v>
      </c>
      <c r="D880" t="str">
        <f>HYPERLINK("https://talan.bank.gov.ua/get-user-certificate/eNX2scIJ413HnEOxXSbm","Завантажити сертифікат")</f>
        <v>Завантажити сертифікат</v>
      </c>
    </row>
    <row r="881" spans="1:4" x14ac:dyDescent="0.3">
      <c r="A881" t="s">
        <v>1763</v>
      </c>
      <c r="B881" t="s">
        <v>5</v>
      </c>
      <c r="C881" t="s">
        <v>1764</v>
      </c>
      <c r="D881" t="str">
        <f>HYPERLINK("https://talan.bank.gov.ua/get-user-certificate/eNX2s3SiZqVBkWX0JJcv","Завантажити сертифікат")</f>
        <v>Завантажити сертифікат</v>
      </c>
    </row>
    <row r="882" spans="1:4" x14ac:dyDescent="0.3">
      <c r="A882" t="s">
        <v>1765</v>
      </c>
      <c r="B882" t="s">
        <v>5</v>
      </c>
      <c r="C882" t="s">
        <v>1766</v>
      </c>
      <c r="D882" t="str">
        <f>HYPERLINK("https://talan.bank.gov.ua/get-user-certificate/eNX2s1hqBwbZ_eGpPaO4","Завантажити сертифікат")</f>
        <v>Завантажити сертифікат</v>
      </c>
    </row>
    <row r="883" spans="1:4" x14ac:dyDescent="0.3">
      <c r="A883" t="s">
        <v>1767</v>
      </c>
      <c r="B883" t="s">
        <v>5</v>
      </c>
      <c r="C883" t="s">
        <v>1768</v>
      </c>
      <c r="D883" t="str">
        <f>HYPERLINK("https://talan.bank.gov.ua/get-user-certificate/eNX2s7JT524sZROF0A-x","Завантажити сертифікат")</f>
        <v>Завантажити сертифікат</v>
      </c>
    </row>
    <row r="884" spans="1:4" x14ac:dyDescent="0.3">
      <c r="A884" t="s">
        <v>1769</v>
      </c>
      <c r="B884" t="s">
        <v>5</v>
      </c>
      <c r="C884" t="s">
        <v>1770</v>
      </c>
      <c r="D884" t="str">
        <f>HYPERLINK("https://talan.bank.gov.ua/get-user-certificate/eNX2sftow7Rg1JProPy2","Завантажити сертифікат")</f>
        <v>Завантажити сертифікат</v>
      </c>
    </row>
    <row r="885" spans="1:4" x14ac:dyDescent="0.3">
      <c r="A885" t="s">
        <v>1771</v>
      </c>
      <c r="B885" t="s">
        <v>5</v>
      </c>
      <c r="C885" t="s">
        <v>1772</v>
      </c>
      <c r="D885" t="str">
        <f>HYPERLINK("https://talan.bank.gov.ua/get-user-certificate/eNX2s3HW1SJ9VTtIpgls","Завантажити сертифікат")</f>
        <v>Завантажити сертифікат</v>
      </c>
    </row>
    <row r="886" spans="1:4" x14ac:dyDescent="0.3">
      <c r="A886" t="s">
        <v>1773</v>
      </c>
      <c r="B886" t="s">
        <v>5</v>
      </c>
      <c r="C886" t="s">
        <v>1774</v>
      </c>
      <c r="D886" t="str">
        <f>HYPERLINK("https://talan.bank.gov.ua/get-user-certificate/eNX2sZz9UspZPvAhKlb6","Завантажити сертифікат")</f>
        <v>Завантажити сертифікат</v>
      </c>
    </row>
    <row r="887" spans="1:4" x14ac:dyDescent="0.3">
      <c r="A887" t="s">
        <v>1775</v>
      </c>
      <c r="B887" t="s">
        <v>5</v>
      </c>
      <c r="C887" t="s">
        <v>1776</v>
      </c>
      <c r="D887" t="str">
        <f>HYPERLINK("https://talan.bank.gov.ua/get-user-certificate/eNX2s56rVMJpAqJhBb58","Завантажити сертифікат")</f>
        <v>Завантажити сертифікат</v>
      </c>
    </row>
    <row r="888" spans="1:4" x14ac:dyDescent="0.3">
      <c r="A888" t="s">
        <v>1777</v>
      </c>
      <c r="B888" t="s">
        <v>5</v>
      </c>
      <c r="C888" t="s">
        <v>1778</v>
      </c>
      <c r="D888" t="str">
        <f>HYPERLINK("https://talan.bank.gov.ua/get-user-certificate/eNX2sYZ0lLrdnp-Wziop","Завантажити сертифікат")</f>
        <v>Завантажити сертифікат</v>
      </c>
    </row>
    <row r="889" spans="1:4" x14ac:dyDescent="0.3">
      <c r="A889" t="s">
        <v>1779</v>
      </c>
      <c r="B889" t="s">
        <v>5</v>
      </c>
      <c r="C889" t="s">
        <v>1780</v>
      </c>
      <c r="D889" t="str">
        <f>HYPERLINK("https://talan.bank.gov.ua/get-user-certificate/eNX2swaDqcrJFLYWkKrC","Завантажити сертифікат")</f>
        <v>Завантажити сертифікат</v>
      </c>
    </row>
    <row r="890" spans="1:4" x14ac:dyDescent="0.3">
      <c r="A890" t="s">
        <v>1781</v>
      </c>
      <c r="B890" t="s">
        <v>5</v>
      </c>
      <c r="C890" t="s">
        <v>1782</v>
      </c>
      <c r="D890" t="str">
        <f>HYPERLINK("https://talan.bank.gov.ua/get-user-certificate/eNX2sC8C3KWgxCIF7UUS","Завантажити сертифікат")</f>
        <v>Завантажити сертифікат</v>
      </c>
    </row>
    <row r="891" spans="1:4" x14ac:dyDescent="0.3">
      <c r="A891" t="s">
        <v>1783</v>
      </c>
      <c r="B891" t="s">
        <v>5</v>
      </c>
      <c r="C891" t="s">
        <v>1784</v>
      </c>
      <c r="D891" t="str">
        <f>HYPERLINK("https://talan.bank.gov.ua/get-user-certificate/eNX2sOJkVrqVdWZ_lpED","Завантажити сертифікат")</f>
        <v>Завантажити сертифікат</v>
      </c>
    </row>
    <row r="892" spans="1:4" x14ac:dyDescent="0.3">
      <c r="A892" t="s">
        <v>1785</v>
      </c>
      <c r="B892" t="s">
        <v>5</v>
      </c>
      <c r="C892" t="s">
        <v>1786</v>
      </c>
      <c r="D892" t="str">
        <f>HYPERLINK("https://talan.bank.gov.ua/get-user-certificate/eNX2smNFPKnFJRsgJ2Iu","Завантажити сертифікат")</f>
        <v>Завантажити сертифікат</v>
      </c>
    </row>
    <row r="893" spans="1:4" x14ac:dyDescent="0.3">
      <c r="A893" t="s">
        <v>1787</v>
      </c>
      <c r="B893" t="s">
        <v>5</v>
      </c>
      <c r="C893" t="s">
        <v>1788</v>
      </c>
      <c r="D893" t="str">
        <f>HYPERLINK("https://talan.bank.gov.ua/get-user-certificate/eNX2sxGMay1WJbdaAQmW","Завантажити сертифікат")</f>
        <v>Завантажити сертифікат</v>
      </c>
    </row>
    <row r="894" spans="1:4" x14ac:dyDescent="0.3">
      <c r="A894" t="s">
        <v>1789</v>
      </c>
      <c r="B894" t="s">
        <v>5</v>
      </c>
      <c r="C894" t="s">
        <v>1790</v>
      </c>
      <c r="D894" t="str">
        <f>HYPERLINK("https://talan.bank.gov.ua/get-user-certificate/eNX2seX74GoyQPg5NmgZ","Завантажити сертифікат")</f>
        <v>Завантажити сертифікат</v>
      </c>
    </row>
    <row r="895" spans="1:4" x14ac:dyDescent="0.3">
      <c r="A895" t="s">
        <v>1791</v>
      </c>
      <c r="B895" t="s">
        <v>5</v>
      </c>
      <c r="C895" t="s">
        <v>1792</v>
      </c>
      <c r="D895" t="str">
        <f>HYPERLINK("https://talan.bank.gov.ua/get-user-certificate/eNX2s5W6zl77SM-p0FmT","Завантажити сертифікат")</f>
        <v>Завантажити сертифікат</v>
      </c>
    </row>
    <row r="896" spans="1:4" x14ac:dyDescent="0.3">
      <c r="A896" t="s">
        <v>1793</v>
      </c>
      <c r="B896" t="s">
        <v>5</v>
      </c>
      <c r="C896" t="s">
        <v>1794</v>
      </c>
      <c r="D896" t="str">
        <f>HYPERLINK("https://talan.bank.gov.ua/get-user-certificate/eNX2syglOBAgiUp2a-BC","Завантажити сертифікат")</f>
        <v>Завантажити сертифікат</v>
      </c>
    </row>
    <row r="897" spans="1:4" x14ac:dyDescent="0.3">
      <c r="A897" t="s">
        <v>1795</v>
      </c>
      <c r="B897" t="s">
        <v>5</v>
      </c>
      <c r="C897" t="s">
        <v>1796</v>
      </c>
      <c r="D897" t="str">
        <f>HYPERLINK("https://talan.bank.gov.ua/get-user-certificate/eNX2sGKXEBwg2kZ3l8Za","Завантажити сертифікат")</f>
        <v>Завантажити сертифікат</v>
      </c>
    </row>
    <row r="898" spans="1:4" x14ac:dyDescent="0.3">
      <c r="A898" t="s">
        <v>1797</v>
      </c>
      <c r="B898" t="s">
        <v>5</v>
      </c>
      <c r="C898" t="s">
        <v>1798</v>
      </c>
      <c r="D898" t="str">
        <f>HYPERLINK("https://talan.bank.gov.ua/get-user-certificate/eNX2sMQZLdkX3_yK8Wb_","Завантажити сертифікат")</f>
        <v>Завантажити сертифікат</v>
      </c>
    </row>
    <row r="899" spans="1:4" x14ac:dyDescent="0.3">
      <c r="A899" t="s">
        <v>1799</v>
      </c>
      <c r="B899" t="s">
        <v>5</v>
      </c>
      <c r="C899" t="s">
        <v>1800</v>
      </c>
      <c r="D899" t="str">
        <f>HYPERLINK("https://talan.bank.gov.ua/get-user-certificate/eNX2saz4zlmvReJrhxf8","Завантажити сертифікат")</f>
        <v>Завантажити сертифікат</v>
      </c>
    </row>
    <row r="900" spans="1:4" x14ac:dyDescent="0.3">
      <c r="A900" t="s">
        <v>1801</v>
      </c>
      <c r="B900" t="s">
        <v>5</v>
      </c>
      <c r="C900" t="s">
        <v>1802</v>
      </c>
      <c r="D900" t="str">
        <f>HYPERLINK("https://talan.bank.gov.ua/get-user-certificate/eNX2sY6I9G3gePCHYe_I","Завантажити сертифікат")</f>
        <v>Завантажити сертифікат</v>
      </c>
    </row>
    <row r="901" spans="1:4" x14ac:dyDescent="0.3">
      <c r="A901" t="s">
        <v>1803</v>
      </c>
      <c r="B901" t="s">
        <v>5</v>
      </c>
      <c r="C901" t="s">
        <v>1804</v>
      </c>
      <c r="D901" t="str">
        <f>HYPERLINK("https://talan.bank.gov.ua/get-user-certificate/eNX2sIgGnUVESf9255zC","Завантажити сертифікат")</f>
        <v>Завантажити сертифікат</v>
      </c>
    </row>
    <row r="902" spans="1:4" x14ac:dyDescent="0.3">
      <c r="A902" t="s">
        <v>1805</v>
      </c>
      <c r="B902" t="s">
        <v>5</v>
      </c>
      <c r="C902" t="s">
        <v>1806</v>
      </c>
      <c r="D902" t="str">
        <f>HYPERLINK("https://talan.bank.gov.ua/get-user-certificate/eNX2sjsL5vnxYSD4czSb","Завантажити сертифікат")</f>
        <v>Завантажити сертифікат</v>
      </c>
    </row>
    <row r="903" spans="1:4" x14ac:dyDescent="0.3">
      <c r="A903" t="s">
        <v>1807</v>
      </c>
      <c r="B903" t="s">
        <v>5</v>
      </c>
      <c r="C903" t="s">
        <v>1808</v>
      </c>
      <c r="D903" t="str">
        <f>HYPERLINK("https://talan.bank.gov.ua/get-user-certificate/eNX2s056qUckKm4ucoQ7","Завантажити сертифікат")</f>
        <v>Завантажити сертифікат</v>
      </c>
    </row>
    <row r="904" spans="1:4" x14ac:dyDescent="0.3">
      <c r="A904" t="s">
        <v>1809</v>
      </c>
      <c r="B904" t="s">
        <v>1810</v>
      </c>
      <c r="C904" t="s">
        <v>1811</v>
      </c>
      <c r="D904" t="str">
        <f>HYPERLINK("https://talan.bank.gov.ua/get-user-certificate/llcNEPKpxJuGy_4yjziB","Завантажити сертифікат")</f>
        <v>Завантажити сертифікат</v>
      </c>
    </row>
    <row r="905" spans="1:4" x14ac:dyDescent="0.3">
      <c r="A905" t="s">
        <v>1812</v>
      </c>
      <c r="B905" t="s">
        <v>1810</v>
      </c>
      <c r="C905" t="s">
        <v>1813</v>
      </c>
      <c r="D905" t="str">
        <f>HYPERLINK("https://talan.bank.gov.ua/get-user-certificate/llcNE6wddCKaQQDUvySL","Завантажити сертифікат")</f>
        <v>Завантажити сертифікат</v>
      </c>
    </row>
    <row r="906" spans="1:4" x14ac:dyDescent="0.3">
      <c r="A906" t="s">
        <v>1814</v>
      </c>
      <c r="B906" t="s">
        <v>1810</v>
      </c>
      <c r="C906" t="s">
        <v>1815</v>
      </c>
      <c r="D906" t="str">
        <f>HYPERLINK("https://talan.bank.gov.ua/get-user-certificate/llcNE2nUMSaUfzI1We-f","Завантажити сертифікат")</f>
        <v>Завантажити сертифікат</v>
      </c>
    </row>
    <row r="907" spans="1:4" x14ac:dyDescent="0.3">
      <c r="A907" t="s">
        <v>1816</v>
      </c>
      <c r="B907" t="s">
        <v>1810</v>
      </c>
      <c r="C907" t="s">
        <v>1817</v>
      </c>
      <c r="D907" t="str">
        <f>HYPERLINK("https://talan.bank.gov.ua/get-user-certificate/llcNEr2fXYnjCFhkzPq0","Завантажити сертифікат")</f>
        <v>Завантажити сертифікат</v>
      </c>
    </row>
    <row r="908" spans="1:4" x14ac:dyDescent="0.3">
      <c r="A908" t="s">
        <v>1818</v>
      </c>
      <c r="B908" t="s">
        <v>1810</v>
      </c>
      <c r="C908" t="s">
        <v>1819</v>
      </c>
      <c r="D908" t="str">
        <f>HYPERLINK("https://talan.bank.gov.ua/get-user-certificate/llcNEeNOpnHpIpULE7hh","Завантажити сертифікат")</f>
        <v>Завантажити сертифікат</v>
      </c>
    </row>
    <row r="909" spans="1:4" x14ac:dyDescent="0.3">
      <c r="A909" t="s">
        <v>1820</v>
      </c>
      <c r="B909" t="s">
        <v>1810</v>
      </c>
      <c r="C909" t="s">
        <v>1821</v>
      </c>
      <c r="D909" t="str">
        <f>HYPERLINK("https://talan.bank.gov.ua/get-user-certificate/llcNEo5j2Ov_-S5rSnDi","Завантажити сертифікат")</f>
        <v>Завантажити сертифікат</v>
      </c>
    </row>
    <row r="910" spans="1:4" x14ac:dyDescent="0.3">
      <c r="A910" t="s">
        <v>1822</v>
      </c>
      <c r="B910" t="s">
        <v>1810</v>
      </c>
      <c r="C910" t="s">
        <v>1823</v>
      </c>
      <c r="D910" t="str">
        <f>HYPERLINK("https://talan.bank.gov.ua/get-user-certificate/llcNE28cF7Jknie0g1pD","Завантажити сертифікат")</f>
        <v>Завантажити сертифікат</v>
      </c>
    </row>
    <row r="911" spans="1:4" x14ac:dyDescent="0.3">
      <c r="A911" t="s">
        <v>1824</v>
      </c>
      <c r="B911" t="s">
        <v>1810</v>
      </c>
      <c r="C911" t="s">
        <v>1825</v>
      </c>
      <c r="D911" t="str">
        <f>HYPERLINK("https://talan.bank.gov.ua/get-user-certificate/llcNEuzPlKG9OH0hJlfD","Завантажити сертифікат")</f>
        <v>Завантажити сертифікат</v>
      </c>
    </row>
    <row r="912" spans="1:4" x14ac:dyDescent="0.3">
      <c r="A912" t="s">
        <v>1826</v>
      </c>
      <c r="B912" t="s">
        <v>1810</v>
      </c>
      <c r="C912" t="s">
        <v>1827</v>
      </c>
      <c r="D912" t="str">
        <f>HYPERLINK("https://talan.bank.gov.ua/get-user-certificate/llcNE6chNt9KQUtpZIgQ","Завантажити сертифікат")</f>
        <v>Завантажити сертифікат</v>
      </c>
    </row>
    <row r="913" spans="1:4" x14ac:dyDescent="0.3">
      <c r="A913" t="s">
        <v>1828</v>
      </c>
      <c r="B913" t="s">
        <v>1810</v>
      </c>
      <c r="C913" t="s">
        <v>1829</v>
      </c>
      <c r="D913" t="str">
        <f>HYPERLINK("https://talan.bank.gov.ua/get-user-certificate/llcNEoKv7mLrAajdl3gq","Завантажити сертифікат")</f>
        <v>Завантажити сертифікат</v>
      </c>
    </row>
    <row r="914" spans="1:4" x14ac:dyDescent="0.3">
      <c r="A914" t="s">
        <v>1830</v>
      </c>
      <c r="B914" t="s">
        <v>1810</v>
      </c>
      <c r="C914" t="s">
        <v>1831</v>
      </c>
      <c r="D914" t="str">
        <f>HYPERLINK("https://talan.bank.gov.ua/get-user-certificate/llcNEOa33dk_1hOYnd7n","Завантажити сертифікат")</f>
        <v>Завантажити сертифікат</v>
      </c>
    </row>
    <row r="915" spans="1:4" x14ac:dyDescent="0.3">
      <c r="A915" t="s">
        <v>1832</v>
      </c>
      <c r="B915" t="s">
        <v>1810</v>
      </c>
      <c r="C915" t="s">
        <v>1833</v>
      </c>
      <c r="D915" t="str">
        <f>HYPERLINK("https://talan.bank.gov.ua/get-user-certificate/llcNEv6zxvHzjB13MT-m","Завантажити сертифікат")</f>
        <v>Завантажити сертифікат</v>
      </c>
    </row>
    <row r="916" spans="1:4" x14ac:dyDescent="0.3">
      <c r="A916" t="s">
        <v>1834</v>
      </c>
      <c r="B916" t="s">
        <v>1810</v>
      </c>
      <c r="C916" t="s">
        <v>1835</v>
      </c>
      <c r="D916" t="str">
        <f>HYPERLINK("https://talan.bank.gov.ua/get-user-certificate/llcNEjgbBnvZjD2UlTDa","Завантажити сертифікат")</f>
        <v>Завантажити сертифікат</v>
      </c>
    </row>
    <row r="917" spans="1:4" x14ac:dyDescent="0.3">
      <c r="A917" t="s">
        <v>1836</v>
      </c>
      <c r="B917" t="s">
        <v>1810</v>
      </c>
      <c r="C917" t="s">
        <v>1837</v>
      </c>
      <c r="D917" t="str">
        <f>HYPERLINK("https://talan.bank.gov.ua/get-user-certificate/llcNEGT4JLmsK8Ys4hAt","Завантажити сертифікат")</f>
        <v>Завантажити сертифікат</v>
      </c>
    </row>
    <row r="918" spans="1:4" x14ac:dyDescent="0.3">
      <c r="A918" t="s">
        <v>1838</v>
      </c>
      <c r="B918" t="s">
        <v>1810</v>
      </c>
      <c r="C918" t="s">
        <v>1839</v>
      </c>
      <c r="D918" t="str">
        <f>HYPERLINK("https://talan.bank.gov.ua/get-user-certificate/llcNEXgWRzppX_qcVzMD","Завантажити сертифікат")</f>
        <v>Завантажити сертифікат</v>
      </c>
    </row>
    <row r="919" spans="1:4" x14ac:dyDescent="0.3">
      <c r="A919" t="s">
        <v>1840</v>
      </c>
      <c r="B919" t="s">
        <v>1810</v>
      </c>
      <c r="C919" t="s">
        <v>1841</v>
      </c>
      <c r="D919" t="str">
        <f>HYPERLINK("https://talan.bank.gov.ua/get-user-certificate/llcNEqbsFuGSvdKmFW09","Завантажити сертифікат")</f>
        <v>Завантажити сертифікат</v>
      </c>
    </row>
    <row r="920" spans="1:4" x14ac:dyDescent="0.3">
      <c r="A920" t="s">
        <v>1842</v>
      </c>
      <c r="B920" t="s">
        <v>1810</v>
      </c>
      <c r="C920" t="s">
        <v>1843</v>
      </c>
      <c r="D920" t="str">
        <f>HYPERLINK("https://talan.bank.gov.ua/get-user-certificate/llcNEDjz0dajRvs_F2I_","Завантажити сертифікат")</f>
        <v>Завантажити сертифікат</v>
      </c>
    </row>
    <row r="921" spans="1:4" x14ac:dyDescent="0.3">
      <c r="A921" t="s">
        <v>1844</v>
      </c>
      <c r="B921" t="s">
        <v>1845</v>
      </c>
      <c r="C921" t="s">
        <v>1846</v>
      </c>
      <c r="D921" t="str">
        <f>HYPERLINK("https://talan.bank.gov.ua/get-user-certificate/sfcJ5X-0sBX0PwQuzm2G","Завантажити сертифікат")</f>
        <v>Завантажити сертифікат</v>
      </c>
    </row>
    <row r="922" spans="1:4" x14ac:dyDescent="0.3">
      <c r="A922" t="s">
        <v>1847</v>
      </c>
      <c r="B922" t="s">
        <v>1845</v>
      </c>
      <c r="C922" t="s">
        <v>1848</v>
      </c>
      <c r="D922" t="str">
        <f>HYPERLINK("https://talan.bank.gov.ua/get-user-certificate/sfcJ5WrQnfOW026cmPqN","Завантажити сертифікат")</f>
        <v>Завантажити сертифікат</v>
      </c>
    </row>
    <row r="923" spans="1:4" x14ac:dyDescent="0.3">
      <c r="A923" t="s">
        <v>1849</v>
      </c>
      <c r="B923" t="s">
        <v>1845</v>
      </c>
      <c r="C923" t="s">
        <v>1850</v>
      </c>
      <c r="D923" t="str">
        <f>HYPERLINK("https://talan.bank.gov.ua/get-user-certificate/sfcJ5s515TRolIgOC206","Завантажити сертифікат")</f>
        <v>Завантажити сертифікат</v>
      </c>
    </row>
    <row r="924" spans="1:4" x14ac:dyDescent="0.3">
      <c r="A924" t="s">
        <v>1851</v>
      </c>
      <c r="B924" t="s">
        <v>1845</v>
      </c>
      <c r="C924" t="s">
        <v>1852</v>
      </c>
      <c r="D924" t="str">
        <f>HYPERLINK("https://talan.bank.gov.ua/get-user-certificate/sfcJ5NDB0k1aAmvNdzjI","Завантажити сертифікат")</f>
        <v>Завантажити сертифікат</v>
      </c>
    </row>
    <row r="925" spans="1:4" x14ac:dyDescent="0.3">
      <c r="A925" t="s">
        <v>1853</v>
      </c>
      <c r="B925" t="s">
        <v>1845</v>
      </c>
      <c r="C925" t="s">
        <v>1854</v>
      </c>
      <c r="D925" t="str">
        <f>HYPERLINK("https://talan.bank.gov.ua/get-user-certificate/sfcJ5QKYCv6WoBW7e-wi","Завантажити сертифікат")</f>
        <v>Завантажити сертифікат</v>
      </c>
    </row>
    <row r="926" spans="1:4" x14ac:dyDescent="0.3">
      <c r="A926" t="s">
        <v>1855</v>
      </c>
      <c r="B926" t="s">
        <v>1856</v>
      </c>
      <c r="C926" t="s">
        <v>1857</v>
      </c>
      <c r="D926" t="str">
        <f>HYPERLINK("https://talan.bank.gov.ua/get-user-certificate/NADt7mUyjx3JRXWf6q6H","Завантажити сертифікат")</f>
        <v>Завантажити сертифікат</v>
      </c>
    </row>
    <row r="927" spans="1:4" x14ac:dyDescent="0.3">
      <c r="A927" t="s">
        <v>1858</v>
      </c>
      <c r="B927" t="s">
        <v>1859</v>
      </c>
      <c r="C927" t="s">
        <v>1860</v>
      </c>
      <c r="D927" t="str">
        <f>HYPERLINK("https://talan.bank.gov.ua/get-user-certificate/Jc7xo8s5fPpAVoOQAeJx","Завантажити сертифікат")</f>
        <v>Завантажити сертифікат</v>
      </c>
    </row>
    <row r="928" spans="1:4" x14ac:dyDescent="0.3">
      <c r="A928" t="s">
        <v>1861</v>
      </c>
      <c r="B928" t="s">
        <v>1859</v>
      </c>
      <c r="C928" t="s">
        <v>1862</v>
      </c>
      <c r="D928" t="str">
        <f>HYPERLINK("https://talan.bank.gov.ua/get-user-certificate/Jc7xoBkNMkt20ThwwT-q","Завантажити сертифікат")</f>
        <v>Завантажити сертифікат</v>
      </c>
    </row>
    <row r="929" spans="1:4" x14ac:dyDescent="0.3">
      <c r="A929" t="s">
        <v>1863</v>
      </c>
      <c r="B929" t="s">
        <v>1859</v>
      </c>
      <c r="C929" t="s">
        <v>1864</v>
      </c>
      <c r="D929" t="str">
        <f>HYPERLINK("https://talan.bank.gov.ua/get-user-certificate/Jc7xoRbZYmusfq7iXspH","Завантажити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D2" r:id="rId1" tooltip="Завантажити сертифікат" display="Завантажити сертифікат"/>
    <hyperlink ref="D3" r:id="rId2" tooltip="Завантажити сертифікат" display="Завантажити сертифікат"/>
    <hyperlink ref="D4" r:id="rId3" tooltip="Завантажити сертифікат" display="Завантажити сертифікат"/>
    <hyperlink ref="D5" r:id="rId4" tooltip="Завантажити сертифікат" display="Завантажити сертифікат"/>
    <hyperlink ref="D6" r:id="rId5" tooltip="Завантажити сертифікат" display="Завантажити сертифікат"/>
    <hyperlink ref="D7" r:id="rId6" tooltip="Завантажити сертифікат" display="Завантажити сертифікат"/>
    <hyperlink ref="D8" r:id="rId7" tooltip="Завантажити сертифікат" display="Завантажити сертифікат"/>
    <hyperlink ref="D9" r:id="rId8" tooltip="Завантажити сертифікат" display="Завантажити сертифікат"/>
    <hyperlink ref="D10" r:id="rId9" tooltip="Завантажити сертифікат" display="Завантажити сертифікат"/>
    <hyperlink ref="D11" r:id="rId10" tooltip="Завантажити сертифікат" display="Завантажити сертифікат"/>
    <hyperlink ref="D12" r:id="rId11" tooltip="Завантажити сертифікат" display="Завантажити сертифікат"/>
    <hyperlink ref="D13" r:id="rId12" tooltip="Завантажити сертифікат" display="Завантажити сертифікат"/>
    <hyperlink ref="D14" r:id="rId13" tooltip="Завантажити сертифікат" display="Завантажити сертифікат"/>
    <hyperlink ref="D15" r:id="rId14" tooltip="Завантажити сертифікат" display="Завантажити сертифікат"/>
    <hyperlink ref="D16" r:id="rId15" tooltip="Завантажити сертифікат" display="Завантажити сертифікат"/>
    <hyperlink ref="D17" r:id="rId16" tooltip="Завантажити сертифікат" display="Завантажити сертифікат"/>
    <hyperlink ref="D18" r:id="rId17" tooltip="Завантажити сертифікат" display="Завантажити сертифікат"/>
    <hyperlink ref="D19" r:id="rId18" tooltip="Завантажити сертифікат" display="Завантажити сертифікат"/>
    <hyperlink ref="D20" r:id="rId19" tooltip="Завантажити сертифікат" display="Завантажити сертифікат"/>
    <hyperlink ref="D21" r:id="rId20" tooltip="Завантажити сертифікат" display="Завантажити сертифікат"/>
    <hyperlink ref="D22" r:id="rId21" tooltip="Завантажити сертифікат" display="Завантажити сертифікат"/>
    <hyperlink ref="D23" r:id="rId22" tooltip="Завантажити сертифікат" display="Завантажити сертифікат"/>
    <hyperlink ref="D24" r:id="rId23" tooltip="Завантажити сертифікат" display="Завантажити сертифікат"/>
    <hyperlink ref="D25" r:id="rId24" tooltip="Завантажити сертифікат" display="Завантажити сертифікат"/>
    <hyperlink ref="D26" r:id="rId25" tooltip="Завантажити сертифікат" display="Завантажити сертифікат"/>
    <hyperlink ref="D27" r:id="rId26" tooltip="Завантажити сертифікат" display="Завантажити сертифікат"/>
    <hyperlink ref="D28" r:id="rId27" tooltip="Завантажити сертифікат" display="Завантажити сертифікат"/>
    <hyperlink ref="D29" r:id="rId28" tooltip="Завантажити сертифікат" display="Завантажити сертифікат"/>
    <hyperlink ref="D30" r:id="rId29" tooltip="Завантажити сертифікат" display="Завантажити сертифікат"/>
    <hyperlink ref="D31" r:id="rId30" tooltip="Завантажити сертифікат" display="Завантажити сертифікат"/>
    <hyperlink ref="D32" r:id="rId31" tooltip="Завантажити сертифікат" display="Завантажити сертифікат"/>
    <hyperlink ref="D33" r:id="rId32" tooltip="Завантажити сертифікат" display="Завантажити сертифікат"/>
    <hyperlink ref="D34" r:id="rId33" tooltip="Завантажити сертифікат" display="Завантажити сертифікат"/>
    <hyperlink ref="D35" r:id="rId34" tooltip="Завантажити сертифікат" display="Завантажити сертифікат"/>
    <hyperlink ref="D36" r:id="rId35" tooltip="Завантажити сертифікат" display="Завантажити сертифікат"/>
    <hyperlink ref="D37" r:id="rId36" tooltip="Завантажити сертифікат" display="Завантажити сертифікат"/>
    <hyperlink ref="D38" r:id="rId37" tooltip="Завантажити сертифікат" display="Завантажити сертифікат"/>
    <hyperlink ref="D39" r:id="rId38" tooltip="Завантажити сертифікат" display="Завантажити сертифікат"/>
    <hyperlink ref="D40" r:id="rId39" tooltip="Завантажити сертифікат" display="Завантажити сертифікат"/>
    <hyperlink ref="D41" r:id="rId40" tooltip="Завантажити сертифікат" display="Завантажити сертифікат"/>
    <hyperlink ref="D42" r:id="rId41" tooltip="Завантажити сертифікат" display="Завантажити сертифікат"/>
    <hyperlink ref="D43" r:id="rId42" tooltip="Завантажити сертифікат" display="Завантажити сертифікат"/>
    <hyperlink ref="D44" r:id="rId43" tooltip="Завантажити сертифікат" display="Завантажити сертифікат"/>
    <hyperlink ref="D45" r:id="rId44" tooltip="Завантажити сертифікат" display="Завантажити сертифікат"/>
    <hyperlink ref="D46" r:id="rId45" tooltip="Завантажити сертифікат" display="Завантажити сертифікат"/>
    <hyperlink ref="D47" r:id="rId46" tooltip="Завантажити сертифікат" display="Завантажити сертифікат"/>
    <hyperlink ref="D48" r:id="rId47" tooltip="Завантажити сертифікат" display="Завантажити сертифікат"/>
    <hyperlink ref="D49" r:id="rId48" tooltip="Завантажити сертифікат" display="Завантажити сертифікат"/>
    <hyperlink ref="D50" r:id="rId49" tooltip="Завантажити сертифікат" display="Завантажити сертифікат"/>
    <hyperlink ref="D51" r:id="rId50" tooltip="Завантажити сертифікат" display="Завантажити сертифікат"/>
    <hyperlink ref="D52" r:id="rId51" tooltip="Завантажити сертифікат" display="Завантажити сертифікат"/>
    <hyperlink ref="D53" r:id="rId52" tooltip="Завантажити сертифікат" display="Завантажити сертифікат"/>
    <hyperlink ref="D54" r:id="rId53" tooltip="Завантажити сертифікат" display="Завантажити сертифікат"/>
    <hyperlink ref="D55" r:id="rId54" tooltip="Завантажити сертифікат" display="Завантажити сертифікат"/>
    <hyperlink ref="D56" r:id="rId55" tooltip="Завантажити сертифікат" display="Завантажити сертифікат"/>
    <hyperlink ref="D57" r:id="rId56" tooltip="Завантажити сертифікат" display="Завантажити сертифікат"/>
    <hyperlink ref="D58" r:id="rId57" tooltip="Завантажити сертифікат" display="Завантажити сертифікат"/>
    <hyperlink ref="D59" r:id="rId58" tooltip="Завантажити сертифікат" display="Завантажити сертифікат"/>
    <hyperlink ref="D60" r:id="rId59" tooltip="Завантажити сертифікат" display="Завантажити сертифікат"/>
    <hyperlink ref="D61" r:id="rId60" tooltip="Завантажити сертифікат" display="Завантажити сертифікат"/>
    <hyperlink ref="D62" r:id="rId61" tooltip="Завантажити сертифікат" display="Завантажити сертифікат"/>
    <hyperlink ref="D63" r:id="rId62" tooltip="Завантажити сертифікат" display="Завантажити сертифікат"/>
    <hyperlink ref="D64" r:id="rId63" tooltip="Завантажити сертифікат" display="Завантажити сертифікат"/>
    <hyperlink ref="D65" r:id="rId64" tooltip="Завантажити сертифікат" display="Завантажити сертифікат"/>
    <hyperlink ref="D66" r:id="rId65" tooltip="Завантажити сертифікат" display="Завантажити сертифікат"/>
    <hyperlink ref="D67" r:id="rId66" tooltip="Завантажити сертифікат" display="Завантажити сертифікат"/>
    <hyperlink ref="D68" r:id="rId67" tooltip="Завантажити сертифікат" display="Завантажити сертифікат"/>
    <hyperlink ref="D69" r:id="rId68" tooltip="Завантажити сертифікат" display="Завантажити сертифікат"/>
    <hyperlink ref="D70" r:id="rId69" tooltip="Завантажити сертифікат" display="Завантажити сертифікат"/>
    <hyperlink ref="D71" r:id="rId70" tooltip="Завантажити сертифікат" display="Завантажити сертифікат"/>
    <hyperlink ref="D72" r:id="rId71" tooltip="Завантажити сертифікат" display="Завантажити сертифікат"/>
    <hyperlink ref="D73" r:id="rId72" tooltip="Завантажити сертифікат" display="Завантажити сертифікат"/>
    <hyperlink ref="D74" r:id="rId73" tooltip="Завантажити сертифікат" display="Завантажити сертифікат"/>
    <hyperlink ref="D75" r:id="rId74" tooltip="Завантажити сертифікат" display="Завантажити сертифікат"/>
    <hyperlink ref="D76" r:id="rId75" tooltip="Завантажити сертифікат" display="Завантажити сертифікат"/>
    <hyperlink ref="D77" r:id="rId76" tooltip="Завантажити сертифікат" display="Завантажити сертифікат"/>
    <hyperlink ref="D78" r:id="rId77" tooltip="Завантажити сертифікат" display="Завантажити сертифікат"/>
    <hyperlink ref="D79" r:id="rId78" tooltip="Завантажити сертифікат" display="Завантажити сертифікат"/>
    <hyperlink ref="D80" r:id="rId79" tooltip="Завантажити сертифікат" display="Завантажити сертифікат"/>
    <hyperlink ref="D81" r:id="rId80" tooltip="Завантажити сертифікат" display="Завантажити сертифікат"/>
    <hyperlink ref="D82" r:id="rId81" tooltip="Завантажити сертифікат" display="Завантажити сертифікат"/>
    <hyperlink ref="D83" r:id="rId82" tooltip="Завантажити сертифікат" display="Завантажити сертифікат"/>
    <hyperlink ref="D84" r:id="rId83" tooltip="Завантажити сертифікат" display="Завантажити сертифікат"/>
    <hyperlink ref="D85" r:id="rId84" tooltip="Завантажити сертифікат" display="Завантажити сертифікат"/>
    <hyperlink ref="D86" r:id="rId85" tooltip="Завантажити сертифікат" display="Завантажити сертифікат"/>
    <hyperlink ref="D87" r:id="rId86" tooltip="Завантажити сертифікат" display="Завантажити сертифікат"/>
    <hyperlink ref="D88" r:id="rId87" tooltip="Завантажити сертифікат" display="Завантажити сертифікат"/>
    <hyperlink ref="D89" r:id="rId88" tooltip="Завантажити сертифікат" display="Завантажити сертифікат"/>
    <hyperlink ref="D90" r:id="rId89" tooltip="Завантажити сертифікат" display="Завантажити сертифікат"/>
    <hyperlink ref="D91" r:id="rId90" tooltip="Завантажити сертифікат" display="Завантажити сертифікат"/>
    <hyperlink ref="D92" r:id="rId91" tooltip="Завантажити сертифікат" display="Завантажити сертифікат"/>
    <hyperlink ref="D93" r:id="rId92" tooltip="Завантажити сертифікат" display="Завантажити сертифікат"/>
    <hyperlink ref="D94" r:id="rId93" tooltip="Завантажити сертифікат" display="Завантажити сертифікат"/>
    <hyperlink ref="D95" r:id="rId94" tooltip="Завантажити сертифікат" display="Завантажити сертифікат"/>
    <hyperlink ref="D96" r:id="rId95" tooltip="Завантажити сертифікат" display="Завантажити сертифікат"/>
    <hyperlink ref="D97" r:id="rId96" tooltip="Завантажити сертифікат" display="Завантажити сертифікат"/>
    <hyperlink ref="D98" r:id="rId97" tooltip="Завантажити сертифікат" display="Завантажити сертифікат"/>
    <hyperlink ref="D99" r:id="rId98" tooltip="Завантажити сертифікат" display="Завантажити сертифікат"/>
    <hyperlink ref="D100" r:id="rId99" tooltip="Завантажити сертифікат" display="Завантажити сертифікат"/>
    <hyperlink ref="D101" r:id="rId100" tooltip="Завантажити сертифікат" display="Завантажити сертифікат"/>
    <hyperlink ref="D102" r:id="rId101" tooltip="Завантажити сертифікат" display="Завантажити сертифікат"/>
    <hyperlink ref="D103" r:id="rId102" tooltip="Завантажити сертифікат" display="Завантажити сертифікат"/>
    <hyperlink ref="D104" r:id="rId103" tooltip="Завантажити сертифікат" display="Завантажити сертифікат"/>
    <hyperlink ref="D105" r:id="rId104" tooltip="Завантажити сертифікат" display="Завантажити сертифікат"/>
    <hyperlink ref="D106" r:id="rId105" tooltip="Завантажити сертифікат" display="Завантажити сертифікат"/>
    <hyperlink ref="D107" r:id="rId106" tooltip="Завантажити сертифікат" display="Завантажити сертифікат"/>
    <hyperlink ref="D108" r:id="rId107" tooltip="Завантажити сертифікат" display="Завантажити сертифікат"/>
    <hyperlink ref="D109" r:id="rId108" tooltip="Завантажити сертифікат" display="Завантажити сертифікат"/>
    <hyperlink ref="D110" r:id="rId109" tooltip="Завантажити сертифікат" display="Завантажити сертифікат"/>
    <hyperlink ref="D111" r:id="rId110" tooltip="Завантажити сертифікат" display="Завантажити сертифікат"/>
    <hyperlink ref="D112" r:id="rId111" tooltip="Завантажити сертифікат" display="Завантажити сертифікат"/>
    <hyperlink ref="D113" r:id="rId112" tooltip="Завантажити сертифікат" display="Завантажити сертифікат"/>
    <hyperlink ref="D114" r:id="rId113" tooltip="Завантажити сертифікат" display="Завантажити сертифікат"/>
    <hyperlink ref="D115" r:id="rId114" tooltip="Завантажити сертифікат" display="Завантажити сертифікат"/>
    <hyperlink ref="D116" r:id="rId115" tooltip="Завантажити сертифікат" display="Завантажити сертифікат"/>
    <hyperlink ref="D117" r:id="rId116" tooltip="Завантажити сертифікат" display="Завантажити сертифікат"/>
    <hyperlink ref="D118" r:id="rId117" tooltip="Завантажити сертифікат" display="Завантажити сертифікат"/>
    <hyperlink ref="D119" r:id="rId118" tooltip="Завантажити сертифікат" display="Завантажити сертифікат"/>
    <hyperlink ref="D120" r:id="rId119" tooltip="Завантажити сертифікат" display="Завантажити сертифікат"/>
    <hyperlink ref="D121" r:id="rId120" tooltip="Завантажити сертифікат" display="Завантажити сертифікат"/>
    <hyperlink ref="D122" r:id="rId121" tooltip="Завантажити сертифікат" display="Завантажити сертифікат"/>
    <hyperlink ref="D123" r:id="rId122" tooltip="Завантажити сертифікат" display="Завантажити сертифікат"/>
    <hyperlink ref="D124" r:id="rId123" tooltip="Завантажити сертифікат" display="Завантажити сертифікат"/>
    <hyperlink ref="D125" r:id="rId124" tooltip="Завантажити сертифікат" display="Завантажити сертифікат"/>
    <hyperlink ref="D126" r:id="rId125" tooltip="Завантажити сертифікат" display="Завантажити сертифікат"/>
    <hyperlink ref="D127" r:id="rId126" tooltip="Завантажити сертифікат" display="Завантажити сертифікат"/>
    <hyperlink ref="D128" r:id="rId127" tooltip="Завантажити сертифікат" display="Завантажити сертифікат"/>
    <hyperlink ref="D129" r:id="rId128" tooltip="Завантажити сертифікат" display="Завантажити сертифікат"/>
    <hyperlink ref="D130" r:id="rId129" tooltip="Завантажити сертифікат" display="Завантажити сертифікат"/>
    <hyperlink ref="D131" r:id="rId130" tooltip="Завантажити сертифікат" display="Завантажити сертифікат"/>
    <hyperlink ref="D132" r:id="rId131" tooltip="Завантажити сертифікат" display="Завантажити сертифікат"/>
    <hyperlink ref="D133" r:id="rId132" tooltip="Завантажити сертифікат" display="Завантажити сертифікат"/>
    <hyperlink ref="D134" r:id="rId133" tooltip="Завантажити сертифікат" display="Завантажити сертифікат"/>
    <hyperlink ref="D135" r:id="rId134" tooltip="Завантажити сертифікат" display="Завантажити сертифікат"/>
    <hyperlink ref="D136" r:id="rId135" tooltip="Завантажити сертифікат" display="Завантажити сертифікат"/>
    <hyperlink ref="D137" r:id="rId136" tooltip="Завантажити сертифікат" display="Завантажити сертифікат"/>
    <hyperlink ref="D138" r:id="rId137" tooltip="Завантажити сертифікат" display="Завантажити сертифікат"/>
    <hyperlink ref="D139" r:id="rId138" tooltip="Завантажити сертифікат" display="Завантажити сертифікат"/>
    <hyperlink ref="D140" r:id="rId139" tooltip="Завантажити сертифікат" display="Завантажити сертифікат"/>
    <hyperlink ref="D141" r:id="rId140" tooltip="Завантажити сертифікат" display="Завантажити сертифікат"/>
    <hyperlink ref="D142" r:id="rId141" tooltip="Завантажити сертифікат" display="Завантажити сертифікат"/>
    <hyperlink ref="D143" r:id="rId142" tooltip="Завантажити сертифікат" display="Завантажити сертифікат"/>
    <hyperlink ref="D144" r:id="rId143" tooltip="Завантажити сертифікат" display="Завантажити сертифікат"/>
    <hyperlink ref="D145" r:id="rId144" tooltip="Завантажити сертифікат" display="Завантажити сертифікат"/>
    <hyperlink ref="D146" r:id="rId145" tooltip="Завантажити сертифікат" display="Завантажити сертифікат"/>
    <hyperlink ref="D147" r:id="rId146" tooltip="Завантажити сертифікат" display="Завантажити сертифікат"/>
    <hyperlink ref="D148" r:id="rId147" tooltip="Завантажити сертифікат" display="Завантажити сертифікат"/>
    <hyperlink ref="D149" r:id="rId148" tooltip="Завантажити сертифікат" display="Завантажити сертифікат"/>
    <hyperlink ref="D150" r:id="rId149" tooltip="Завантажити сертифікат" display="Завантажити сертифікат"/>
    <hyperlink ref="D151" r:id="rId150" tooltip="Завантажити сертифікат" display="Завантажити сертифікат"/>
    <hyperlink ref="D152" r:id="rId151" tooltip="Завантажити сертифікат" display="Завантажити сертифікат"/>
    <hyperlink ref="D153" r:id="rId152" tooltip="Завантажити сертифікат" display="Завантажити сертифікат"/>
    <hyperlink ref="D154" r:id="rId153" tooltip="Завантажити сертифікат" display="Завантажити сертифікат"/>
    <hyperlink ref="D155" r:id="rId154" tooltip="Завантажити сертифікат" display="Завантажити сертифікат"/>
    <hyperlink ref="D156" r:id="rId155" tooltip="Завантажити сертифікат" display="Завантажити сертифікат"/>
    <hyperlink ref="D157" r:id="rId156" tooltip="Завантажити сертифікат" display="Завантажити сертифікат"/>
    <hyperlink ref="D158" r:id="rId157" tooltip="Завантажити сертифікат" display="Завантажити сертифікат"/>
    <hyperlink ref="D159" r:id="rId158" tooltip="Завантажити сертифікат" display="Завантажити сертифікат"/>
    <hyperlink ref="D160" r:id="rId159" tooltip="Завантажити сертифікат" display="Завантажити сертифікат"/>
    <hyperlink ref="D161" r:id="rId160" tooltip="Завантажити сертифікат" display="Завантажити сертифікат"/>
    <hyperlink ref="D162" r:id="rId161" tooltip="Завантажити сертифікат" display="Завантажити сертифікат"/>
    <hyperlink ref="D163" r:id="rId162" tooltip="Завантажити сертифікат" display="Завантажити сертифікат"/>
    <hyperlink ref="D164" r:id="rId163" tooltip="Завантажити сертифікат" display="Завантажити сертифікат"/>
    <hyperlink ref="D165" r:id="rId164" tooltip="Завантажити сертифікат" display="Завантажити сертифікат"/>
    <hyperlink ref="D166" r:id="rId165" tooltip="Завантажити сертифікат" display="Завантажити сертифікат"/>
    <hyperlink ref="D167" r:id="rId166" tooltip="Завантажити сертифікат" display="Завантажити сертифікат"/>
    <hyperlink ref="D168" r:id="rId167" tooltip="Завантажити сертифікат" display="Завантажити сертифікат"/>
    <hyperlink ref="D169" r:id="rId168" tooltip="Завантажити сертифікат" display="Завантажити сертифікат"/>
    <hyperlink ref="D170" r:id="rId169" tooltip="Завантажити сертифікат" display="Завантажити сертифікат"/>
    <hyperlink ref="D171" r:id="rId170" tooltip="Завантажити сертифікат" display="Завантажити сертифікат"/>
    <hyperlink ref="D172" r:id="rId171" tooltip="Завантажити сертифікат" display="Завантажити сертифікат"/>
    <hyperlink ref="D173" r:id="rId172" tooltip="Завантажити сертифікат" display="Завантажити сертифікат"/>
    <hyperlink ref="D174" r:id="rId173" tooltip="Завантажити сертифікат" display="Завантажити сертифікат"/>
    <hyperlink ref="D175" r:id="rId174" tooltip="Завантажити сертифікат" display="Завантажити сертифікат"/>
    <hyperlink ref="D176" r:id="rId175" tooltip="Завантажити сертифікат" display="Завантажити сертифікат"/>
    <hyperlink ref="D177" r:id="rId176" tooltip="Завантажити сертифікат" display="Завантажити сертифікат"/>
    <hyperlink ref="D178" r:id="rId177" tooltip="Завантажити сертифікат" display="Завантажити сертифікат"/>
    <hyperlink ref="D179" r:id="rId178" tooltip="Завантажити сертифікат" display="Завантажити сертифікат"/>
    <hyperlink ref="D180" r:id="rId179" tooltip="Завантажити сертифікат" display="Завантажити сертифікат"/>
    <hyperlink ref="D181" r:id="rId180" tooltip="Завантажити сертифікат" display="Завантажити сертифікат"/>
    <hyperlink ref="D182" r:id="rId181" tooltip="Завантажити сертифікат" display="Завантажити сертифікат"/>
    <hyperlink ref="D183" r:id="rId182" tooltip="Завантажити сертифікат" display="Завантажити сертифікат"/>
    <hyperlink ref="D184" r:id="rId183" tooltip="Завантажити сертифікат" display="Завантажити сертифікат"/>
    <hyperlink ref="D185" r:id="rId184" tooltip="Завантажити сертифікат" display="Завантажити сертифікат"/>
    <hyperlink ref="D186" r:id="rId185" tooltip="Завантажити сертифікат" display="Завантажити сертифікат"/>
    <hyperlink ref="D187" r:id="rId186" tooltip="Завантажити сертифікат" display="Завантажити сертифікат"/>
    <hyperlink ref="D188" r:id="rId187" tooltip="Завантажити сертифікат" display="Завантажити сертифікат"/>
    <hyperlink ref="D189" r:id="rId188" tooltip="Завантажити сертифікат" display="Завантажити сертифікат"/>
    <hyperlink ref="D190" r:id="rId189" tooltip="Завантажити сертифікат" display="Завантажити сертифікат"/>
    <hyperlink ref="D191" r:id="rId190" tooltip="Завантажити сертифікат" display="Завантажити сертифікат"/>
    <hyperlink ref="D192" r:id="rId191" tooltip="Завантажити сертифікат" display="Завантажити сертифікат"/>
    <hyperlink ref="D193" r:id="rId192" tooltip="Завантажити сертифікат" display="Завантажити сертифікат"/>
    <hyperlink ref="D194" r:id="rId193" tooltip="Завантажити сертифікат" display="Завантажити сертифікат"/>
    <hyperlink ref="D195" r:id="rId194" tooltip="Завантажити сертифікат" display="Завантажити сертифікат"/>
    <hyperlink ref="D196" r:id="rId195" tooltip="Завантажити сертифікат" display="Завантажити сертифікат"/>
    <hyperlink ref="D197" r:id="rId196" tooltip="Завантажити сертифікат" display="Завантажити сертифікат"/>
    <hyperlink ref="D198" r:id="rId197" tooltip="Завантажити сертифікат" display="Завантажити сертифікат"/>
    <hyperlink ref="D199" r:id="rId198" tooltip="Завантажити сертифікат" display="Завантажити сертифікат"/>
    <hyperlink ref="D200" r:id="rId199" tooltip="Завантажити сертифікат" display="Завантажити сертифікат"/>
    <hyperlink ref="D201" r:id="rId200" tooltip="Завантажити сертифікат" display="Завантажити сертифікат"/>
    <hyperlink ref="D202" r:id="rId201" tooltip="Завантажити сертифікат" display="Завантажити сертифікат"/>
    <hyperlink ref="D203" r:id="rId202" tooltip="Завантажити сертифікат" display="Завантажити сертифікат"/>
    <hyperlink ref="D204" r:id="rId203" tooltip="Завантажити сертифікат" display="Завантажити сертифікат"/>
    <hyperlink ref="D205" r:id="rId204" tooltip="Завантажити сертифікат" display="Завантажити сертифікат"/>
    <hyperlink ref="D206" r:id="rId205" tooltip="Завантажити сертифікат" display="Завантажити сертифікат"/>
    <hyperlink ref="D207" r:id="rId206" tooltip="Завантажити сертифікат" display="Завантажити сертифікат"/>
    <hyperlink ref="D208" r:id="rId207" tooltip="Завантажити сертифікат" display="Завантажити сертифікат"/>
    <hyperlink ref="D209" r:id="rId208" tooltip="Завантажити сертифікат" display="Завантажити сертифікат"/>
    <hyperlink ref="D210" r:id="rId209" tooltip="Завантажити сертифікат" display="Завантажити сертифікат"/>
    <hyperlink ref="D211" r:id="rId210" tooltip="Завантажити сертифікат" display="Завантажити сертифікат"/>
    <hyperlink ref="D212" r:id="rId211" tooltip="Завантажити сертифікат" display="Завантажити сертифікат"/>
    <hyperlink ref="D213" r:id="rId212" tooltip="Завантажити сертифікат" display="Завантажити сертифікат"/>
    <hyperlink ref="D214" r:id="rId213" tooltip="Завантажити сертифікат" display="Завантажити сертифікат"/>
    <hyperlink ref="D215" r:id="rId214" tooltip="Завантажити сертифікат" display="Завантажити сертифікат"/>
    <hyperlink ref="D216" r:id="rId215" tooltip="Завантажити сертифікат" display="Завантажити сертифікат"/>
    <hyperlink ref="D217" r:id="rId216" tooltip="Завантажити сертифікат" display="Завантажити сертифікат"/>
    <hyperlink ref="D218" r:id="rId217" tooltip="Завантажити сертифікат" display="Завантажити сертифікат"/>
    <hyperlink ref="D219" r:id="rId218" tooltip="Завантажити сертифікат" display="Завантажити сертифікат"/>
    <hyperlink ref="D220" r:id="rId219" tooltip="Завантажити сертифікат" display="Завантажити сертифікат"/>
    <hyperlink ref="D221" r:id="rId220" tooltip="Завантажити сертифікат" display="Завантажити сертифікат"/>
    <hyperlink ref="D222" r:id="rId221" tooltip="Завантажити сертифікат" display="Завантажити сертифікат"/>
    <hyperlink ref="D223" r:id="rId222" tooltip="Завантажити сертифікат" display="Завантажити сертифікат"/>
    <hyperlink ref="D224" r:id="rId223" tooltip="Завантажити сертифікат" display="Завантажити сертифікат"/>
    <hyperlink ref="D225" r:id="rId224" tooltip="Завантажити сертифікат" display="Завантажити сертифікат"/>
    <hyperlink ref="D226" r:id="rId225" tooltip="Завантажити сертифікат" display="Завантажити сертифікат"/>
    <hyperlink ref="D227" r:id="rId226" tooltip="Завантажити сертифікат" display="Завантажити сертифікат"/>
    <hyperlink ref="D228" r:id="rId227" tooltip="Завантажити сертифікат" display="Завантажити сертифікат"/>
    <hyperlink ref="D229" r:id="rId228" tooltip="Завантажити сертифікат" display="Завантажити сертифікат"/>
    <hyperlink ref="D230" r:id="rId229" tooltip="Завантажити сертифікат" display="Завантажити сертифікат"/>
    <hyperlink ref="D231" r:id="rId230" tooltip="Завантажити сертифікат" display="Завантажити сертифікат"/>
    <hyperlink ref="D232" r:id="rId231" tooltip="Завантажити сертифікат" display="Завантажити сертифікат"/>
    <hyperlink ref="D233" r:id="rId232" tooltip="Завантажити сертифікат" display="Завантажити сертифікат"/>
    <hyperlink ref="D234" r:id="rId233" tooltip="Завантажити сертифікат" display="Завантажити сертифікат"/>
    <hyperlink ref="D235" r:id="rId234" tooltip="Завантажити сертифікат" display="Завантажити сертифікат"/>
    <hyperlink ref="D236" r:id="rId235" tooltip="Завантажити сертифікат" display="Завантажити сертифікат"/>
    <hyperlink ref="D237" r:id="rId236" tooltip="Завантажити сертифікат" display="Завантажити сертифікат"/>
    <hyperlink ref="D238" r:id="rId237" tooltip="Завантажити сертифікат" display="Завантажити сертифікат"/>
    <hyperlink ref="D239" r:id="rId238" tooltip="Завантажити сертифікат" display="Завантажити сертифікат"/>
    <hyperlink ref="D240" r:id="rId239" tooltip="Завантажити сертифікат" display="Завантажити сертифікат"/>
    <hyperlink ref="D241" r:id="rId240" tooltip="Завантажити сертифікат" display="Завантажити сертифікат"/>
    <hyperlink ref="D242" r:id="rId241" tooltip="Завантажити сертифікат" display="Завантажити сертифікат"/>
    <hyperlink ref="D243" r:id="rId242" tooltip="Завантажити сертифікат" display="Завантажити сертифікат"/>
    <hyperlink ref="D244" r:id="rId243" tooltip="Завантажити сертифікат" display="Завантажити сертифікат"/>
    <hyperlink ref="D245" r:id="rId244" tooltip="Завантажити сертифікат" display="Завантажити сертифікат"/>
    <hyperlink ref="D246" r:id="rId245" tooltip="Завантажити сертифікат" display="Завантажити сертифікат"/>
    <hyperlink ref="D247" r:id="rId246" tooltip="Завантажити сертифікат" display="Завантажити сертифікат"/>
    <hyperlink ref="D248" r:id="rId247" tooltip="Завантажити сертифікат" display="Завантажити сертифікат"/>
    <hyperlink ref="D249" r:id="rId248" tooltip="Завантажити сертифікат" display="Завантажити сертифікат"/>
    <hyperlink ref="D250" r:id="rId249" tooltip="Завантажити сертифікат" display="Завантажити сертифікат"/>
    <hyperlink ref="D251" r:id="rId250" tooltip="Завантажити сертифікат" display="Завантажити сертифікат"/>
    <hyperlink ref="D252" r:id="rId251" tooltip="Завантажити сертифікат" display="Завантажити сертифікат"/>
    <hyperlink ref="D253" r:id="rId252" tooltip="Завантажити сертифікат" display="Завантажити сертифікат"/>
    <hyperlink ref="D254" r:id="rId253" tooltip="Завантажити сертифікат" display="Завантажити сертифікат"/>
    <hyperlink ref="D255" r:id="rId254" tooltip="Завантажити сертифікат" display="Завантажити сертифікат"/>
    <hyperlink ref="D256" r:id="rId255" tooltip="Завантажити сертифікат" display="Завантажити сертифікат"/>
    <hyperlink ref="D257" r:id="rId256" tooltip="Завантажити сертифікат" display="Завантажити сертифікат"/>
    <hyperlink ref="D258" r:id="rId257" tooltip="Завантажити сертифікат" display="Завантажити сертифікат"/>
    <hyperlink ref="D259" r:id="rId258" tooltip="Завантажити сертифікат" display="Завантажити сертифікат"/>
    <hyperlink ref="D260" r:id="rId259" tooltip="Завантажити сертифікат" display="Завантажити сертифікат"/>
    <hyperlink ref="D261" r:id="rId260" tooltip="Завантажити сертифікат" display="Завантажити сертифікат"/>
    <hyperlink ref="D262" r:id="rId261" tooltip="Завантажити сертифікат" display="Завантажити сертифікат"/>
    <hyperlink ref="D263" r:id="rId262" tooltip="Завантажити сертифікат" display="Завантажити сертифікат"/>
    <hyperlink ref="D264" r:id="rId263" tooltip="Завантажити сертифікат" display="Завантажити сертифікат"/>
    <hyperlink ref="D265" r:id="rId264" tooltip="Завантажити сертифікат" display="Завантажити сертифікат"/>
    <hyperlink ref="D266" r:id="rId265" tooltip="Завантажити сертифікат" display="Завантажити сертифікат"/>
    <hyperlink ref="D267" r:id="rId266" tooltip="Завантажити сертифікат" display="Завантажити сертифікат"/>
    <hyperlink ref="D268" r:id="rId267" tooltip="Завантажити сертифікат" display="Завантажити сертифікат"/>
    <hyperlink ref="D269" r:id="rId268" tooltip="Завантажити сертифікат" display="Завантажити сертифікат"/>
    <hyperlink ref="D270" r:id="rId269" tooltip="Завантажити сертифікат" display="Завантажити сертифікат"/>
    <hyperlink ref="D271" r:id="rId270" tooltip="Завантажити сертифікат" display="Завантажити сертифікат"/>
    <hyperlink ref="D272" r:id="rId271" tooltip="Завантажити сертифікат" display="Завантажити сертифікат"/>
    <hyperlink ref="D273" r:id="rId272" tooltip="Завантажити сертифікат" display="Завантажити сертифікат"/>
    <hyperlink ref="D274" r:id="rId273" tooltip="Завантажити сертифікат" display="Завантажити сертифікат"/>
    <hyperlink ref="D275" r:id="rId274" tooltip="Завантажити сертифікат" display="Завантажити сертифікат"/>
    <hyperlink ref="D276" r:id="rId275" tooltip="Завантажити сертифікат" display="Завантажити сертифікат"/>
    <hyperlink ref="D277" r:id="rId276" tooltip="Завантажити сертифікат" display="Завантажити сертифікат"/>
    <hyperlink ref="D278" r:id="rId277" tooltip="Завантажити сертифікат" display="Завантажити сертифікат"/>
    <hyperlink ref="D279" r:id="rId278" tooltip="Завантажити сертифікат" display="Завантажити сертифікат"/>
    <hyperlink ref="D280" r:id="rId279" tooltip="Завантажити сертифікат" display="Завантажити сертифікат"/>
    <hyperlink ref="D281" r:id="rId280" tooltip="Завантажити сертифікат" display="Завантажити сертифікат"/>
    <hyperlink ref="D282" r:id="rId281" tooltip="Завантажити сертифікат" display="Завантажити сертифікат"/>
    <hyperlink ref="D283" r:id="rId282" tooltip="Завантажити сертифікат" display="Завантажити сертифікат"/>
    <hyperlink ref="D284" r:id="rId283" tooltip="Завантажити сертифікат" display="Завантажити сертифікат"/>
    <hyperlink ref="D285" r:id="rId284" tooltip="Завантажити сертифікат" display="Завантажити сертифікат"/>
    <hyperlink ref="D286" r:id="rId285" tooltip="Завантажити сертифікат" display="Завантажити сертифікат"/>
    <hyperlink ref="D287" r:id="rId286" tooltip="Завантажити сертифікат" display="Завантажити сертифікат"/>
    <hyperlink ref="D288" r:id="rId287" tooltip="Завантажити сертифікат" display="Завантажити сертифікат"/>
    <hyperlink ref="D289" r:id="rId288" tooltip="Завантажити сертифікат" display="Завантажити сертифікат"/>
    <hyperlink ref="D290" r:id="rId289" tooltip="Завантажити сертифікат" display="Завантажити сертифікат"/>
    <hyperlink ref="D291" r:id="rId290" tooltip="Завантажити сертифікат" display="Завантажити сертифікат"/>
    <hyperlink ref="D292" r:id="rId291" tooltip="Завантажити сертифікат" display="Завантажити сертифікат"/>
    <hyperlink ref="D293" r:id="rId292" tooltip="Завантажити сертифікат" display="Завантажити сертифікат"/>
    <hyperlink ref="D294" r:id="rId293" tooltip="Завантажити сертифікат" display="Завантажити сертифікат"/>
    <hyperlink ref="D295" r:id="rId294" tooltip="Завантажити сертифікат" display="Завантажити сертифікат"/>
    <hyperlink ref="D296" r:id="rId295" tooltip="Завантажити сертифікат" display="Завантажити сертифікат"/>
    <hyperlink ref="D297" r:id="rId296" tooltip="Завантажити сертифікат" display="Завантажити сертифікат"/>
    <hyperlink ref="D298" r:id="rId297" tooltip="Завантажити сертифікат" display="Завантажити сертифікат"/>
    <hyperlink ref="D299" r:id="rId298" tooltip="Завантажити сертифікат" display="Завантажити сертифікат"/>
    <hyperlink ref="D300" r:id="rId299" tooltip="Завантажити сертифікат" display="Завантажити сертифікат"/>
    <hyperlink ref="D301" r:id="rId300" tooltip="Завантажити сертифікат" display="Завантажити сертифікат"/>
    <hyperlink ref="D302" r:id="rId301" tooltip="Завантажити сертифікат" display="Завантажити сертифікат"/>
    <hyperlink ref="D303" r:id="rId302" tooltip="Завантажити сертифікат" display="Завантажити сертифікат"/>
    <hyperlink ref="D304" r:id="rId303" tooltip="Завантажити сертифікат" display="Завантажити сертифікат"/>
    <hyperlink ref="D305" r:id="rId304" tooltip="Завантажити сертифікат" display="Завантажити сертифікат"/>
    <hyperlink ref="D306" r:id="rId305" tooltip="Завантажити сертифікат" display="Завантажити сертифікат"/>
    <hyperlink ref="D307" r:id="rId306" tooltip="Завантажити сертифікат" display="Завантажити сертифікат"/>
    <hyperlink ref="D308" r:id="rId307" tooltip="Завантажити сертифікат" display="Завантажити сертифікат"/>
    <hyperlink ref="D309" r:id="rId308" tooltip="Завантажити сертифікат" display="Завантажити сертифікат"/>
    <hyperlink ref="D310" r:id="rId309" tooltip="Завантажити сертифікат" display="Завантажити сертифікат"/>
    <hyperlink ref="D311" r:id="rId310" tooltip="Завантажити сертифікат" display="Завантажити сертифікат"/>
    <hyperlink ref="D312" r:id="rId311" tooltip="Завантажити сертифікат" display="Завантажити сертифікат"/>
    <hyperlink ref="D313" r:id="rId312" tooltip="Завантажити сертифікат" display="Завантажити сертифікат"/>
    <hyperlink ref="D314" r:id="rId313" tooltip="Завантажити сертифікат" display="Завантажити сертифікат"/>
    <hyperlink ref="D315" r:id="rId314" tooltip="Завантажити сертифікат" display="Завантажити сертифікат"/>
    <hyperlink ref="D316" r:id="rId315" tooltip="Завантажити сертифікат" display="Завантажити сертифікат"/>
    <hyperlink ref="D317" r:id="rId316" tooltip="Завантажити сертифікат" display="Завантажити сертифікат"/>
    <hyperlink ref="D318" r:id="rId317" tooltip="Завантажити сертифікат" display="Завантажити сертифікат"/>
    <hyperlink ref="D319" r:id="rId318" tooltip="Завантажити сертифікат" display="Завантажити сертифікат"/>
    <hyperlink ref="D320" r:id="rId319" tooltip="Завантажити сертифікат" display="Завантажити сертифікат"/>
    <hyperlink ref="D321" r:id="rId320" tooltip="Завантажити сертифікат" display="Завантажити сертифікат"/>
    <hyperlink ref="D322" r:id="rId321" tooltip="Завантажити сертифікат" display="Завантажити сертифікат"/>
    <hyperlink ref="D323" r:id="rId322" tooltip="Завантажити сертифікат" display="Завантажити сертифікат"/>
    <hyperlink ref="D324" r:id="rId323" tooltip="Завантажити сертифікат" display="Завантажити сертифікат"/>
    <hyperlink ref="D325" r:id="rId324" tooltip="Завантажити сертифікат" display="Завантажити сертифікат"/>
    <hyperlink ref="D326" r:id="rId325" tooltip="Завантажити сертифікат" display="Завантажити сертифікат"/>
    <hyperlink ref="D327" r:id="rId326" tooltip="Завантажити сертифікат" display="Завантажити сертифікат"/>
    <hyperlink ref="D328" r:id="rId327" tooltip="Завантажити сертифікат" display="Завантажити сертифікат"/>
    <hyperlink ref="D329" r:id="rId328" tooltip="Завантажити сертифікат" display="Завантажити сертифікат"/>
    <hyperlink ref="D330" r:id="rId329" tooltip="Завантажити сертифікат" display="Завантажити сертифікат"/>
    <hyperlink ref="D331" r:id="rId330" tooltip="Завантажити сертифікат" display="Завантажити сертифікат"/>
    <hyperlink ref="D332" r:id="rId331" tooltip="Завантажити сертифікат" display="Завантажити сертифікат"/>
    <hyperlink ref="D333" r:id="rId332" tooltip="Завантажити сертифікат" display="Завантажити сертифікат"/>
    <hyperlink ref="D334" r:id="rId333" tooltip="Завантажити сертифікат" display="Завантажити сертифікат"/>
    <hyperlink ref="D335" r:id="rId334" tooltip="Завантажити сертифікат" display="Завантажити сертифікат"/>
    <hyperlink ref="D336" r:id="rId335" tooltip="Завантажити сертифікат" display="Завантажити сертифікат"/>
    <hyperlink ref="D337" r:id="rId336" tooltip="Завантажити сертифікат" display="Завантажити сертифікат"/>
    <hyperlink ref="D338" r:id="rId337" tooltip="Завантажити сертифікат" display="Завантажити сертифікат"/>
    <hyperlink ref="D339" r:id="rId338" tooltip="Завантажити сертифікат" display="Завантажити сертифікат"/>
    <hyperlink ref="D340" r:id="rId339" tooltip="Завантажити сертифікат" display="Завантажити сертифікат"/>
    <hyperlink ref="D341" r:id="rId340" tooltip="Завантажити сертифікат" display="Завантажити сертифікат"/>
    <hyperlink ref="D342" r:id="rId341" tooltip="Завантажити сертифікат" display="Завантажити сертифікат"/>
    <hyperlink ref="D343" r:id="rId342" tooltip="Завантажити сертифікат" display="Завантажити сертифікат"/>
    <hyperlink ref="D344" r:id="rId343" tooltip="Завантажити сертифікат" display="Завантажити сертифікат"/>
    <hyperlink ref="D345" r:id="rId344" tooltip="Завантажити сертифікат" display="Завантажити сертифікат"/>
    <hyperlink ref="D346" r:id="rId345" tooltip="Завантажити сертифікат" display="Завантажити сертифікат"/>
    <hyperlink ref="D347" r:id="rId346" tooltip="Завантажити сертифікат" display="Завантажити сертифікат"/>
    <hyperlink ref="D348" r:id="rId347" tooltip="Завантажити сертифікат" display="Завантажити сертифікат"/>
    <hyperlink ref="D349" r:id="rId348" tooltip="Завантажити сертифікат" display="Завантажити сертифікат"/>
    <hyperlink ref="D350" r:id="rId349" tooltip="Завантажити сертифікат" display="Завантажити сертифікат"/>
    <hyperlink ref="D351" r:id="rId350" tooltip="Завантажити сертифікат" display="Завантажити сертифікат"/>
    <hyperlink ref="D352" r:id="rId351" tooltip="Завантажити сертифікат" display="Завантажити сертифікат"/>
    <hyperlink ref="D353" r:id="rId352" tooltip="Завантажити сертифікат" display="Завантажити сертифікат"/>
    <hyperlink ref="D354" r:id="rId353" tooltip="Завантажити сертифікат" display="Завантажити сертифікат"/>
    <hyperlink ref="D355" r:id="rId354" tooltip="Завантажити сертифікат" display="Завантажити сертифікат"/>
    <hyperlink ref="D356" r:id="rId355" tooltip="Завантажити сертифікат" display="Завантажити сертифікат"/>
    <hyperlink ref="D357" r:id="rId356" tooltip="Завантажити сертифікат" display="Завантажити сертифікат"/>
    <hyperlink ref="D358" r:id="rId357" tooltip="Завантажити сертифікат" display="Завантажити сертифікат"/>
    <hyperlink ref="D359" r:id="rId358" tooltip="Завантажити сертифікат" display="Завантажити сертифікат"/>
    <hyperlink ref="D360" r:id="rId359" tooltip="Завантажити сертифікат" display="Завантажити сертифікат"/>
    <hyperlink ref="D361" r:id="rId360" tooltip="Завантажити сертифікат" display="Завантажити сертифікат"/>
    <hyperlink ref="D362" r:id="rId361" tooltip="Завантажити сертифікат" display="Завантажити сертифікат"/>
    <hyperlink ref="D363" r:id="rId362" tooltip="Завантажити сертифікат" display="Завантажити сертифікат"/>
    <hyperlink ref="D364" r:id="rId363" tooltip="Завантажити сертифікат" display="Завантажити сертифікат"/>
    <hyperlink ref="D365" r:id="rId364" tooltip="Завантажити сертифікат" display="Завантажити сертифікат"/>
    <hyperlink ref="D366" r:id="rId365" tooltip="Завантажити сертифікат" display="Завантажити сертифікат"/>
    <hyperlink ref="D367" r:id="rId366" tooltip="Завантажити сертифікат" display="Завантажити сертифікат"/>
    <hyperlink ref="D368" r:id="rId367" tooltip="Завантажити сертифікат" display="Завантажити сертифікат"/>
    <hyperlink ref="D369" r:id="rId368" tooltip="Завантажити сертифікат" display="Завантажити сертифікат"/>
    <hyperlink ref="D370" r:id="rId369" tooltip="Завантажити сертифікат" display="Завантажити сертифікат"/>
    <hyperlink ref="D371" r:id="rId370" tooltip="Завантажити сертифікат" display="Завантажити сертифікат"/>
    <hyperlink ref="D372" r:id="rId371" tooltip="Завантажити сертифікат" display="Завантажити сертифікат"/>
    <hyperlink ref="D373" r:id="rId372" tooltip="Завантажити сертифікат" display="Завантажити сертифікат"/>
    <hyperlink ref="D374" r:id="rId373" tooltip="Завантажити сертифікат" display="Завантажити сертифікат"/>
    <hyperlink ref="D375" r:id="rId374" tooltip="Завантажити сертифікат" display="Завантажити сертифікат"/>
    <hyperlink ref="D376" r:id="rId375" tooltip="Завантажити сертифікат" display="Завантажити сертифікат"/>
    <hyperlink ref="D377" r:id="rId376" tooltip="Завантажити сертифікат" display="Завантажити сертифікат"/>
    <hyperlink ref="D378" r:id="rId377" tooltip="Завантажити сертифікат" display="Завантажити сертифікат"/>
    <hyperlink ref="D379" r:id="rId378" tooltip="Завантажити сертифікат" display="Завантажити сертифікат"/>
    <hyperlink ref="D380" r:id="rId379" tooltip="Завантажити сертифікат" display="Завантажити сертифікат"/>
    <hyperlink ref="D381" r:id="rId380" tooltip="Завантажити сертифікат" display="Завантажити сертифікат"/>
    <hyperlink ref="D382" r:id="rId381" tooltip="Завантажити сертифікат" display="Завантажити сертифікат"/>
    <hyperlink ref="D383" r:id="rId382" tooltip="Завантажити сертифікат" display="Завантажити сертифікат"/>
    <hyperlink ref="D384" r:id="rId383" tooltip="Завантажити сертифікат" display="Завантажити сертифікат"/>
    <hyperlink ref="D385" r:id="rId384" tooltip="Завантажити сертифікат" display="Завантажити сертифікат"/>
    <hyperlink ref="D386" r:id="rId385" tooltip="Завантажити сертифікат" display="Завантажити сертифікат"/>
    <hyperlink ref="D387" r:id="rId386" tooltip="Завантажити сертифікат" display="Завантажити сертифікат"/>
    <hyperlink ref="D388" r:id="rId387" tooltip="Завантажити сертифікат" display="Завантажити сертифікат"/>
    <hyperlink ref="D389" r:id="rId388" tooltip="Завантажити сертифікат" display="Завантажити сертифікат"/>
    <hyperlink ref="D390" r:id="rId389" tooltip="Завантажити сертифікат" display="Завантажити сертифікат"/>
    <hyperlink ref="D391" r:id="rId390" tooltip="Завантажити сертифікат" display="Завантажити сертифікат"/>
    <hyperlink ref="D392" r:id="rId391" tooltip="Завантажити сертифікат" display="Завантажити сертифікат"/>
    <hyperlink ref="D393" r:id="rId392" tooltip="Завантажити сертифікат" display="Завантажити сертифікат"/>
    <hyperlink ref="D394" r:id="rId393" tooltip="Завантажити сертифікат" display="Завантажити сертифікат"/>
    <hyperlink ref="D395" r:id="rId394" tooltip="Завантажити сертифікат" display="Завантажити сертифікат"/>
    <hyperlink ref="D396" r:id="rId395" tooltip="Завантажити сертифікат" display="Завантажити сертифікат"/>
    <hyperlink ref="D397" r:id="rId396" tooltip="Завантажити сертифікат" display="Завантажити сертифікат"/>
    <hyperlink ref="D398" r:id="rId397" tooltip="Завантажити сертифікат" display="Завантажити сертифікат"/>
    <hyperlink ref="D399" r:id="rId398" tooltip="Завантажити сертифікат" display="Завантажити сертифікат"/>
    <hyperlink ref="D400" r:id="rId399" tooltip="Завантажити сертифікат" display="Завантажити сертифікат"/>
    <hyperlink ref="D401" r:id="rId400" tooltip="Завантажити сертифікат" display="Завантажити сертифікат"/>
    <hyperlink ref="D402" r:id="rId401" tooltip="Завантажити сертифікат" display="Завантажити сертифікат"/>
    <hyperlink ref="D403" r:id="rId402" tooltip="Завантажити сертифікат" display="Завантажити сертифікат"/>
    <hyperlink ref="D404" r:id="rId403" tooltip="Завантажити сертифікат" display="Завантажити сертифікат"/>
    <hyperlink ref="D405" r:id="rId404" tooltip="Завантажити сертифікат" display="Завантажити сертифікат"/>
    <hyperlink ref="D406" r:id="rId405" tooltip="Завантажити сертифікат" display="Завантажити сертифікат"/>
    <hyperlink ref="D407" r:id="rId406" tooltip="Завантажити сертифікат" display="Завантажити сертифікат"/>
    <hyperlink ref="D408" r:id="rId407" tooltip="Завантажити сертифікат" display="Завантажити сертифікат"/>
    <hyperlink ref="D409" r:id="rId408" tooltip="Завантажити сертифікат" display="Завантажити сертифікат"/>
    <hyperlink ref="D410" r:id="rId409" tooltip="Завантажити сертифікат" display="Завантажити сертифікат"/>
    <hyperlink ref="D411" r:id="rId410" tooltip="Завантажити сертифікат" display="Завантажити сертифікат"/>
    <hyperlink ref="D412" r:id="rId411" tooltip="Завантажити сертифікат" display="Завантажити сертифікат"/>
    <hyperlink ref="D413" r:id="rId412" tooltip="Завантажити сертифікат" display="Завантажити сертифікат"/>
    <hyperlink ref="D414" r:id="rId413" tooltip="Завантажити сертифікат" display="Завантажити сертифікат"/>
    <hyperlink ref="D415" r:id="rId414" tooltip="Завантажити сертифікат" display="Завантажити сертифікат"/>
    <hyperlink ref="D416" r:id="rId415" tooltip="Завантажити сертифікат" display="Завантажити сертифікат"/>
    <hyperlink ref="D417" r:id="rId416" tooltip="Завантажити сертифікат" display="Завантажити сертифікат"/>
    <hyperlink ref="D418" r:id="rId417" tooltip="Завантажити сертифікат" display="Завантажити сертифікат"/>
    <hyperlink ref="D419" r:id="rId418" tooltip="Завантажити сертифікат" display="Завантажити сертифікат"/>
    <hyperlink ref="D420" r:id="rId419" tooltip="Завантажити сертифікат" display="Завантажити сертифікат"/>
    <hyperlink ref="D421" r:id="rId420" tooltip="Завантажити сертифікат" display="Завантажити сертифікат"/>
    <hyperlink ref="D422" r:id="rId421" tooltip="Завантажити сертифікат" display="Завантажити сертифікат"/>
    <hyperlink ref="D423" r:id="rId422" tooltip="Завантажити сертифікат" display="Завантажити сертифікат"/>
    <hyperlink ref="D424" r:id="rId423" tooltip="Завантажити сертифікат" display="Завантажити сертифікат"/>
    <hyperlink ref="D425" r:id="rId424" tooltip="Завантажити сертифікат" display="Завантажити сертифікат"/>
    <hyperlink ref="D426" r:id="rId425" tooltip="Завантажити сертифікат" display="Завантажити сертифікат"/>
    <hyperlink ref="D427" r:id="rId426" tooltip="Завантажити сертифікат" display="Завантажити сертифікат"/>
    <hyperlink ref="D428" r:id="rId427" tooltip="Завантажити сертифікат" display="Завантажити сертифікат"/>
    <hyperlink ref="D429" r:id="rId428" tooltip="Завантажити сертифікат" display="Завантажити сертифікат"/>
    <hyperlink ref="D430" r:id="rId429" tooltip="Завантажити сертифікат" display="Завантажити сертифікат"/>
    <hyperlink ref="D431" r:id="rId430" tooltip="Завантажити сертифікат" display="Завантажити сертифікат"/>
    <hyperlink ref="D432" r:id="rId431" tooltip="Завантажити сертифікат" display="Завантажити сертифікат"/>
    <hyperlink ref="D433" r:id="rId432" tooltip="Завантажити сертифікат" display="Завантажити сертифікат"/>
    <hyperlink ref="D434" r:id="rId433" tooltip="Завантажити сертифікат" display="Завантажити сертифікат"/>
    <hyperlink ref="D435" r:id="rId434" tooltip="Завантажити сертифікат" display="Завантажити сертифікат"/>
    <hyperlink ref="D436" r:id="rId435" tooltip="Завантажити сертифікат" display="Завантажити сертифікат"/>
    <hyperlink ref="D437" r:id="rId436" tooltip="Завантажити сертифікат" display="Завантажити сертифікат"/>
    <hyperlink ref="D438" r:id="rId437" tooltip="Завантажити сертифікат" display="Завантажити сертифікат"/>
    <hyperlink ref="D439" r:id="rId438" tooltip="Завантажити сертифікат" display="Завантажити сертифікат"/>
    <hyperlink ref="D440" r:id="rId439" tooltip="Завантажити сертифікат" display="Завантажити сертифікат"/>
    <hyperlink ref="D441" r:id="rId440" tooltip="Завантажити сертифікат" display="Завантажити сертифікат"/>
    <hyperlink ref="D442" r:id="rId441" tooltip="Завантажити сертифікат" display="Завантажити сертифікат"/>
    <hyperlink ref="D443" r:id="rId442" tooltip="Завантажити сертифікат" display="Завантажити сертифікат"/>
    <hyperlink ref="D444" r:id="rId443" tooltip="Завантажити сертифікат" display="Завантажити сертифікат"/>
    <hyperlink ref="D445" r:id="rId444" tooltip="Завантажити сертифікат" display="Завантажити сертифікат"/>
    <hyperlink ref="D446" r:id="rId445" tooltip="Завантажити сертифікат" display="Завантажити сертифікат"/>
    <hyperlink ref="D447" r:id="rId446" tooltip="Завантажити сертифікат" display="Завантажити сертифікат"/>
    <hyperlink ref="D448" r:id="rId447" tooltip="Завантажити сертифікат" display="Завантажити сертифікат"/>
    <hyperlink ref="D449" r:id="rId448" tooltip="Завантажити сертифікат" display="Завантажити сертифікат"/>
    <hyperlink ref="D450" r:id="rId449" tooltip="Завантажити сертифікат" display="Завантажити сертифікат"/>
    <hyperlink ref="D451" r:id="rId450" tooltip="Завантажити сертифікат" display="Завантажити сертифікат"/>
    <hyperlink ref="D452" r:id="rId451" tooltip="Завантажити сертифікат" display="Завантажити сертифікат"/>
    <hyperlink ref="D453" r:id="rId452" tooltip="Завантажити сертифікат" display="Завантажити сертифікат"/>
    <hyperlink ref="D454" r:id="rId453" tooltip="Завантажити сертифікат" display="Завантажити сертифікат"/>
    <hyperlink ref="D455" r:id="rId454" tooltip="Завантажити сертифікат" display="Завантажити сертифікат"/>
    <hyperlink ref="D456" r:id="rId455" tooltip="Завантажити сертифікат" display="Завантажити сертифікат"/>
    <hyperlink ref="D457" r:id="rId456" tooltip="Завантажити сертифікат" display="Завантажити сертифікат"/>
    <hyperlink ref="D458" r:id="rId457" tooltip="Завантажити сертифікат" display="Завантажити сертифікат"/>
    <hyperlink ref="D459" r:id="rId458" tooltip="Завантажити сертифікат" display="Завантажити сертифікат"/>
    <hyperlink ref="D460" r:id="rId459" tooltip="Завантажити сертифікат" display="Завантажити сертифікат"/>
    <hyperlink ref="D461" r:id="rId460" tooltip="Завантажити сертифікат" display="Завантажити сертифікат"/>
    <hyperlink ref="D462" r:id="rId461" tooltip="Завантажити сертифікат" display="Завантажити сертифікат"/>
    <hyperlink ref="D463" r:id="rId462" tooltip="Завантажити сертифікат" display="Завантажити сертифікат"/>
    <hyperlink ref="D464" r:id="rId463" tooltip="Завантажити сертифікат" display="Завантажити сертифікат"/>
    <hyperlink ref="D465" r:id="rId464" tooltip="Завантажити сертифікат" display="Завантажити сертифікат"/>
    <hyperlink ref="D466" r:id="rId465" tooltip="Завантажити сертифікат" display="Завантажити сертифікат"/>
    <hyperlink ref="D467" r:id="rId466" tooltip="Завантажити сертифікат" display="Завантажити сертифікат"/>
    <hyperlink ref="D468" r:id="rId467" tooltip="Завантажити сертифікат" display="Завантажити сертифікат"/>
    <hyperlink ref="D469" r:id="rId468" tooltip="Завантажити сертифікат" display="Завантажити сертифікат"/>
    <hyperlink ref="D470" r:id="rId469" tooltip="Завантажити сертифікат" display="Завантажити сертифікат"/>
    <hyperlink ref="D471" r:id="rId470" tooltip="Завантажити сертифікат" display="Завантажити сертифікат"/>
    <hyperlink ref="D472" r:id="rId471" tooltip="Завантажити сертифікат" display="Завантажити сертифікат"/>
    <hyperlink ref="D473" r:id="rId472" tooltip="Завантажити сертифікат" display="Завантажити сертифікат"/>
    <hyperlink ref="D474" r:id="rId473" tooltip="Завантажити сертифікат" display="Завантажити сертифікат"/>
    <hyperlink ref="D475" r:id="rId474" tooltip="Завантажити сертифікат" display="Завантажити сертифікат"/>
    <hyperlink ref="D476" r:id="rId475" tooltip="Завантажити сертифікат" display="Завантажити сертифікат"/>
    <hyperlink ref="D477" r:id="rId476" tooltip="Завантажити сертифікат" display="Завантажити сертифікат"/>
    <hyperlink ref="D478" r:id="rId477" tooltip="Завантажити сертифікат" display="Завантажити сертифікат"/>
    <hyperlink ref="D479" r:id="rId478" tooltip="Завантажити сертифікат" display="Завантажити сертифікат"/>
    <hyperlink ref="D480" r:id="rId479" tooltip="Завантажити сертифікат" display="Завантажити сертифікат"/>
    <hyperlink ref="D481" r:id="rId480" tooltip="Завантажити сертифікат" display="Завантажити сертифікат"/>
    <hyperlink ref="D482" r:id="rId481" tooltip="Завантажити сертифікат" display="Завантажити сертифікат"/>
    <hyperlink ref="D483" r:id="rId482" tooltip="Завантажити сертифікат" display="Завантажити сертифікат"/>
    <hyperlink ref="D484" r:id="rId483" tooltip="Завантажити сертифікат" display="Завантажити сертифікат"/>
    <hyperlink ref="D485" r:id="rId484" tooltip="Завантажити сертифікат" display="Завантажити сертифікат"/>
    <hyperlink ref="D486" r:id="rId485" tooltip="Завантажити сертифікат" display="Завантажити сертифікат"/>
    <hyperlink ref="D487" r:id="rId486" tooltip="Завантажити сертифікат" display="Завантажити сертифікат"/>
    <hyperlink ref="D488" r:id="rId487" tooltip="Завантажити сертифікат" display="Завантажити сертифікат"/>
    <hyperlink ref="D489" r:id="rId488" tooltip="Завантажити сертифікат" display="Завантажити сертифікат"/>
    <hyperlink ref="D490" r:id="rId489" tooltip="Завантажити сертифікат" display="Завантажити сертифікат"/>
    <hyperlink ref="D491" r:id="rId490" tooltip="Завантажити сертифікат" display="Завантажити сертифікат"/>
    <hyperlink ref="D492" r:id="rId491" tooltip="Завантажити сертифікат" display="Завантажити сертифікат"/>
    <hyperlink ref="D493" r:id="rId492" tooltip="Завантажити сертифікат" display="Завантажити сертифікат"/>
    <hyperlink ref="D494" r:id="rId493" tooltip="Завантажити сертифікат" display="Завантажити сертифікат"/>
    <hyperlink ref="D495" r:id="rId494" tooltip="Завантажити сертифікат" display="Завантажити сертифікат"/>
    <hyperlink ref="D496" r:id="rId495" tooltip="Завантажити сертифікат" display="Завантажити сертифікат"/>
    <hyperlink ref="D497" r:id="rId496" tooltip="Завантажити сертифікат" display="Завантажити сертифікат"/>
    <hyperlink ref="D498" r:id="rId497" tooltip="Завантажити сертифікат" display="Завантажити сертифікат"/>
    <hyperlink ref="D499" r:id="rId498" tooltip="Завантажити сертифікат" display="Завантажити сертифікат"/>
    <hyperlink ref="D500" r:id="rId499" tooltip="Завантажити сертифікат" display="Завантажити сертифікат"/>
    <hyperlink ref="D501" r:id="rId500" tooltip="Завантажити сертифікат" display="Завантажити сертифікат"/>
    <hyperlink ref="D502" r:id="rId501" tooltip="Завантажити сертифікат" display="Завантажити сертифікат"/>
    <hyperlink ref="D503" r:id="rId502" tooltip="Завантажити сертифікат" display="Завантажити сертифікат"/>
    <hyperlink ref="D504" r:id="rId503" tooltip="Завантажити сертифікат" display="Завантажити сертифікат"/>
    <hyperlink ref="D505" r:id="rId504" tooltip="Завантажити сертифікат" display="Завантажити сертифікат"/>
    <hyperlink ref="D506" r:id="rId505" tooltip="Завантажити сертифікат" display="Завантажити сертифікат"/>
    <hyperlink ref="D507" r:id="rId506" tooltip="Завантажити сертифікат" display="Завантажити сертифікат"/>
    <hyperlink ref="D508" r:id="rId507" tooltip="Завантажити сертифікат" display="Завантажити сертифікат"/>
    <hyperlink ref="D509" r:id="rId508" tooltip="Завантажити сертифікат" display="Завантажити сертифікат"/>
    <hyperlink ref="D510" r:id="rId509" tooltip="Завантажити сертифікат" display="Завантажити сертифікат"/>
    <hyperlink ref="D511" r:id="rId510" tooltip="Завантажити сертифікат" display="Завантажити сертифікат"/>
    <hyperlink ref="D512" r:id="rId511" tooltip="Завантажити сертифікат" display="Завантажити сертифікат"/>
    <hyperlink ref="D513" r:id="rId512" tooltip="Завантажити сертифікат" display="Завантажити сертифікат"/>
    <hyperlink ref="D514" r:id="rId513" tooltip="Завантажити сертифікат" display="Завантажити сертифікат"/>
    <hyperlink ref="D515" r:id="rId514" tooltip="Завантажити сертифікат" display="Завантажити сертифікат"/>
    <hyperlink ref="D516" r:id="rId515" tooltip="Завантажити сертифікат" display="Завантажити сертифікат"/>
    <hyperlink ref="D517" r:id="rId516" tooltip="Завантажити сертифікат" display="Завантажити сертифікат"/>
    <hyperlink ref="D518" r:id="rId517" tooltip="Завантажити сертифікат" display="Завантажити сертифікат"/>
    <hyperlink ref="D519" r:id="rId518" tooltip="Завантажити сертифікат" display="Завантажити сертифікат"/>
    <hyperlink ref="D520" r:id="rId519" tooltip="Завантажити сертифікат" display="Завантажити сертифікат"/>
    <hyperlink ref="D521" r:id="rId520" tooltip="Завантажити сертифікат" display="Завантажити сертифікат"/>
    <hyperlink ref="D522" r:id="rId521" tooltip="Завантажити сертифікат" display="Завантажити сертифікат"/>
    <hyperlink ref="D523" r:id="rId522" tooltip="Завантажити сертифікат" display="Завантажити сертифікат"/>
    <hyperlink ref="D524" r:id="rId523" tooltip="Завантажити сертифікат" display="Завантажити сертифікат"/>
    <hyperlink ref="D525" r:id="rId524" tooltip="Завантажити сертифікат" display="Завантажити сертифікат"/>
    <hyperlink ref="D526" r:id="rId525" tooltip="Завантажити сертифікат" display="Завантажити сертифікат"/>
    <hyperlink ref="D527" r:id="rId526" tooltip="Завантажити сертифікат" display="Завантажити сертифікат"/>
    <hyperlink ref="D528" r:id="rId527" tooltip="Завантажити сертифікат" display="Завантажити сертифікат"/>
    <hyperlink ref="D529" r:id="rId528" tooltip="Завантажити сертифікат" display="Завантажити сертифікат"/>
    <hyperlink ref="D530" r:id="rId529" tooltip="Завантажити сертифікат" display="Завантажити сертифікат"/>
    <hyperlink ref="D531" r:id="rId530" tooltip="Завантажити сертифікат" display="Завантажити сертифікат"/>
    <hyperlink ref="D532" r:id="rId531" tooltip="Завантажити сертифікат" display="Завантажити сертифікат"/>
    <hyperlink ref="D533" r:id="rId532" tooltip="Завантажити сертифікат" display="Завантажити сертифікат"/>
    <hyperlink ref="D534" r:id="rId533" tooltip="Завантажити сертифікат" display="Завантажити сертифікат"/>
    <hyperlink ref="D535" r:id="rId534" tooltip="Завантажити сертифікат" display="Завантажити сертифікат"/>
    <hyperlink ref="D536" r:id="rId535" tooltip="Завантажити сертифікат" display="Завантажити сертифікат"/>
    <hyperlink ref="D537" r:id="rId536" tooltip="Завантажити сертифікат" display="Завантажити сертифікат"/>
    <hyperlink ref="D538" r:id="rId537" tooltip="Завантажити сертифікат" display="Завантажити сертифікат"/>
    <hyperlink ref="D539" r:id="rId538" tooltip="Завантажити сертифікат" display="Завантажити сертифікат"/>
    <hyperlink ref="D540" r:id="rId539" tooltip="Завантажити сертифікат" display="Завантажити сертифікат"/>
    <hyperlink ref="D541" r:id="rId540" tooltip="Завантажити сертифікат" display="Завантажити сертифікат"/>
    <hyperlink ref="D542" r:id="rId541" tooltip="Завантажити сертифікат" display="Завантажити сертифікат"/>
    <hyperlink ref="D543" r:id="rId542" tooltip="Завантажити сертифікат" display="Завантажити сертифікат"/>
    <hyperlink ref="D544" r:id="rId543" tooltip="Завантажити сертифікат" display="Завантажити сертифікат"/>
    <hyperlink ref="D545" r:id="rId544" tooltip="Завантажити сертифікат" display="Завантажити сертифікат"/>
    <hyperlink ref="D546" r:id="rId545" tooltip="Завантажити сертифікат" display="Завантажити сертифікат"/>
    <hyperlink ref="D547" r:id="rId546" tooltip="Завантажити сертифікат" display="Завантажити сертифікат"/>
    <hyperlink ref="D548" r:id="rId547" tooltip="Завантажити сертифікат" display="Завантажити сертифікат"/>
    <hyperlink ref="D549" r:id="rId548" tooltip="Завантажити сертифікат" display="Завантажити сертифікат"/>
    <hyperlink ref="D550" r:id="rId549" tooltip="Завантажити сертифікат" display="Завантажити сертифікат"/>
    <hyperlink ref="D551" r:id="rId550" tooltip="Завантажити сертифікат" display="Завантажити сертифікат"/>
    <hyperlink ref="D552" r:id="rId551" tooltip="Завантажити сертифікат" display="Завантажити сертифікат"/>
    <hyperlink ref="D553" r:id="rId552" tooltip="Завантажити сертифікат" display="Завантажити сертифікат"/>
    <hyperlink ref="D554" r:id="rId553" tooltip="Завантажити сертифікат" display="Завантажити сертифікат"/>
    <hyperlink ref="D555" r:id="rId554" tooltip="Завантажити сертифікат" display="Завантажити сертифікат"/>
    <hyperlink ref="D556" r:id="rId555" tooltip="Завантажити сертифікат" display="Завантажити сертифікат"/>
    <hyperlink ref="D557" r:id="rId556" tooltip="Завантажити сертифікат" display="Завантажити сертифікат"/>
    <hyperlink ref="D558" r:id="rId557" tooltip="Завантажити сертифікат" display="Завантажити сертифікат"/>
    <hyperlink ref="D559" r:id="rId558" tooltip="Завантажити сертифікат" display="Завантажити сертифікат"/>
    <hyperlink ref="D560" r:id="rId559" tooltip="Завантажити сертифікат" display="Завантажити сертифікат"/>
    <hyperlink ref="D561" r:id="rId560" tooltip="Завантажити сертифікат" display="Завантажити сертифікат"/>
    <hyperlink ref="D562" r:id="rId561" tooltip="Завантажити сертифікат" display="Завантажити сертифікат"/>
    <hyperlink ref="D563" r:id="rId562" tooltip="Завантажити сертифікат" display="Завантажити сертифікат"/>
    <hyperlink ref="D564" r:id="rId563" tooltip="Завантажити сертифікат" display="Завантажити сертифікат"/>
    <hyperlink ref="D565" r:id="rId564" tooltip="Завантажити сертифікат" display="Завантажити сертифікат"/>
    <hyperlink ref="D566" r:id="rId565" tooltip="Завантажити сертифікат" display="Завантажити сертифікат"/>
    <hyperlink ref="D567" r:id="rId566" tooltip="Завантажити сертифікат" display="Завантажити сертифікат"/>
    <hyperlink ref="D568" r:id="rId567" tooltip="Завантажити сертифікат" display="Завантажити сертифікат"/>
    <hyperlink ref="D569" r:id="rId568" tooltip="Завантажити сертифікат" display="Завантажити сертифікат"/>
    <hyperlink ref="D570" r:id="rId569" tooltip="Завантажити сертифікат" display="Завантажити сертифікат"/>
    <hyperlink ref="D571" r:id="rId570" tooltip="Завантажити сертифікат" display="Завантажити сертифікат"/>
    <hyperlink ref="D572" r:id="rId571" tooltip="Завантажити сертифікат" display="Завантажити сертифікат"/>
    <hyperlink ref="D573" r:id="rId572" tooltip="Завантажити сертифікат" display="Завантажити сертифікат"/>
    <hyperlink ref="D574" r:id="rId573" tooltip="Завантажити сертифікат" display="Завантажити сертифікат"/>
    <hyperlink ref="D575" r:id="rId574" tooltip="Завантажити сертифікат" display="Завантажити сертифікат"/>
    <hyperlink ref="D576" r:id="rId575" tooltip="Завантажити сертифікат" display="Завантажити сертифікат"/>
    <hyperlink ref="D577" r:id="rId576" tooltip="Завантажити сертифікат" display="Завантажити сертифікат"/>
    <hyperlink ref="D578" r:id="rId577" tooltip="Завантажити сертифікат" display="Завантажити сертифікат"/>
    <hyperlink ref="D579" r:id="rId578" tooltip="Завантажити сертифікат" display="Завантажити сертифікат"/>
    <hyperlink ref="D580" r:id="rId579" tooltip="Завантажити сертифікат" display="Завантажити сертифікат"/>
    <hyperlink ref="D581" r:id="rId580" tooltip="Завантажити сертифікат" display="Завантажити сертифікат"/>
    <hyperlink ref="D582" r:id="rId581" tooltip="Завантажити сертифікат" display="Завантажити сертифікат"/>
    <hyperlink ref="D583" r:id="rId582" tooltip="Завантажити сертифікат" display="Завантажити сертифікат"/>
    <hyperlink ref="D584" r:id="rId583" tooltip="Завантажити сертифікат" display="Завантажити сертифікат"/>
    <hyperlink ref="D585" r:id="rId584" tooltip="Завантажити сертифікат" display="Завантажити сертифікат"/>
    <hyperlink ref="D586" r:id="rId585" tooltip="Завантажити сертифікат" display="Завантажити сертифікат"/>
    <hyperlink ref="D587" r:id="rId586" tooltip="Завантажити сертифікат" display="Завантажити сертифікат"/>
    <hyperlink ref="D588" r:id="rId587" tooltip="Завантажити сертифікат" display="Завантажити сертифікат"/>
    <hyperlink ref="D589" r:id="rId588" tooltip="Завантажити сертифікат" display="Завантажити сертифікат"/>
    <hyperlink ref="D590" r:id="rId589" tooltip="Завантажити сертифікат" display="Завантажити сертифікат"/>
    <hyperlink ref="D591" r:id="rId590" tooltip="Завантажити сертифікат" display="Завантажити сертифікат"/>
    <hyperlink ref="D592" r:id="rId591" tooltip="Завантажити сертифікат" display="Завантажити сертифікат"/>
    <hyperlink ref="D593" r:id="rId592" tooltip="Завантажити сертифікат" display="Завантажити сертифікат"/>
    <hyperlink ref="D594" r:id="rId593" tooltip="Завантажити сертифікат" display="Завантажити сертифікат"/>
    <hyperlink ref="D595" r:id="rId594" tooltip="Завантажити сертифікат" display="Завантажити сертифікат"/>
    <hyperlink ref="D596" r:id="rId595" tooltip="Завантажити сертифікат" display="Завантажити сертифікат"/>
    <hyperlink ref="D597" r:id="rId596" tooltip="Завантажити сертифікат" display="Завантажити сертифікат"/>
    <hyperlink ref="D598" r:id="rId597" tooltip="Завантажити сертифікат" display="Завантажити сертифікат"/>
    <hyperlink ref="D599" r:id="rId598" tooltip="Завантажити сертифікат" display="Завантажити сертифікат"/>
    <hyperlink ref="D600" r:id="rId599" tooltip="Завантажити сертифікат" display="Завантажити сертифікат"/>
    <hyperlink ref="D601" r:id="rId600" tooltip="Завантажити сертифікат" display="Завантажити сертифікат"/>
    <hyperlink ref="D602" r:id="rId601" tooltip="Завантажити сертифікат" display="Завантажити сертифікат"/>
    <hyperlink ref="D603" r:id="rId602" tooltip="Завантажити сертифікат" display="Завантажити сертифікат"/>
    <hyperlink ref="D604" r:id="rId603" tooltip="Завантажити сертифікат" display="Завантажити сертифікат"/>
    <hyperlink ref="D605" r:id="rId604" tooltip="Завантажити сертифікат" display="Завантажити сертифікат"/>
    <hyperlink ref="D606" r:id="rId605" tooltip="Завантажити сертифікат" display="Завантажити сертифікат"/>
    <hyperlink ref="D607" r:id="rId606" tooltip="Завантажити сертифікат" display="Завантажити сертифікат"/>
    <hyperlink ref="D608" r:id="rId607" tooltip="Завантажити сертифікат" display="Завантажити сертифікат"/>
    <hyperlink ref="D609" r:id="rId608" tooltip="Завантажити сертифікат" display="Завантажити сертифікат"/>
    <hyperlink ref="D610" r:id="rId609" tooltip="Завантажити сертифікат" display="Завантажити сертифікат"/>
    <hyperlink ref="D611" r:id="rId610" tooltip="Завантажити сертифікат" display="Завантажити сертифікат"/>
    <hyperlink ref="D612" r:id="rId611" tooltip="Завантажити сертифікат" display="Завантажити сертифікат"/>
    <hyperlink ref="D613" r:id="rId612" tooltip="Завантажити сертифікат" display="Завантажити сертифікат"/>
    <hyperlink ref="D614" r:id="rId613" tooltip="Завантажити сертифікат" display="Завантажити сертифікат"/>
    <hyperlink ref="D615" r:id="rId614" tooltip="Завантажити сертифікат" display="Завантажити сертифікат"/>
    <hyperlink ref="D616" r:id="rId615" tooltip="Завантажити сертифікат" display="Завантажити сертифікат"/>
    <hyperlink ref="D617" r:id="rId616" tooltip="Завантажити сертифікат" display="Завантажити сертифікат"/>
    <hyperlink ref="D618" r:id="rId617" tooltip="Завантажити сертифікат" display="Завантажити сертифікат"/>
    <hyperlink ref="D619" r:id="rId618" tooltip="Завантажити сертифікат" display="Завантажити сертифікат"/>
    <hyperlink ref="D620" r:id="rId619" tooltip="Завантажити сертифікат" display="Завантажити сертифікат"/>
    <hyperlink ref="D621" r:id="rId620" tooltip="Завантажити сертифікат" display="Завантажити сертифікат"/>
    <hyperlink ref="D622" r:id="rId621" tooltip="Завантажити сертифікат" display="Завантажити сертифікат"/>
    <hyperlink ref="D623" r:id="rId622" tooltip="Завантажити сертифікат" display="Завантажити сертифікат"/>
    <hyperlink ref="D624" r:id="rId623" tooltip="Завантажити сертифікат" display="Завантажити сертифікат"/>
    <hyperlink ref="D625" r:id="rId624" tooltip="Завантажити сертифікат" display="Завантажити сертифікат"/>
    <hyperlink ref="D626" r:id="rId625" tooltip="Завантажити сертифікат" display="Завантажити сертифікат"/>
    <hyperlink ref="D627" r:id="rId626" tooltip="Завантажити сертифікат" display="Завантажити сертифікат"/>
    <hyperlink ref="D628" r:id="rId627" tooltip="Завантажити сертифікат" display="Завантажити сертифікат"/>
    <hyperlink ref="D629" r:id="rId628" tooltip="Завантажити сертифікат" display="Завантажити сертифікат"/>
    <hyperlink ref="D630" r:id="rId629" tooltip="Завантажити сертифікат" display="Завантажити сертифікат"/>
    <hyperlink ref="D631" r:id="rId630" tooltip="Завантажити сертифікат" display="Завантажити сертифікат"/>
    <hyperlink ref="D632" r:id="rId631" tooltip="Завантажити сертифікат" display="Завантажити сертифікат"/>
    <hyperlink ref="D633" r:id="rId632" tooltip="Завантажити сертифікат" display="Завантажити сертифікат"/>
    <hyperlink ref="D634" r:id="rId633" tooltip="Завантажити сертифікат" display="Завантажити сертифікат"/>
    <hyperlink ref="D635" r:id="rId634" tooltip="Завантажити сертифікат" display="Завантажити сертифікат"/>
    <hyperlink ref="D636" r:id="rId635" tooltip="Завантажити сертифікат" display="Завантажити сертифікат"/>
    <hyperlink ref="D637" r:id="rId636" tooltip="Завантажити сертифікат" display="Завантажити сертифікат"/>
    <hyperlink ref="D638" r:id="rId637" tooltip="Завантажити сертифікат" display="Завантажити сертифікат"/>
    <hyperlink ref="D639" r:id="rId638" tooltip="Завантажити сертифікат" display="Завантажити сертифікат"/>
    <hyperlink ref="D640" r:id="rId639" tooltip="Завантажити сертифікат" display="Завантажити сертифікат"/>
    <hyperlink ref="D641" r:id="rId640" tooltip="Завантажити сертифікат" display="Завантажити сертифікат"/>
    <hyperlink ref="D642" r:id="rId641" tooltip="Завантажити сертифікат" display="Завантажити сертифікат"/>
    <hyperlink ref="D643" r:id="rId642" tooltip="Завантажити сертифікат" display="Завантажити сертифікат"/>
    <hyperlink ref="D644" r:id="rId643" tooltip="Завантажити сертифікат" display="Завантажити сертифікат"/>
    <hyperlink ref="D645" r:id="rId644" tooltip="Завантажити сертифікат" display="Завантажити сертифікат"/>
    <hyperlink ref="D646" r:id="rId645" tooltip="Завантажити сертифікат" display="Завантажити сертифікат"/>
    <hyperlink ref="D647" r:id="rId646" tooltip="Завантажити сертифікат" display="Завантажити сертифікат"/>
    <hyperlink ref="D648" r:id="rId647" tooltip="Завантажити сертифікат" display="Завантажити сертифікат"/>
    <hyperlink ref="D649" r:id="rId648" tooltip="Завантажити сертифікат" display="Завантажити сертифікат"/>
    <hyperlink ref="D650" r:id="rId649" tooltip="Завантажити сертифікат" display="Завантажити сертифікат"/>
    <hyperlink ref="D651" r:id="rId650" tooltip="Завантажити сертифікат" display="Завантажити сертифікат"/>
    <hyperlink ref="D652" r:id="rId651" tooltip="Завантажити сертифікат" display="Завантажити сертифікат"/>
    <hyperlink ref="D653" r:id="rId652" tooltip="Завантажити сертифікат" display="Завантажити сертифікат"/>
    <hyperlink ref="D654" r:id="rId653" tooltip="Завантажити сертифікат" display="Завантажити сертифікат"/>
    <hyperlink ref="D655" r:id="rId654" tooltip="Завантажити сертифікат" display="Завантажити сертифікат"/>
    <hyperlink ref="D656" r:id="rId655" tooltip="Завантажити сертифікат" display="Завантажити сертифікат"/>
    <hyperlink ref="D657" r:id="rId656" tooltip="Завантажити сертифікат" display="Завантажити сертифікат"/>
    <hyperlink ref="D658" r:id="rId657" tooltip="Завантажити сертифікат" display="Завантажити сертифікат"/>
    <hyperlink ref="D659" r:id="rId658" tooltip="Завантажити сертифікат" display="Завантажити сертифікат"/>
    <hyperlink ref="D660" r:id="rId659" tooltip="Завантажити сертифікат" display="Завантажити сертифікат"/>
    <hyperlink ref="D661" r:id="rId660" tooltip="Завантажити сертифікат" display="Завантажити сертифікат"/>
    <hyperlink ref="D662" r:id="rId661" tooltip="Завантажити сертифікат" display="Завантажити сертифікат"/>
    <hyperlink ref="D663" r:id="rId662" tooltip="Завантажити сертифікат" display="Завантажити сертифікат"/>
    <hyperlink ref="D664" r:id="rId663" tooltip="Завантажити сертифікат" display="Завантажити сертифікат"/>
    <hyperlink ref="D665" r:id="rId664" tooltip="Завантажити сертифікат" display="Завантажити сертифікат"/>
    <hyperlink ref="D666" r:id="rId665" tooltip="Завантажити сертифікат" display="Завантажити сертифікат"/>
    <hyperlink ref="D667" r:id="rId666" tooltip="Завантажити сертифікат" display="Завантажити сертифікат"/>
    <hyperlink ref="D668" r:id="rId667" tooltip="Завантажити сертифікат" display="Завантажити сертифікат"/>
    <hyperlink ref="D669" r:id="rId668" tooltip="Завантажити сертифікат" display="Завантажити сертифікат"/>
    <hyperlink ref="D670" r:id="rId669" tooltip="Завантажити сертифікат" display="Завантажити сертифікат"/>
    <hyperlink ref="D671" r:id="rId670" tooltip="Завантажити сертифікат" display="Завантажити сертифікат"/>
    <hyperlink ref="D672" r:id="rId671" tooltip="Завантажити сертифікат" display="Завантажити сертифікат"/>
    <hyperlink ref="D673" r:id="rId672" tooltip="Завантажити сертифікат" display="Завантажити сертифікат"/>
    <hyperlink ref="D674" r:id="rId673" tooltip="Завантажити сертифікат" display="Завантажити сертифікат"/>
    <hyperlink ref="D675" r:id="rId674" tooltip="Завантажити сертифікат" display="Завантажити сертифікат"/>
    <hyperlink ref="D676" r:id="rId675" tooltip="Завантажити сертифікат" display="Завантажити сертифікат"/>
    <hyperlink ref="D677" r:id="rId676" tooltip="Завантажити сертифікат" display="Завантажити сертифікат"/>
    <hyperlink ref="D678" r:id="rId677" tooltip="Завантажити сертифікат" display="Завантажити сертифікат"/>
    <hyperlink ref="D679" r:id="rId678" tooltip="Завантажити сертифікат" display="Завантажити сертифікат"/>
    <hyperlink ref="D680" r:id="rId679" tooltip="Завантажити сертифікат" display="Завантажити сертифікат"/>
    <hyperlink ref="D681" r:id="rId680" tooltip="Завантажити сертифікат" display="Завантажити сертифікат"/>
    <hyperlink ref="D682" r:id="rId681" tooltip="Завантажити сертифікат" display="Завантажити сертифікат"/>
    <hyperlink ref="D683" r:id="rId682" tooltip="Завантажити сертифікат" display="Завантажити сертифікат"/>
    <hyperlink ref="D684" r:id="rId683" tooltip="Завантажити сертифікат" display="Завантажити сертифікат"/>
    <hyperlink ref="D685" r:id="rId684" tooltip="Завантажити сертифікат" display="Завантажити сертифікат"/>
    <hyperlink ref="D686" r:id="rId685" tooltip="Завантажити сертифікат" display="Завантажити сертифікат"/>
    <hyperlink ref="D687" r:id="rId686" tooltip="Завантажити сертифікат" display="Завантажити сертифікат"/>
    <hyperlink ref="D688" r:id="rId687" tooltip="Завантажити сертифікат" display="Завантажити сертифікат"/>
    <hyperlink ref="D689" r:id="rId688" tooltip="Завантажити сертифікат" display="Завантажити сертифікат"/>
    <hyperlink ref="D690" r:id="rId689" tooltip="Завантажити сертифікат" display="Завантажити сертифікат"/>
    <hyperlink ref="D691" r:id="rId690" tooltip="Завантажити сертифікат" display="Завантажити сертифікат"/>
    <hyperlink ref="D692" r:id="rId691" tooltip="Завантажити сертифікат" display="Завантажити сертифікат"/>
    <hyperlink ref="D693" r:id="rId692" tooltip="Завантажити сертифікат" display="Завантажити сертифікат"/>
    <hyperlink ref="D694" r:id="rId693" tooltip="Завантажити сертифікат" display="Завантажити сертифікат"/>
    <hyperlink ref="D695" r:id="rId694" tooltip="Завантажити сертифікат" display="Завантажити сертифікат"/>
    <hyperlink ref="D696" r:id="rId695" tooltip="Завантажити сертифікат" display="Завантажити сертифікат"/>
    <hyperlink ref="D697" r:id="rId696" tooltip="Завантажити сертифікат" display="Завантажити сертифікат"/>
    <hyperlink ref="D698" r:id="rId697" tooltip="Завантажити сертифікат" display="Завантажити сертифікат"/>
    <hyperlink ref="D699" r:id="rId698" tooltip="Завантажити сертифікат" display="Завантажити сертифікат"/>
    <hyperlink ref="D700" r:id="rId699" tooltip="Завантажити сертифікат" display="Завантажити сертифікат"/>
    <hyperlink ref="D701" r:id="rId700" tooltip="Завантажити сертифікат" display="Завантажити сертифікат"/>
    <hyperlink ref="D702" r:id="rId701" tooltip="Завантажити сертифікат" display="Завантажити сертифікат"/>
    <hyperlink ref="D703" r:id="rId702" tooltip="Завантажити сертифікат" display="Завантажити сертифікат"/>
    <hyperlink ref="D704" r:id="rId703" tooltip="Завантажити сертифікат" display="Завантажити сертифікат"/>
    <hyperlink ref="D705" r:id="rId704" tooltip="Завантажити сертифікат" display="Завантажити сертифікат"/>
    <hyperlink ref="D706" r:id="rId705" tooltip="Завантажити сертифікат" display="Завантажити сертифікат"/>
    <hyperlink ref="D707" r:id="rId706" tooltip="Завантажити сертифікат" display="Завантажити сертифікат"/>
    <hyperlink ref="D708" r:id="rId707" tooltip="Завантажити сертифікат" display="Завантажити сертифікат"/>
    <hyperlink ref="D709" r:id="rId708" tooltip="Завантажити сертифікат" display="Завантажити сертифікат"/>
    <hyperlink ref="D710" r:id="rId709" tooltip="Завантажити сертифікат" display="Завантажити сертифікат"/>
    <hyperlink ref="D711" r:id="rId710" tooltip="Завантажити сертифікат" display="Завантажити сертифікат"/>
    <hyperlink ref="D712" r:id="rId711" tooltip="Завантажити сертифікат" display="Завантажити сертифікат"/>
    <hyperlink ref="D713" r:id="rId712" tooltip="Завантажити сертифікат" display="Завантажити сертифікат"/>
    <hyperlink ref="D714" r:id="rId713" tooltip="Завантажити сертифікат" display="Завантажити сертифікат"/>
    <hyperlink ref="D715" r:id="rId714" tooltip="Завантажити сертифікат" display="Завантажити сертифікат"/>
    <hyperlink ref="D716" r:id="rId715" tooltip="Завантажити сертифікат" display="Завантажити сертифікат"/>
    <hyperlink ref="D717" r:id="rId716" tooltip="Завантажити сертифікат" display="Завантажити сертифікат"/>
    <hyperlink ref="D718" r:id="rId717" tooltip="Завантажити сертифікат" display="Завантажити сертифікат"/>
    <hyperlink ref="D719" r:id="rId718" tooltip="Завантажити сертифікат" display="Завантажити сертифікат"/>
    <hyperlink ref="D720" r:id="rId719" tooltip="Завантажити сертифікат" display="Завантажити сертифікат"/>
    <hyperlink ref="D721" r:id="rId720" tooltip="Завантажити сертифікат" display="Завантажити сертифікат"/>
    <hyperlink ref="D722" r:id="rId721" tooltip="Завантажити сертифікат" display="Завантажити сертифікат"/>
    <hyperlink ref="D723" r:id="rId722" tooltip="Завантажити сертифікат" display="Завантажити сертифікат"/>
    <hyperlink ref="D724" r:id="rId723" tooltip="Завантажити сертифікат" display="Завантажити сертифікат"/>
    <hyperlink ref="D725" r:id="rId724" tooltip="Завантажити сертифікат" display="Завантажити сертифікат"/>
    <hyperlink ref="D726" r:id="rId725" tooltip="Завантажити сертифікат" display="Завантажити сертифікат"/>
    <hyperlink ref="D727" r:id="rId726" tooltip="Завантажити сертифікат" display="Завантажити сертифікат"/>
    <hyperlink ref="D728" r:id="rId727" tooltip="Завантажити сертифікат" display="Завантажити сертифікат"/>
    <hyperlink ref="D729" r:id="rId728" tooltip="Завантажити сертифікат" display="Завантажити сертифікат"/>
    <hyperlink ref="D730" r:id="rId729" tooltip="Завантажити сертифікат" display="Завантажити сертифікат"/>
    <hyperlink ref="D731" r:id="rId730" tooltip="Завантажити сертифікат" display="Завантажити сертифікат"/>
    <hyperlink ref="D732" r:id="rId731" tooltip="Завантажити сертифікат" display="Завантажити сертифікат"/>
    <hyperlink ref="D733" r:id="rId732" tooltip="Завантажити сертифікат" display="Завантажити сертифікат"/>
    <hyperlink ref="D734" r:id="rId733" tooltip="Завантажити сертифікат" display="Завантажити сертифікат"/>
    <hyperlink ref="D735" r:id="rId734" tooltip="Завантажити сертифікат" display="Завантажити сертифікат"/>
    <hyperlink ref="D736" r:id="rId735" tooltip="Завантажити сертифікат" display="Завантажити сертифікат"/>
    <hyperlink ref="D737" r:id="rId736" tooltip="Завантажити сертифікат" display="Завантажити сертифікат"/>
    <hyperlink ref="D738" r:id="rId737" tooltip="Завантажити сертифікат" display="Завантажити сертифікат"/>
    <hyperlink ref="D739" r:id="rId738" tooltip="Завантажити сертифікат" display="Завантажити сертифікат"/>
    <hyperlink ref="D740" r:id="rId739" tooltip="Завантажити сертифікат" display="Завантажити сертифікат"/>
    <hyperlink ref="D741" r:id="rId740" tooltip="Завантажити сертифікат" display="Завантажити сертифікат"/>
    <hyperlink ref="D742" r:id="rId741" tooltip="Завантажити сертифікат" display="Завантажити сертифікат"/>
    <hyperlink ref="D743" r:id="rId742" tooltip="Завантажити сертифікат" display="Завантажити сертифікат"/>
    <hyperlink ref="D744" r:id="rId743" tooltip="Завантажити сертифікат" display="Завантажити сертифікат"/>
    <hyperlink ref="D745" r:id="rId744" tooltip="Завантажити сертифікат" display="Завантажити сертифікат"/>
    <hyperlink ref="D746" r:id="rId745" tooltip="Завантажити сертифікат" display="Завантажити сертифікат"/>
    <hyperlink ref="D747" r:id="rId746" tooltip="Завантажити сертифікат" display="Завантажити сертифікат"/>
    <hyperlink ref="D748" r:id="rId747" tooltip="Завантажити сертифікат" display="Завантажити сертифікат"/>
    <hyperlink ref="D749" r:id="rId748" tooltip="Завантажити сертифікат" display="Завантажити сертифікат"/>
    <hyperlink ref="D750" r:id="rId749" tooltip="Завантажити сертифікат" display="Завантажити сертифікат"/>
    <hyperlink ref="D751" r:id="rId750" tooltip="Завантажити сертифікат" display="Завантажити сертифікат"/>
    <hyperlink ref="D752" r:id="rId751" tooltip="Завантажити сертифікат" display="Завантажити сертифікат"/>
    <hyperlink ref="D753" r:id="rId752" tooltip="Завантажити сертифікат" display="Завантажити сертифікат"/>
    <hyperlink ref="D754" r:id="rId753" tooltip="Завантажити сертифікат" display="Завантажити сертифікат"/>
    <hyperlink ref="D755" r:id="rId754" tooltip="Завантажити сертифікат" display="Завантажити сертифікат"/>
    <hyperlink ref="D756" r:id="rId755" tooltip="Завантажити сертифікат" display="Завантажити сертифікат"/>
    <hyperlink ref="D757" r:id="rId756" tooltip="Завантажити сертифікат" display="Завантажити сертифікат"/>
    <hyperlink ref="D758" r:id="rId757" tooltip="Завантажити сертифікат" display="Завантажити сертифікат"/>
    <hyperlink ref="D759" r:id="rId758" tooltip="Завантажити сертифікат" display="Завантажити сертифікат"/>
    <hyperlink ref="D760" r:id="rId759" tooltip="Завантажити сертифікат" display="Завантажити сертифікат"/>
    <hyperlink ref="D761" r:id="rId760" tooltip="Завантажити сертифікат" display="Завантажити сертифікат"/>
    <hyperlink ref="D762" r:id="rId761" tooltip="Завантажити сертифікат" display="Завантажити сертифікат"/>
    <hyperlink ref="D763" r:id="rId762" tooltip="Завантажити сертифікат" display="Завантажити сертифікат"/>
    <hyperlink ref="D764" r:id="rId763" tooltip="Завантажити сертифікат" display="Завантажити сертифікат"/>
    <hyperlink ref="D765" r:id="rId764" tooltip="Завантажити сертифікат" display="Завантажити сертифікат"/>
    <hyperlink ref="D766" r:id="rId765" tooltip="Завантажити сертифікат" display="Завантажити сертифікат"/>
    <hyperlink ref="D767" r:id="rId766" tooltip="Завантажити сертифікат" display="Завантажити сертифікат"/>
    <hyperlink ref="D768" r:id="rId767" tooltip="Завантажити сертифікат" display="Завантажити сертифікат"/>
    <hyperlink ref="D769" r:id="rId768" tooltip="Завантажити сертифікат" display="Завантажити сертифікат"/>
    <hyperlink ref="D770" r:id="rId769" tooltip="Завантажити сертифікат" display="Завантажити сертифікат"/>
    <hyperlink ref="D771" r:id="rId770" tooltip="Завантажити сертифікат" display="Завантажити сертифікат"/>
    <hyperlink ref="D772" r:id="rId771" tooltip="Завантажити сертифікат" display="Завантажити сертифікат"/>
    <hyperlink ref="D773" r:id="rId772" tooltip="Завантажити сертифікат" display="Завантажити сертифікат"/>
    <hyperlink ref="D774" r:id="rId773" tooltip="Завантажити сертифікат" display="Завантажити сертифікат"/>
    <hyperlink ref="D775" r:id="rId774" tooltip="Завантажити сертифікат" display="Завантажити сертифікат"/>
    <hyperlink ref="D776" r:id="rId775" tooltip="Завантажити сертифікат" display="Завантажити сертифікат"/>
    <hyperlink ref="D777" r:id="rId776" tooltip="Завантажити сертифікат" display="Завантажити сертифікат"/>
    <hyperlink ref="D778" r:id="rId777" tooltip="Завантажити сертифікат" display="Завантажити сертифікат"/>
    <hyperlink ref="D779" r:id="rId778" tooltip="Завантажити сертифікат" display="Завантажити сертифікат"/>
    <hyperlink ref="D780" r:id="rId779" tooltip="Завантажити сертифікат" display="Завантажити сертифікат"/>
    <hyperlink ref="D781" r:id="rId780" tooltip="Завантажити сертифікат" display="Завантажити сертифікат"/>
    <hyperlink ref="D782" r:id="rId781" tooltip="Завантажити сертифікат" display="Завантажити сертифікат"/>
    <hyperlink ref="D783" r:id="rId782" tooltip="Завантажити сертифікат" display="Завантажити сертифікат"/>
    <hyperlink ref="D784" r:id="rId783" tooltip="Завантажити сертифікат" display="Завантажити сертифікат"/>
    <hyperlink ref="D785" r:id="rId784" tooltip="Завантажити сертифікат" display="Завантажити сертифікат"/>
    <hyperlink ref="D786" r:id="rId785" tooltip="Завантажити сертифікат" display="Завантажити сертифікат"/>
    <hyperlink ref="D787" r:id="rId786" tooltip="Завантажити сертифікат" display="Завантажити сертифікат"/>
    <hyperlink ref="D788" r:id="rId787" tooltip="Завантажити сертифікат" display="Завантажити сертифікат"/>
    <hyperlink ref="D789" r:id="rId788" tooltip="Завантажити сертифікат" display="Завантажити сертифікат"/>
    <hyperlink ref="D790" r:id="rId789" tooltip="Завантажити сертифікат" display="Завантажити сертифікат"/>
    <hyperlink ref="D791" r:id="rId790" tooltip="Завантажити сертифікат" display="Завантажити сертифікат"/>
    <hyperlink ref="D792" r:id="rId791" tooltip="Завантажити сертифікат" display="Завантажити сертифікат"/>
    <hyperlink ref="D793" r:id="rId792" tooltip="Завантажити сертифікат" display="Завантажити сертифікат"/>
    <hyperlink ref="D794" r:id="rId793" tooltip="Завантажити сертифікат" display="Завантажити сертифікат"/>
    <hyperlink ref="D795" r:id="rId794" tooltip="Завантажити сертифікат" display="Завантажити сертифікат"/>
    <hyperlink ref="D796" r:id="rId795" tooltip="Завантажити сертифікат" display="Завантажити сертифікат"/>
    <hyperlink ref="D797" r:id="rId796" tooltip="Завантажити сертифікат" display="Завантажити сертифікат"/>
    <hyperlink ref="D798" r:id="rId797" tooltip="Завантажити сертифікат" display="Завантажити сертифікат"/>
    <hyperlink ref="D799" r:id="rId798" tooltip="Завантажити сертифікат" display="Завантажити сертифікат"/>
    <hyperlink ref="D800" r:id="rId799" tooltip="Завантажити сертифікат" display="Завантажити сертифікат"/>
    <hyperlink ref="D801" r:id="rId800" tooltip="Завантажити сертифікат" display="Завантажити сертифікат"/>
    <hyperlink ref="D802" r:id="rId801" tooltip="Завантажити сертифікат" display="Завантажити сертифікат"/>
    <hyperlink ref="D803" r:id="rId802" tooltip="Завантажити сертифікат" display="Завантажити сертифікат"/>
    <hyperlink ref="D804" r:id="rId803" tooltip="Завантажити сертифікат" display="Завантажити сертифікат"/>
    <hyperlink ref="D805" r:id="rId804" tooltip="Завантажити сертифікат" display="Завантажити сертифікат"/>
    <hyperlink ref="D806" r:id="rId805" tooltip="Завантажити сертифікат" display="Завантажити сертифікат"/>
    <hyperlink ref="D807" r:id="rId806" tooltip="Завантажити сертифікат" display="Завантажити сертифікат"/>
    <hyperlink ref="D808" r:id="rId807" tooltip="Завантажити сертифікат" display="Завантажити сертифікат"/>
    <hyperlink ref="D809" r:id="rId808" tooltip="Завантажити сертифікат" display="Завантажити сертифікат"/>
    <hyperlink ref="D810" r:id="rId809" tooltip="Завантажити сертифікат" display="Завантажити сертифікат"/>
    <hyperlink ref="D811" r:id="rId810" tooltip="Завантажити сертифікат" display="Завантажити сертифікат"/>
    <hyperlink ref="D812" r:id="rId811" tooltip="Завантажити сертифікат" display="Завантажити сертифікат"/>
    <hyperlink ref="D813" r:id="rId812" tooltip="Завантажити сертифікат" display="Завантажити сертифікат"/>
    <hyperlink ref="D814" r:id="rId813" tooltip="Завантажити сертифікат" display="Завантажити сертифікат"/>
    <hyperlink ref="D815" r:id="rId814" tooltip="Завантажити сертифікат" display="Завантажити сертифікат"/>
    <hyperlink ref="D816" r:id="rId815" tooltip="Завантажити сертифікат" display="Завантажити сертифікат"/>
    <hyperlink ref="D817" r:id="rId816" tooltip="Завантажити сертифікат" display="Завантажити сертифікат"/>
    <hyperlink ref="D818" r:id="rId817" tooltip="Завантажити сертифікат" display="Завантажити сертифікат"/>
    <hyperlink ref="D819" r:id="rId818" tooltip="Завантажити сертифікат" display="Завантажити сертифікат"/>
    <hyperlink ref="D820" r:id="rId819" tooltip="Завантажити сертифікат" display="Завантажити сертифікат"/>
    <hyperlink ref="D821" r:id="rId820" tooltip="Завантажити сертифікат" display="Завантажити сертифікат"/>
    <hyperlink ref="D822" r:id="rId821" tooltip="Завантажити сертифікат" display="Завантажити сертифікат"/>
    <hyperlink ref="D823" r:id="rId822" tooltip="Завантажити сертифікат" display="Завантажити сертифікат"/>
    <hyperlink ref="D824" r:id="rId823" tooltip="Завантажити сертифікат" display="Завантажити сертифікат"/>
    <hyperlink ref="D825" r:id="rId824" tooltip="Завантажити сертифікат" display="Завантажити сертифікат"/>
    <hyperlink ref="D826" r:id="rId825" tooltip="Завантажити сертифікат" display="Завантажити сертифікат"/>
    <hyperlink ref="D827" r:id="rId826" tooltip="Завантажити сертифікат" display="Завантажити сертифікат"/>
    <hyperlink ref="D828" r:id="rId827" tooltip="Завантажити сертифікат" display="Завантажити сертифікат"/>
    <hyperlink ref="D829" r:id="rId828" tooltip="Завантажити сертифікат" display="Завантажити сертифікат"/>
    <hyperlink ref="D830" r:id="rId829" tooltip="Завантажити сертифікат" display="Завантажити сертифікат"/>
    <hyperlink ref="D831" r:id="rId830" tooltip="Завантажити сертифікат" display="Завантажити сертифікат"/>
    <hyperlink ref="D832" r:id="rId831" tooltip="Завантажити сертифікат" display="Завантажити сертифікат"/>
    <hyperlink ref="D833" r:id="rId832" tooltip="Завантажити сертифікат" display="Завантажити сертифікат"/>
    <hyperlink ref="D834" r:id="rId833" tooltip="Завантажити сертифікат" display="Завантажити сертифікат"/>
    <hyperlink ref="D835" r:id="rId834" tooltip="Завантажити сертифікат" display="Завантажити сертифікат"/>
    <hyperlink ref="D836" r:id="rId835" tooltip="Завантажити сертифікат" display="Завантажити сертифікат"/>
    <hyperlink ref="D837" r:id="rId836" tooltip="Завантажити сертифікат" display="Завантажити сертифікат"/>
    <hyperlink ref="D838" r:id="rId837" tooltip="Завантажити сертифікат" display="Завантажити сертифікат"/>
    <hyperlink ref="D839" r:id="rId838" tooltip="Завантажити сертифікат" display="Завантажити сертифікат"/>
    <hyperlink ref="D840" r:id="rId839" tooltip="Завантажити сертифікат" display="Завантажити сертифікат"/>
    <hyperlink ref="D841" r:id="rId840" tooltip="Завантажити сертифікат" display="Завантажити сертифікат"/>
    <hyperlink ref="D842" r:id="rId841" tooltip="Завантажити сертифікат" display="Завантажити сертифікат"/>
    <hyperlink ref="D843" r:id="rId842" tooltip="Завантажити сертифікат" display="Завантажити сертифікат"/>
    <hyperlink ref="D844" r:id="rId843" tooltip="Завантажити сертифікат" display="Завантажити сертифікат"/>
    <hyperlink ref="D845" r:id="rId844" tooltip="Завантажити сертифікат" display="Завантажити сертифікат"/>
    <hyperlink ref="D846" r:id="rId845" tooltip="Завантажити сертифікат" display="Завантажити сертифікат"/>
    <hyperlink ref="D847" r:id="rId846" tooltip="Завантажити сертифікат" display="Завантажити сертифікат"/>
    <hyperlink ref="D848" r:id="rId847" tooltip="Завантажити сертифікат" display="Завантажити сертифікат"/>
    <hyperlink ref="D849" r:id="rId848" tooltip="Завантажити сертифікат" display="Завантажити сертифікат"/>
    <hyperlink ref="D850" r:id="rId849" tooltip="Завантажити сертифікат" display="Завантажити сертифікат"/>
    <hyperlink ref="D851" r:id="rId850" tooltip="Завантажити сертифікат" display="Завантажити сертифікат"/>
    <hyperlink ref="D852" r:id="rId851" tooltip="Завантажити сертифікат" display="Завантажити сертифікат"/>
    <hyperlink ref="D853" r:id="rId852" tooltip="Завантажити сертифікат" display="Завантажити сертифікат"/>
    <hyperlink ref="D854" r:id="rId853" tooltip="Завантажити сертифікат" display="Завантажити сертифікат"/>
    <hyperlink ref="D855" r:id="rId854" tooltip="Завантажити сертифікат" display="Завантажити сертифікат"/>
    <hyperlink ref="D856" r:id="rId855" tooltip="Завантажити сертифікат" display="Завантажити сертифікат"/>
    <hyperlink ref="D857" r:id="rId856" tooltip="Завантажити сертифікат" display="Завантажити сертифікат"/>
    <hyperlink ref="D858" r:id="rId857" tooltip="Завантажити сертифікат" display="Завантажити сертифікат"/>
    <hyperlink ref="D859" r:id="rId858" tooltip="Завантажити сертифікат" display="Завантажити сертифікат"/>
    <hyperlink ref="D860" r:id="rId859" tooltip="Завантажити сертифікат" display="Завантажити сертифікат"/>
    <hyperlink ref="D861" r:id="rId860" tooltip="Завантажити сертифікат" display="Завантажити сертифікат"/>
    <hyperlink ref="D862" r:id="rId861" tooltip="Завантажити сертифікат" display="Завантажити сертифікат"/>
    <hyperlink ref="D863" r:id="rId862" tooltip="Завантажити сертифікат" display="Завантажити сертифікат"/>
    <hyperlink ref="D864" r:id="rId863" tooltip="Завантажити сертифікат" display="Завантажити сертифікат"/>
    <hyperlink ref="D865" r:id="rId864" tooltip="Завантажити сертифікат" display="Завантажити сертифікат"/>
    <hyperlink ref="D866" r:id="rId865" tooltip="Завантажити сертифікат" display="Завантажити сертифікат"/>
    <hyperlink ref="D867" r:id="rId866" tooltip="Завантажити сертифікат" display="Завантажити сертифікат"/>
    <hyperlink ref="D868" r:id="rId867" tooltip="Завантажити сертифікат" display="Завантажити сертифікат"/>
    <hyperlink ref="D869" r:id="rId868" tooltip="Завантажити сертифікат" display="Завантажити сертифікат"/>
    <hyperlink ref="D870" r:id="rId869" tooltip="Завантажити сертифікат" display="Завантажити сертифікат"/>
    <hyperlink ref="D871" r:id="rId870" tooltip="Завантажити сертифікат" display="Завантажити сертифікат"/>
    <hyperlink ref="D872" r:id="rId871" tooltip="Завантажити сертифікат" display="Завантажити сертифікат"/>
    <hyperlink ref="D873" r:id="rId872" tooltip="Завантажити сертифікат" display="Завантажити сертифікат"/>
    <hyperlink ref="D874" r:id="rId873" tooltip="Завантажити сертифікат" display="Завантажити сертифікат"/>
    <hyperlink ref="D875" r:id="rId874" tooltip="Завантажити сертифікат" display="Завантажити сертифікат"/>
    <hyperlink ref="D876" r:id="rId875" tooltip="Завантажити сертифікат" display="Завантажити сертифікат"/>
    <hyperlink ref="D877" r:id="rId876" tooltip="Завантажити сертифікат" display="Завантажити сертифікат"/>
    <hyperlink ref="D878" r:id="rId877" tooltip="Завантажити сертифікат" display="Завантажити сертифікат"/>
    <hyperlink ref="D879" r:id="rId878" tooltip="Завантажити сертифікат" display="Завантажити сертифікат"/>
    <hyperlink ref="D880" r:id="rId879" tooltip="Завантажити сертифікат" display="Завантажити сертифікат"/>
    <hyperlink ref="D881" r:id="rId880" tooltip="Завантажити сертифікат" display="Завантажити сертифікат"/>
    <hyperlink ref="D882" r:id="rId881" tooltip="Завантажити сертифікат" display="Завантажити сертифікат"/>
    <hyperlink ref="D883" r:id="rId882" tooltip="Завантажити сертифікат" display="Завантажити сертифікат"/>
    <hyperlink ref="D884" r:id="rId883" tooltip="Завантажити сертифікат" display="Завантажити сертифікат"/>
    <hyperlink ref="D885" r:id="rId884" tooltip="Завантажити сертифікат" display="Завантажити сертифікат"/>
    <hyperlink ref="D886" r:id="rId885" tooltip="Завантажити сертифікат" display="Завантажити сертифікат"/>
    <hyperlink ref="D887" r:id="rId886" tooltip="Завантажити сертифікат" display="Завантажити сертифікат"/>
    <hyperlink ref="D888" r:id="rId887" tooltip="Завантажити сертифікат" display="Завантажити сертифікат"/>
    <hyperlink ref="D889" r:id="rId888" tooltip="Завантажити сертифікат" display="Завантажити сертифікат"/>
    <hyperlink ref="D890" r:id="rId889" tooltip="Завантажити сертифікат" display="Завантажити сертифікат"/>
    <hyperlink ref="D891" r:id="rId890" tooltip="Завантажити сертифікат" display="Завантажити сертифікат"/>
    <hyperlink ref="D892" r:id="rId891" tooltip="Завантажити сертифікат" display="Завантажити сертифікат"/>
    <hyperlink ref="D893" r:id="rId892" tooltip="Завантажити сертифікат" display="Завантажити сертифікат"/>
    <hyperlink ref="D894" r:id="rId893" tooltip="Завантажити сертифікат" display="Завантажити сертифікат"/>
    <hyperlink ref="D895" r:id="rId894" tooltip="Завантажити сертифікат" display="Завантажити сертифікат"/>
    <hyperlink ref="D896" r:id="rId895" tooltip="Завантажити сертифікат" display="Завантажити сертифікат"/>
    <hyperlink ref="D897" r:id="rId896" tooltip="Завантажити сертифікат" display="Завантажити сертифікат"/>
    <hyperlink ref="D898" r:id="rId897" tooltip="Завантажити сертифікат" display="Завантажити сертифікат"/>
    <hyperlink ref="D899" r:id="rId898" tooltip="Завантажити сертифікат" display="Завантажити сертифікат"/>
    <hyperlink ref="D900" r:id="rId899" tooltip="Завантажити сертифікат" display="Завантажити сертифікат"/>
    <hyperlink ref="D901" r:id="rId900" tooltip="Завантажити сертифікат" display="Завантажити сертифікат"/>
    <hyperlink ref="D902" r:id="rId901" tooltip="Завантажити сертифікат" display="Завантажити сертифікат"/>
    <hyperlink ref="D903" r:id="rId902" tooltip="Завантажити сертифікат" display="Завантажити сертифікат"/>
    <hyperlink ref="D920" r:id="rId903" tooltip="Завантажити сертифікат" display="Завантажити сертифікат"/>
    <hyperlink ref="D919" r:id="rId904" tooltip="Завантажити сертифікат" display="Завантажити сертифікат"/>
    <hyperlink ref="D918" r:id="rId905" tooltip="Завантажити сертифікат" display="Завантажити сертифікат"/>
    <hyperlink ref="D917" r:id="rId906" tooltip="Завантажити сертифікат" display="Завантажити сертифікат"/>
    <hyperlink ref="D916" r:id="rId907" tooltip="Завантажити сертифікат" display="Завантажити сертифікат"/>
    <hyperlink ref="D915" r:id="rId908" tooltip="Завантажити сертифікат" display="Завантажити сертифікат"/>
    <hyperlink ref="D914" r:id="rId909" tooltip="Завантажити сертифікат" display="Завантажити сертифікат"/>
    <hyperlink ref="D913" r:id="rId910" tooltip="Завантажити сертифікат" display="Завантажити сертифікат"/>
    <hyperlink ref="D912" r:id="rId911" tooltip="Завантажити сертифікат" display="Завантажити сертифікат"/>
    <hyperlink ref="D911" r:id="rId912" tooltip="Завантажити сертифікат" display="Завантажити сертифікат"/>
    <hyperlink ref="D910" r:id="rId913" tooltip="Завантажити сертифікат" display="Завантажити сертифікат"/>
    <hyperlink ref="D909" r:id="rId914" tooltip="Завантажити сертифікат" display="Завантажити сертифікат"/>
    <hyperlink ref="D908" r:id="rId915" tooltip="Завантажити сертифікат" display="Завантажити сертифікат"/>
    <hyperlink ref="D907" r:id="rId916" tooltip="Завантажити сертифікат" display="Завантажити сертифікат"/>
    <hyperlink ref="D906" r:id="rId917" tooltip="Завантажити сертифікат" display="Завантажити сертифікат"/>
    <hyperlink ref="D905" r:id="rId918" tooltip="Завантажити сертифікат" display="Завантажити сертифікат"/>
    <hyperlink ref="D904" r:id="rId919" tooltip="Завантажити сертифікат" display="Завантажити сертифікат"/>
    <hyperlink ref="D921" r:id="rId920" tooltip="Завантажити сертифікат" display="Завантажити сертифікат"/>
    <hyperlink ref="D922" r:id="rId921" tooltip="Завантажити сертифікат" display="Завантажити сертифікат"/>
    <hyperlink ref="D923" r:id="rId922" tooltip="Завантажити сертифікат" display="Завантажити сертифікат"/>
    <hyperlink ref="D924" r:id="rId923" tooltip="Завантажити сертифікат" display="Завантажити сертифікат"/>
    <hyperlink ref="D925" r:id="rId924" tooltip="Завантажити сертифікат" display="Завантажити сертифікат"/>
    <hyperlink ref="D926" r:id="rId925" tooltip="Завантажити сертифікат" display="Завантажити сертифікат"/>
    <hyperlink ref="D927" r:id="rId926" tooltip="Завантажити сертифікат" display="Завантажити сертифікат"/>
    <hyperlink ref="D928" r:id="rId927" tooltip="Завантажити сертифікат" display="Завантажити сертифікат"/>
    <hyperlink ref="D929" r:id="rId928" tooltip="Завантажити сертифікат" display="Завантажити сертифікат"/>
  </hyperlinks>
  <pageMargins left="0.7" right="0.7" top="0.75" bottom="0.75" header="0.3" footer="0.3"/>
  <pageSetup orientation="portrait" r:id="rId9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Багінська Каріна Геннадіївна</cp:lastModifiedBy>
  <dcterms:created xsi:type="dcterms:W3CDTF">2025-07-21T09:25:14Z</dcterms:created>
  <dcterms:modified xsi:type="dcterms:W3CDTF">2025-08-27T09:36:09Z</dcterms:modified>
  <cp:category/>
</cp:coreProperties>
</file>