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ПІФГ 8 клас\Курс для вчителів 2 група\Сертифікати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1115" i="1" l="1"/>
  <c r="D1114" i="1" l="1"/>
  <c r="D1113" i="1" l="1"/>
  <c r="D1112" i="1" l="1"/>
  <c r="D1111" i="1"/>
  <c r="D1110" i="1"/>
  <c r="D1109" i="1"/>
  <c r="D1108" i="1"/>
  <c r="D1107" i="1"/>
  <c r="D1106" i="1"/>
  <c r="D1105" i="1" l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<sst xmlns="http://schemas.openxmlformats.org/spreadsheetml/2006/main" count="3346" uniqueCount="2237">
  <si>
    <t>номер</t>
  </si>
  <si>
    <t>дата</t>
  </si>
  <si>
    <t>ПІБ</t>
  </si>
  <si>
    <t>Посилання на сертифікат</t>
  </si>
  <si>
    <t>PFG8_2_0001</t>
  </si>
  <si>
    <t>11 серпня 2025 р.</t>
  </si>
  <si>
    <t>Aзаренкова Галина Михайлівна</t>
  </si>
  <si>
    <t>PFG8_2_0002</t>
  </si>
  <si>
    <t>Аблякімова Антоніна Ігорівна</t>
  </si>
  <si>
    <t>PFG8_2_0003</t>
  </si>
  <si>
    <t>Авдюхіна Вікторія Леонідівна</t>
  </si>
  <si>
    <t>PFG8_2_0004</t>
  </si>
  <si>
    <t>Азарова Світлана Василівна</t>
  </si>
  <si>
    <t>PFG8_2_0005</t>
  </si>
  <si>
    <t>Акуленко Наталія Анатоліївна</t>
  </si>
  <si>
    <t>PFG8_2_0006</t>
  </si>
  <si>
    <t>Алєксєєва Світлана Миколаївна</t>
  </si>
  <si>
    <t>PFG8_2_0007</t>
  </si>
  <si>
    <t>Ананьєва Тетяна Валентинівна</t>
  </si>
  <si>
    <t>PFG8_2_0008</t>
  </si>
  <si>
    <t>Андрєєв Сергій Сергійович</t>
  </si>
  <si>
    <t>PFG8_2_0009</t>
  </si>
  <si>
    <t>Андросович Інна Костянтинівна</t>
  </si>
  <si>
    <t>PFG8_2_0010</t>
  </si>
  <si>
    <t>Анісімова Ірина Вікторівна</t>
  </si>
  <si>
    <t>PFG8_2_0011</t>
  </si>
  <si>
    <t>Аністратенко Олена Дмитрівна</t>
  </si>
  <si>
    <t>PFG8_2_0012</t>
  </si>
  <si>
    <t>Антончук Тетяна Петрівна</t>
  </si>
  <si>
    <t>PFG8_2_0013</t>
  </si>
  <si>
    <t>Антонюк Катерина Сергіївна</t>
  </si>
  <si>
    <t>PFG8_2_0014</t>
  </si>
  <si>
    <t>Антонюк Сергій Миколайович</t>
  </si>
  <si>
    <t>PFG8_2_0015</t>
  </si>
  <si>
    <t>Анущенко Віталій Іванович</t>
  </si>
  <si>
    <t>PFG8_2_0016</t>
  </si>
  <si>
    <t>Апалькова Алла Тихонівна</t>
  </si>
  <si>
    <t>PFG8_2_0017</t>
  </si>
  <si>
    <t>Аргат Ірина Валентинівна</t>
  </si>
  <si>
    <t>PFG8_2_0018</t>
  </si>
  <si>
    <t>Артемчук Оксана Володимирівна</t>
  </si>
  <si>
    <t>PFG8_2_0019</t>
  </si>
  <si>
    <t>Атоян Світлана Михайлівна</t>
  </si>
  <si>
    <t>PFG8_2_0020</t>
  </si>
  <si>
    <t>Ачкасов Андрій Євгенович</t>
  </si>
  <si>
    <t>PFG8_2_0021</t>
  </si>
  <si>
    <t>Бабенко Людмила Михайлівна</t>
  </si>
  <si>
    <t>PFG8_2_0022</t>
  </si>
  <si>
    <t>Бабинець Юрій Федорович</t>
  </si>
  <si>
    <t>PFG8_2_0023</t>
  </si>
  <si>
    <t>Бабич Даніелла Михайлівна</t>
  </si>
  <si>
    <t>PFG8_2_0024</t>
  </si>
  <si>
    <t>Бабич Наталія Павлівна</t>
  </si>
  <si>
    <t>PFG8_2_0025</t>
  </si>
  <si>
    <t>Бабій Віталій Васильович</t>
  </si>
  <si>
    <t>PFG8_2_0026</t>
  </si>
  <si>
    <t>Бабяк Ярослава Михайлівна</t>
  </si>
  <si>
    <t>PFG8_2_0027</t>
  </si>
  <si>
    <t>Баган Тетяна Володимирівна</t>
  </si>
  <si>
    <t>PFG8_2_0028</t>
  </si>
  <si>
    <t>Бажан Сергій Євгенович</t>
  </si>
  <si>
    <t>PFG8_2_0029</t>
  </si>
  <si>
    <t>Базар'я Оксана Миколаївна</t>
  </si>
  <si>
    <t>PFG8_2_0030</t>
  </si>
  <si>
    <t>Байдик Сергій Миколайович</t>
  </si>
  <si>
    <t>PFG8_2_0031</t>
  </si>
  <si>
    <t>Балюбах Тетяна Іванівна</t>
  </si>
  <si>
    <t>PFG8_2_0032</t>
  </si>
  <si>
    <t>Балюк Інна Борисівна</t>
  </si>
  <si>
    <t>PFG8_2_0033</t>
  </si>
  <si>
    <t>Банна Юлія Сергіївна</t>
  </si>
  <si>
    <t>PFG8_2_0034</t>
  </si>
  <si>
    <t>Баран Ірина Іванівна</t>
  </si>
  <si>
    <t>PFG8_2_0035</t>
  </si>
  <si>
    <t>Баранівська Віта Валеріївна</t>
  </si>
  <si>
    <t>PFG8_2_0036</t>
  </si>
  <si>
    <t>Бартош Євгеній Миколайович</t>
  </si>
  <si>
    <t>PFG8_2_0037</t>
  </si>
  <si>
    <t>Басова Ірина Вікторівна</t>
  </si>
  <si>
    <t>PFG8_2_0038</t>
  </si>
  <si>
    <t>Батрак Аліна Русланівна</t>
  </si>
  <si>
    <t>PFG8_2_0039</t>
  </si>
  <si>
    <t>Батракова Тетяна Іванівна</t>
  </si>
  <si>
    <t>PFG8_2_0040</t>
  </si>
  <si>
    <t>Беденко Світлана Миколаївна</t>
  </si>
  <si>
    <t>PFG8_2_0041</t>
  </si>
  <si>
    <t>Бедікян Надія Іванівна</t>
  </si>
  <si>
    <t>PFG8_2_0042</t>
  </si>
  <si>
    <t>Безверхній Володимир Віталійович</t>
  </si>
  <si>
    <t>PFG8_2_0043</t>
  </si>
  <si>
    <t>Безсмертна Світлана Володимирівна</t>
  </si>
  <si>
    <t>PFG8_2_0044</t>
  </si>
  <si>
    <t>Безсмертнюк Світлана Петрівна</t>
  </si>
  <si>
    <t>PFG8_2_0045</t>
  </si>
  <si>
    <t>Беляєва Тетяна Миколаївна</t>
  </si>
  <si>
    <t>PFG8_2_0046</t>
  </si>
  <si>
    <t>Бенцал Світлана Володимирівна</t>
  </si>
  <si>
    <t>PFG8_2_0047</t>
  </si>
  <si>
    <t>Бережна Людмила Петрівна</t>
  </si>
  <si>
    <t>PFG8_2_0048</t>
  </si>
  <si>
    <t>Бережний олександр Васильович</t>
  </si>
  <si>
    <t>PFG8_2_0049</t>
  </si>
  <si>
    <t>Беседіна Марія Олександрівна</t>
  </si>
  <si>
    <t>PFG8_2_0050</t>
  </si>
  <si>
    <t>Бех Наталія Іванівна</t>
  </si>
  <si>
    <t>PFG8_2_0051</t>
  </si>
  <si>
    <t>Бєлоусова Світлана Володимирівна</t>
  </si>
  <si>
    <t>PFG8_2_0052</t>
  </si>
  <si>
    <t>Бєлошапка Тетяна Василівна</t>
  </si>
  <si>
    <t>PFG8_2_0053</t>
  </si>
  <si>
    <t>Биков Ілля Васильович</t>
  </si>
  <si>
    <t>PFG8_2_0054</t>
  </si>
  <si>
    <t>Битько Юлія Вікторівна</t>
  </si>
  <si>
    <t>PFG8_2_0055</t>
  </si>
  <si>
    <t>Бичок Сергій Миколайович</t>
  </si>
  <si>
    <t>PFG8_2_0056</t>
  </si>
  <si>
    <t>Бігун Аліна Олександрівна</t>
  </si>
  <si>
    <t>PFG8_2_0057</t>
  </si>
  <si>
    <t>Біла Ольга Миронівна</t>
  </si>
  <si>
    <t>PFG8_2_0058</t>
  </si>
  <si>
    <t>Білас Світлана Романівна</t>
  </si>
  <si>
    <t>PFG8_2_0059</t>
  </si>
  <si>
    <t>Білетченко Наталія Олексіївна</t>
  </si>
  <si>
    <t>PFG8_2_0060</t>
  </si>
  <si>
    <t>Біловус Оксана Миколаївна</t>
  </si>
  <si>
    <t>PFG8_2_0061</t>
  </si>
  <si>
    <t>Білоцерківська Оксана Віталіївна</t>
  </si>
  <si>
    <t>PFG8_2_0062</t>
  </si>
  <si>
    <t>Бірюкова Леся Миколаївна</t>
  </si>
  <si>
    <t>PFG8_2_0063</t>
  </si>
  <si>
    <t>Блавдзевич Олена Дмитрівна</t>
  </si>
  <si>
    <t>PFG8_2_0064</t>
  </si>
  <si>
    <t>Блинчук Людмила Миколаївна</t>
  </si>
  <si>
    <t>PFG8_2_0065</t>
  </si>
  <si>
    <t>Бліняєва Світлана Петрівна</t>
  </si>
  <si>
    <t>PFG8_2_0066</t>
  </si>
  <si>
    <t>Бобинич Світлана Іванівна</t>
  </si>
  <si>
    <t>PFG8_2_0067</t>
  </si>
  <si>
    <t>Богач Ірина Іванівна</t>
  </si>
  <si>
    <t>PFG8_2_0068</t>
  </si>
  <si>
    <t>Богданова Оксана Леонідівна</t>
  </si>
  <si>
    <t>PFG8_2_0069</t>
  </si>
  <si>
    <t>Богданова-Портяна Марина Володимирівна</t>
  </si>
  <si>
    <t>PFG8_2_0070</t>
  </si>
  <si>
    <t>Боднарчук Мирослава</t>
  </si>
  <si>
    <t>PFG8_2_0071</t>
  </si>
  <si>
    <t>Божевська Олена Анатоліївна</t>
  </si>
  <si>
    <t>PFG8_2_0072</t>
  </si>
  <si>
    <t>Божкова Віктоія Вікторівна</t>
  </si>
  <si>
    <t>PFG8_2_0073</t>
  </si>
  <si>
    <t>Бойко Діна Володимирівна</t>
  </si>
  <si>
    <t>PFG8_2_0074</t>
  </si>
  <si>
    <t>Бойко Ірина Борисівна</t>
  </si>
  <si>
    <t>PFG8_2_0075</t>
  </si>
  <si>
    <t>Бойко Наталя Миколаївна</t>
  </si>
  <si>
    <t>PFG8_2_0076</t>
  </si>
  <si>
    <t>Бойко Ольга Миколаївна</t>
  </si>
  <si>
    <t>PFG8_2_0077</t>
  </si>
  <si>
    <t>Бойко Тетяна Петрівна</t>
  </si>
  <si>
    <t>PFG8_2_0078</t>
  </si>
  <si>
    <t>Бойко Юлія Василівна</t>
  </si>
  <si>
    <t>PFG8_2_0079</t>
  </si>
  <si>
    <t>Бойчук Галина Іванівна</t>
  </si>
  <si>
    <t>PFG8_2_0080</t>
  </si>
  <si>
    <t>Бойчук Наталія Михайлівна</t>
  </si>
  <si>
    <t>PFG8_2_0081</t>
  </si>
  <si>
    <t>Бондар Вікторія Миколаївна</t>
  </si>
  <si>
    <t>PFG8_2_0082</t>
  </si>
  <si>
    <t>Бондар Ірина Григорівна</t>
  </si>
  <si>
    <t>PFG8_2_0083</t>
  </si>
  <si>
    <t>Бондаренко Алла Сергіївна</t>
  </si>
  <si>
    <t>PFG8_2_0084</t>
  </si>
  <si>
    <t>Бондаренко Артем Сергійович</t>
  </si>
  <si>
    <t>PFG8_2_0085</t>
  </si>
  <si>
    <t>Бондаренко Наталія Дмитрівна</t>
  </si>
  <si>
    <t>PFG8_2_0086</t>
  </si>
  <si>
    <t>Бондаренко Світлана Анатоліївна</t>
  </si>
  <si>
    <t>PFG8_2_0087</t>
  </si>
  <si>
    <t>Борисовець Надія Титівна</t>
  </si>
  <si>
    <t>PFG8_2_0088</t>
  </si>
  <si>
    <t>Боровик Галина Олександрівна</t>
  </si>
  <si>
    <t>PFG8_2_0089</t>
  </si>
  <si>
    <t>Боровик Людмила Іванівна</t>
  </si>
  <si>
    <t>PFG8_2_0090</t>
  </si>
  <si>
    <t>Боровик Максим Володимирович</t>
  </si>
  <si>
    <t>PFG8_2_0091</t>
  </si>
  <si>
    <t>Боровик Наталія Михайлівна</t>
  </si>
  <si>
    <t>PFG8_2_0092</t>
  </si>
  <si>
    <t>Бортюк Валентина Володимирівна</t>
  </si>
  <si>
    <t>PFG8_2_0093</t>
  </si>
  <si>
    <t>Бояркіна Ірина Миколаївна</t>
  </si>
  <si>
    <t>PFG8_2_0094</t>
  </si>
  <si>
    <t>Братко Владіслав Володимирович</t>
  </si>
  <si>
    <t>PFG8_2_0095</t>
  </si>
  <si>
    <t>Бровко Лариса Василівна</t>
  </si>
  <si>
    <t>PFG8_2_0096</t>
  </si>
  <si>
    <t>Бубела Інна Сергіївна</t>
  </si>
  <si>
    <t>PFG8_2_0097</t>
  </si>
  <si>
    <t>Бугаєнко Тетяна Анатоліївна</t>
  </si>
  <si>
    <t>PFG8_2_0098</t>
  </si>
  <si>
    <t>Бугай Тетяна Вікторівна</t>
  </si>
  <si>
    <t>PFG8_2_0099</t>
  </si>
  <si>
    <t>Будник Марина Анатоліївна</t>
  </si>
  <si>
    <t>PFG8_2_0100</t>
  </si>
  <si>
    <t>Булай Марина Олександрівна</t>
  </si>
  <si>
    <t>PFG8_2_0101</t>
  </si>
  <si>
    <t>Булуй Тамара Петрівна</t>
  </si>
  <si>
    <t>PFG8_2_0102</t>
  </si>
  <si>
    <t>Бурса Світлана Дмитріївна</t>
  </si>
  <si>
    <t>PFG8_2_0103</t>
  </si>
  <si>
    <t>Бутенко Євгенія Вікторівна</t>
  </si>
  <si>
    <t>PFG8_2_0104</t>
  </si>
  <si>
    <t>Бучинська Тетяна Миколаївна</t>
  </si>
  <si>
    <t>PFG8_2_0105</t>
  </si>
  <si>
    <t>Бушинська Олена Дмитрівна</t>
  </si>
  <si>
    <t>PFG8_2_0106</t>
  </si>
  <si>
    <t>Вакаров Олена Степанівна</t>
  </si>
  <si>
    <t>PFG8_2_0107</t>
  </si>
  <si>
    <t>Ваків Олександра Іванівна</t>
  </si>
  <si>
    <t>PFG8_2_0108</t>
  </si>
  <si>
    <t>Василенко Оксана Василівна</t>
  </si>
  <si>
    <t>PFG8_2_0109</t>
  </si>
  <si>
    <t>Василик Ірина Петрівна</t>
  </si>
  <si>
    <t>PFG8_2_0110</t>
  </si>
  <si>
    <t>Василів Ірина Василівна</t>
  </si>
  <si>
    <t>PFG8_2_0111</t>
  </si>
  <si>
    <t>Васильєва Наталія Володимирівна</t>
  </si>
  <si>
    <t>PFG8_2_0112</t>
  </si>
  <si>
    <t>Васильченко Лілія Іванівна</t>
  </si>
  <si>
    <t>PFG8_2_0113</t>
  </si>
  <si>
    <t>Васильченко Наталія Василівна</t>
  </si>
  <si>
    <t>PFG8_2_0114</t>
  </si>
  <si>
    <t>Васьковська Наталія Валеріївна</t>
  </si>
  <si>
    <t>PFG8_2_0115</t>
  </si>
  <si>
    <t>Вачіля Олександра Миколаївна</t>
  </si>
  <si>
    <t>PFG8_2_0116</t>
  </si>
  <si>
    <t>Ващук Людмила Василівна</t>
  </si>
  <si>
    <t>PFG8_2_0117</t>
  </si>
  <si>
    <t>Вдовіченко Наталія Юріївна</t>
  </si>
  <si>
    <t>PFG8_2_0118</t>
  </si>
  <si>
    <t>Ведмеденко Марина Володимирівна</t>
  </si>
  <si>
    <t>PFG8_2_0119</t>
  </si>
  <si>
    <t>Ведмеденко Наталія Олексіївна</t>
  </si>
  <si>
    <t>PFG8_2_0120</t>
  </si>
  <si>
    <t>Ведмецька Юлія Сергіївна</t>
  </si>
  <si>
    <t>PFG8_2_0121</t>
  </si>
  <si>
    <t>Веретельник Катерина Степанівна</t>
  </si>
  <si>
    <t>PFG8_2_0122</t>
  </si>
  <si>
    <t>Вершкова Ольга Володимирівна</t>
  </si>
  <si>
    <t>PFG8_2_0123</t>
  </si>
  <si>
    <t>Вечеря Тетяна Михайлівна</t>
  </si>
  <si>
    <t>PFG8_2_0124</t>
  </si>
  <si>
    <t>Витошко Ольга Євгеніївна</t>
  </si>
  <si>
    <t>PFG8_2_0125</t>
  </si>
  <si>
    <t>Вільхівська Марія Олександрівна</t>
  </si>
  <si>
    <t>PFG8_2_0126</t>
  </si>
  <si>
    <t>Вінівіт'єва Вероніка Сергіївна</t>
  </si>
  <si>
    <t>PFG8_2_0127</t>
  </si>
  <si>
    <t>Вітковська Ольга Іванівна</t>
  </si>
  <si>
    <t>PFG8_2_0128</t>
  </si>
  <si>
    <t>Вітохіна Наталія Олександрівна</t>
  </si>
  <si>
    <t>PFG8_2_0129</t>
  </si>
  <si>
    <t>Владислава Сукач</t>
  </si>
  <si>
    <t>PFG8_2_0130</t>
  </si>
  <si>
    <t>Власова Оксана Іванівна</t>
  </si>
  <si>
    <t>PFG8_2_0131</t>
  </si>
  <si>
    <t>Власюк Валерія Романівна</t>
  </si>
  <si>
    <t>PFG8_2_0132</t>
  </si>
  <si>
    <t>Власюк Тетяна Михайлівна</t>
  </si>
  <si>
    <t>PFG8_2_0133</t>
  </si>
  <si>
    <t>Вовк Костянтин Ігорович</t>
  </si>
  <si>
    <t>PFG8_2_0134</t>
  </si>
  <si>
    <t>Водоп'янов Роман Вікторович</t>
  </si>
  <si>
    <t>PFG8_2_0135</t>
  </si>
  <si>
    <t>Вожжов Сергій Анатолійович</t>
  </si>
  <si>
    <t>PFG8_2_0136</t>
  </si>
  <si>
    <t>Войтенко Ірина Вікторівна</t>
  </si>
  <si>
    <t>PFG8_2_0137</t>
  </si>
  <si>
    <t>Войтюк Галина Петрівна</t>
  </si>
  <si>
    <t>PFG8_2_0138</t>
  </si>
  <si>
    <t>Волинський Валерій Миколайович</t>
  </si>
  <si>
    <t>PFG8_2_0139</t>
  </si>
  <si>
    <t>Волобуєва Анжела Іванівна</t>
  </si>
  <si>
    <t>PFG8_2_0140</t>
  </si>
  <si>
    <t>Волян Василина Ігорівна</t>
  </si>
  <si>
    <t>PFG8_2_0141</t>
  </si>
  <si>
    <t>Воробель Олена Володимирівна</t>
  </si>
  <si>
    <t>PFG8_2_0142</t>
  </si>
  <si>
    <t>Воронюк Оксана Володимирівна</t>
  </si>
  <si>
    <t>PFG8_2_0143</t>
  </si>
  <si>
    <t>Вчорашній Василь Володимирович</t>
  </si>
  <si>
    <t>PFG8_2_0144</t>
  </si>
  <si>
    <t>Вʼязових Юлія Олександрівна</t>
  </si>
  <si>
    <t>PFG8_2_0145</t>
  </si>
  <si>
    <t>В'язовік Алла Миколаївна</t>
  </si>
  <si>
    <t>PFG8_2_0146</t>
  </si>
  <si>
    <t>Гаврилюк Олена Іванівна</t>
  </si>
  <si>
    <t>PFG8_2_0147</t>
  </si>
  <si>
    <t>Гаденко Тетяна Олександрівна</t>
  </si>
  <si>
    <t>PFG8_2_0148</t>
  </si>
  <si>
    <t>Гайдаш Олена Миколаївна</t>
  </si>
  <si>
    <t>PFG8_2_0149</t>
  </si>
  <si>
    <t>Гайченко Наталя Анатоліївна</t>
  </si>
  <si>
    <t>PFG8_2_0150</t>
  </si>
  <si>
    <t>Галайко Ольга Андріївна</t>
  </si>
  <si>
    <t>PFG8_2_0151</t>
  </si>
  <si>
    <t>Галата Ірина Петрівна</t>
  </si>
  <si>
    <t>PFG8_2_0152</t>
  </si>
  <si>
    <t>Галушко Марина Григорівна</t>
  </si>
  <si>
    <t>PFG8_2_0153</t>
  </si>
  <si>
    <t>Гальченко Лариса Володимирівна</t>
  </si>
  <si>
    <t>PFG8_2_0154</t>
  </si>
  <si>
    <t>Галюк Людмила Олексіївна</t>
  </si>
  <si>
    <t>PFG8_2_0155</t>
  </si>
  <si>
    <t>Гамар Олена Іванівна</t>
  </si>
  <si>
    <t>PFG8_2_0156</t>
  </si>
  <si>
    <t>Ганенко Вікторія Леонідівна</t>
  </si>
  <si>
    <t>PFG8_2_0157</t>
  </si>
  <si>
    <t>Ганжа Людмила Миколаївна</t>
  </si>
  <si>
    <t>PFG8_2_0158</t>
  </si>
  <si>
    <t>Ганюкова Наталя Миколаївна</t>
  </si>
  <si>
    <t>PFG8_2_0159</t>
  </si>
  <si>
    <t>Гапон Марина Юріївна</t>
  </si>
  <si>
    <t>PFG8_2_0160</t>
  </si>
  <si>
    <t>Гардзель Катерина Ярославівна</t>
  </si>
  <si>
    <t>PFG8_2_0161</t>
  </si>
  <si>
    <t>Гарліцька Ірина Володимирівна</t>
  </si>
  <si>
    <t>PFG8_2_0162</t>
  </si>
  <si>
    <t>Гармазій Інна Миколаївна</t>
  </si>
  <si>
    <t>PFG8_2_0163</t>
  </si>
  <si>
    <t>Гармаш Людмила Миколаївна</t>
  </si>
  <si>
    <t>PFG8_2_0164</t>
  </si>
  <si>
    <t>Гашенко Андрій Павлович</t>
  </si>
  <si>
    <t>PFG8_2_0165</t>
  </si>
  <si>
    <t>Гвіздзжинська Олена Борисівна</t>
  </si>
  <si>
    <t>PFG8_2_0166</t>
  </si>
  <si>
    <t>ГЕДЗУН Вікторія Вікторівна</t>
  </si>
  <si>
    <t>PFG8_2_0167</t>
  </si>
  <si>
    <t>Герасименко Надія Миколаївна</t>
  </si>
  <si>
    <t>PFG8_2_0168</t>
  </si>
  <si>
    <t>Гергуленко Валентина Василівна</t>
  </si>
  <si>
    <t>PFG8_2_0169</t>
  </si>
  <si>
    <t>Гетьман Марина Олександрівна</t>
  </si>
  <si>
    <t>PFG8_2_0170</t>
  </si>
  <si>
    <t>Гірак Тетяна Анатоліївна</t>
  </si>
  <si>
    <t>PFG8_2_0171</t>
  </si>
  <si>
    <t>Гірчак Наталія Леонідівна</t>
  </si>
  <si>
    <t>PFG8_2_0172</t>
  </si>
  <si>
    <t>Гладка Марина Анатоліївна</t>
  </si>
  <si>
    <t>PFG8_2_0173</t>
  </si>
  <si>
    <t>Глухан Галина Григорівна</t>
  </si>
  <si>
    <t>PFG8_2_0174</t>
  </si>
  <si>
    <t>Гнатів Оксана Євгенівна</t>
  </si>
  <si>
    <t>PFG8_2_0175</t>
  </si>
  <si>
    <t>Гниленко Алла Володимирівна</t>
  </si>
  <si>
    <t>PFG8_2_0176</t>
  </si>
  <si>
    <t>Гнип Іванна Ігорівна</t>
  </si>
  <si>
    <t>PFG8_2_0177</t>
  </si>
  <si>
    <t>Гнус Павло Миколайович</t>
  </si>
  <si>
    <t>PFG8_2_0178</t>
  </si>
  <si>
    <t>Говорова Наталія Анатоліївна</t>
  </si>
  <si>
    <t>PFG8_2_0179</t>
  </si>
  <si>
    <t>Голобородов Костянтин Володимирович</t>
  </si>
  <si>
    <t>PFG8_2_0180</t>
  </si>
  <si>
    <t>Голобородько Олена Миколаївна</t>
  </si>
  <si>
    <t>PFG8_2_0181</t>
  </si>
  <si>
    <t>Головка Світлана Степанівна</t>
  </si>
  <si>
    <t>PFG8_2_0182</t>
  </si>
  <si>
    <t>Головко Марина Миколаївна</t>
  </si>
  <si>
    <t>PFG8_2_0183</t>
  </si>
  <si>
    <t>Головко Олександр Миколайович</t>
  </si>
  <si>
    <t>PFG8_2_0184</t>
  </si>
  <si>
    <t>Голокоз Наталія Леонідівна</t>
  </si>
  <si>
    <t>PFG8_2_0185</t>
  </si>
  <si>
    <t>Голуб Яна Іванівна</t>
  </si>
  <si>
    <t>PFG8_2_0186</t>
  </si>
  <si>
    <t>Голубенко Анатолій Олександрович</t>
  </si>
  <si>
    <t>PFG8_2_0187</t>
  </si>
  <si>
    <t>Гонтар Ірина Олегівна</t>
  </si>
  <si>
    <t>PFG8_2_0188</t>
  </si>
  <si>
    <t>Гончар Вероніка Василівна</t>
  </si>
  <si>
    <t>PFG8_2_0189</t>
  </si>
  <si>
    <t>Гончар Олена Василівна</t>
  </si>
  <si>
    <t>PFG8_2_0190</t>
  </si>
  <si>
    <t>Гончаренко Марина Михайлівна</t>
  </si>
  <si>
    <t>PFG8_2_0191</t>
  </si>
  <si>
    <t>Гончарова Тетяна Олексіївна</t>
  </si>
  <si>
    <t>PFG8_2_0192</t>
  </si>
  <si>
    <t>Гопко Марина Павлівна</t>
  </si>
  <si>
    <t>PFG8_2_0193</t>
  </si>
  <si>
    <t>Горбатко Олена Олексіївна</t>
  </si>
  <si>
    <t>PFG8_2_0194</t>
  </si>
  <si>
    <t>Горбенко Ольга Борисівна</t>
  </si>
  <si>
    <t>PFG8_2_0195</t>
  </si>
  <si>
    <t>Горбунов Олександр Миколайович</t>
  </si>
  <si>
    <t>PFG8_2_0196</t>
  </si>
  <si>
    <t>Гордієвич Тетяна Олександрівна</t>
  </si>
  <si>
    <t>PFG8_2_0197</t>
  </si>
  <si>
    <t>Гордієвський Дмитро Євгенович</t>
  </si>
  <si>
    <t>PFG8_2_0198</t>
  </si>
  <si>
    <t>Горчакова Анжела Богданівна</t>
  </si>
  <si>
    <t>PFG8_2_0199</t>
  </si>
  <si>
    <t>Гостєва Олена Олександрівна</t>
  </si>
  <si>
    <t>PFG8_2_0200</t>
  </si>
  <si>
    <t>Гречана Ірина Юріївна</t>
  </si>
  <si>
    <t>PFG8_2_0201</t>
  </si>
  <si>
    <t>Гречко Світлана Вікторівна</t>
  </si>
  <si>
    <t>PFG8_2_0202</t>
  </si>
  <si>
    <t>Грибовська Юлія Миколаївна</t>
  </si>
  <si>
    <t>PFG8_2_0203</t>
  </si>
  <si>
    <t>Грибовська-Поліщук Вікторія Віталіївна</t>
  </si>
  <si>
    <t>PFG8_2_0204</t>
  </si>
  <si>
    <t>Григоренко Людмила Василівна</t>
  </si>
  <si>
    <t>PFG8_2_0205</t>
  </si>
  <si>
    <t>Григоренко Марина Олександрівна</t>
  </si>
  <si>
    <t>PFG8_2_0206</t>
  </si>
  <si>
    <t>Гризун Артем Володимирович</t>
  </si>
  <si>
    <t>PFG8_2_0207</t>
  </si>
  <si>
    <t>Грималюк Галина Яківна</t>
  </si>
  <si>
    <t>PFG8_2_0208</t>
  </si>
  <si>
    <t>Гринасюк Анастасія Русланівна</t>
  </si>
  <si>
    <t>PFG8_2_0209</t>
  </si>
  <si>
    <t>Гринчук Любов Григорівна</t>
  </si>
  <si>
    <t>PFG8_2_0210</t>
  </si>
  <si>
    <t>Гринюка Богдан Михайлович</t>
  </si>
  <si>
    <t>PFG8_2_0211</t>
  </si>
  <si>
    <t>Гриценко Світлана Миколаївна</t>
  </si>
  <si>
    <t>PFG8_2_0212</t>
  </si>
  <si>
    <t>Грицько Кароліна Василівна</t>
  </si>
  <si>
    <t>PFG8_2_0213</t>
  </si>
  <si>
    <t>Грицюк Наталія Йосипівна</t>
  </si>
  <si>
    <t>PFG8_2_0214</t>
  </si>
  <si>
    <t>Гріненко Наталія Володимирівна</t>
  </si>
  <si>
    <t>PFG8_2_0215</t>
  </si>
  <si>
    <t>Груба Христина Іванівна</t>
  </si>
  <si>
    <t>PFG8_2_0216</t>
  </si>
  <si>
    <t>Губарєва Світлана Єгорівна</t>
  </si>
  <si>
    <t>PFG8_2_0217</t>
  </si>
  <si>
    <t>Губерська Тетяна Олександріана</t>
  </si>
  <si>
    <t>PFG8_2_0218</t>
  </si>
  <si>
    <t>Гудим Сергій Олегович</t>
  </si>
  <si>
    <t>PFG8_2_0219</t>
  </si>
  <si>
    <t>Гудима Вікторія Вікторівна</t>
  </si>
  <si>
    <t>PFG8_2_0220</t>
  </si>
  <si>
    <t>Гук Софія Василівна</t>
  </si>
  <si>
    <t>PFG8_2_0221</t>
  </si>
  <si>
    <t>Гулемба Ірина Петрівна</t>
  </si>
  <si>
    <t>PFG8_2_0222</t>
  </si>
  <si>
    <t>Гуревич Кароліна Володимирівна</t>
  </si>
  <si>
    <t>PFG8_2_0223</t>
  </si>
  <si>
    <t>Гусак Віктор Іванович</t>
  </si>
  <si>
    <t>PFG8_2_0224</t>
  </si>
  <si>
    <t>ГУСАР Світлана Миколаївна</t>
  </si>
  <si>
    <t>PFG8_2_0225</t>
  </si>
  <si>
    <t>Давидова Ірина Володимирівна</t>
  </si>
  <si>
    <t>PFG8_2_0226</t>
  </si>
  <si>
    <t>Данильченко Олена Георгіівна</t>
  </si>
  <si>
    <t>PFG8_2_0227</t>
  </si>
  <si>
    <t>Дармограй Юлія Володимирівна</t>
  </si>
  <si>
    <t>PFG8_2_0228</t>
  </si>
  <si>
    <t>Двірник Наталія Олександрівна</t>
  </si>
  <si>
    <t>PFG8_2_0229</t>
  </si>
  <si>
    <t>Дворецька Ганна Василівна</t>
  </si>
  <si>
    <t>PFG8_2_0230</t>
  </si>
  <si>
    <t>Дворецький Олександр Іванович</t>
  </si>
  <si>
    <t>PFG8_2_0231</t>
  </si>
  <si>
    <t>Дворжак Тетяна Юріївна</t>
  </si>
  <si>
    <t>PFG8_2_0232</t>
  </si>
  <si>
    <t>Дегтяренко Вікторія Василівна</t>
  </si>
  <si>
    <t>PFG8_2_0233</t>
  </si>
  <si>
    <t>Демчишина Юлія Вікторівна</t>
  </si>
  <si>
    <t>PFG8_2_0234</t>
  </si>
  <si>
    <t>Демчук Ірина Володимирівна</t>
  </si>
  <si>
    <t>PFG8_2_0235</t>
  </si>
  <si>
    <t>Дем'янчук Наталія Георгіївна</t>
  </si>
  <si>
    <t>PFG8_2_0236</t>
  </si>
  <si>
    <t>Денис Наталія Юріївна</t>
  </si>
  <si>
    <t>PFG8_2_0237</t>
  </si>
  <si>
    <t>Деревянко Світлана Вікторівна</t>
  </si>
  <si>
    <t>PFG8_2_0238</t>
  </si>
  <si>
    <t>Джур Людмила Миколаівна</t>
  </si>
  <si>
    <t>PFG8_2_0239</t>
  </si>
  <si>
    <t>Дишлюк Альона Юріївна</t>
  </si>
  <si>
    <t>PFG8_2_0240</t>
  </si>
  <si>
    <t>Дмитренко Анастасія Сергіївна</t>
  </si>
  <si>
    <t>PFG8_2_0241</t>
  </si>
  <si>
    <t>Дмитренко Валентин Васильович</t>
  </si>
  <si>
    <t>PFG8_2_0242</t>
  </si>
  <si>
    <t>Дмитришин Галина Богданівна</t>
  </si>
  <si>
    <t>PFG8_2_0243</t>
  </si>
  <si>
    <t>Дмитрів Іванна Миколаївна</t>
  </si>
  <si>
    <t>PFG8_2_0244</t>
  </si>
  <si>
    <t>Дмитровська Ольга Михайлівна</t>
  </si>
  <si>
    <t>PFG8_2_0245</t>
  </si>
  <si>
    <t>Дмітрова Людмила Володимирівна</t>
  </si>
  <si>
    <t>PFG8_2_0246</t>
  </si>
  <si>
    <t>Добровольський Юрій Олександрович</t>
  </si>
  <si>
    <t>PFG8_2_0247</t>
  </si>
  <si>
    <t>Добродумова Лариса Валентинівна</t>
  </si>
  <si>
    <t>PFG8_2_0248</t>
  </si>
  <si>
    <t>Добросельський Віктор Іванович</t>
  </si>
  <si>
    <t>PFG8_2_0249</t>
  </si>
  <si>
    <t>Добушовська Оксана Миколаївна</t>
  </si>
  <si>
    <t>PFG8_2_0250</t>
  </si>
  <si>
    <t>Довбуш Олена Миколаївна</t>
  </si>
  <si>
    <t>PFG8_2_0251</t>
  </si>
  <si>
    <t>Довгань Ірина Олексіївна</t>
  </si>
  <si>
    <t>PFG8_2_0252</t>
  </si>
  <si>
    <t>Додуляк Світлана Володимирівна</t>
  </si>
  <si>
    <t>PFG8_2_0253</t>
  </si>
  <si>
    <t>Долинюк Оксана Романівна</t>
  </si>
  <si>
    <t>PFG8_2_0254</t>
  </si>
  <si>
    <t>Домрачева Надія Юріївна</t>
  </si>
  <si>
    <t>PFG8_2_0255</t>
  </si>
  <si>
    <t>Донець Катерина Сергіівна</t>
  </si>
  <si>
    <t>PFG8_2_0256</t>
  </si>
  <si>
    <t>Донченко Ірина Сергіївна</t>
  </si>
  <si>
    <t>PFG8_2_0257</t>
  </si>
  <si>
    <t>Дорош Владислав Вікторович</t>
  </si>
  <si>
    <t>PFG8_2_0258</t>
  </si>
  <si>
    <t>Доценко Діана Ігорівна</t>
  </si>
  <si>
    <t>PFG8_2_0259</t>
  </si>
  <si>
    <t>Драгунова Ганна Володимирівна</t>
  </si>
  <si>
    <t>PFG8_2_0260</t>
  </si>
  <si>
    <t>Дребот Роксолана Олегівна</t>
  </si>
  <si>
    <t>PFG8_2_0261</t>
  </si>
  <si>
    <t>Дремова Людмила Олексіївна</t>
  </si>
  <si>
    <t>PFG8_2_0262</t>
  </si>
  <si>
    <t>Дуб Оксана Петрівна</t>
  </si>
  <si>
    <t>PFG8_2_0263</t>
  </si>
  <si>
    <t>Дубовецький Юрій Олександрович</t>
  </si>
  <si>
    <t>PFG8_2_0264</t>
  </si>
  <si>
    <t>Дубровська Олена Борисівна</t>
  </si>
  <si>
    <t>PFG8_2_0265</t>
  </si>
  <si>
    <t>Дубчак Сергій Іванович</t>
  </si>
  <si>
    <t>PFG8_2_0266</t>
  </si>
  <si>
    <t>Дуднік Руслан Володимирович</t>
  </si>
  <si>
    <t>PFG8_2_0267</t>
  </si>
  <si>
    <t>Дяків Василь Григорович</t>
  </si>
  <si>
    <t>PFG8_2_0268</t>
  </si>
  <si>
    <t>Дяків Ольга Богданівна</t>
  </si>
  <si>
    <t>PFG8_2_0269</t>
  </si>
  <si>
    <t>Дятлова Оксана Олександрівна</t>
  </si>
  <si>
    <t>PFG8_2_0270</t>
  </si>
  <si>
    <t>Єлькіна Світлана Володимирівна</t>
  </si>
  <si>
    <t>PFG8_2_0271</t>
  </si>
  <si>
    <t>Єна Лілія Миколаївна</t>
  </si>
  <si>
    <t>PFG8_2_0272</t>
  </si>
  <si>
    <t>Єрмакова Галина Олександрівна</t>
  </si>
  <si>
    <t>PFG8_2_0273</t>
  </si>
  <si>
    <t>Єрохіна Лариса Дмитрівна</t>
  </si>
  <si>
    <t>PFG8_2_0274</t>
  </si>
  <si>
    <t>Єршова Світлана Вікторівна</t>
  </si>
  <si>
    <t>PFG8_2_0275</t>
  </si>
  <si>
    <t>Єфремова Наталія Михайлівна</t>
  </si>
  <si>
    <t>PFG8_2_0276</t>
  </si>
  <si>
    <t>Жаврук Надія Олексіївна</t>
  </si>
  <si>
    <t>PFG8_2_0277</t>
  </si>
  <si>
    <t>Жмуд Оксана Василівна</t>
  </si>
  <si>
    <t>PFG8_2_0278</t>
  </si>
  <si>
    <t>Жук Алла Дмитрівна</t>
  </si>
  <si>
    <t>PFG8_2_0279</t>
  </si>
  <si>
    <t>Жуков Микола Миколайович</t>
  </si>
  <si>
    <t>PFG8_2_0280</t>
  </si>
  <si>
    <t>Жуковська Тетяна Григорівна</t>
  </si>
  <si>
    <t>PFG8_2_0281</t>
  </si>
  <si>
    <t>Журавська Марія Василівна</t>
  </si>
  <si>
    <t>PFG8_2_0282</t>
  </si>
  <si>
    <t>Журба Василь Васильович</t>
  </si>
  <si>
    <t>PFG8_2_0283</t>
  </si>
  <si>
    <t>Забіяка Галина Михайлівна</t>
  </si>
  <si>
    <t>PFG8_2_0284</t>
  </si>
  <si>
    <t>Завалецька Ірина Василівна</t>
  </si>
  <si>
    <t>PFG8_2_0285</t>
  </si>
  <si>
    <t>Заводовська Уляна Дмитрівна</t>
  </si>
  <si>
    <t>PFG8_2_0286</t>
  </si>
  <si>
    <t>Загика Тетяна Григорівна</t>
  </si>
  <si>
    <t>PFG8_2_0287</t>
  </si>
  <si>
    <t>Загоренко Людмила Іванівна</t>
  </si>
  <si>
    <t>PFG8_2_0288</t>
  </si>
  <si>
    <t>Загородня Олена Сергіївна</t>
  </si>
  <si>
    <t>PFG8_2_0289</t>
  </si>
  <si>
    <t>Загреба Галина Вікторівна</t>
  </si>
  <si>
    <t>PFG8_2_0290</t>
  </si>
  <si>
    <t>Загурська Леся Вікторівна</t>
  </si>
  <si>
    <t>PFG8_2_0291</t>
  </si>
  <si>
    <t>Зазека Оксана Олександрівна</t>
  </si>
  <si>
    <t>PFG8_2_0292</t>
  </si>
  <si>
    <t>Зазуляк Олена Григорівна</t>
  </si>
  <si>
    <t>PFG8_2_0293</t>
  </si>
  <si>
    <t>Заїченко Андрій Андрійович</t>
  </si>
  <si>
    <t>PFG8_2_0294</t>
  </si>
  <si>
    <t>Зайцева Надія Георгіївна</t>
  </si>
  <si>
    <t>PFG8_2_0295</t>
  </si>
  <si>
    <t>Залеська Світлана Олександрівна</t>
  </si>
  <si>
    <t>PFG8_2_0296</t>
  </si>
  <si>
    <t>Замкова Світлана Миколаївна</t>
  </si>
  <si>
    <t>PFG8_2_0297</t>
  </si>
  <si>
    <t>Запрягайло Ольга Петрівна</t>
  </si>
  <si>
    <t>PFG8_2_0298</t>
  </si>
  <si>
    <t>Захарова Анна Богданівна</t>
  </si>
  <si>
    <t>PFG8_2_0299</t>
  </si>
  <si>
    <t>Захарук Уляна Василівна</t>
  </si>
  <si>
    <t>PFG8_2_0300</t>
  </si>
  <si>
    <t>Захарцова Ольга Євгенівна</t>
  </si>
  <si>
    <t>PFG8_2_0301</t>
  </si>
  <si>
    <t>Захарчук Віктор Іванович</t>
  </si>
  <si>
    <t>PFG8_2_0302</t>
  </si>
  <si>
    <t>Захарчук Ольга Володимирівна</t>
  </si>
  <si>
    <t>PFG8_2_0303</t>
  </si>
  <si>
    <t>Заяць Ліля Іванівна</t>
  </si>
  <si>
    <t>PFG8_2_0304</t>
  </si>
  <si>
    <t>Заяць Мар'яна Богданівна</t>
  </si>
  <si>
    <t>PFG8_2_0305</t>
  </si>
  <si>
    <t>Збиранник Оксана Миколаївна</t>
  </si>
  <si>
    <t>PFG8_2_0306</t>
  </si>
  <si>
    <t>Звягінцев Сергій Михайлович</t>
  </si>
  <si>
    <t>PFG8_2_0307</t>
  </si>
  <si>
    <t>Зіброва Наталія Анатоліївна</t>
  </si>
  <si>
    <t>PFG8_2_0308</t>
  </si>
  <si>
    <t>Зінов'єва Віолета Сергіївна</t>
  </si>
  <si>
    <t>PFG8_2_0309</t>
  </si>
  <si>
    <t>Зінько Сергій Анатолійович</t>
  </si>
  <si>
    <t>PFG8_2_0310</t>
  </si>
  <si>
    <t>Злобін Ірина Богданівна</t>
  </si>
  <si>
    <t>PFG8_2_0311</t>
  </si>
  <si>
    <t>Змієнко Дмитро Олексійович</t>
  </si>
  <si>
    <t>PFG8_2_0312</t>
  </si>
  <si>
    <t>Зогаль Світлана Олександрівна</t>
  </si>
  <si>
    <t>PFG8_2_0313</t>
  </si>
  <si>
    <t>Золотаревська Наталя Сергіївна</t>
  </si>
  <si>
    <t>PFG8_2_0314</t>
  </si>
  <si>
    <t>Золотаревський Андрій Вікторович</t>
  </si>
  <si>
    <t>PFG8_2_0315</t>
  </si>
  <si>
    <t>Зубко Алла Леонідівна</t>
  </si>
  <si>
    <t>PFG8_2_0316</t>
  </si>
  <si>
    <t>Зубко Ірина Миколаївна</t>
  </si>
  <si>
    <t>PFG8_2_0317</t>
  </si>
  <si>
    <t>Зюкіна Іванна Володимирівна</t>
  </si>
  <si>
    <t>PFG8_2_0318</t>
  </si>
  <si>
    <t>Зябкіна Катерина Юр'ївна</t>
  </si>
  <si>
    <t>PFG8_2_0319</t>
  </si>
  <si>
    <t>Іваницький Сергій Леонідович</t>
  </si>
  <si>
    <t>PFG8_2_0320</t>
  </si>
  <si>
    <t>Іванова Алла Дмитрівна</t>
  </si>
  <si>
    <t>PFG8_2_0321</t>
  </si>
  <si>
    <t>Іванова Ірина Володимирівна</t>
  </si>
  <si>
    <t>PFG8_2_0322</t>
  </si>
  <si>
    <t>Іванова Леся Вікторівна</t>
  </si>
  <si>
    <t>PFG8_2_0323</t>
  </si>
  <si>
    <t>Іванова Наталія Сергіївна</t>
  </si>
  <si>
    <t>PFG8_2_0324</t>
  </si>
  <si>
    <t>Іванченко Надія Петрівна</t>
  </si>
  <si>
    <t>PFG8_2_0325</t>
  </si>
  <si>
    <t>Івасенко Наталія Володимирівна</t>
  </si>
  <si>
    <t>PFG8_2_0326</t>
  </si>
  <si>
    <t>Ільїна Інна Вікторівна</t>
  </si>
  <si>
    <t>PFG8_2_0327</t>
  </si>
  <si>
    <t>Ільїнська Тетяна Василівна</t>
  </si>
  <si>
    <t>PFG8_2_0328</t>
  </si>
  <si>
    <t>Ірімія Інна Василівна</t>
  </si>
  <si>
    <t>PFG8_2_0329</t>
  </si>
  <si>
    <t>Ісадкова Олександра Геннадіївна</t>
  </si>
  <si>
    <t>PFG8_2_0330</t>
  </si>
  <si>
    <t>Ісаєва Ірина Миколаївна</t>
  </si>
  <si>
    <t>PFG8_2_0331</t>
  </si>
  <si>
    <t>Іщенко Ірина Миколаївна</t>
  </si>
  <si>
    <t>PFG8_2_0332</t>
  </si>
  <si>
    <t>Кабанов Кирило Вікторович</t>
  </si>
  <si>
    <t>PFG8_2_0333</t>
  </si>
  <si>
    <t>Кабинець Вікторія Іванівна</t>
  </si>
  <si>
    <t>PFG8_2_0334</t>
  </si>
  <si>
    <t>Кавун Вероніка Володимирівна</t>
  </si>
  <si>
    <t>PFG8_2_0335</t>
  </si>
  <si>
    <t>Казанцева Валентина Іванівна</t>
  </si>
  <si>
    <t>PFG8_2_0336</t>
  </si>
  <si>
    <t>Калач Інна Вікторівна</t>
  </si>
  <si>
    <t>PFG8_2_0337</t>
  </si>
  <si>
    <t>Калачинська Галина Петрівна</t>
  </si>
  <si>
    <t>PFG8_2_0338</t>
  </si>
  <si>
    <t>Каліцун Марія Романівна</t>
  </si>
  <si>
    <t>PFG8_2_0339</t>
  </si>
  <si>
    <t>Калушка Любов Володимирівна</t>
  </si>
  <si>
    <t>PFG8_2_0340</t>
  </si>
  <si>
    <t>Кальченко Вікторія Іванівна</t>
  </si>
  <si>
    <t>PFG8_2_0341</t>
  </si>
  <si>
    <t>Кальчик Ольга Іванівна</t>
  </si>
  <si>
    <t>PFG8_2_0342</t>
  </si>
  <si>
    <t>Камʼянецька Дарина Андріївна</t>
  </si>
  <si>
    <t>PFG8_2_0343</t>
  </si>
  <si>
    <t>Капінос Олександра Ярославівна</t>
  </si>
  <si>
    <t>PFG8_2_0344</t>
  </si>
  <si>
    <t>Карабиньош Сергій Васильович</t>
  </si>
  <si>
    <t>PFG8_2_0345</t>
  </si>
  <si>
    <t>Каразейська Вікторія Василівна</t>
  </si>
  <si>
    <t>PFG8_2_0346</t>
  </si>
  <si>
    <t>Каракой Наталія Сергіївна</t>
  </si>
  <si>
    <t>PFG8_2_0347</t>
  </si>
  <si>
    <t>Каракоця Олег Іванович</t>
  </si>
  <si>
    <t>PFG8_2_0348</t>
  </si>
  <si>
    <t>Карась Алла Петрівна</t>
  </si>
  <si>
    <t>PFG8_2_0349</t>
  </si>
  <si>
    <t>Карач Ольга Володимирівна</t>
  </si>
  <si>
    <t>PFG8_2_0350</t>
  </si>
  <si>
    <t>Кареліна Оксана Анатоліївна</t>
  </si>
  <si>
    <t>PFG8_2_0351</t>
  </si>
  <si>
    <t>Карпець Андрій Денисович</t>
  </si>
  <si>
    <t>PFG8_2_0352</t>
  </si>
  <si>
    <t>Карпець Ірина Володимирівна</t>
  </si>
  <si>
    <t>PFG8_2_0353</t>
  </si>
  <si>
    <t>Касараба Вікторія Павлівна</t>
  </si>
  <si>
    <t>PFG8_2_0354</t>
  </si>
  <si>
    <t>Каспрішина Світлана Миколаївна</t>
  </si>
  <si>
    <t>PFG8_2_0355</t>
  </si>
  <si>
    <t>Катралєєв Михайло Сергійович</t>
  </si>
  <si>
    <t>PFG8_2_0356</t>
  </si>
  <si>
    <t>Кацараба Любов Іванівна</t>
  </si>
  <si>
    <t>PFG8_2_0357</t>
  </si>
  <si>
    <t>Качуровська Наталія Іванівна</t>
  </si>
  <si>
    <t>PFG8_2_0358</t>
  </si>
  <si>
    <t>Кашуба Наталія Євгенівна</t>
  </si>
  <si>
    <t>PFG8_2_0359</t>
  </si>
  <si>
    <t>Кец Оксана Йосипівна</t>
  </si>
  <si>
    <t>PFG8_2_0360</t>
  </si>
  <si>
    <t>Киба Світлана Володимирівна</t>
  </si>
  <si>
    <t>PFG8_2_0361</t>
  </si>
  <si>
    <t>Кидисюк Наталія Анатоліївна</t>
  </si>
  <si>
    <t>PFG8_2_0362</t>
  </si>
  <si>
    <t>Кириченко Любов Олексіївна</t>
  </si>
  <si>
    <t>PFG8_2_0363</t>
  </si>
  <si>
    <t>Киричук Ольга Василівна</t>
  </si>
  <si>
    <t>PFG8_2_0364</t>
  </si>
  <si>
    <t>Кисельова Ольга Леонідівна</t>
  </si>
  <si>
    <t>PFG8_2_0365</t>
  </si>
  <si>
    <t>Кисиличина Марина Андріївна</t>
  </si>
  <si>
    <t>PFG8_2_0366</t>
  </si>
  <si>
    <t>Кичан Марія Олександрівна</t>
  </si>
  <si>
    <t>PFG8_2_0367</t>
  </si>
  <si>
    <t>Кіфоренко Ірина Олександрівна</t>
  </si>
  <si>
    <t>PFG8_2_0368</t>
  </si>
  <si>
    <t>Кіфяк Галина Олександрівна</t>
  </si>
  <si>
    <t>PFG8_2_0369</t>
  </si>
  <si>
    <t>Кіш Наталя Михайлівна</t>
  </si>
  <si>
    <t>PFG8_2_0370</t>
  </si>
  <si>
    <t>Кішенко Катерина Олександрівна</t>
  </si>
  <si>
    <t>PFG8_2_0371</t>
  </si>
  <si>
    <t>Клепус Тетяна Валеріївна</t>
  </si>
  <si>
    <t>PFG8_2_0372</t>
  </si>
  <si>
    <t>Клименко Віра Петрівна</t>
  </si>
  <si>
    <t>PFG8_2_0373</t>
  </si>
  <si>
    <t>Клименко Любов Василівна</t>
  </si>
  <si>
    <t>PFG8_2_0374</t>
  </si>
  <si>
    <t>Клименко Олена Вікторівна</t>
  </si>
  <si>
    <t>PFG8_2_0375</t>
  </si>
  <si>
    <t>Клічук Юліяна Георгіївна</t>
  </si>
  <si>
    <t>PFG8_2_0376</t>
  </si>
  <si>
    <t>Клочко Людмила Миколаївна</t>
  </si>
  <si>
    <t>PFG8_2_0377</t>
  </si>
  <si>
    <t>Кметь Галина Михайлівна</t>
  </si>
  <si>
    <t>PFG8_2_0378</t>
  </si>
  <si>
    <t>Кобеляцька Настасія Сергіївна</t>
  </si>
  <si>
    <t>PFG8_2_0379</t>
  </si>
  <si>
    <t>Ковалевський Артем Вікторович</t>
  </si>
  <si>
    <t>PFG8_2_0380</t>
  </si>
  <si>
    <t>Коваленко Ірина Володимирівна</t>
  </si>
  <si>
    <t>PFG8_2_0381</t>
  </si>
  <si>
    <t>Коваленко Наталія Миколаївна</t>
  </si>
  <si>
    <t>PFG8_2_0382</t>
  </si>
  <si>
    <t>Коваленко Тетяна Андріївна</t>
  </si>
  <si>
    <t>PFG8_2_0383</t>
  </si>
  <si>
    <t>Коваленко Юлія Валеріївна</t>
  </si>
  <si>
    <t>PFG8_2_0384</t>
  </si>
  <si>
    <t>Ковалик Алла Володимирівна</t>
  </si>
  <si>
    <t>PFG8_2_0385</t>
  </si>
  <si>
    <t>Коваль Андрій Миколайович</t>
  </si>
  <si>
    <t>PFG8_2_0386</t>
  </si>
  <si>
    <t>Коваль Людмила Петрівна</t>
  </si>
  <si>
    <t>PFG8_2_0387</t>
  </si>
  <si>
    <t>Ковальська Мар'яна Володимирівна</t>
  </si>
  <si>
    <t>PFG8_2_0388</t>
  </si>
  <si>
    <t>Ковальський Тарас Анатолійович</t>
  </si>
  <si>
    <t>PFG8_2_0389</t>
  </si>
  <si>
    <t>Ковальчук Марія Іванівна</t>
  </si>
  <si>
    <t>PFG8_2_0390</t>
  </si>
  <si>
    <t>Ковальчук Ольга Миколаївна</t>
  </si>
  <si>
    <t>PFG8_2_0391</t>
  </si>
  <si>
    <t>Ковеза Оксана Миколаївна</t>
  </si>
  <si>
    <t>PFG8_2_0392</t>
  </si>
  <si>
    <t>Ковтун Дмитро Володимирович</t>
  </si>
  <si>
    <t>PFG8_2_0393</t>
  </si>
  <si>
    <t>Ковшик Олена Анатоліївна</t>
  </si>
  <si>
    <t>PFG8_2_0394</t>
  </si>
  <si>
    <t>Когут Наталія Володимирівна</t>
  </si>
  <si>
    <t>PFG8_2_0395</t>
  </si>
  <si>
    <t>Кожедуб Олександр Васильович</t>
  </si>
  <si>
    <t>PFG8_2_0396</t>
  </si>
  <si>
    <t>Козак Галина Петрівна</t>
  </si>
  <si>
    <t>PFG8_2_0397</t>
  </si>
  <si>
    <t>Козакевич Майя Миколаївна</t>
  </si>
  <si>
    <t>PFG8_2_0398</t>
  </si>
  <si>
    <t>Козка Вікторія Володимирівна</t>
  </si>
  <si>
    <t>PFG8_2_0399</t>
  </si>
  <si>
    <t>Козоріз Наталія Петрівна</t>
  </si>
  <si>
    <t>PFG8_2_0400</t>
  </si>
  <si>
    <t>Козченко Оксана Анатоліївна</t>
  </si>
  <si>
    <t>PFG8_2_0401</t>
  </si>
  <si>
    <t>Козяр - Кмітевич Ірина Анатоліївна</t>
  </si>
  <si>
    <t>PFG8_2_0402</t>
  </si>
  <si>
    <t>Кокоша Тетяна Миколаївна</t>
  </si>
  <si>
    <t>PFG8_2_0403</t>
  </si>
  <si>
    <t>Колган Тетяна Володимирівна</t>
  </si>
  <si>
    <t>PFG8_2_0404</t>
  </si>
  <si>
    <t>Колеснік Владислав Ігорович</t>
  </si>
  <si>
    <t>PFG8_2_0405</t>
  </si>
  <si>
    <t>Колеснік Дар'я Степанівна</t>
  </si>
  <si>
    <t>PFG8_2_0406</t>
  </si>
  <si>
    <t>Колеснік Світлана Володимирівна</t>
  </si>
  <si>
    <t>PFG8_2_0407</t>
  </si>
  <si>
    <t>Колмогорова Ірина Володимирівна</t>
  </si>
  <si>
    <t>PFG8_2_0408</t>
  </si>
  <si>
    <t>Колотушко Олена Анатоліївна</t>
  </si>
  <si>
    <t>PFG8_2_0409</t>
  </si>
  <si>
    <t>Колупаєва Олена Юріївна</t>
  </si>
  <si>
    <t>PFG8_2_0410</t>
  </si>
  <si>
    <t>Колядич Іванна Миколаївна</t>
  </si>
  <si>
    <t>PFG8_2_0411</t>
  </si>
  <si>
    <t>Комарівська Іванна Іванівна</t>
  </si>
  <si>
    <t>PFG8_2_0412</t>
  </si>
  <si>
    <t>Кондратович Орест Зіновійович</t>
  </si>
  <si>
    <t>PFG8_2_0413</t>
  </si>
  <si>
    <t>Кондратюк Наталія Миколаївна</t>
  </si>
  <si>
    <t>PFG8_2_0414</t>
  </si>
  <si>
    <t>Кондюк Наталія Миколаївна</t>
  </si>
  <si>
    <t>PFG8_2_0415</t>
  </si>
  <si>
    <t>Коноваленко Вікторія Федорівна</t>
  </si>
  <si>
    <t>PFG8_2_0416</t>
  </si>
  <si>
    <t>Коновалова Олена Володимирівна</t>
  </si>
  <si>
    <t>PFG8_2_0417</t>
  </si>
  <si>
    <t>Копанський Руслан Михайлович</t>
  </si>
  <si>
    <t>PFG8_2_0418</t>
  </si>
  <si>
    <t>Копитко Ольга Семенівна</t>
  </si>
  <si>
    <t>PFG8_2_0419</t>
  </si>
  <si>
    <t>Корженівський Віктор Костянтинович</t>
  </si>
  <si>
    <t>PFG8_2_0420</t>
  </si>
  <si>
    <t>Королевич Світлана Василівна</t>
  </si>
  <si>
    <t>PFG8_2_0421</t>
  </si>
  <si>
    <t>Коромислова Алла Георгіївна</t>
  </si>
  <si>
    <t>PFG8_2_0422</t>
  </si>
  <si>
    <t>Корсакова Інна Павлівна</t>
  </si>
  <si>
    <t>PFG8_2_0423</t>
  </si>
  <si>
    <t>Корчинська Олена Іванівна</t>
  </si>
  <si>
    <t>PFG8_2_0424</t>
  </si>
  <si>
    <t>Корягіна Тетяна Вікторівна</t>
  </si>
  <si>
    <t>PFG8_2_0425</t>
  </si>
  <si>
    <t>Косенко Олена Іванівна</t>
  </si>
  <si>
    <t>PFG8_2_0426</t>
  </si>
  <si>
    <t>Костенко Олександр Олександрович</t>
  </si>
  <si>
    <t>PFG8_2_0427</t>
  </si>
  <si>
    <t>Кострікова Олена Олександрівна</t>
  </si>
  <si>
    <t>PFG8_2_0428</t>
  </si>
  <si>
    <t>Косюк Леся Анатоліївна</t>
  </si>
  <si>
    <t>PFG8_2_0429</t>
  </si>
  <si>
    <t>Котляренко Марина Сергіївна</t>
  </si>
  <si>
    <t>PFG8_2_0430</t>
  </si>
  <si>
    <t>Кохановська Оксана Вікторівна</t>
  </si>
  <si>
    <t>PFG8_2_0431</t>
  </si>
  <si>
    <t>Кохно Людмила Сергіївна</t>
  </si>
  <si>
    <t>PFG8_2_0432</t>
  </si>
  <si>
    <t>Кочерган Марія Михайлівна</t>
  </si>
  <si>
    <t>PFG8_2_0433</t>
  </si>
  <si>
    <t>Кошмелюк Надія Степанівна</t>
  </si>
  <si>
    <t>PFG8_2_0434</t>
  </si>
  <si>
    <t>Кравченко Аліна Володимирівна</t>
  </si>
  <si>
    <t>PFG8_2_0435</t>
  </si>
  <si>
    <t>Кравченко Вікторія Олександрівна</t>
  </si>
  <si>
    <t>PFG8_2_0436</t>
  </si>
  <si>
    <t>Кравчук Богдан Андрійович</t>
  </si>
  <si>
    <t>PFG8_2_0437</t>
  </si>
  <si>
    <t>Кравчук Оксана Ярославівна</t>
  </si>
  <si>
    <t>PFG8_2_0438</t>
  </si>
  <si>
    <t>Крапчіна Надія Сергіївна</t>
  </si>
  <si>
    <t>PFG8_2_0439</t>
  </si>
  <si>
    <t>Красиленко Марія Василівна</t>
  </si>
  <si>
    <t>PFG8_2_0440</t>
  </si>
  <si>
    <t>Красножон Тетяна Вікторівна</t>
  </si>
  <si>
    <t>PFG8_2_0441</t>
  </si>
  <si>
    <t>Крат Василь Васильович</t>
  </si>
  <si>
    <t>PFG8_2_0442</t>
  </si>
  <si>
    <t>Крвавич Ірина Зеновіївна</t>
  </si>
  <si>
    <t>PFG8_2_0443</t>
  </si>
  <si>
    <t>Кресан Жанна Володимирівна</t>
  </si>
  <si>
    <t>PFG8_2_0444</t>
  </si>
  <si>
    <t>Кривда Олена Євгеніївна</t>
  </si>
  <si>
    <t>PFG8_2_0445</t>
  </si>
  <si>
    <t>Кривошап Наталія Олексіївна</t>
  </si>
  <si>
    <t>PFG8_2_0446</t>
  </si>
  <si>
    <t>Кривошея Людмила Леонідівна</t>
  </si>
  <si>
    <t>PFG8_2_0447</t>
  </si>
  <si>
    <t>Крикавська Валентина Сергіївна</t>
  </si>
  <si>
    <t>PFG8_2_0448</t>
  </si>
  <si>
    <t>Крикля Валентина Вікторівна</t>
  </si>
  <si>
    <t>PFG8_2_0449</t>
  </si>
  <si>
    <t>Крилова Олена Валерʼянівна</t>
  </si>
  <si>
    <t>PFG8_2_0450</t>
  </si>
  <si>
    <t>Криничанський Василь Вікторович</t>
  </si>
  <si>
    <t>PFG8_2_0451</t>
  </si>
  <si>
    <t>Крицька Яна Вікторівна</t>
  </si>
  <si>
    <t>PFG8_2_0452</t>
  </si>
  <si>
    <t>Крищук Лілія Йосипівна</t>
  </si>
  <si>
    <t>PFG8_2_0453</t>
  </si>
  <si>
    <t>Круль Тамара Антонівна</t>
  </si>
  <si>
    <t>PFG8_2_0454</t>
  </si>
  <si>
    <t>Крушинська Вікторія Анатоліївна</t>
  </si>
  <si>
    <t>PFG8_2_0455</t>
  </si>
  <si>
    <t>Крюкова Наталія Олександрівна</t>
  </si>
  <si>
    <t>PFG8_2_0456</t>
  </si>
  <si>
    <t>Крюкова Ольга Анатоліївна</t>
  </si>
  <si>
    <t>PFG8_2_0457</t>
  </si>
  <si>
    <t>Кубишева Зоя Філаретівна</t>
  </si>
  <si>
    <t>PFG8_2_0458</t>
  </si>
  <si>
    <t>Кулініч Дарія Віталіївна</t>
  </si>
  <si>
    <t>PFG8_2_0459</t>
  </si>
  <si>
    <t>Куліш Галина Богданівна</t>
  </si>
  <si>
    <t>PFG8_2_0460</t>
  </si>
  <si>
    <t>Куліш Наталія Іванівна</t>
  </si>
  <si>
    <t>PFG8_2_0461</t>
  </si>
  <si>
    <t>Кулішова Олена Миколаївна</t>
  </si>
  <si>
    <t>PFG8_2_0462</t>
  </si>
  <si>
    <t>Кульчак Леся Іванівна</t>
  </si>
  <si>
    <t>PFG8_2_0463</t>
  </si>
  <si>
    <t>Кульчицька Антоніна Євгенівна</t>
  </si>
  <si>
    <t>PFG8_2_0464</t>
  </si>
  <si>
    <t>Кумець Юлія Василівна</t>
  </si>
  <si>
    <t>PFG8_2_0465</t>
  </si>
  <si>
    <t>Купрієнко Марія Миколаївна</t>
  </si>
  <si>
    <t>PFG8_2_0466</t>
  </si>
  <si>
    <t>Купріянчук Марія Володимирівна</t>
  </si>
  <si>
    <t>PFG8_2_0467</t>
  </si>
  <si>
    <t>Купченко Надія Анатоліївна</t>
  </si>
  <si>
    <t>PFG8_2_0468</t>
  </si>
  <si>
    <t>Курганова Ірина Михайлівна</t>
  </si>
  <si>
    <t>PFG8_2_0469</t>
  </si>
  <si>
    <t>Курченко Тетяна Сергіївна</t>
  </si>
  <si>
    <t>PFG8_2_0470</t>
  </si>
  <si>
    <t>Курята Валентина Вікторівна</t>
  </si>
  <si>
    <t>PFG8_2_0471</t>
  </si>
  <si>
    <t>Кусакова Юлія Олександрівна</t>
  </si>
  <si>
    <t>PFG8_2_0472</t>
  </si>
  <si>
    <t>Куськів Іванна Михайлівна</t>
  </si>
  <si>
    <t>PFG8_2_0473</t>
  </si>
  <si>
    <t>Кутинець Сергій Григорович</t>
  </si>
  <si>
    <t>PFG8_2_0474</t>
  </si>
  <si>
    <t>Кучарська Ольга Іванівна</t>
  </si>
  <si>
    <t>PFG8_2_0475</t>
  </si>
  <si>
    <t>Кучеренко Віра Миколаївна</t>
  </si>
  <si>
    <t>PFG8_2_0476</t>
  </si>
  <si>
    <t>Кучеренко Владислав Леонідович</t>
  </si>
  <si>
    <t>PFG8_2_0477</t>
  </si>
  <si>
    <t>Кучеренко Олена Володимирівна</t>
  </si>
  <si>
    <t>PFG8_2_0478</t>
  </si>
  <si>
    <t>Кучерява Валентина Михайлівна</t>
  </si>
  <si>
    <t>PFG8_2_0479</t>
  </si>
  <si>
    <t>Кушко Ірина Олександрівна</t>
  </si>
  <si>
    <t>PFG8_2_0480</t>
  </si>
  <si>
    <t>Кушнір Галина Андріївна</t>
  </si>
  <si>
    <t>PFG8_2_0481</t>
  </si>
  <si>
    <t>Кушніренко Наталя Петрівна</t>
  </si>
  <si>
    <t>PFG8_2_0482</t>
  </si>
  <si>
    <t>Кушнірюк Марія Василівна</t>
  </si>
  <si>
    <t>PFG8_2_0483</t>
  </si>
  <si>
    <t>Лабазова Тетяна Олександрівна</t>
  </si>
  <si>
    <t>PFG8_2_0484</t>
  </si>
  <si>
    <t>Лавицька Анастасія Миколаївна</t>
  </si>
  <si>
    <t>PFG8_2_0485</t>
  </si>
  <si>
    <t>Лавренко Людмила Григорівна</t>
  </si>
  <si>
    <t>PFG8_2_0486</t>
  </si>
  <si>
    <t>Лавренюк Лариса Олексіївна</t>
  </si>
  <si>
    <t>PFG8_2_0487</t>
  </si>
  <si>
    <t>Лагода Лариса Василівна</t>
  </si>
  <si>
    <t>PFG8_2_0488</t>
  </si>
  <si>
    <t>Лазаренко Ольга Вікторівна</t>
  </si>
  <si>
    <t>PFG8_2_0489</t>
  </si>
  <si>
    <t>Лазарович Оксана Дмитрівна</t>
  </si>
  <si>
    <t>PFG8_2_0490</t>
  </si>
  <si>
    <t>Лазарович Світлана Кімівна</t>
  </si>
  <si>
    <t>PFG8_2_0491</t>
  </si>
  <si>
    <t>Лазарчук Алла Володимирівна</t>
  </si>
  <si>
    <t>PFG8_2_0492</t>
  </si>
  <si>
    <t>Лалакулич Марина Михайлівна</t>
  </si>
  <si>
    <t>PFG8_2_0493</t>
  </si>
  <si>
    <t>Лампіко Іванна Михайлівна</t>
  </si>
  <si>
    <t>PFG8_2_0494</t>
  </si>
  <si>
    <t>Латюк Юлія Вікторівна</t>
  </si>
  <si>
    <t>PFG8_2_0495</t>
  </si>
  <si>
    <t>Лебеденко Світлана Сергіївна</t>
  </si>
  <si>
    <t>PFG8_2_0496</t>
  </si>
  <si>
    <t>Лебединець Ірина Сергіївна</t>
  </si>
  <si>
    <t>PFG8_2_0497</t>
  </si>
  <si>
    <t>Левицька Оксана Василівна</t>
  </si>
  <si>
    <t>PFG8_2_0498</t>
  </si>
  <si>
    <t>Левчук Оксана Олександрівна</t>
  </si>
  <si>
    <t>PFG8_2_0499</t>
  </si>
  <si>
    <t>Левшина Ольга Іванівна</t>
  </si>
  <si>
    <t>PFG8_2_0500</t>
  </si>
  <si>
    <t>Легка Оксана Василівна</t>
  </si>
  <si>
    <t>PFG8_2_0501</t>
  </si>
  <si>
    <t>Леденчук Любов Сергіївна</t>
  </si>
  <si>
    <t>PFG8_2_0502</t>
  </si>
  <si>
    <t>Лелякова Тетяна Петрівна</t>
  </si>
  <si>
    <t>PFG8_2_0503</t>
  </si>
  <si>
    <t>Лемішко Олена Олександрівна</t>
  </si>
  <si>
    <t>PFG8_2_0504</t>
  </si>
  <si>
    <t>Леоненко Юлія Григорівна</t>
  </si>
  <si>
    <t>PFG8_2_0505</t>
  </si>
  <si>
    <t>Лепеха Тетяна Петрівна</t>
  </si>
  <si>
    <t>PFG8_2_0506</t>
  </si>
  <si>
    <t>ЛЕСЮК Тетяна Василівна</t>
  </si>
  <si>
    <t>PFG8_2_0507</t>
  </si>
  <si>
    <t>Лийза Катерина Михайлівна</t>
  </si>
  <si>
    <t>PFG8_2_0508</t>
  </si>
  <si>
    <t>Лисенко Юлія Вікторівна</t>
  </si>
  <si>
    <t>PFG8_2_0509</t>
  </si>
  <si>
    <t>Лисогоря Наталя Миколаївна</t>
  </si>
  <si>
    <t>PFG8_2_0510</t>
  </si>
  <si>
    <t>Лисюк Володимир Савович</t>
  </si>
  <si>
    <t>PFG8_2_0511</t>
  </si>
  <si>
    <t>Лисюк Олександр Васильович</t>
  </si>
  <si>
    <t>PFG8_2_0512</t>
  </si>
  <si>
    <t>Литвиненко Анатолій Іванович</t>
  </si>
  <si>
    <t>PFG8_2_0513</t>
  </si>
  <si>
    <t>Литвиненко Наталія Миколаївна</t>
  </si>
  <si>
    <t>PFG8_2_0514</t>
  </si>
  <si>
    <t>Лівінцева Наталя Іванівна</t>
  </si>
  <si>
    <t>PFG8_2_0515</t>
  </si>
  <si>
    <t>Лінкевич Ольга Федорівна</t>
  </si>
  <si>
    <t>PFG8_2_0516</t>
  </si>
  <si>
    <t>Лісова Надія Василівна</t>
  </si>
  <si>
    <t>PFG8_2_0517</t>
  </si>
  <si>
    <t>Лісовська Валентина Валеріївна</t>
  </si>
  <si>
    <t>PFG8_2_0518</t>
  </si>
  <si>
    <t>Лісовська Наталія Романівна</t>
  </si>
  <si>
    <t>PFG8_2_0519</t>
  </si>
  <si>
    <t>Літвінова Ксенія Олександрівна</t>
  </si>
  <si>
    <t>PFG8_2_0520</t>
  </si>
  <si>
    <t>Літинський В'ячеслав Валерійович</t>
  </si>
  <si>
    <t>PFG8_2_0521</t>
  </si>
  <si>
    <t>Лобода Ганна Миколаївна</t>
  </si>
  <si>
    <t>PFG8_2_0522</t>
  </si>
  <si>
    <t>Лоза Сергій Васильович</t>
  </si>
  <si>
    <t>PFG8_2_0523</t>
  </si>
  <si>
    <t>Лозинська Галина Романівна</t>
  </si>
  <si>
    <t>PFG8_2_0524</t>
  </si>
  <si>
    <t>Лозинська Наталія Купріянівна</t>
  </si>
  <si>
    <t>PFG8_2_0525</t>
  </si>
  <si>
    <t>Лозіна Ірина Анатоліївна</t>
  </si>
  <si>
    <t>PFG8_2_0526</t>
  </si>
  <si>
    <t>Лозова Катерина Сергіївна</t>
  </si>
  <si>
    <t>PFG8_2_0527</t>
  </si>
  <si>
    <t>Ломако Оксана Іванівна</t>
  </si>
  <si>
    <t>PFG8_2_0528</t>
  </si>
  <si>
    <t>Лопащук Любов Миколаївна</t>
  </si>
  <si>
    <t>PFG8_2_0529</t>
  </si>
  <si>
    <t>Лохвинська Оксана Петрівна</t>
  </si>
  <si>
    <t>PFG8_2_0530</t>
  </si>
  <si>
    <t>Луговська Наталія Богданівна</t>
  </si>
  <si>
    <t>PFG8_2_0531</t>
  </si>
  <si>
    <t>Лужний Олександр Васильович</t>
  </si>
  <si>
    <t>PFG8_2_0532</t>
  </si>
  <si>
    <t>Лукаш Наталія Дмитрівна</t>
  </si>
  <si>
    <t>PFG8_2_0533</t>
  </si>
  <si>
    <t>Лукіянішена Діана Ігорівна</t>
  </si>
  <si>
    <t>PFG8_2_0534</t>
  </si>
  <si>
    <t>Лукіянчук Наталія Павлівна</t>
  </si>
  <si>
    <t>PFG8_2_0535</t>
  </si>
  <si>
    <t>Лук'янова Катерина Юріївна</t>
  </si>
  <si>
    <t>PFG8_2_0536</t>
  </si>
  <si>
    <t>Луцик Оксана Василівна</t>
  </si>
  <si>
    <t>PFG8_2_0537</t>
  </si>
  <si>
    <t>Луцкіна Ірина В'ячеславівна</t>
  </si>
  <si>
    <t>PFG8_2_0538</t>
  </si>
  <si>
    <t>Лучик Галина Миколаївна</t>
  </si>
  <si>
    <t>PFG8_2_0539</t>
  </si>
  <si>
    <t>Любежаніна Руслана Василівна</t>
  </si>
  <si>
    <t>PFG8_2_0540</t>
  </si>
  <si>
    <t>Ляхівненко Людмила Володимирівна</t>
  </si>
  <si>
    <t>PFG8_2_0541</t>
  </si>
  <si>
    <t>Ляшук Людмила Григорівна</t>
  </si>
  <si>
    <t>PFG8_2_0542</t>
  </si>
  <si>
    <t>Мазина Ігор Васильович</t>
  </si>
  <si>
    <t>PFG8_2_0543</t>
  </si>
  <si>
    <t>Мазурова Наталія Олександрівна</t>
  </si>
  <si>
    <t>PFG8_2_0544</t>
  </si>
  <si>
    <t>Маїк Оксана Володимирівна</t>
  </si>
  <si>
    <t>PFG8_2_0545</t>
  </si>
  <si>
    <t>Майдаченко-Зюзіна Ольга Миколаївна</t>
  </si>
  <si>
    <t>PFG8_2_0546</t>
  </si>
  <si>
    <t>Майдюк Ірина Сергіївна</t>
  </si>
  <si>
    <t>PFG8_2_0547</t>
  </si>
  <si>
    <t>Майорський Вячеслав Віталійович</t>
  </si>
  <si>
    <t>PFG8_2_0548</t>
  </si>
  <si>
    <t>Майстренко Дар'я Володимирівна</t>
  </si>
  <si>
    <t>PFG8_2_0549</t>
  </si>
  <si>
    <t>Майсюк Наталія Олександрівна</t>
  </si>
  <si>
    <t>PFG8_2_0550</t>
  </si>
  <si>
    <t>Макар Юлія Михайлівна</t>
  </si>
  <si>
    <t>PFG8_2_0551</t>
  </si>
  <si>
    <t>Макаренко Софія Юріївна</t>
  </si>
  <si>
    <t>PFG8_2_0552</t>
  </si>
  <si>
    <t>Маковій Людмила Василівна</t>
  </si>
  <si>
    <t>PFG8_2_0553</t>
  </si>
  <si>
    <t>Максименко Наталія Сергіївна</t>
  </si>
  <si>
    <t>PFG8_2_0554</t>
  </si>
  <si>
    <t>Максименко Світлана Миколаївна</t>
  </si>
  <si>
    <t>PFG8_2_0555</t>
  </si>
  <si>
    <t>Максимова Рімма Олександрівна</t>
  </si>
  <si>
    <t>PFG8_2_0556</t>
  </si>
  <si>
    <t>Маланчук Марія Василівна</t>
  </si>
  <si>
    <t>PFG8_2_0557</t>
  </si>
  <si>
    <t>Малець Людмила Іванівна</t>
  </si>
  <si>
    <t>PFG8_2_0558</t>
  </si>
  <si>
    <t>Малєєва Інна В'ячеславівна</t>
  </si>
  <si>
    <t>PFG8_2_0559</t>
  </si>
  <si>
    <t>Малий Юрій Сергійович</t>
  </si>
  <si>
    <t>PFG8_2_0560</t>
  </si>
  <si>
    <t>Малиновська Валентина Степанівна</t>
  </si>
  <si>
    <t>PFG8_2_0561</t>
  </si>
  <si>
    <t>Маначинський Анатолій Володимирович</t>
  </si>
  <si>
    <t>PFG8_2_0562</t>
  </si>
  <si>
    <t>Мантуленко Світлана Вікторівна</t>
  </si>
  <si>
    <t>PFG8_2_0563</t>
  </si>
  <si>
    <t>Мараховська Тетяна Анатоліївна</t>
  </si>
  <si>
    <t>PFG8_2_0564</t>
  </si>
  <si>
    <t>Маринчук Любов Іванівна</t>
  </si>
  <si>
    <t>PFG8_2_0565</t>
  </si>
  <si>
    <t>Маркушин В'ячеслав Вікторович</t>
  </si>
  <si>
    <t>PFG8_2_0566</t>
  </si>
  <si>
    <t>Мартин Ярослав Степанович</t>
  </si>
  <si>
    <t>PFG8_2_0567</t>
  </si>
  <si>
    <t>Мартиник Тетяна Вікторівна</t>
  </si>
  <si>
    <t>PFG8_2_0568</t>
  </si>
  <si>
    <t>Мартинюк Оксана Володимирівна</t>
  </si>
  <si>
    <t>PFG8_2_0569</t>
  </si>
  <si>
    <t>Маруш Сергій Володимирович</t>
  </si>
  <si>
    <t>PFG8_2_0570</t>
  </si>
  <si>
    <t>Марченко Ірина Олександрівна</t>
  </si>
  <si>
    <t>PFG8_2_0571</t>
  </si>
  <si>
    <t>Марченко Ольга Анатоліївна</t>
  </si>
  <si>
    <t>PFG8_2_0572</t>
  </si>
  <si>
    <t>Марчишина Тетяна Михайлівна</t>
  </si>
  <si>
    <t>PFG8_2_0573</t>
  </si>
  <si>
    <t>Марчук Інна Вікторівна</t>
  </si>
  <si>
    <t>PFG8_2_0574</t>
  </si>
  <si>
    <t>Матвієнко Ольга Миколаївна</t>
  </si>
  <si>
    <t>PFG8_2_0575</t>
  </si>
  <si>
    <t>Матвіюк Інна Анатоліївна</t>
  </si>
  <si>
    <t>PFG8_2_0576</t>
  </si>
  <si>
    <t>Матяж Наталія Олексіївна</t>
  </si>
  <si>
    <t>PFG8_2_0577</t>
  </si>
  <si>
    <t>Мацко Галина Миколаївна</t>
  </si>
  <si>
    <t>PFG8_2_0578</t>
  </si>
  <si>
    <t>Мацькова Наталія Михайлівна</t>
  </si>
  <si>
    <t>PFG8_2_0579</t>
  </si>
  <si>
    <t>Медведєва Оксана Леонідівна</t>
  </si>
  <si>
    <t>PFG8_2_0580</t>
  </si>
  <si>
    <t>Медвідь Вікторія Валентинівна</t>
  </si>
  <si>
    <t>PFG8_2_0581</t>
  </si>
  <si>
    <t>Мельник Галина Володимирівна</t>
  </si>
  <si>
    <t>PFG8_2_0582</t>
  </si>
  <si>
    <t>Мельник Любов Василівна</t>
  </si>
  <si>
    <t>PFG8_2_0583</t>
  </si>
  <si>
    <t>Мельник -Мірзоян Арміне Лаврентіївна</t>
  </si>
  <si>
    <t>PFG8_2_0584</t>
  </si>
  <si>
    <t>Мельник Олена Валентинівна</t>
  </si>
  <si>
    <t>PFG8_2_0585</t>
  </si>
  <si>
    <t>Мельник Тетяна Валеріївна</t>
  </si>
  <si>
    <t>PFG8_2_0586</t>
  </si>
  <si>
    <t>Мельник Уляна Станіславівна</t>
  </si>
  <si>
    <t>PFG8_2_0587</t>
  </si>
  <si>
    <t>Мельниченко Марина Василівна</t>
  </si>
  <si>
    <t>PFG8_2_0588</t>
  </si>
  <si>
    <t>Мельниченко Оксана Анатоліївна</t>
  </si>
  <si>
    <t>PFG8_2_0589</t>
  </si>
  <si>
    <t>Мельниченко Ольга Володимирівна</t>
  </si>
  <si>
    <t>PFG8_2_0590</t>
  </si>
  <si>
    <t>Мельниченко Тетяна Володимирівна</t>
  </si>
  <si>
    <t>PFG8_2_0591</t>
  </si>
  <si>
    <t>Мельничук Дарія Олександрівна</t>
  </si>
  <si>
    <t>PFG8_2_0592</t>
  </si>
  <si>
    <t>Мельничук Роман Вікторович</t>
  </si>
  <si>
    <t>PFG8_2_0593</t>
  </si>
  <si>
    <t>Мерзлякова Наталія Вікторівна</t>
  </si>
  <si>
    <t>PFG8_2_0594</t>
  </si>
  <si>
    <t>Мигловець Олександра Володимирівна</t>
  </si>
  <si>
    <t>PFG8_2_0595</t>
  </si>
  <si>
    <t>Микитин Ірина Миколаївна</t>
  </si>
  <si>
    <t>PFG8_2_0596</t>
  </si>
  <si>
    <t>Микитчик Олександр Миколайович</t>
  </si>
  <si>
    <t>PFG8_2_0597</t>
  </si>
  <si>
    <t>Мильченко Олександр Миколайович</t>
  </si>
  <si>
    <t>PFG8_2_0598</t>
  </si>
  <si>
    <t>Миркало Анастасія Володимирівна</t>
  </si>
  <si>
    <t>PFG8_2_0599</t>
  </si>
  <si>
    <t>Мирлян Ігор Ігорович</t>
  </si>
  <si>
    <t>PFG8_2_0600</t>
  </si>
  <si>
    <t>Мирна Вікторія Вікторівна</t>
  </si>
  <si>
    <t>PFG8_2_0601</t>
  </si>
  <si>
    <t>Мироненко Валентина Сергіївна</t>
  </si>
  <si>
    <t>PFG8_2_0602</t>
  </si>
  <si>
    <t>Мисливець Володимир Васильович</t>
  </si>
  <si>
    <t>PFG8_2_0603</t>
  </si>
  <si>
    <t>Михайленко Оксана Петрівна</t>
  </si>
  <si>
    <t>PFG8_2_0604</t>
  </si>
  <si>
    <t>Михайленко Олена Вікторівна</t>
  </si>
  <si>
    <t>PFG8_2_0605</t>
  </si>
  <si>
    <t>Михайлов Олександр Володимирович</t>
  </si>
  <si>
    <t>PFG8_2_0606</t>
  </si>
  <si>
    <t>Михайлова Наталія Анатоліївна</t>
  </si>
  <si>
    <t>PFG8_2_0607</t>
  </si>
  <si>
    <t>Михайлюк Наталія Григорівна</t>
  </si>
  <si>
    <t>PFG8_2_0608</t>
  </si>
  <si>
    <t>Мілько-Бутовська Людмила Андріївна</t>
  </si>
  <si>
    <t>PFG8_2_0609</t>
  </si>
  <si>
    <t>Мільчаковська Катерина Володимирівна</t>
  </si>
  <si>
    <t>PFG8_2_0610</t>
  </si>
  <si>
    <t>Мінінкова Світлана Василівна</t>
  </si>
  <si>
    <t>PFG8_2_0611</t>
  </si>
  <si>
    <t>Мірошниченко Зоя Михайлівна</t>
  </si>
  <si>
    <t>PFG8_2_0612</t>
  </si>
  <si>
    <t>Міхєєва Наталія Вікторівна</t>
  </si>
  <si>
    <t>PFG8_2_0613</t>
  </si>
  <si>
    <t>Можар Валентина Миколаївна</t>
  </si>
  <si>
    <t>PFG8_2_0614</t>
  </si>
  <si>
    <t>Можарівська Ганна Євгенівна</t>
  </si>
  <si>
    <t>PFG8_2_0615</t>
  </si>
  <si>
    <t>Молодиченко Катерина Дмитрівна</t>
  </si>
  <si>
    <t>PFG8_2_0616</t>
  </si>
  <si>
    <t>Молчанова Марія Олександрівна</t>
  </si>
  <si>
    <t>PFG8_2_0617</t>
  </si>
  <si>
    <t>Монастирецька Зоряна Павлівна</t>
  </si>
  <si>
    <t>PFG8_2_0618</t>
  </si>
  <si>
    <t>Мороз Галина Іванівна</t>
  </si>
  <si>
    <t>PFG8_2_0619</t>
  </si>
  <si>
    <t>Морозова Ірина Петрівна</t>
  </si>
  <si>
    <t>PFG8_2_0620</t>
  </si>
  <si>
    <t xml:space="preserve">Москаленко Яна Юріївна </t>
  </si>
  <si>
    <t>PFG8_2_0621</t>
  </si>
  <si>
    <t>Москалюк Світлана Василівна</t>
  </si>
  <si>
    <t>PFG8_2_0622</t>
  </si>
  <si>
    <t>Мостова Альона Станіславівна</t>
  </si>
  <si>
    <t>PFG8_2_0623</t>
  </si>
  <si>
    <t>Мотричко Галина Олексіївна</t>
  </si>
  <si>
    <t>PFG8_2_0624</t>
  </si>
  <si>
    <t>Мошенська Наталія Валеріївна</t>
  </si>
  <si>
    <t>PFG8_2_0625</t>
  </si>
  <si>
    <t>Мудрей Інна Степанівна</t>
  </si>
  <si>
    <t>PFG8_2_0626</t>
  </si>
  <si>
    <t>Музика Неля Петрівна</t>
  </si>
  <si>
    <t>PFG8_2_0627</t>
  </si>
  <si>
    <t>Мурей Лариса Володимирівна</t>
  </si>
  <si>
    <t>PFG8_2_0628</t>
  </si>
  <si>
    <t>Мушинська Ганна Ярославівна</t>
  </si>
  <si>
    <t>PFG8_2_0629</t>
  </si>
  <si>
    <t>Мягкоход Лариса Миколаївна</t>
  </si>
  <si>
    <t>PFG8_2_0630</t>
  </si>
  <si>
    <t>Мяло Світлана Олексіївна</t>
  </si>
  <si>
    <t>PFG8_2_0631</t>
  </si>
  <si>
    <t>Навроцька Оксана Іванівна</t>
  </si>
  <si>
    <t>PFG8_2_0632</t>
  </si>
  <si>
    <t>Назаренко Валентина Олексіївна</t>
  </si>
  <si>
    <t>PFG8_2_0633</t>
  </si>
  <si>
    <t>Назарець Богданна Тарасівна</t>
  </si>
  <si>
    <t>PFG8_2_0634</t>
  </si>
  <si>
    <t>Накрапас Вікторія Олегівна</t>
  </si>
  <si>
    <t>PFG8_2_0635</t>
  </si>
  <si>
    <t>Народницький Євген Генадійович</t>
  </si>
  <si>
    <t>PFG8_2_0636</t>
  </si>
  <si>
    <t>Нартова Тетяна Романівна</t>
  </si>
  <si>
    <t>PFG8_2_0637</t>
  </si>
  <si>
    <t>Науменко Ірина Анатоліївна</t>
  </si>
  <si>
    <t>PFG8_2_0638</t>
  </si>
  <si>
    <t>Невмивана Людмила Костянтинівна</t>
  </si>
  <si>
    <t>PFG8_2_0639</t>
  </si>
  <si>
    <t>Негуляєва Марина Анатоліївна</t>
  </si>
  <si>
    <t>PFG8_2_0640</t>
  </si>
  <si>
    <t>Недря Ірина Анатоліївна</t>
  </si>
  <si>
    <t>PFG8_2_0641</t>
  </si>
  <si>
    <t>Немятова Тетяна Вікторівна</t>
  </si>
  <si>
    <t>PFG8_2_0642</t>
  </si>
  <si>
    <t>Непокрита Світлана Андріївна</t>
  </si>
  <si>
    <t>PFG8_2_0643</t>
  </si>
  <si>
    <t>Нестерчук Марія Василівна</t>
  </si>
  <si>
    <t>PFG8_2_0644</t>
  </si>
  <si>
    <t>Нетовканна Світлана Олександрівна</t>
  </si>
  <si>
    <t>PFG8_2_0645</t>
  </si>
  <si>
    <t>Нечитайло Наталія Петрівна</t>
  </si>
  <si>
    <t>PFG8_2_0646</t>
  </si>
  <si>
    <t>Нечитовський Костянтин Вікторович</t>
  </si>
  <si>
    <t>PFG8_2_0647</t>
  </si>
  <si>
    <t>Нєшкова Алла Миколаївна</t>
  </si>
  <si>
    <t>PFG8_2_0648</t>
  </si>
  <si>
    <t>Никитюк Тетяна Володимирівна</t>
  </si>
  <si>
    <t>PFG8_2_0649</t>
  </si>
  <si>
    <t>Никоненко Олександр Володимирович</t>
  </si>
  <si>
    <t>PFG8_2_0650</t>
  </si>
  <si>
    <t>Никончук Наталя Дмитрівна</t>
  </si>
  <si>
    <t>PFG8_2_0651</t>
  </si>
  <si>
    <t>Никорич Мар'яна Павлівна</t>
  </si>
  <si>
    <t>PFG8_2_0652</t>
  </si>
  <si>
    <t>Никорович Лариса Михайлівна</t>
  </si>
  <si>
    <t>PFG8_2_0653</t>
  </si>
  <si>
    <t>Ніжельський Дмитро Вадимович</t>
  </si>
  <si>
    <t>PFG8_2_0654</t>
  </si>
  <si>
    <t>Нікітіна Тетяна Володимирівна</t>
  </si>
  <si>
    <t>PFG8_2_0655</t>
  </si>
  <si>
    <t>Ніколаєва Ольга Миколаївна</t>
  </si>
  <si>
    <t>PFG8_2_0656</t>
  </si>
  <si>
    <t>Ніколюк Ганна Валеріївна</t>
  </si>
  <si>
    <t>PFG8_2_0657</t>
  </si>
  <si>
    <t>Новак Володимир Миколайович</t>
  </si>
  <si>
    <t>PFG8_2_0658</t>
  </si>
  <si>
    <t>Новгородська Крістіна Олександрівна</t>
  </si>
  <si>
    <t>PFG8_2_0659</t>
  </si>
  <si>
    <t>Новосад Оксана Володимирівна</t>
  </si>
  <si>
    <t>PFG8_2_0660</t>
  </si>
  <si>
    <t>Новосад Олена Василівна</t>
  </si>
  <si>
    <t>PFG8_2_0661</t>
  </si>
  <si>
    <t>Носик Дар'я Олегівна</t>
  </si>
  <si>
    <t>PFG8_2_0662</t>
  </si>
  <si>
    <t>Носкіна Наталя Михайлівна</t>
  </si>
  <si>
    <t>PFG8_2_0663</t>
  </si>
  <si>
    <t>Нужа Юлія Павлівна</t>
  </si>
  <si>
    <t>PFG8_2_0664</t>
  </si>
  <si>
    <t>Обриньба Наталія Леонідівна</t>
  </si>
  <si>
    <t>PFG8_2_0665</t>
  </si>
  <si>
    <t>Оверчук Анатолій Петрович</t>
  </si>
  <si>
    <t>PFG8_2_0666</t>
  </si>
  <si>
    <t>Овсянникова Валентина Григорівна</t>
  </si>
  <si>
    <t>PFG8_2_0667</t>
  </si>
  <si>
    <t>Овчаренко Неля Петрівна</t>
  </si>
  <si>
    <t>PFG8_2_0668</t>
  </si>
  <si>
    <t>Одновалова Наталія Вікторівна</t>
  </si>
  <si>
    <t>PFG8_2_0669</t>
  </si>
  <si>
    <t>Однорог Леся Дмитрівна</t>
  </si>
  <si>
    <t>PFG8_2_0670</t>
  </si>
  <si>
    <t>Олексійчук Олександра Вікторівна</t>
  </si>
  <si>
    <t>PFG8_2_0671</t>
  </si>
  <si>
    <t>Олексюк Оксана Михайлівна</t>
  </si>
  <si>
    <t>PFG8_2_0672</t>
  </si>
  <si>
    <t>Олефір Анатолій Іванович</t>
  </si>
  <si>
    <t>PFG8_2_0673</t>
  </si>
  <si>
    <t>Олех Анатолій Петрович</t>
  </si>
  <si>
    <t>PFG8_2_0674</t>
  </si>
  <si>
    <t>Олешко Галина Володимирівна</t>
  </si>
  <si>
    <t>PFG8_2_0675</t>
  </si>
  <si>
    <t>Олійник Наталія Олегівна</t>
  </si>
  <si>
    <t>PFG8_2_0676</t>
  </si>
  <si>
    <t>Олійник Олена Миколаївна</t>
  </si>
  <si>
    <t>PFG8_2_0677</t>
  </si>
  <si>
    <t>Олійник-Галенко Дарʼя Сергіївна</t>
  </si>
  <si>
    <t>PFG8_2_0678</t>
  </si>
  <si>
    <t>Оліяр Валентина Іванівна</t>
  </si>
  <si>
    <t>PFG8_2_0679</t>
  </si>
  <si>
    <t>Ольферт Олена Григорівна</t>
  </si>
  <si>
    <t>PFG8_2_0680</t>
  </si>
  <si>
    <t>Ольхова Оксана Григорівна</t>
  </si>
  <si>
    <t>PFG8_2_0681</t>
  </si>
  <si>
    <t>Омельчук Наталія Василівна</t>
  </si>
  <si>
    <t>PFG8_2_0682</t>
  </si>
  <si>
    <t>Оніщук Олена Валеріївна</t>
  </si>
  <si>
    <t>PFG8_2_0683</t>
  </si>
  <si>
    <t>Орлова-Кас'яненко Олександра Олександрівна</t>
  </si>
  <si>
    <t>PFG8_2_0684</t>
  </si>
  <si>
    <t>Орловська Тетяна Вікторівна</t>
  </si>
  <si>
    <t>PFG8_2_0685</t>
  </si>
  <si>
    <t>Ослюк Леся Вікторівна</t>
  </si>
  <si>
    <t>PFG8_2_0686</t>
  </si>
  <si>
    <t>Остаповець Марія Леонідівна</t>
  </si>
  <si>
    <t>PFG8_2_0687</t>
  </si>
  <si>
    <t>Охова Оксана Федорівна</t>
  </si>
  <si>
    <t>PFG8_2_0688</t>
  </si>
  <si>
    <t>Охоча Вікторія Григоріївна</t>
  </si>
  <si>
    <t>PFG8_2_0689</t>
  </si>
  <si>
    <t>Павленко Наталія Володимирівна</t>
  </si>
  <si>
    <t>PFG8_2_0690</t>
  </si>
  <si>
    <t>Павлик Світлана Віталіївна</t>
  </si>
  <si>
    <t>PFG8_2_0691</t>
  </si>
  <si>
    <t>Павликівська Наталія Валентинівна</t>
  </si>
  <si>
    <t>PFG8_2_0692</t>
  </si>
  <si>
    <t>Павлиш Ольга Миколаївна</t>
  </si>
  <si>
    <t>PFG8_2_0693</t>
  </si>
  <si>
    <t>Павлів Олена Миколаївна</t>
  </si>
  <si>
    <t>PFG8_2_0694</t>
  </si>
  <si>
    <t>Павлова Наталія Олександрівна</t>
  </si>
  <si>
    <t>PFG8_2_0695</t>
  </si>
  <si>
    <t>Павлова Ольга Олександрівна</t>
  </si>
  <si>
    <t>PFG8_2_0696</t>
  </si>
  <si>
    <t>Падалка Любов Миколаївна</t>
  </si>
  <si>
    <t>PFG8_2_0697</t>
  </si>
  <si>
    <t>Паламарчук Тетяна Анатоліївна</t>
  </si>
  <si>
    <t>PFG8_2_0698</t>
  </si>
  <si>
    <t>Панасенко Вікторія Володимирівна</t>
  </si>
  <si>
    <t>PFG8_2_0699</t>
  </si>
  <si>
    <t>Панасюк Олена Олександрівна</t>
  </si>
  <si>
    <t>PFG8_2_0700</t>
  </si>
  <si>
    <t>Пантелеєва Світлана Олегівна</t>
  </si>
  <si>
    <t>PFG8_2_0701</t>
  </si>
  <si>
    <t>Панчук Руслана Михайлівна</t>
  </si>
  <si>
    <t>PFG8_2_0702</t>
  </si>
  <si>
    <t>Париляк Наталія Богданівна</t>
  </si>
  <si>
    <t>PFG8_2_0703</t>
  </si>
  <si>
    <t>Пармакова Людмила Анатоліївна</t>
  </si>
  <si>
    <t>PFG8_2_0704</t>
  </si>
  <si>
    <t>Парфенюк Ірина Григорівна</t>
  </si>
  <si>
    <t>PFG8_2_0705</t>
  </si>
  <si>
    <t>Пархомець Анна Василівна</t>
  </si>
  <si>
    <t>PFG8_2_0706</t>
  </si>
  <si>
    <t>Пасічник Наталя Олексіївна</t>
  </si>
  <si>
    <t>PFG8_2_0707</t>
  </si>
  <si>
    <t>Паученко Олена Валеріївна</t>
  </si>
  <si>
    <t>PFG8_2_0708</t>
  </si>
  <si>
    <t>Пахомов Юрій Дмитрович</t>
  </si>
  <si>
    <t>PFG8_2_0709</t>
  </si>
  <si>
    <t>Пацан Віталій Віталійович</t>
  </si>
  <si>
    <t>PFG8_2_0710</t>
  </si>
  <si>
    <t>Пащенко Валентина Іванівна</t>
  </si>
  <si>
    <t>PFG8_2_0711</t>
  </si>
  <si>
    <t>Перевертень Лариса Володимирівна</t>
  </si>
  <si>
    <t>PFG8_2_0712</t>
  </si>
  <si>
    <t>Перегінець Ольга Василівна</t>
  </si>
  <si>
    <t>PFG8_2_0713</t>
  </si>
  <si>
    <t>Передерій Катерина Олексіївна</t>
  </si>
  <si>
    <t>PFG8_2_0714</t>
  </si>
  <si>
    <t>Перець Світлана Анатоліївна</t>
  </si>
  <si>
    <t>PFG8_2_0715</t>
  </si>
  <si>
    <t>Періг-Щигорцова Юлія Олександрівна</t>
  </si>
  <si>
    <t>PFG8_2_0716</t>
  </si>
  <si>
    <t>Петрик Катерина Андріївна</t>
  </si>
  <si>
    <t>PFG8_2_0717</t>
  </si>
  <si>
    <t>Петрина Алла Олексіївна</t>
  </si>
  <si>
    <t>PFG8_2_0718</t>
  </si>
  <si>
    <t>Петриченко Ганна Василівна</t>
  </si>
  <si>
    <t>PFG8_2_0719</t>
  </si>
  <si>
    <t>Петрищук Володимир Васильович</t>
  </si>
  <si>
    <t>PFG8_2_0720</t>
  </si>
  <si>
    <t>Петріченко Юлія Миколаївна</t>
  </si>
  <si>
    <t>PFG8_2_0721</t>
  </si>
  <si>
    <t>Петрович Валентина Володимирівна</t>
  </si>
  <si>
    <t>PFG8_2_0722</t>
  </si>
  <si>
    <t>Петрунчак Світлана Іванівна</t>
  </si>
  <si>
    <t>PFG8_2_0723</t>
  </si>
  <si>
    <t>Печора Олександр Іванович</t>
  </si>
  <si>
    <t>PFG8_2_0724</t>
  </si>
  <si>
    <t>Пєнушкіна Алла Степанівна</t>
  </si>
  <si>
    <t>PFG8_2_0725</t>
  </si>
  <si>
    <t>Пивовар Валентина Миколаївна</t>
  </si>
  <si>
    <t>PFG8_2_0726</t>
  </si>
  <si>
    <t>Пилипенко Наталія Володимирівна</t>
  </si>
  <si>
    <t>PFG8_2_0727</t>
  </si>
  <si>
    <t>Пильник Наталія Михайлівна</t>
  </si>
  <si>
    <t>PFG8_2_0728</t>
  </si>
  <si>
    <t>Пискливець Галина Іларіївна</t>
  </si>
  <si>
    <t>PFG8_2_0729</t>
  </si>
  <si>
    <t>Підгерська Вікторія Борисівна</t>
  </si>
  <si>
    <t>PFG8_2_0730</t>
  </si>
  <si>
    <t>Підгородецька Алла Олександрівна</t>
  </si>
  <si>
    <t>PFG8_2_0731</t>
  </si>
  <si>
    <t>Підкалюк Любов Петрівна</t>
  </si>
  <si>
    <t>PFG8_2_0732</t>
  </si>
  <si>
    <t>Пізняк Наталія Анатоліївна</t>
  </si>
  <si>
    <t>PFG8_2_0733</t>
  </si>
  <si>
    <t>Пікалова Вікторія Михайлівна</t>
  </si>
  <si>
    <t>PFG8_2_0734</t>
  </si>
  <si>
    <t>Пінчук Галина Дмитрівна</t>
  </si>
  <si>
    <t>PFG8_2_0735</t>
  </si>
  <si>
    <t>Пірог Вадим Валентинович</t>
  </si>
  <si>
    <t>PFG8_2_0736</t>
  </si>
  <si>
    <t>Пластамак Валерій Васильович</t>
  </si>
  <si>
    <t>PFG8_2_0737</t>
  </si>
  <si>
    <t>Плахотна Ніна Анатоліївна</t>
  </si>
  <si>
    <t>PFG8_2_0738</t>
  </si>
  <si>
    <t>Плетньова Юлія Василівна</t>
  </si>
  <si>
    <t>PFG8_2_0739</t>
  </si>
  <si>
    <t>Плешко Олександр Сергійович</t>
  </si>
  <si>
    <t>PFG8_2_0740</t>
  </si>
  <si>
    <t>Плисак Ніна Миколаївна</t>
  </si>
  <si>
    <t>PFG8_2_0741</t>
  </si>
  <si>
    <t>Площанська Надія Петрівна</t>
  </si>
  <si>
    <t>PFG8_2_0742</t>
  </si>
  <si>
    <t>Плугін Олександр Володимирович</t>
  </si>
  <si>
    <t>PFG8_2_0743</t>
  </si>
  <si>
    <t>Погребняк Людмила Павлівна</t>
  </si>
  <si>
    <t>PFG8_2_0744</t>
  </si>
  <si>
    <t>Подгорна Тетяна Миколаївна</t>
  </si>
  <si>
    <t>PFG8_2_0745</t>
  </si>
  <si>
    <t>Подзірей Марія Петрівна</t>
  </si>
  <si>
    <t>PFG8_2_0746</t>
  </si>
  <si>
    <t>Подкопаєва Оксана Володимирівна</t>
  </si>
  <si>
    <t>PFG8_2_0747</t>
  </si>
  <si>
    <t>Подлєсна Оксана Петрівна</t>
  </si>
  <si>
    <t>PFG8_2_0748</t>
  </si>
  <si>
    <t>Пойда Анна Геннадіївна</t>
  </si>
  <si>
    <t>PFG8_2_0749</t>
  </si>
  <si>
    <t>Поливанний Валерій Сергійович</t>
  </si>
  <si>
    <t>PFG8_2_0750</t>
  </si>
  <si>
    <t>Поливанчук Світлана Федорівна</t>
  </si>
  <si>
    <t>PFG8_2_0751</t>
  </si>
  <si>
    <t>Полищук Людмила Миколаївна</t>
  </si>
  <si>
    <t>PFG8_2_0752</t>
  </si>
  <si>
    <t>Поліщук Марія Анатоліївна</t>
  </si>
  <si>
    <t>PFG8_2_0753</t>
  </si>
  <si>
    <t>Поліщук Оксана Миколаївна</t>
  </si>
  <si>
    <t>PFG8_2_0754</t>
  </si>
  <si>
    <t>Полторацька Наталя Іванівна</t>
  </si>
  <si>
    <t>PFG8_2_0755</t>
  </si>
  <si>
    <t xml:space="preserve">Полуян Ольга Олексіївна </t>
  </si>
  <si>
    <t>PFG8_2_0756</t>
  </si>
  <si>
    <t>Польова Оксана Іванівна</t>
  </si>
  <si>
    <t>PFG8_2_0757</t>
  </si>
  <si>
    <t>Полякова Ніна Петрівна</t>
  </si>
  <si>
    <t>PFG8_2_0758</t>
  </si>
  <si>
    <t>Понзель Оксана Василівна</t>
  </si>
  <si>
    <t>PFG8_2_0759</t>
  </si>
  <si>
    <t>Пономаренко Зінаїда Миколаївна</t>
  </si>
  <si>
    <t>PFG8_2_0760</t>
  </si>
  <si>
    <t>Попазова Олена Іванівна</t>
  </si>
  <si>
    <t>PFG8_2_0761</t>
  </si>
  <si>
    <t>Попельнюх Руслана Юріївна</t>
  </si>
  <si>
    <t>PFG8_2_0762</t>
  </si>
  <si>
    <t>Попік Олена Миколаївна</t>
  </si>
  <si>
    <t>PFG8_2_0763</t>
  </si>
  <si>
    <t>Поплавська Тетяна Данилівна</t>
  </si>
  <si>
    <t>PFG8_2_0764</t>
  </si>
  <si>
    <t>Попович Галина Леонідівна</t>
  </si>
  <si>
    <t>PFG8_2_0765</t>
  </si>
  <si>
    <t>Попович Оксана Миколаївна</t>
  </si>
  <si>
    <t>PFG8_2_0766</t>
  </si>
  <si>
    <t>Постіл Ольга Іванівна</t>
  </si>
  <si>
    <t>PFG8_2_0767</t>
  </si>
  <si>
    <t>Потапенко Світлана Володимирівна</t>
  </si>
  <si>
    <t>PFG8_2_0768</t>
  </si>
  <si>
    <t>Потапова Анжела Юріївна</t>
  </si>
  <si>
    <t>PFG8_2_0769</t>
  </si>
  <si>
    <t>Потіха Оксана Олексіївна</t>
  </si>
  <si>
    <t>PFG8_2_0770</t>
  </si>
  <si>
    <t>Похилько Сергій Павлович</t>
  </si>
  <si>
    <t>PFG8_2_0771</t>
  </si>
  <si>
    <t>Правник Ганна Василівна</t>
  </si>
  <si>
    <t>PFG8_2_0772</t>
  </si>
  <si>
    <t>Приймаченко Тетяна Станіславівна</t>
  </si>
  <si>
    <t>PFG8_2_0773</t>
  </si>
  <si>
    <t>Примачек Тетяна Михайлівна</t>
  </si>
  <si>
    <t>PFG8_2_0774</t>
  </si>
  <si>
    <t>Приходько Вероніка Олександрівна</t>
  </si>
  <si>
    <t>PFG8_2_0775</t>
  </si>
  <si>
    <t>Прищепа Анна Іванівна</t>
  </si>
  <si>
    <t>PFG8_2_0776</t>
  </si>
  <si>
    <t>Прищепа Олена Олексіївна</t>
  </si>
  <si>
    <t>PFG8_2_0777</t>
  </si>
  <si>
    <t>Провотар Тамара Володимирівна</t>
  </si>
  <si>
    <t>PFG8_2_0778</t>
  </si>
  <si>
    <t>Прокопенко Діана Сергіївна</t>
  </si>
  <si>
    <t>PFG8_2_0779</t>
  </si>
  <si>
    <t>Прокопенко Оксана Андріївна</t>
  </si>
  <si>
    <t>PFG8_2_0780</t>
  </si>
  <si>
    <t>Прокопенко Ольга Миколаївна</t>
  </si>
  <si>
    <t>PFG8_2_0781</t>
  </si>
  <si>
    <t>Прокопенко Яна Олександрівна</t>
  </si>
  <si>
    <t>PFG8_2_0782</t>
  </si>
  <si>
    <t>Прокопчук Неля Федорівна</t>
  </si>
  <si>
    <t>PFG8_2_0783</t>
  </si>
  <si>
    <t>Проненко Олена Петрівна</t>
  </si>
  <si>
    <t>PFG8_2_0784</t>
  </si>
  <si>
    <t>Просвіркін Вікторія Володимирівна</t>
  </si>
  <si>
    <t>PFG8_2_0785</t>
  </si>
  <si>
    <t>Профорук Олександр Юрійович</t>
  </si>
  <si>
    <t>PFG8_2_0786</t>
  </si>
  <si>
    <t>Проценко Інна Вікторівна</t>
  </si>
  <si>
    <t>PFG8_2_0787</t>
  </si>
  <si>
    <t>Проценко Любов Іванівна</t>
  </si>
  <si>
    <t>PFG8_2_0788</t>
  </si>
  <si>
    <t>Проша Антоніна Валеріївна</t>
  </si>
  <si>
    <t>PFG8_2_0789</t>
  </si>
  <si>
    <t>Прус Оксана Валентинівна</t>
  </si>
  <si>
    <t>PFG8_2_0790</t>
  </si>
  <si>
    <t>Пульна Олена Геннадіївна</t>
  </si>
  <si>
    <t>PFG8_2_0791</t>
  </si>
  <si>
    <t>Пустовіт Ірина Олександрівна</t>
  </si>
  <si>
    <t>PFG8_2_0792</t>
  </si>
  <si>
    <t>Пухтій Віталій Анатолійович</t>
  </si>
  <si>
    <t>PFG8_2_0793</t>
  </si>
  <si>
    <t>Пуца Світлана Леонідівна</t>
  </si>
  <si>
    <t>PFG8_2_0794</t>
  </si>
  <si>
    <t>Пушкар Ірина Володимирівна</t>
  </si>
  <si>
    <t>PFG8_2_0795</t>
  </si>
  <si>
    <t>П'яскорська Світлана Вячеславівна</t>
  </si>
  <si>
    <t>PFG8_2_0796</t>
  </si>
  <si>
    <t>Радевич Наталія Богданівна</t>
  </si>
  <si>
    <t>PFG8_2_0797</t>
  </si>
  <si>
    <t>Радченко Юлія Юріївна</t>
  </si>
  <si>
    <t>PFG8_2_0798</t>
  </si>
  <si>
    <t>Райлян Тетяна Сергіївна</t>
  </si>
  <si>
    <t>PFG8_2_0799</t>
  </si>
  <si>
    <t>Рашкевич Наталія Вікторівна</t>
  </si>
  <si>
    <t>PFG8_2_0800</t>
  </si>
  <si>
    <t>Ревнюк Людмила Валеріївна</t>
  </si>
  <si>
    <t>PFG8_2_0801</t>
  </si>
  <si>
    <t>Реган Любов Вікторівна</t>
  </si>
  <si>
    <t>PFG8_2_0802</t>
  </si>
  <si>
    <t>Редько Наталія Володимирівна</t>
  </si>
  <si>
    <t>PFG8_2_0803</t>
  </si>
  <si>
    <t>Редько Наталія Сергіївна</t>
  </si>
  <si>
    <t>PFG8_2_0804</t>
  </si>
  <si>
    <t>Резан Олена Михайлівна</t>
  </si>
  <si>
    <t>PFG8_2_0805</t>
  </si>
  <si>
    <t>Ржевська Ольга Олегівна</t>
  </si>
  <si>
    <t>PFG8_2_0806</t>
  </si>
  <si>
    <t>Рибіна Тетяна Андріївна</t>
  </si>
  <si>
    <t>PFG8_2_0807</t>
  </si>
  <si>
    <t>Рибка Катерина Миколаївна</t>
  </si>
  <si>
    <t>PFG8_2_0808</t>
  </si>
  <si>
    <t>Рибка Олена Борисівна</t>
  </si>
  <si>
    <t>PFG8_2_0809</t>
  </si>
  <si>
    <t>Рибчак Наталія Романівна</t>
  </si>
  <si>
    <t>PFG8_2_0810</t>
  </si>
  <si>
    <t>Рихлицька Марія Іванівна</t>
  </si>
  <si>
    <t>PFG8_2_0811</t>
  </si>
  <si>
    <t>Рожко Ксенія Володимирівна</t>
  </si>
  <si>
    <t>PFG8_2_0812</t>
  </si>
  <si>
    <t>Розуменко Ігор Володимирович</t>
  </si>
  <si>
    <t>PFG8_2_0813</t>
  </si>
  <si>
    <t>Романичева Ірина Сергіївна</t>
  </si>
  <si>
    <t>PFG8_2_0814</t>
  </si>
  <si>
    <t>Романишин Ольга Миколаївна</t>
  </si>
  <si>
    <t>PFG8_2_0815</t>
  </si>
  <si>
    <t>Романишин Степан Богданович</t>
  </si>
  <si>
    <t>PFG8_2_0816</t>
  </si>
  <si>
    <t>Романів Андрій Павлович</t>
  </si>
  <si>
    <t>PFG8_2_0817</t>
  </si>
  <si>
    <t>Романюк Тетяна Володимирівна</t>
  </si>
  <si>
    <t>PFG8_2_0818</t>
  </si>
  <si>
    <t>Ромащенко Альона Юріївна</t>
  </si>
  <si>
    <t>PFG8_2_0819</t>
  </si>
  <si>
    <t>Рослик Ганна Іванівна</t>
  </si>
  <si>
    <t>PFG8_2_0820</t>
  </si>
  <si>
    <t>Руда Оксана Вікторівна</t>
  </si>
  <si>
    <t>PFG8_2_0821</t>
  </si>
  <si>
    <t>Руденко Ольга Олександрівна</t>
  </si>
  <si>
    <t>PFG8_2_0822</t>
  </si>
  <si>
    <t>Рудик Іван Іванович</t>
  </si>
  <si>
    <t>PFG8_2_0823</t>
  </si>
  <si>
    <t>Рудік Олександр Васильович</t>
  </si>
  <si>
    <t>PFG8_2_0824</t>
  </si>
  <si>
    <t>Рудченко Сніжана Михайлівна</t>
  </si>
  <si>
    <t>PFG8_2_0825</t>
  </si>
  <si>
    <t>Рудь Зінаїда Федорівна</t>
  </si>
  <si>
    <t>PFG8_2_0826</t>
  </si>
  <si>
    <t>Рузанова Ольга Петрівна</t>
  </si>
  <si>
    <t>PFG8_2_0827</t>
  </si>
  <si>
    <t>Румега Жанна Василівна</t>
  </si>
  <si>
    <t>PFG8_2_0828</t>
  </si>
  <si>
    <t>Руснак Наталя Леонідівна</t>
  </si>
  <si>
    <t>PFG8_2_0829</t>
  </si>
  <si>
    <t>Рябенко Ганна Володимирівна</t>
  </si>
  <si>
    <t>PFG8_2_0830</t>
  </si>
  <si>
    <t>Рябоконь Ольга Анатоліївна</t>
  </si>
  <si>
    <t>PFG8_2_0831</t>
  </si>
  <si>
    <t>Сабодаш Вікторія Миколаївна</t>
  </si>
  <si>
    <t>PFG8_2_0832</t>
  </si>
  <si>
    <t>Савенець Наталія Миколаївна</t>
  </si>
  <si>
    <t>PFG8_2_0833</t>
  </si>
  <si>
    <t>Савичева Тетяна Ігорівна</t>
  </si>
  <si>
    <t>PFG8_2_0834</t>
  </si>
  <si>
    <t>Савка Олег Орестович</t>
  </si>
  <si>
    <t>PFG8_2_0835</t>
  </si>
  <si>
    <t>Савченко Вячеслав Олександрович</t>
  </si>
  <si>
    <t>PFG8_2_0836</t>
  </si>
  <si>
    <t>Савчук Оксана Дмитрівна</t>
  </si>
  <si>
    <t>PFG8_2_0837</t>
  </si>
  <si>
    <t>Савчук Оксана Федорівна</t>
  </si>
  <si>
    <t>PFG8_2_0838</t>
  </si>
  <si>
    <t>Сайко Ганна Михайлівна</t>
  </si>
  <si>
    <t>PFG8_2_0839</t>
  </si>
  <si>
    <t>Самелюк Оксана Василівна</t>
  </si>
  <si>
    <t>PFG8_2_0840</t>
  </si>
  <si>
    <t>Самойленко Сергій Сергійович</t>
  </si>
  <si>
    <t>PFG8_2_0841</t>
  </si>
  <si>
    <t>Самойлова Оксана Леонідівна</t>
  </si>
  <si>
    <t>PFG8_2_0842</t>
  </si>
  <si>
    <t>Саприга Галина Миколаївна</t>
  </si>
  <si>
    <t>PFG8_2_0843</t>
  </si>
  <si>
    <t>Саух Юлія Валеріївна</t>
  </si>
  <si>
    <t>PFG8_2_0844</t>
  </si>
  <si>
    <t>Свид Вікторія Олександрівна</t>
  </si>
  <si>
    <t>PFG8_2_0845</t>
  </si>
  <si>
    <t>Свириденко Марина Михайлівна</t>
  </si>
  <si>
    <t>PFG8_2_0846</t>
  </si>
  <si>
    <t>Седляр Михайло Олегович</t>
  </si>
  <si>
    <t>PFG8_2_0847</t>
  </si>
  <si>
    <t>Селевко Оксана Вікторівна</t>
  </si>
  <si>
    <t>PFG8_2_0848</t>
  </si>
  <si>
    <t>Семанюк Оксана Василівна</t>
  </si>
  <si>
    <t>PFG8_2_0849</t>
  </si>
  <si>
    <t>Семенішина Олена Петрівна</t>
  </si>
  <si>
    <t>PFG8_2_0850</t>
  </si>
  <si>
    <t>Семенюк Зоя Борисівна</t>
  </si>
  <si>
    <t>PFG8_2_0851</t>
  </si>
  <si>
    <t>Семенюк Інна Євгеніївна</t>
  </si>
  <si>
    <t>PFG8_2_0852</t>
  </si>
  <si>
    <t>Семеренко Вікторія Миколаївна</t>
  </si>
  <si>
    <t>PFG8_2_0853</t>
  </si>
  <si>
    <t>Семків Марія Степанівна</t>
  </si>
  <si>
    <t>PFG8_2_0854</t>
  </si>
  <si>
    <t>Сеник Любов Геннадіївна</t>
  </si>
  <si>
    <t>PFG8_2_0855</t>
  </si>
  <si>
    <t>Сенинець Ольга Юріївна</t>
  </si>
  <si>
    <t>PFG8_2_0856</t>
  </si>
  <si>
    <t>Сениш Лідія Радіонівна</t>
  </si>
  <si>
    <t>PFG8_2_0857</t>
  </si>
  <si>
    <t>Сергєєв Єгор Анатолійович</t>
  </si>
  <si>
    <t>PFG8_2_0858</t>
  </si>
  <si>
    <t>Сергійко Михайло Володимирович</t>
  </si>
  <si>
    <t>PFG8_2_0859</t>
  </si>
  <si>
    <t>Середа Катерина Анатоліївна</t>
  </si>
  <si>
    <t>PFG8_2_0860</t>
  </si>
  <si>
    <t>Сивирин Ірина Анатоліївна</t>
  </si>
  <si>
    <t>PFG8_2_0861</t>
  </si>
  <si>
    <t>Сидорчук Анна Миколаївна</t>
  </si>
  <si>
    <t>PFG8_2_0862</t>
  </si>
  <si>
    <t>Сидорчук Віктор Олегович</t>
  </si>
  <si>
    <t>PFG8_2_0863</t>
  </si>
  <si>
    <t>Сизоненко Світлана Володимирівна</t>
  </si>
  <si>
    <t>PFG8_2_0864</t>
  </si>
  <si>
    <t>Силіна Світлана Петрівна</t>
  </si>
  <si>
    <t>PFG8_2_0865</t>
  </si>
  <si>
    <t>Симоненко Катерина Юріївна</t>
  </si>
  <si>
    <t>PFG8_2_0866</t>
  </si>
  <si>
    <t>Сиротинський Віктор Русланович</t>
  </si>
  <si>
    <t>PFG8_2_0867</t>
  </si>
  <si>
    <t>Сиротюк Оксана Володимирівна</t>
  </si>
  <si>
    <t>PFG8_2_0868</t>
  </si>
  <si>
    <t>Сіденко Лариса Миколаївна</t>
  </si>
  <si>
    <t>PFG8_2_0869</t>
  </si>
  <si>
    <t>Сільченко Наталія Вікторівна</t>
  </si>
  <si>
    <t>PFG8_2_0870</t>
  </si>
  <si>
    <t>Сіромаха Олександр Юрійович</t>
  </si>
  <si>
    <t>PFG8_2_0871</t>
  </si>
  <si>
    <t>Сіроноженко Ірина Миколаївна</t>
  </si>
  <si>
    <t>PFG8_2_0872</t>
  </si>
  <si>
    <t>Січкар Валентин Сергійович</t>
  </si>
  <si>
    <t>PFG8_2_0873</t>
  </si>
  <si>
    <t>Скиба Анна Юріїївна</t>
  </si>
  <si>
    <t>PFG8_2_0874</t>
  </si>
  <si>
    <t>Скіп Василь Григорович</t>
  </si>
  <si>
    <t>PFG8_2_0875</t>
  </si>
  <si>
    <t>Скоробагатько Наталія Анатоліївна</t>
  </si>
  <si>
    <t>PFG8_2_0876</t>
  </si>
  <si>
    <t>Скороход Любов Володимирівна</t>
  </si>
  <si>
    <t>PFG8_2_0877</t>
  </si>
  <si>
    <t>Скотаренко Анна Володимирівна</t>
  </si>
  <si>
    <t>PFG8_2_0878</t>
  </si>
  <si>
    <t>Скрипка Людмила Михайлівна</t>
  </si>
  <si>
    <t>PFG8_2_0879</t>
  </si>
  <si>
    <t>Скрип'юк Оксана Анатоліївна</t>
  </si>
  <si>
    <t>PFG8_2_0880</t>
  </si>
  <si>
    <t>Скрябіна Наталія Олексіївна</t>
  </si>
  <si>
    <t>PFG8_2_0881</t>
  </si>
  <si>
    <t>Слєдзєвська Оксана Сергіївна</t>
  </si>
  <si>
    <t>PFG8_2_0882</t>
  </si>
  <si>
    <t>Слєпцов Сергій Юрійович</t>
  </si>
  <si>
    <t>PFG8_2_0883</t>
  </si>
  <si>
    <t>Сліпкань Світлана Вікторівна</t>
  </si>
  <si>
    <t>PFG8_2_0884</t>
  </si>
  <si>
    <t>Слободенюк Ірина Миколаївна</t>
  </si>
  <si>
    <t>PFG8_2_0885</t>
  </si>
  <si>
    <t>Слободян Тетяна Михайлівна</t>
  </si>
  <si>
    <t>PFG8_2_0886</t>
  </si>
  <si>
    <t>Слюсар Діана Григорівна</t>
  </si>
  <si>
    <t>PFG8_2_0887</t>
  </si>
  <si>
    <t>Слюсар Ольга Миколаївна</t>
  </si>
  <si>
    <t>PFG8_2_0888</t>
  </si>
  <si>
    <t>Слядзь Ірина Валеріївна</t>
  </si>
  <si>
    <t>PFG8_2_0889</t>
  </si>
  <si>
    <t>Смалій Ольга Олегівна</t>
  </si>
  <si>
    <t>PFG8_2_0890</t>
  </si>
  <si>
    <t>Смертельна Тетяна Миколаївна</t>
  </si>
  <si>
    <t>PFG8_2_0891</t>
  </si>
  <si>
    <t>Смиковська Лариса Володимирівна</t>
  </si>
  <si>
    <t>PFG8_2_0892</t>
  </si>
  <si>
    <t>Смирнова Валентина Михайлівна</t>
  </si>
  <si>
    <t>PFG8_2_0893</t>
  </si>
  <si>
    <t>Смірнова Маргарита Сергіївна</t>
  </si>
  <si>
    <t>PFG8_2_0894</t>
  </si>
  <si>
    <t>Смоляк Олександра Олегівна</t>
  </si>
  <si>
    <t>PFG8_2_0895</t>
  </si>
  <si>
    <t>Смоляр Лариса Петрівна</t>
  </si>
  <si>
    <t>PFG8_2_0896</t>
  </si>
  <si>
    <t>Смук Оксана Вікторівна</t>
  </si>
  <si>
    <t>PFG8_2_0897</t>
  </si>
  <si>
    <t>Сокирко Олександр Миколайович</t>
  </si>
  <si>
    <t>PFG8_2_0898</t>
  </si>
  <si>
    <t>Соколенко Анастасія Вікторівна</t>
  </si>
  <si>
    <t>PFG8_2_0899</t>
  </si>
  <si>
    <t>Солодуха Марія Вікторівна</t>
  </si>
  <si>
    <t>PFG8_2_0900</t>
  </si>
  <si>
    <t>Солодуха Ярослав Трохимович</t>
  </si>
  <si>
    <t>PFG8_2_0901</t>
  </si>
  <si>
    <t>Солоха Оксана Андріївна</t>
  </si>
  <si>
    <t>PFG8_2_0902</t>
  </si>
  <si>
    <t>Сорока Ганна Петрівна</t>
  </si>
  <si>
    <t>PFG8_2_0903</t>
  </si>
  <si>
    <t>Сосюра Олена Володимирівна</t>
  </si>
  <si>
    <t>PFG8_2_0904</t>
  </si>
  <si>
    <t>Спесивцева Олеся Петрівна</t>
  </si>
  <si>
    <t>PFG8_2_0905</t>
  </si>
  <si>
    <t>Стадник Оксана Іванівна</t>
  </si>
  <si>
    <t>PFG8_2_0906</t>
  </si>
  <si>
    <t>Стадник Руслана Іванівна</t>
  </si>
  <si>
    <t>PFG8_2_0907</t>
  </si>
  <si>
    <t>Стахов Богдан Віталійович</t>
  </si>
  <si>
    <t>PFG8_2_0908</t>
  </si>
  <si>
    <t>Стащук Інна Григорівна</t>
  </si>
  <si>
    <t>PFG8_2_0909</t>
  </si>
  <si>
    <t>Стебловська Наталія Миколаївна</t>
  </si>
  <si>
    <t>PFG8_2_0910</t>
  </si>
  <si>
    <t>Степанова Олена Владиславівна</t>
  </si>
  <si>
    <t>PFG8_2_0911</t>
  </si>
  <si>
    <t>Степанюк Галина Миколаївна</t>
  </si>
  <si>
    <t>PFG8_2_0912</t>
  </si>
  <si>
    <t>Степанюк Наталія Олександрівна</t>
  </si>
  <si>
    <t>PFG8_2_0913</t>
  </si>
  <si>
    <t>Стечишин Тетяна Юріївна</t>
  </si>
  <si>
    <t>PFG8_2_0914</t>
  </si>
  <si>
    <t>Стодола Інна Вікторівна</t>
  </si>
  <si>
    <t>PFG8_2_0915</t>
  </si>
  <si>
    <t>Стоцька Оксана Анатоліївна</t>
  </si>
  <si>
    <t>PFG8_2_0916</t>
  </si>
  <si>
    <t>Стребіж Іван Васильович</t>
  </si>
  <si>
    <t>PFG8_2_0917</t>
  </si>
  <si>
    <t>Стрехалюк Марія Іванівна</t>
  </si>
  <si>
    <t>PFG8_2_0918</t>
  </si>
  <si>
    <t>Стримбіцька Ганна Петрівна</t>
  </si>
  <si>
    <t>PFG8_2_0919</t>
  </si>
  <si>
    <t>Стринатко Марія Миколаївна</t>
  </si>
  <si>
    <t>PFG8_2_0920</t>
  </si>
  <si>
    <t>Стромбек Оксана Георгіївна</t>
  </si>
  <si>
    <t>PFG8_2_0921</t>
  </si>
  <si>
    <t>Струць Юлія Віталіївна</t>
  </si>
  <si>
    <t>PFG8_2_0922</t>
  </si>
  <si>
    <t>Супрунов Олександр В'ячеславович</t>
  </si>
  <si>
    <t>PFG8_2_0923</t>
  </si>
  <si>
    <t>Сургай Інна Іванівна</t>
  </si>
  <si>
    <t>PFG8_2_0924</t>
  </si>
  <si>
    <t>Суріна Ксенія Юріївна</t>
  </si>
  <si>
    <t>PFG8_2_0925</t>
  </si>
  <si>
    <t>Сутуга Світлана Юріївна</t>
  </si>
  <si>
    <t>PFG8_2_0926</t>
  </si>
  <si>
    <t>Сучок Любов Володимирівна</t>
  </si>
  <si>
    <t>PFG8_2_0927</t>
  </si>
  <si>
    <t>Сьянова Любов Леонідівна</t>
  </si>
  <si>
    <t>PFG8_2_0928</t>
  </si>
  <si>
    <t>Табачна Тетяна Олексіївна</t>
  </si>
  <si>
    <t>PFG8_2_0929</t>
  </si>
  <si>
    <t>Таранець Марія Василівна</t>
  </si>
  <si>
    <t>PFG8_2_0930</t>
  </si>
  <si>
    <t>Тарасюта Олена Миколаївна</t>
  </si>
  <si>
    <t>PFG8_2_0931</t>
  </si>
  <si>
    <t>Тарканій Марина Василівна</t>
  </si>
  <si>
    <t>PFG8_2_0932</t>
  </si>
  <si>
    <t>Тахтарова Ірина Сергіївна</t>
  </si>
  <si>
    <t>PFG8_2_0933</t>
  </si>
  <si>
    <t>Терещенко Віктор Олексійович</t>
  </si>
  <si>
    <t>PFG8_2_0934</t>
  </si>
  <si>
    <t>Терещенко Вікторія Іванівна</t>
  </si>
  <si>
    <t>PFG8_2_0935</t>
  </si>
  <si>
    <t>Терещенко Катерина Йосипівна</t>
  </si>
  <si>
    <t>PFG8_2_0936</t>
  </si>
  <si>
    <t>Терещенко Таїсія Іванівна</t>
  </si>
  <si>
    <t>PFG8_2_0937</t>
  </si>
  <si>
    <t>Терлецька Ірина Ігорівна</t>
  </si>
  <si>
    <t>PFG8_2_0938</t>
  </si>
  <si>
    <t>Тимченко Людмила Анатоліївна</t>
  </si>
  <si>
    <t>PFG8_2_0939</t>
  </si>
  <si>
    <t>Титаренко Аліна Василівна</t>
  </si>
  <si>
    <t>PFG8_2_0940</t>
  </si>
  <si>
    <t>Тихоненко Крістіна Петрівна</t>
  </si>
  <si>
    <t>PFG8_2_0941</t>
  </si>
  <si>
    <t>Тищенко Алла Григорівна</t>
  </si>
  <si>
    <t>PFG8_2_0942</t>
  </si>
  <si>
    <t>Тищенко Ольга Ігорівна</t>
  </si>
  <si>
    <t>PFG8_2_0943</t>
  </si>
  <si>
    <t>Тищук Тетяна Олександрівна</t>
  </si>
  <si>
    <t>PFG8_2_0944</t>
  </si>
  <si>
    <t>Тільс Лілія Юріївна</t>
  </si>
  <si>
    <t>PFG8_2_0945</t>
  </si>
  <si>
    <t>Тімофєєва Ганна Леонідівна</t>
  </si>
  <si>
    <t>PFG8_2_0946</t>
  </si>
  <si>
    <t>Тімошик Світлана Іванівна</t>
  </si>
  <si>
    <t>PFG8_2_0947</t>
  </si>
  <si>
    <t>Ткаленко Ольга Василівна</t>
  </si>
  <si>
    <t>PFG8_2_0948</t>
  </si>
  <si>
    <t>Ткач Тетяна Григорівна</t>
  </si>
  <si>
    <t>PFG8_2_0949</t>
  </si>
  <si>
    <t>Ткаченко Любов Миколаївна</t>
  </si>
  <si>
    <t>PFG8_2_0950</t>
  </si>
  <si>
    <t>Ткаченко Світлана Михайлівна</t>
  </si>
  <si>
    <t>PFG8_2_0951</t>
  </si>
  <si>
    <t>Ткачук Надія Юріївна</t>
  </si>
  <si>
    <t>PFG8_2_0952</t>
  </si>
  <si>
    <t>Товстолуг Євгеній Миколайович</t>
  </si>
  <si>
    <t>PFG8_2_0953</t>
  </si>
  <si>
    <t>Тодер Світлана Володимирівна</t>
  </si>
  <si>
    <t>PFG8_2_0954</t>
  </si>
  <si>
    <t>Толочна Олена Анатоліївна</t>
  </si>
  <si>
    <t>PFG8_2_0955</t>
  </si>
  <si>
    <t>Томачинська Наталя Леонідівна</t>
  </si>
  <si>
    <t>PFG8_2_0956</t>
  </si>
  <si>
    <t>Топчій Вячеслав Анатолійович</t>
  </si>
  <si>
    <t>PFG8_2_0957</t>
  </si>
  <si>
    <t>Торищак Іванна Миколаївна</t>
  </si>
  <si>
    <t>PFG8_2_0958</t>
  </si>
  <si>
    <t>Точиліна Ірина Валентинівна</t>
  </si>
  <si>
    <t>PFG8_2_0959</t>
  </si>
  <si>
    <t>Трапезникова Олена Василівна</t>
  </si>
  <si>
    <t>PFG8_2_0960</t>
  </si>
  <si>
    <t>Трембіцький Нікіта Володимирович</t>
  </si>
  <si>
    <t>PFG8_2_0961</t>
  </si>
  <si>
    <t>Третьяк Тетяна Василвна</t>
  </si>
  <si>
    <t>PFG8_2_0962</t>
  </si>
  <si>
    <t>Третьякова Олена Леонідівна</t>
  </si>
  <si>
    <t>PFG8_2_0963</t>
  </si>
  <si>
    <t>Тригуба Софія Ростиславівна</t>
  </si>
  <si>
    <t>PFG8_2_0964</t>
  </si>
  <si>
    <t>Трикозенко Анна Вікторівна</t>
  </si>
  <si>
    <t>PFG8_2_0965</t>
  </si>
  <si>
    <t>Тропиніна Ганна Олександрівна</t>
  </si>
  <si>
    <t>PFG8_2_0966</t>
  </si>
  <si>
    <t>Трофименко Людмила Миколаівна</t>
  </si>
  <si>
    <t>PFG8_2_0967</t>
  </si>
  <si>
    <t>Трошина Інна Володимирівна</t>
  </si>
  <si>
    <t>PFG8_2_0968</t>
  </si>
  <si>
    <t>Трощак Тетяна Володимирівна</t>
  </si>
  <si>
    <t>PFG8_2_0969</t>
  </si>
  <si>
    <t>Троян Інна Василівна</t>
  </si>
  <si>
    <t>PFG8_2_0970</t>
  </si>
  <si>
    <t>Труш Олександра Володимирівна</t>
  </si>
  <si>
    <t>PFG8_2_0971</t>
  </si>
  <si>
    <t>Туз Олена Рифатівна</t>
  </si>
  <si>
    <t>PFG8_2_0972</t>
  </si>
  <si>
    <t>Туманов Денис Сергійович</t>
  </si>
  <si>
    <t>PFG8_2_0973</t>
  </si>
  <si>
    <t>Турова Галина Анатоліївна</t>
  </si>
  <si>
    <t>PFG8_2_0974</t>
  </si>
  <si>
    <t>Тютюнник Олена Василівнає</t>
  </si>
  <si>
    <t>PFG8_2_0975</t>
  </si>
  <si>
    <t>Удовиченко Катерина Миколаївна</t>
  </si>
  <si>
    <t>PFG8_2_0976</t>
  </si>
  <si>
    <t>Улична Ольга Любомирівна</t>
  </si>
  <si>
    <t>PFG8_2_0977</t>
  </si>
  <si>
    <t>Усенко Ганна Миколаївна</t>
  </si>
  <si>
    <t>PFG8_2_0978</t>
  </si>
  <si>
    <t>Устимчук Олена Валентинівна</t>
  </si>
  <si>
    <t>PFG8_2_0979</t>
  </si>
  <si>
    <t>Фабрицька Олександра Володимирівна</t>
  </si>
  <si>
    <t>PFG8_2_0980</t>
  </si>
  <si>
    <t>Федашко Володимир Андрійович</t>
  </si>
  <si>
    <t>PFG8_2_0981</t>
  </si>
  <si>
    <t>Федо Богдана Андріївна</t>
  </si>
  <si>
    <t>PFG8_2_0982</t>
  </si>
  <si>
    <t>Федоренко Тетяна Сергіївна</t>
  </si>
  <si>
    <t>PFG8_2_0983</t>
  </si>
  <si>
    <t>Федоренко Юрій Андрійович</t>
  </si>
  <si>
    <t>PFG8_2_0984</t>
  </si>
  <si>
    <t>Федосова Анна Олегівна</t>
  </si>
  <si>
    <t>PFG8_2_0985</t>
  </si>
  <si>
    <t>Федчук Аліна Володимирівна</t>
  </si>
  <si>
    <t>PFG8_2_0986</t>
  </si>
  <si>
    <t>Фесан Леся Петрівна</t>
  </si>
  <si>
    <t>PFG8_2_0987</t>
  </si>
  <si>
    <t>Фещук Дар'я Василівна</t>
  </si>
  <si>
    <t>PFG8_2_0988</t>
  </si>
  <si>
    <t>Філатова Наталія Олегівна</t>
  </si>
  <si>
    <t>PFG8_2_0989</t>
  </si>
  <si>
    <t>Фокіна Олена Вікторівна</t>
  </si>
  <si>
    <t>PFG8_2_0990</t>
  </si>
  <si>
    <t>Фоміченко Оксана Миколаївна</t>
  </si>
  <si>
    <t>PFG8_2_0991</t>
  </si>
  <si>
    <t>Френдій Зоряна Василівна</t>
  </si>
  <si>
    <t>PFG8_2_0992</t>
  </si>
  <si>
    <t>Фтомович Людмила Юріївна</t>
  </si>
  <si>
    <t>PFG8_2_0993</t>
  </si>
  <si>
    <t>Хабібулліна Любов Володимирівна</t>
  </si>
  <si>
    <t>PFG8_2_0994</t>
  </si>
  <si>
    <t>Харченко Любов Володимирівна</t>
  </si>
  <si>
    <t>PFG8_2_0995</t>
  </si>
  <si>
    <t>Харченко Маргарита Анатоліївна</t>
  </si>
  <si>
    <t>PFG8_2_0996</t>
  </si>
  <si>
    <t>Хитрук Людмила Іванівна</t>
  </si>
  <si>
    <t>PFG8_2_0997</t>
  </si>
  <si>
    <t>Хмура Віта Олександрівна</t>
  </si>
  <si>
    <t>PFG8_2_0998</t>
  </si>
  <si>
    <t>Хован Злата Дмитрівна</t>
  </si>
  <si>
    <t>PFG8_2_0999</t>
  </si>
  <si>
    <t>Хожаєнко Юлія Василівна</t>
  </si>
  <si>
    <t>PFG8_2_1000</t>
  </si>
  <si>
    <t>Хоменко Марія Володимирівна</t>
  </si>
  <si>
    <t>PFG8_2_1001</t>
  </si>
  <si>
    <t>Хоменко Михайло Михайлович</t>
  </si>
  <si>
    <t>PFG8_2_1002</t>
  </si>
  <si>
    <t>Хоменко Олена Анатоліївна</t>
  </si>
  <si>
    <t>PFG8_2_1003</t>
  </si>
  <si>
    <t>Хоменко Олена Олексіївна</t>
  </si>
  <si>
    <t>PFG8_2_1004</t>
  </si>
  <si>
    <t>Хомин Ольга Володимирівна</t>
  </si>
  <si>
    <t>PFG8_2_1005</t>
  </si>
  <si>
    <t>Хомишина Ольга Василівна</t>
  </si>
  <si>
    <t>PFG8_2_1006</t>
  </si>
  <si>
    <t>Хоміна Юлія Сергіївна</t>
  </si>
  <si>
    <t>PFG8_2_1007</t>
  </si>
  <si>
    <t>Хомутенко Ольга Іванівна</t>
  </si>
  <si>
    <t>PFG8_2_1008</t>
  </si>
  <si>
    <t>Хорова Іванна Остапівна</t>
  </si>
  <si>
    <t>PFG8_2_1009</t>
  </si>
  <si>
    <t>Хроменко Зореслава Вікторівна</t>
  </si>
  <si>
    <t>PFG8_2_1010</t>
  </si>
  <si>
    <t>Хруленко Галина Володимирівна</t>
  </si>
  <si>
    <t>PFG8_2_1011</t>
  </si>
  <si>
    <t>Цавалюк Федір Петрович</t>
  </si>
  <si>
    <t>PFG8_2_1012</t>
  </si>
  <si>
    <t>Царапкіна Алла Федорівна</t>
  </si>
  <si>
    <t>PFG8_2_1013</t>
  </si>
  <si>
    <t>ЦАРИЦЕНКО НАТАЛІЯ ОЛЕКСАНДРІВНА</t>
  </si>
  <si>
    <t>PFG8_2_1014</t>
  </si>
  <si>
    <t>Царькова Наталія Івванівна</t>
  </si>
  <si>
    <t>PFG8_2_1015</t>
  </si>
  <si>
    <t>Цвіркун Людмила Миколаївна</t>
  </si>
  <si>
    <t>PFG8_2_1016</t>
  </si>
  <si>
    <t>Цимбалюк Наталія Дмитрівна</t>
  </si>
  <si>
    <t>PFG8_2_1017</t>
  </si>
  <si>
    <t>Чайка Юлія Анатоліївна</t>
  </si>
  <si>
    <t>PFG8_2_1018</t>
  </si>
  <si>
    <t>Чамро Світлана Вікторівна</t>
  </si>
  <si>
    <t>PFG8_2_1019</t>
  </si>
  <si>
    <t>Чекавська Юлія Вікторівна</t>
  </si>
  <si>
    <t>PFG8_2_1020</t>
  </si>
  <si>
    <t>Чепурненко Олена Володимирівна</t>
  </si>
  <si>
    <t>PFG8_2_1021</t>
  </si>
  <si>
    <t>Черевко Жанна Адамівна</t>
  </si>
  <si>
    <t>PFG8_2_1022</t>
  </si>
  <si>
    <t>Черевко Неля Юріївна</t>
  </si>
  <si>
    <t>PFG8_2_1023</t>
  </si>
  <si>
    <t>Черкес Ірина Віталіївна</t>
  </si>
  <si>
    <t>PFG8_2_1024</t>
  </si>
  <si>
    <t>Черненко Тетяна Олександрівна</t>
  </si>
  <si>
    <t>PFG8_2_1025</t>
  </si>
  <si>
    <t>Черниш Катерина Миколаївна</t>
  </si>
  <si>
    <t>PFG8_2_1026</t>
  </si>
  <si>
    <t>Черниш Оксана Сергіївна</t>
  </si>
  <si>
    <t>PFG8_2_1027</t>
  </si>
  <si>
    <t>Чернова Ганна Василівна</t>
  </si>
  <si>
    <t>PFG8_2_1028</t>
  </si>
  <si>
    <t>Чернова Людмила Іванівна</t>
  </si>
  <si>
    <t>PFG8_2_1029</t>
  </si>
  <si>
    <t>Чернявська Альона Сергіївна</t>
  </si>
  <si>
    <t>PFG8_2_1030</t>
  </si>
  <si>
    <t>Чернявська Наталія Миколаївна</t>
  </si>
  <si>
    <t>PFG8_2_1031</t>
  </si>
  <si>
    <t>Черняк Ольга Євгенівна</t>
  </si>
  <si>
    <t>PFG8_2_1032</t>
  </si>
  <si>
    <t xml:space="preserve">Черьомухіна Альона </t>
  </si>
  <si>
    <t>PFG8_2_1033</t>
  </si>
  <si>
    <t>Чікаленко Ганна Вікторівна</t>
  </si>
  <si>
    <t>PFG8_2_1034</t>
  </si>
  <si>
    <t>Чобанюк Уляна Дмитрівна</t>
  </si>
  <si>
    <t>PFG8_2_1035</t>
  </si>
  <si>
    <t>Чорноволенко Руслана Вікторівна</t>
  </si>
  <si>
    <t>PFG8_2_1036</t>
  </si>
  <si>
    <t>Чорноморець Ольга Миколаївна</t>
  </si>
  <si>
    <t>PFG8_2_1037</t>
  </si>
  <si>
    <t>Чуб Наталія Анатоліївна</t>
  </si>
  <si>
    <t>PFG8_2_1038</t>
  </si>
  <si>
    <t>Чубенко Юлія Андріївна</t>
  </si>
  <si>
    <t>PFG8_2_1039</t>
  </si>
  <si>
    <t>Чуйкова Поліна Юріївна</t>
  </si>
  <si>
    <t>PFG8_2_1040</t>
  </si>
  <si>
    <t>Чумак Лариса Миколаївна</t>
  </si>
  <si>
    <t>PFG8_2_1041</t>
  </si>
  <si>
    <t>Чумаченко Ольга Павлівна</t>
  </si>
  <si>
    <t>PFG8_2_1042</t>
  </si>
  <si>
    <t>Чуплак Людмила Миколаївна</t>
  </si>
  <si>
    <t>PFG8_2_1043</t>
  </si>
  <si>
    <t>Шакаленко Максим Сергійович</t>
  </si>
  <si>
    <t>PFG8_2_1044</t>
  </si>
  <si>
    <t>Шаповал Вікторія Вікторівна</t>
  </si>
  <si>
    <t>PFG8_2_1045</t>
  </si>
  <si>
    <t>Шаповалова Вікторія Володимирівна</t>
  </si>
  <si>
    <t>PFG8_2_1046</t>
  </si>
  <si>
    <t>Шаповалова Галина Вікторівна</t>
  </si>
  <si>
    <t>PFG8_2_1047</t>
  </si>
  <si>
    <t>Шарабарова Світлана Станіславівна</t>
  </si>
  <si>
    <t>PFG8_2_1048</t>
  </si>
  <si>
    <t>Шах Юлія Миколаївна</t>
  </si>
  <si>
    <t>PFG8_2_1049</t>
  </si>
  <si>
    <t>Швайка Ірина Віталіївна</t>
  </si>
  <si>
    <t>PFG8_2_1050</t>
  </si>
  <si>
    <t>Шведчикова Тетяна Володимирівна</t>
  </si>
  <si>
    <t>PFG8_2_1051</t>
  </si>
  <si>
    <t>Шворак Світлана Василівна</t>
  </si>
  <si>
    <t>PFG8_2_1052</t>
  </si>
  <si>
    <t>Шевченко Ірина Олексіївна</t>
  </si>
  <si>
    <t>PFG8_2_1053</t>
  </si>
  <si>
    <t>Шевченко Костянтин Валерійович</t>
  </si>
  <si>
    <t>PFG8_2_1054</t>
  </si>
  <si>
    <t>Шевченко Оксана Михайлівна</t>
  </si>
  <si>
    <t>PFG8_2_1055</t>
  </si>
  <si>
    <t>Шевчук Сергій Володимирович</t>
  </si>
  <si>
    <t>PFG8_2_1056</t>
  </si>
  <si>
    <t>Шелест Алла Василівна</t>
  </si>
  <si>
    <t>PFG8_2_1057</t>
  </si>
  <si>
    <t>Шепелева Надія Володимирівна</t>
  </si>
  <si>
    <t>PFG8_2_1058</t>
  </si>
  <si>
    <t>Шеремета Надія Василівна</t>
  </si>
  <si>
    <t>PFG8_2_1059</t>
  </si>
  <si>
    <t>Шеремета Роман Іванович</t>
  </si>
  <si>
    <t>PFG8_2_1060</t>
  </si>
  <si>
    <t>Шиба Юлія Вікторівна</t>
  </si>
  <si>
    <t>PFG8_2_1061</t>
  </si>
  <si>
    <t>Шибецька Віта Валеріївна</t>
  </si>
  <si>
    <t>PFG8_2_1062</t>
  </si>
  <si>
    <t>Шикіна Наталія Анатоліївна</t>
  </si>
  <si>
    <t>PFG8_2_1063</t>
  </si>
  <si>
    <t>Шиліна Наталія Володимирівна</t>
  </si>
  <si>
    <t>PFG8_2_1064</t>
  </si>
  <si>
    <t>Шишка Оксана Миколаївна</t>
  </si>
  <si>
    <t>PFG8_2_1065</t>
  </si>
  <si>
    <t>Шиян Каріна Анатоліївна</t>
  </si>
  <si>
    <t>PFG8_2_1066</t>
  </si>
  <si>
    <t>Шиян Ольга Миколаївна</t>
  </si>
  <si>
    <t>PFG8_2_1067</t>
  </si>
  <si>
    <t>Шнит Оксана Михайлівна</t>
  </si>
  <si>
    <t>PFG8_2_1068</t>
  </si>
  <si>
    <t>Шолойко Антоніна Сергіївна</t>
  </si>
  <si>
    <t>PFG8_2_1069</t>
  </si>
  <si>
    <t>Шолька Олена Вікторівна</t>
  </si>
  <si>
    <t>PFG8_2_1070</t>
  </si>
  <si>
    <t>Шомін Михайло Юрійович</t>
  </si>
  <si>
    <t>PFG8_2_1071</t>
  </si>
  <si>
    <t>Шпакова Дар`я Віталіївна</t>
  </si>
  <si>
    <t>PFG8_2_1072</t>
  </si>
  <si>
    <t>Шпаковська Ірина Леонідівна</t>
  </si>
  <si>
    <t>PFG8_2_1073</t>
  </si>
  <si>
    <t>Штеньович Лариса Вікторівна</t>
  </si>
  <si>
    <t>PFG8_2_1074</t>
  </si>
  <si>
    <t>Штефан Анастасія Іванівна</t>
  </si>
  <si>
    <t>PFG8_2_1075</t>
  </si>
  <si>
    <t>Штибель Вікторія Вікторівна</t>
  </si>
  <si>
    <t>PFG8_2_1076</t>
  </si>
  <si>
    <t>Штинька Жанна Євгенівна</t>
  </si>
  <si>
    <t>PFG8_2_1077</t>
  </si>
  <si>
    <t>Шубер Мар'яна Геннадіївна</t>
  </si>
  <si>
    <t>PFG8_2_1078</t>
  </si>
  <si>
    <t>Шульженко Ганна Ігорівна</t>
  </si>
  <si>
    <t>PFG8_2_1079</t>
  </si>
  <si>
    <t>Шурипа Ольга Володимирівна</t>
  </si>
  <si>
    <t>PFG8_2_1080</t>
  </si>
  <si>
    <t>Щербак Володимир Олександрович</t>
  </si>
  <si>
    <t>PFG8_2_1081</t>
  </si>
  <si>
    <t>Щербак Інна Сергіївна</t>
  </si>
  <si>
    <t>PFG8_2_1082</t>
  </si>
  <si>
    <t>Щипанова Ольга Валеріївна</t>
  </si>
  <si>
    <t>PFG8_2_1083</t>
  </si>
  <si>
    <t>Щіпка Олена Іванівна</t>
  </si>
  <si>
    <t>PFG8_2_1084</t>
  </si>
  <si>
    <t>Юрченко Ярослав Віталійович</t>
  </si>
  <si>
    <t>PFG8_2_1085</t>
  </si>
  <si>
    <t>Юрчук Тетяна Володимирівна</t>
  </si>
  <si>
    <t>PFG8_2_1086</t>
  </si>
  <si>
    <t xml:space="preserve">Юр'як Роман Іванович </t>
  </si>
  <si>
    <t>PFG8_2_1087</t>
  </si>
  <si>
    <t>Яблонський Петро Васильович</t>
  </si>
  <si>
    <t>PFG8_2_1088</t>
  </si>
  <si>
    <t>Яворовська Зоряна Степанівна</t>
  </si>
  <si>
    <t>PFG8_2_1089</t>
  </si>
  <si>
    <t>Яворська Катерина Анатоліївна</t>
  </si>
  <si>
    <t>PFG8_2_1090</t>
  </si>
  <si>
    <t>Яворська Оксана Петрівна</t>
  </si>
  <si>
    <t>PFG8_2_1091</t>
  </si>
  <si>
    <t>Якимчук Олег Миколайович</t>
  </si>
  <si>
    <t>PFG8_2_1092</t>
  </si>
  <si>
    <t>Якушенкова Оксана Анатоліївна</t>
  </si>
  <si>
    <t>PFG8_2_1093</t>
  </si>
  <si>
    <t>Ямненко Анна Сергіївна</t>
  </si>
  <si>
    <t>PFG8_2_1094</t>
  </si>
  <si>
    <t>Янчук Артем В'ячеславович</t>
  </si>
  <si>
    <t>PFG8_2_1095</t>
  </si>
  <si>
    <t>Яремин Олександра Ярославівна</t>
  </si>
  <si>
    <t>PFG8_2_1096</t>
  </si>
  <si>
    <t>Ярмашова Оксана Дмитрівна</t>
  </si>
  <si>
    <t>PFG8_2_1097</t>
  </si>
  <si>
    <t>Ярова Євгенія Валентинівна</t>
  </si>
  <si>
    <t>PFG8_2_1098</t>
  </si>
  <si>
    <t>Ярошенко Олена Миколаївна</t>
  </si>
  <si>
    <t>PFG8_2_1099</t>
  </si>
  <si>
    <t>Ярошенко Тетяна Миколаївна</t>
  </si>
  <si>
    <t>PFG8_2_1100</t>
  </si>
  <si>
    <t>Ястребова Наталя Віталіївна</t>
  </si>
  <si>
    <t>PFG8_2_1101</t>
  </si>
  <si>
    <t>Ясько Ганна Миколаївна</t>
  </si>
  <si>
    <t>PFG8_2_1102</t>
  </si>
  <si>
    <t>Яценко Валентина Володимирівна</t>
  </si>
  <si>
    <t>PFG8_2_1103</t>
  </si>
  <si>
    <t>Яцків Оксана Михайлівна</t>
  </si>
  <si>
    <t>PFG8_2_1104</t>
  </si>
  <si>
    <t>Яцук Наталія Вікторівна</t>
  </si>
  <si>
    <t>PFG8_2_1105</t>
  </si>
  <si>
    <t>12 серпня 2025 р.</t>
  </si>
  <si>
    <t>Воробєй Сергій Григорович</t>
  </si>
  <si>
    <t>PFG8_2_1106</t>
  </si>
  <si>
    <t>Жара Ірина Олексіївна</t>
  </si>
  <si>
    <t>PFG8_2_1107</t>
  </si>
  <si>
    <t>Кирпа Тетяна Олександрівна</t>
  </si>
  <si>
    <t>PFG8_2_1108</t>
  </si>
  <si>
    <t>Коцюба Марія Юріївна</t>
  </si>
  <si>
    <t>PFG8_2_1109</t>
  </si>
  <si>
    <t>Лях Олександр Михайлович</t>
  </si>
  <si>
    <t>PFG8_2_1110</t>
  </si>
  <si>
    <t>Рвачова Вікторія Вікторівна</t>
  </si>
  <si>
    <t>PFG8_2_1111</t>
  </si>
  <si>
    <t>Фастівець Катерина Володимирівна</t>
  </si>
  <si>
    <t>PFG8_2_1112</t>
  </si>
  <si>
    <t>25 серпня 2025р.</t>
  </si>
  <si>
    <t>Замула Надія Іванівна</t>
  </si>
  <si>
    <t>PFG8_2_1113</t>
  </si>
  <si>
    <t>2 вересня 2025 р.</t>
  </si>
  <si>
    <t>Гаврилова Надія Анатоліївна</t>
  </si>
  <si>
    <t>PFG8_2_1114</t>
  </si>
  <si>
    <t>8 вересня 2025 р.</t>
  </si>
  <si>
    <t>Даценко Галина Анатоліївна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</si>
</sst>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alan.bank.gov.ua/get-user-certificate/e2LbgQt80cp3koE6xIuL" TargetMode="External"/><Relationship Id="rId170" Type="http://schemas.openxmlformats.org/officeDocument/2006/relationships/hyperlink" Target="https://talan.bank.gov.ua/get-user-certificate/e2LbgDfU7iQJG7NxCfU5" TargetMode="External"/><Relationship Id="rId268" Type="http://schemas.openxmlformats.org/officeDocument/2006/relationships/hyperlink" Target="https://talan.bank.gov.ua/get-user-certificate/e2Lbgg_Eh3x_7C-JgCyr" TargetMode="External"/><Relationship Id="rId475" Type="http://schemas.openxmlformats.org/officeDocument/2006/relationships/hyperlink" Target="https://talan.bank.gov.ua/get-user-certificate/e2LbgHuAEEdvejRvliZk" TargetMode="External"/><Relationship Id="rId682" Type="http://schemas.openxmlformats.org/officeDocument/2006/relationships/hyperlink" Target="https://talan.bank.gov.ua/get-user-certificate/e2LbguC0V0YdidIpI4U1" TargetMode="External"/><Relationship Id="rId128" Type="http://schemas.openxmlformats.org/officeDocument/2006/relationships/hyperlink" Target="https://talan.bank.gov.ua/get-user-certificate/e2LbgNYOMS6DmuO1SW5z" TargetMode="External"/><Relationship Id="rId335" Type="http://schemas.openxmlformats.org/officeDocument/2006/relationships/hyperlink" Target="https://talan.bank.gov.ua/get-user-certificate/e2Lbg0paY79nqk4FQzeR" TargetMode="External"/><Relationship Id="rId542" Type="http://schemas.openxmlformats.org/officeDocument/2006/relationships/hyperlink" Target="https://talan.bank.gov.ua/get-user-certificate/e2LbggxjHlDyiGkH96yt" TargetMode="External"/><Relationship Id="rId987" Type="http://schemas.openxmlformats.org/officeDocument/2006/relationships/hyperlink" Target="https://talan.bank.gov.ua/get-user-certificate/e2LbgFdHYCzJ8s7GY3lc" TargetMode="External"/><Relationship Id="rId402" Type="http://schemas.openxmlformats.org/officeDocument/2006/relationships/hyperlink" Target="https://talan.bank.gov.ua/get-user-certificate/e2LbgYVyDElp98x9AzRH" TargetMode="External"/><Relationship Id="rId847" Type="http://schemas.openxmlformats.org/officeDocument/2006/relationships/hyperlink" Target="https://talan.bank.gov.ua/get-user-certificate/e2LbgquHHyGPzMIfxy_6" TargetMode="External"/><Relationship Id="rId1032" Type="http://schemas.openxmlformats.org/officeDocument/2006/relationships/hyperlink" Target="https://talan.bank.gov.ua/get-user-certificate/e2LbghWI6w7qiMznTqcp" TargetMode="External"/><Relationship Id="rId707" Type="http://schemas.openxmlformats.org/officeDocument/2006/relationships/hyperlink" Target="https://talan.bank.gov.ua/get-user-certificate/e2Lbga3zahkmK8gfa-WL" TargetMode="External"/><Relationship Id="rId914" Type="http://schemas.openxmlformats.org/officeDocument/2006/relationships/hyperlink" Target="https://talan.bank.gov.ua/get-user-certificate/e2LbgDPD2G9obmq0-14B" TargetMode="External"/><Relationship Id="rId43" Type="http://schemas.openxmlformats.org/officeDocument/2006/relationships/hyperlink" Target="https://talan.bank.gov.ua/get-user-certificate/e2LbgDOlx6Del-FJGwe4" TargetMode="External"/><Relationship Id="rId192" Type="http://schemas.openxmlformats.org/officeDocument/2006/relationships/hyperlink" Target="https://talan.bank.gov.ua/get-user-certificate/e2LbghZ3nH_8KdUoZGtH" TargetMode="External"/><Relationship Id="rId497" Type="http://schemas.openxmlformats.org/officeDocument/2006/relationships/hyperlink" Target="https://talan.bank.gov.ua/get-user-certificate/e2LbgTnkduujoV4h5awB" TargetMode="External"/><Relationship Id="rId357" Type="http://schemas.openxmlformats.org/officeDocument/2006/relationships/hyperlink" Target="https://talan.bank.gov.ua/get-user-certificate/e2LbgGThqrRvbkfuckLS" TargetMode="External"/><Relationship Id="rId217" Type="http://schemas.openxmlformats.org/officeDocument/2006/relationships/hyperlink" Target="https://talan.bank.gov.ua/get-user-certificate/e2LbglRM1sIFZl87rGuJ" TargetMode="External"/><Relationship Id="rId564" Type="http://schemas.openxmlformats.org/officeDocument/2006/relationships/hyperlink" Target="https://talan.bank.gov.ua/get-user-certificate/e2LbgVtMyVhzUxbTw_9z" TargetMode="External"/><Relationship Id="rId771" Type="http://schemas.openxmlformats.org/officeDocument/2006/relationships/hyperlink" Target="https://talan.bank.gov.ua/get-user-certificate/e2LbgyKhAnpabdOj9Jst" TargetMode="External"/><Relationship Id="rId869" Type="http://schemas.openxmlformats.org/officeDocument/2006/relationships/hyperlink" Target="https://talan.bank.gov.ua/get-user-certificate/e2LbghZ1VVSLdUN5fWMM" TargetMode="External"/><Relationship Id="rId424" Type="http://schemas.openxmlformats.org/officeDocument/2006/relationships/hyperlink" Target="https://talan.bank.gov.ua/get-user-certificate/e2LbgwAIzFKSYd_MSt6f" TargetMode="External"/><Relationship Id="rId631" Type="http://schemas.openxmlformats.org/officeDocument/2006/relationships/hyperlink" Target="https://talan.bank.gov.ua/get-user-certificate/e2Lbg3qAbREKoG9H6dBW" TargetMode="External"/><Relationship Id="rId729" Type="http://schemas.openxmlformats.org/officeDocument/2006/relationships/hyperlink" Target="https://talan.bank.gov.ua/get-user-certificate/e2Lbg4l2tOg_sXDjDvok" TargetMode="External"/><Relationship Id="rId1054" Type="http://schemas.openxmlformats.org/officeDocument/2006/relationships/hyperlink" Target="https://talan.bank.gov.ua/get-user-certificate/e2LbgyTguJXmlkVADDDZ" TargetMode="External"/><Relationship Id="rId936" Type="http://schemas.openxmlformats.org/officeDocument/2006/relationships/hyperlink" Target="https://talan.bank.gov.ua/get-user-certificate/e2Lbg9bCrRwpeJNI0HtY" TargetMode="External"/><Relationship Id="rId65" Type="http://schemas.openxmlformats.org/officeDocument/2006/relationships/hyperlink" Target="https://talan.bank.gov.ua/get-user-certificate/e2Lbgsw7xAeDvmmmtXxr" TargetMode="External"/><Relationship Id="rId281" Type="http://schemas.openxmlformats.org/officeDocument/2006/relationships/hyperlink" Target="https://talan.bank.gov.ua/get-user-certificate/e2LbgxH3MyvTmubASq7O" TargetMode="External"/><Relationship Id="rId141" Type="http://schemas.openxmlformats.org/officeDocument/2006/relationships/hyperlink" Target="https://talan.bank.gov.ua/get-user-certificate/e2Lbg_mtUKYyklgJDWQ0" TargetMode="External"/><Relationship Id="rId379" Type="http://schemas.openxmlformats.org/officeDocument/2006/relationships/hyperlink" Target="https://talan.bank.gov.ua/get-user-certificate/e2LbgRsrb4kJADSvWy3b" TargetMode="External"/><Relationship Id="rId586" Type="http://schemas.openxmlformats.org/officeDocument/2006/relationships/hyperlink" Target="https://talan.bank.gov.ua/get-user-certificate/e2Lbg4p7W091y2Xb9sA7" TargetMode="External"/><Relationship Id="rId793" Type="http://schemas.openxmlformats.org/officeDocument/2006/relationships/hyperlink" Target="https://talan.bank.gov.ua/get-user-certificate/e2LbgBFtN3hsfnShJ6un" TargetMode="External"/><Relationship Id="rId7" Type="http://schemas.openxmlformats.org/officeDocument/2006/relationships/hyperlink" Target="https://talan.bank.gov.ua/get-user-certificate/e2LbgjN4FIrmSr8Ebdd4" TargetMode="External"/><Relationship Id="rId239" Type="http://schemas.openxmlformats.org/officeDocument/2006/relationships/hyperlink" Target="https://talan.bank.gov.ua/get-user-certificate/e2LbgP8D7uHtkg85mCAD" TargetMode="External"/><Relationship Id="rId446" Type="http://schemas.openxmlformats.org/officeDocument/2006/relationships/hyperlink" Target="https://talan.bank.gov.ua/get-user-certificate/e2LbgatEo0m_Qvyrnq_x" TargetMode="External"/><Relationship Id="rId653" Type="http://schemas.openxmlformats.org/officeDocument/2006/relationships/hyperlink" Target="https://talan.bank.gov.ua/get-user-certificate/e2LbgXTtmQHOce5eFR-f" TargetMode="External"/><Relationship Id="rId1076" Type="http://schemas.openxmlformats.org/officeDocument/2006/relationships/hyperlink" Target="https://talan.bank.gov.ua/get-user-certificate/e2Lbg-JXOu5gkjyWkyID" TargetMode="External"/><Relationship Id="rId306" Type="http://schemas.openxmlformats.org/officeDocument/2006/relationships/hyperlink" Target="https://talan.bank.gov.ua/get-user-certificate/e2LbgXuzw_D9JUgpUktM" TargetMode="External"/><Relationship Id="rId860" Type="http://schemas.openxmlformats.org/officeDocument/2006/relationships/hyperlink" Target="https://talan.bank.gov.ua/get-user-certificate/e2LbgS6ySICwrsXj26pm" TargetMode="External"/><Relationship Id="rId958" Type="http://schemas.openxmlformats.org/officeDocument/2006/relationships/hyperlink" Target="https://talan.bank.gov.ua/get-user-certificate/e2LbguB8tJt71JKgtBA6" TargetMode="External"/><Relationship Id="rId87" Type="http://schemas.openxmlformats.org/officeDocument/2006/relationships/hyperlink" Target="https://talan.bank.gov.ua/get-user-certificate/e2LbgvQvqCtNWRsJ4vKO" TargetMode="External"/><Relationship Id="rId513" Type="http://schemas.openxmlformats.org/officeDocument/2006/relationships/hyperlink" Target="https://talan.bank.gov.ua/get-user-certificate/e2LbgeAXGeW6AW4R0cDS" TargetMode="External"/><Relationship Id="rId720" Type="http://schemas.openxmlformats.org/officeDocument/2006/relationships/hyperlink" Target="https://talan.bank.gov.ua/get-user-certificate/e2LbgGogmcLdFrAknbx-" TargetMode="External"/><Relationship Id="rId818" Type="http://schemas.openxmlformats.org/officeDocument/2006/relationships/hyperlink" Target="https://talan.bank.gov.ua/get-user-certificate/e2Lbg6ijS_rBWOGjpHR0" TargetMode="External"/><Relationship Id="rId1003" Type="http://schemas.openxmlformats.org/officeDocument/2006/relationships/hyperlink" Target="https://talan.bank.gov.ua/get-user-certificate/e2LbgzONs0XPjy-v6UeX" TargetMode="External"/><Relationship Id="rId14" Type="http://schemas.openxmlformats.org/officeDocument/2006/relationships/hyperlink" Target="https://talan.bank.gov.ua/get-user-certificate/e2LbgbQDs3LBphfkf6VY" TargetMode="External"/><Relationship Id="rId317" Type="http://schemas.openxmlformats.org/officeDocument/2006/relationships/hyperlink" Target="https://talan.bank.gov.ua/get-user-certificate/e2LbgaJF7istDUtLeThb" TargetMode="External"/><Relationship Id="rId524" Type="http://schemas.openxmlformats.org/officeDocument/2006/relationships/hyperlink" Target="https://talan.bank.gov.ua/get-user-certificate/e2LbgzioSpaw-hPlJNuv" TargetMode="External"/><Relationship Id="rId731" Type="http://schemas.openxmlformats.org/officeDocument/2006/relationships/hyperlink" Target="https://talan.bank.gov.ua/get-user-certificate/e2LbgBysnKabM4INaZFy" TargetMode="External"/><Relationship Id="rId98" Type="http://schemas.openxmlformats.org/officeDocument/2006/relationships/hyperlink" Target="https://talan.bank.gov.ua/get-user-certificate/e2LbgnvAJ8RvJNNsqVUg" TargetMode="External"/><Relationship Id="rId163" Type="http://schemas.openxmlformats.org/officeDocument/2006/relationships/hyperlink" Target="https://talan.bank.gov.ua/get-user-certificate/e2Lbg2fJ_kY6RUmlBHVk" TargetMode="External"/><Relationship Id="rId370" Type="http://schemas.openxmlformats.org/officeDocument/2006/relationships/hyperlink" Target="https://talan.bank.gov.ua/get-user-certificate/e2LbgaMFtKO0g6B71H3U" TargetMode="External"/><Relationship Id="rId829" Type="http://schemas.openxmlformats.org/officeDocument/2006/relationships/hyperlink" Target="https://talan.bank.gov.ua/get-user-certificate/e2LbgOBlE6p1oFyv_n4E" TargetMode="External"/><Relationship Id="rId1014" Type="http://schemas.openxmlformats.org/officeDocument/2006/relationships/hyperlink" Target="https://talan.bank.gov.ua/get-user-certificate/e2LbgShqP5chIXPZq4VX" TargetMode="External"/><Relationship Id="rId230" Type="http://schemas.openxmlformats.org/officeDocument/2006/relationships/hyperlink" Target="https://talan.bank.gov.ua/get-user-certificate/e2LbgZasOmhx7FGQdy3k" TargetMode="External"/><Relationship Id="rId468" Type="http://schemas.openxmlformats.org/officeDocument/2006/relationships/hyperlink" Target="https://talan.bank.gov.ua/get-user-certificate/e2LbgyeoUoQc6AuSl9M2" TargetMode="External"/><Relationship Id="rId675" Type="http://schemas.openxmlformats.org/officeDocument/2006/relationships/hyperlink" Target="https://talan.bank.gov.ua/get-user-certificate/e2LbgvUmC7GUH1MTHcZk" TargetMode="External"/><Relationship Id="rId882" Type="http://schemas.openxmlformats.org/officeDocument/2006/relationships/hyperlink" Target="https://talan.bank.gov.ua/get-user-certificate/e2LbgE2PvTLRoCcBzf84" TargetMode="External"/><Relationship Id="rId1098" Type="http://schemas.openxmlformats.org/officeDocument/2006/relationships/hyperlink" Target="https://talan.bank.gov.ua/get-user-certificate/e2Lbgqkfa4zZ-b0sfYIi" TargetMode="External"/><Relationship Id="rId25" Type="http://schemas.openxmlformats.org/officeDocument/2006/relationships/hyperlink" Target="https://talan.bank.gov.ua/get-user-certificate/e2LbgE3e8DJKe7QOFuh6" TargetMode="External"/><Relationship Id="rId328" Type="http://schemas.openxmlformats.org/officeDocument/2006/relationships/hyperlink" Target="https://talan.bank.gov.ua/get-user-certificate/e2Lbg86xpmHzc7KuVUwq" TargetMode="External"/><Relationship Id="rId535" Type="http://schemas.openxmlformats.org/officeDocument/2006/relationships/hyperlink" Target="https://talan.bank.gov.ua/get-user-certificate/e2Lbgsdzr4iHoiSP3BYD" TargetMode="External"/><Relationship Id="rId742" Type="http://schemas.openxmlformats.org/officeDocument/2006/relationships/hyperlink" Target="https://talan.bank.gov.ua/get-user-certificate/e2LbghCwKU5fPQhzWhzo" TargetMode="External"/><Relationship Id="rId174" Type="http://schemas.openxmlformats.org/officeDocument/2006/relationships/hyperlink" Target="https://talan.bank.gov.ua/get-user-certificate/e2LbgLTHwnEpUNdmegPp" TargetMode="External"/><Relationship Id="rId381" Type="http://schemas.openxmlformats.org/officeDocument/2006/relationships/hyperlink" Target="https://talan.bank.gov.ua/get-user-certificate/e2LbgIebsG7kjXy5mXoI" TargetMode="External"/><Relationship Id="rId602" Type="http://schemas.openxmlformats.org/officeDocument/2006/relationships/hyperlink" Target="https://talan.bank.gov.ua/get-user-certificate/e2LbgljVLG3IJzTVSj-P" TargetMode="External"/><Relationship Id="rId1025" Type="http://schemas.openxmlformats.org/officeDocument/2006/relationships/hyperlink" Target="https://talan.bank.gov.ua/get-user-certificate/e2LbgiGjPHJsVzIMANEz" TargetMode="External"/><Relationship Id="rId241" Type="http://schemas.openxmlformats.org/officeDocument/2006/relationships/hyperlink" Target="https://talan.bank.gov.ua/get-user-certificate/e2LbgL2Lq9-CfUqC_czP" TargetMode="External"/><Relationship Id="rId479" Type="http://schemas.openxmlformats.org/officeDocument/2006/relationships/hyperlink" Target="https://talan.bank.gov.ua/get-user-certificate/e2LbgJJ8_bv36VhKN7hK" TargetMode="External"/><Relationship Id="rId686" Type="http://schemas.openxmlformats.org/officeDocument/2006/relationships/hyperlink" Target="https://talan.bank.gov.ua/get-user-certificate/e2LbgR5zZ41-OF0pwRoZ" TargetMode="External"/><Relationship Id="rId893" Type="http://schemas.openxmlformats.org/officeDocument/2006/relationships/hyperlink" Target="https://talan.bank.gov.ua/get-user-certificate/e2LbgrZyaRtKLgsQCecI" TargetMode="External"/><Relationship Id="rId907" Type="http://schemas.openxmlformats.org/officeDocument/2006/relationships/hyperlink" Target="https://talan.bank.gov.ua/get-user-certificate/e2Lbg3KyrKcbjSFHHP9v" TargetMode="External"/><Relationship Id="rId36" Type="http://schemas.openxmlformats.org/officeDocument/2006/relationships/hyperlink" Target="https://talan.bank.gov.ua/get-user-certificate/e2Lbga1-Y549xEnZYVwD" TargetMode="External"/><Relationship Id="rId339" Type="http://schemas.openxmlformats.org/officeDocument/2006/relationships/hyperlink" Target="https://talan.bank.gov.ua/get-user-certificate/e2LbgrKD0GxxvUrRuc7S" TargetMode="External"/><Relationship Id="rId546" Type="http://schemas.openxmlformats.org/officeDocument/2006/relationships/hyperlink" Target="https://talan.bank.gov.ua/get-user-certificate/e2LbgUleGXXGZeZFGmg8" TargetMode="External"/><Relationship Id="rId753" Type="http://schemas.openxmlformats.org/officeDocument/2006/relationships/hyperlink" Target="https://talan.bank.gov.ua/get-user-certificate/e2LbgBFh5ae1e7m-Mi2A" TargetMode="External"/><Relationship Id="rId101" Type="http://schemas.openxmlformats.org/officeDocument/2006/relationships/hyperlink" Target="https://talan.bank.gov.ua/get-user-certificate/e2Lbg3yOdQ7DO08w3Prn" TargetMode="External"/><Relationship Id="rId185" Type="http://schemas.openxmlformats.org/officeDocument/2006/relationships/hyperlink" Target="https://talan.bank.gov.ua/get-user-certificate/e2LbgDdj6hGCRaxPP2lu" TargetMode="External"/><Relationship Id="rId406" Type="http://schemas.openxmlformats.org/officeDocument/2006/relationships/hyperlink" Target="https://talan.bank.gov.ua/get-user-certificate/e2Lbgl1L2vq-VNO1-N5w" TargetMode="External"/><Relationship Id="rId960" Type="http://schemas.openxmlformats.org/officeDocument/2006/relationships/hyperlink" Target="https://talan.bank.gov.ua/get-user-certificate/e2LbgqtNOKMue_xMtJkn" TargetMode="External"/><Relationship Id="rId1036" Type="http://schemas.openxmlformats.org/officeDocument/2006/relationships/hyperlink" Target="https://talan.bank.gov.ua/get-user-certificate/e2Lbgt31KLvtKcYURVUs" TargetMode="External"/><Relationship Id="rId392" Type="http://schemas.openxmlformats.org/officeDocument/2006/relationships/hyperlink" Target="https://talan.bank.gov.ua/get-user-certificate/e2LbgJjhgUOh2x8xw6tf" TargetMode="External"/><Relationship Id="rId613" Type="http://schemas.openxmlformats.org/officeDocument/2006/relationships/hyperlink" Target="https://talan.bank.gov.ua/get-user-certificate/e2LbghVmpxnKCgcsQc-H" TargetMode="External"/><Relationship Id="rId697" Type="http://schemas.openxmlformats.org/officeDocument/2006/relationships/hyperlink" Target="https://talan.bank.gov.ua/get-user-certificate/e2Lbgs9S2ex4CQ1xWRG1" TargetMode="External"/><Relationship Id="rId820" Type="http://schemas.openxmlformats.org/officeDocument/2006/relationships/hyperlink" Target="https://talan.bank.gov.ua/get-user-certificate/e2LbgQpTTQaVagdLOzQu" TargetMode="External"/><Relationship Id="rId918" Type="http://schemas.openxmlformats.org/officeDocument/2006/relationships/hyperlink" Target="https://talan.bank.gov.ua/get-user-certificate/e2Lbgbnc3sEKUDHCasBw" TargetMode="External"/><Relationship Id="rId252" Type="http://schemas.openxmlformats.org/officeDocument/2006/relationships/hyperlink" Target="https://talan.bank.gov.ua/get-user-certificate/e2LbgRpyiIq2-XXsXxL4" TargetMode="External"/><Relationship Id="rId1103" Type="http://schemas.openxmlformats.org/officeDocument/2006/relationships/hyperlink" Target="https://talan.bank.gov.ua/get-user-certificate/e2LbgLyoVKxGuQma2YD7" TargetMode="External"/><Relationship Id="rId47" Type="http://schemas.openxmlformats.org/officeDocument/2006/relationships/hyperlink" Target="https://talan.bank.gov.ua/get-user-certificate/e2Lbg9u-PO5ciBL_7-Wz" TargetMode="External"/><Relationship Id="rId112" Type="http://schemas.openxmlformats.org/officeDocument/2006/relationships/hyperlink" Target="https://talan.bank.gov.ua/get-user-certificate/e2LbgjPaq56YswWraqwQ" TargetMode="External"/><Relationship Id="rId557" Type="http://schemas.openxmlformats.org/officeDocument/2006/relationships/hyperlink" Target="https://talan.bank.gov.ua/get-user-certificate/e2LbgQZ56IE4SEtr5bk1" TargetMode="External"/><Relationship Id="rId764" Type="http://schemas.openxmlformats.org/officeDocument/2006/relationships/hyperlink" Target="https://talan.bank.gov.ua/get-user-certificate/e2LbgmmZmkdoQo5tvgpQ" TargetMode="External"/><Relationship Id="rId971" Type="http://schemas.openxmlformats.org/officeDocument/2006/relationships/hyperlink" Target="https://talan.bank.gov.ua/get-user-certificate/e2LbgUT5OmzgikZmz3a8" TargetMode="External"/><Relationship Id="rId196" Type="http://schemas.openxmlformats.org/officeDocument/2006/relationships/hyperlink" Target="https://talan.bank.gov.ua/get-user-certificate/e2LbgdjxFWqzYTir-UAb" TargetMode="External"/><Relationship Id="rId417" Type="http://schemas.openxmlformats.org/officeDocument/2006/relationships/hyperlink" Target="https://talan.bank.gov.ua/get-user-certificate/e2LbgA7bi7-9PrWovHEN" TargetMode="External"/><Relationship Id="rId624" Type="http://schemas.openxmlformats.org/officeDocument/2006/relationships/hyperlink" Target="https://talan.bank.gov.ua/get-user-certificate/e2LbggvOZJkOke6J8QR7" TargetMode="External"/><Relationship Id="rId831" Type="http://schemas.openxmlformats.org/officeDocument/2006/relationships/hyperlink" Target="https://talan.bank.gov.ua/get-user-certificate/e2LbgtV0qpL-JmPFYfN-" TargetMode="External"/><Relationship Id="rId1047" Type="http://schemas.openxmlformats.org/officeDocument/2006/relationships/hyperlink" Target="https://talan.bank.gov.ua/get-user-certificate/e2LbgdtW4XodmR1FzDvH" TargetMode="External"/><Relationship Id="rId263" Type="http://schemas.openxmlformats.org/officeDocument/2006/relationships/hyperlink" Target="https://talan.bank.gov.ua/get-user-certificate/e2LbgoGNOQsMbnHpY6YU" TargetMode="External"/><Relationship Id="rId470" Type="http://schemas.openxmlformats.org/officeDocument/2006/relationships/hyperlink" Target="https://talan.bank.gov.ua/get-user-certificate/e2LbgTCtyPPZ8yyxmvzE" TargetMode="External"/><Relationship Id="rId929" Type="http://schemas.openxmlformats.org/officeDocument/2006/relationships/hyperlink" Target="https://talan.bank.gov.ua/get-user-certificate/e2LbgPC4XcqXBf7mZPPQ" TargetMode="External"/><Relationship Id="rId1114" Type="http://schemas.openxmlformats.org/officeDocument/2006/relationships/hyperlink" Target="https://talan.bank.gov.ua/get-user-certificate/IppAtpcAoBzfDja38K-A" TargetMode="External"/><Relationship Id="rId58" Type="http://schemas.openxmlformats.org/officeDocument/2006/relationships/hyperlink" Target="https://talan.bank.gov.ua/get-user-certificate/e2LbgBOWRg8q3WPRLM-7" TargetMode="External"/><Relationship Id="rId123" Type="http://schemas.openxmlformats.org/officeDocument/2006/relationships/hyperlink" Target="https://talan.bank.gov.ua/get-user-certificate/e2LbgAorL3WK6MrQTtP_" TargetMode="External"/><Relationship Id="rId330" Type="http://schemas.openxmlformats.org/officeDocument/2006/relationships/hyperlink" Target="https://talan.bank.gov.ua/get-user-certificate/e2Lbg6EC0NtwwJjlXl8Y" TargetMode="External"/><Relationship Id="rId568" Type="http://schemas.openxmlformats.org/officeDocument/2006/relationships/hyperlink" Target="https://talan.bank.gov.ua/get-user-certificate/e2LbgY0oiteXjflAh5kZ" TargetMode="External"/><Relationship Id="rId775" Type="http://schemas.openxmlformats.org/officeDocument/2006/relationships/hyperlink" Target="https://talan.bank.gov.ua/get-user-certificate/e2LbgnrmMFAbr7ptbl0E" TargetMode="External"/><Relationship Id="rId982" Type="http://schemas.openxmlformats.org/officeDocument/2006/relationships/hyperlink" Target="https://talan.bank.gov.ua/get-user-certificate/e2LbgOsKz3dRpE4DZRFr" TargetMode="External"/><Relationship Id="rId428" Type="http://schemas.openxmlformats.org/officeDocument/2006/relationships/hyperlink" Target="https://talan.bank.gov.ua/get-user-certificate/e2LbgfDAE6wYMVDPjhrP" TargetMode="External"/><Relationship Id="rId635" Type="http://schemas.openxmlformats.org/officeDocument/2006/relationships/hyperlink" Target="https://talan.bank.gov.ua/get-user-certificate/e2LbgSUEV4DRtPSBZoIt" TargetMode="External"/><Relationship Id="rId842" Type="http://schemas.openxmlformats.org/officeDocument/2006/relationships/hyperlink" Target="https://talan.bank.gov.ua/get-user-certificate/e2LbgLDUIz1FT5Q21am0" TargetMode="External"/><Relationship Id="rId1058" Type="http://schemas.openxmlformats.org/officeDocument/2006/relationships/hyperlink" Target="https://talan.bank.gov.ua/get-user-certificate/e2LbgZR10uPjwKDsaEw6" TargetMode="External"/><Relationship Id="rId274" Type="http://schemas.openxmlformats.org/officeDocument/2006/relationships/hyperlink" Target="https://talan.bank.gov.ua/get-user-certificate/e2Lbgu5hQo4NcXpn4HJV" TargetMode="External"/><Relationship Id="rId481" Type="http://schemas.openxmlformats.org/officeDocument/2006/relationships/hyperlink" Target="https://talan.bank.gov.ua/get-user-certificate/e2LbgNc94z5Yoo7I2qn4" TargetMode="External"/><Relationship Id="rId702" Type="http://schemas.openxmlformats.org/officeDocument/2006/relationships/hyperlink" Target="https://talan.bank.gov.ua/get-user-certificate/e2Lbgdi5KzWcZNmTAlM1" TargetMode="External"/><Relationship Id="rId69" Type="http://schemas.openxmlformats.org/officeDocument/2006/relationships/hyperlink" Target="https://talan.bank.gov.ua/get-user-certificate/e2LbgEGl1I0b8WE78KjE" TargetMode="External"/><Relationship Id="rId134" Type="http://schemas.openxmlformats.org/officeDocument/2006/relationships/hyperlink" Target="https://talan.bank.gov.ua/get-user-certificate/e2LbgtLIqFeY8h68DQgI" TargetMode="External"/><Relationship Id="rId579" Type="http://schemas.openxmlformats.org/officeDocument/2006/relationships/hyperlink" Target="https://talan.bank.gov.ua/get-user-certificate/e2LbgYDhpovNxKNR8aTi" TargetMode="External"/><Relationship Id="rId786" Type="http://schemas.openxmlformats.org/officeDocument/2006/relationships/hyperlink" Target="https://talan.bank.gov.ua/get-user-certificate/e2LbgrNlYn2RP0ERMCvl" TargetMode="External"/><Relationship Id="rId993" Type="http://schemas.openxmlformats.org/officeDocument/2006/relationships/hyperlink" Target="https://talan.bank.gov.ua/get-user-certificate/e2LbglUVpFXxpqS1Q3rK" TargetMode="External"/><Relationship Id="rId341" Type="http://schemas.openxmlformats.org/officeDocument/2006/relationships/hyperlink" Target="https://talan.bank.gov.ua/get-user-certificate/e2LbgVl91XRVIIqkE7JI" TargetMode="External"/><Relationship Id="rId439" Type="http://schemas.openxmlformats.org/officeDocument/2006/relationships/hyperlink" Target="https://talan.bank.gov.ua/get-user-certificate/e2LbgRyezcGp0noZQY2V" TargetMode="External"/><Relationship Id="rId646" Type="http://schemas.openxmlformats.org/officeDocument/2006/relationships/hyperlink" Target="https://talan.bank.gov.ua/get-user-certificate/e2Lbgd8mrEpWdJyQztlz" TargetMode="External"/><Relationship Id="rId1069" Type="http://schemas.openxmlformats.org/officeDocument/2006/relationships/hyperlink" Target="https://talan.bank.gov.ua/get-user-certificate/e2Lbgq1kjs9OoiEZlsaa" TargetMode="External"/><Relationship Id="rId201" Type="http://schemas.openxmlformats.org/officeDocument/2006/relationships/hyperlink" Target="https://talan.bank.gov.ua/get-user-certificate/e2Lbg273FhrOTypeDBiG" TargetMode="External"/><Relationship Id="rId285" Type="http://schemas.openxmlformats.org/officeDocument/2006/relationships/hyperlink" Target="https://talan.bank.gov.ua/get-user-certificate/e2LbgH8TIuoO3Pl6yV-4" TargetMode="External"/><Relationship Id="rId506" Type="http://schemas.openxmlformats.org/officeDocument/2006/relationships/hyperlink" Target="https://talan.bank.gov.ua/get-user-certificate/e2LbgSaomn58FZdIWhaZ" TargetMode="External"/><Relationship Id="rId853" Type="http://schemas.openxmlformats.org/officeDocument/2006/relationships/hyperlink" Target="https://talan.bank.gov.ua/get-user-certificate/e2Lbgg_vYbiFppl2j0pp" TargetMode="External"/><Relationship Id="rId492" Type="http://schemas.openxmlformats.org/officeDocument/2006/relationships/hyperlink" Target="https://talan.bank.gov.ua/get-user-certificate/e2LbgSQhtjvbJArwo01i" TargetMode="External"/><Relationship Id="rId713" Type="http://schemas.openxmlformats.org/officeDocument/2006/relationships/hyperlink" Target="https://talan.bank.gov.ua/get-user-certificate/e2LbgH8I6mkYf-MJ1vXm" TargetMode="External"/><Relationship Id="rId797" Type="http://schemas.openxmlformats.org/officeDocument/2006/relationships/hyperlink" Target="https://talan.bank.gov.ua/get-user-certificate/e2Lbg2E-gNujYxrjy_Y8" TargetMode="External"/><Relationship Id="rId920" Type="http://schemas.openxmlformats.org/officeDocument/2006/relationships/hyperlink" Target="https://talan.bank.gov.ua/get-user-certificate/e2LbgZh9EY2TCET4ygrY" TargetMode="External"/><Relationship Id="rId145" Type="http://schemas.openxmlformats.org/officeDocument/2006/relationships/hyperlink" Target="https://talan.bank.gov.ua/get-user-certificate/e2LbgipFzWg4tVt_I4Wy" TargetMode="External"/><Relationship Id="rId352" Type="http://schemas.openxmlformats.org/officeDocument/2006/relationships/hyperlink" Target="https://talan.bank.gov.ua/get-user-certificate/e2LbgiStFdzfP7HnI8DQ" TargetMode="External"/><Relationship Id="rId212" Type="http://schemas.openxmlformats.org/officeDocument/2006/relationships/hyperlink" Target="https://talan.bank.gov.ua/get-user-certificate/e2Lbg0W_L9NeSC7vBcbl" TargetMode="External"/><Relationship Id="rId657" Type="http://schemas.openxmlformats.org/officeDocument/2006/relationships/hyperlink" Target="https://talan.bank.gov.ua/get-user-certificate/e2LbgFIRiklOi0RD9PK-" TargetMode="External"/><Relationship Id="rId864" Type="http://schemas.openxmlformats.org/officeDocument/2006/relationships/hyperlink" Target="https://talan.bank.gov.ua/get-user-certificate/e2LbgIVoKXPXaqs7AkaX" TargetMode="External"/><Relationship Id="rId296" Type="http://schemas.openxmlformats.org/officeDocument/2006/relationships/hyperlink" Target="https://talan.bank.gov.ua/get-user-certificate/e2Lbg1Y_vjGNSJDTskJm" TargetMode="External"/><Relationship Id="rId517" Type="http://schemas.openxmlformats.org/officeDocument/2006/relationships/hyperlink" Target="https://talan.bank.gov.ua/get-user-certificate/e2Lbg1jCLPrfukGYssUU" TargetMode="External"/><Relationship Id="rId724" Type="http://schemas.openxmlformats.org/officeDocument/2006/relationships/hyperlink" Target="https://talan.bank.gov.ua/get-user-certificate/e2LbgpasLg_U2aFB6pSl" TargetMode="External"/><Relationship Id="rId931" Type="http://schemas.openxmlformats.org/officeDocument/2006/relationships/hyperlink" Target="https://talan.bank.gov.ua/get-user-certificate/e2LbgsBMxzs5C8Chn4A4" TargetMode="External"/><Relationship Id="rId60" Type="http://schemas.openxmlformats.org/officeDocument/2006/relationships/hyperlink" Target="https://talan.bank.gov.ua/get-user-certificate/e2Lbg65FuPIdSUD4PMCv" TargetMode="External"/><Relationship Id="rId156" Type="http://schemas.openxmlformats.org/officeDocument/2006/relationships/hyperlink" Target="https://talan.bank.gov.ua/get-user-certificate/e2LbgXBs9rPmzsD9Va5C" TargetMode="External"/><Relationship Id="rId363" Type="http://schemas.openxmlformats.org/officeDocument/2006/relationships/hyperlink" Target="https://talan.bank.gov.ua/get-user-certificate/e2Lbg6WpsnT_1_Pvj-ku" TargetMode="External"/><Relationship Id="rId570" Type="http://schemas.openxmlformats.org/officeDocument/2006/relationships/hyperlink" Target="https://talan.bank.gov.ua/get-user-certificate/e2LbgautPwaEClwSt2Kd" TargetMode="External"/><Relationship Id="rId1007" Type="http://schemas.openxmlformats.org/officeDocument/2006/relationships/hyperlink" Target="https://talan.bank.gov.ua/get-user-certificate/e2LbgneIpSrw57vLwqv2" TargetMode="External"/><Relationship Id="rId223" Type="http://schemas.openxmlformats.org/officeDocument/2006/relationships/hyperlink" Target="https://talan.bank.gov.ua/get-user-certificate/e2LbgH794PL5OKhiap05" TargetMode="External"/><Relationship Id="rId430" Type="http://schemas.openxmlformats.org/officeDocument/2006/relationships/hyperlink" Target="https://talan.bank.gov.ua/get-user-certificate/e2LbgE_53hRc0Rh6SSv_" TargetMode="External"/><Relationship Id="rId668" Type="http://schemas.openxmlformats.org/officeDocument/2006/relationships/hyperlink" Target="https://talan.bank.gov.ua/get-user-certificate/e2LbgGT-8q82WMrrx9gU" TargetMode="External"/><Relationship Id="rId875" Type="http://schemas.openxmlformats.org/officeDocument/2006/relationships/hyperlink" Target="https://talan.bank.gov.ua/get-user-certificate/e2Lbg0xT8IahyBzjhilz" TargetMode="External"/><Relationship Id="rId1060" Type="http://schemas.openxmlformats.org/officeDocument/2006/relationships/hyperlink" Target="https://talan.bank.gov.ua/get-user-certificate/e2Lbgkl1uXoB5YkohWAB" TargetMode="External"/><Relationship Id="rId18" Type="http://schemas.openxmlformats.org/officeDocument/2006/relationships/hyperlink" Target="https://talan.bank.gov.ua/get-user-certificate/e2Lbg9borNVEses6P7t9" TargetMode="External"/><Relationship Id="rId528" Type="http://schemas.openxmlformats.org/officeDocument/2006/relationships/hyperlink" Target="https://talan.bank.gov.ua/get-user-certificate/e2LbgBcijwBSxvOc-HG5" TargetMode="External"/><Relationship Id="rId735" Type="http://schemas.openxmlformats.org/officeDocument/2006/relationships/hyperlink" Target="https://talan.bank.gov.ua/get-user-certificate/e2Lbg_rd_q6d5avEqFAJ" TargetMode="External"/><Relationship Id="rId942" Type="http://schemas.openxmlformats.org/officeDocument/2006/relationships/hyperlink" Target="https://talan.bank.gov.ua/get-user-certificate/e2LbgFEN_HkZHFcmUvn2" TargetMode="External"/><Relationship Id="rId167" Type="http://schemas.openxmlformats.org/officeDocument/2006/relationships/hyperlink" Target="https://talan.bank.gov.ua/get-user-certificate/e2Lbgkzk7WXzFol-xApz" TargetMode="External"/><Relationship Id="rId374" Type="http://schemas.openxmlformats.org/officeDocument/2006/relationships/hyperlink" Target="https://talan.bank.gov.ua/get-user-certificate/e2LbgfnVTvX73hOb69jz" TargetMode="External"/><Relationship Id="rId581" Type="http://schemas.openxmlformats.org/officeDocument/2006/relationships/hyperlink" Target="https://talan.bank.gov.ua/get-user-certificate/e2Lbgy0-iTgzW81yQXOl" TargetMode="External"/><Relationship Id="rId1018" Type="http://schemas.openxmlformats.org/officeDocument/2006/relationships/hyperlink" Target="https://talan.bank.gov.ua/get-user-certificate/e2Lbgu9_469ghJ-QbQ4N" TargetMode="External"/><Relationship Id="rId71" Type="http://schemas.openxmlformats.org/officeDocument/2006/relationships/hyperlink" Target="https://talan.bank.gov.ua/get-user-certificate/e2LbgzU3ytN6qAAWlPcB" TargetMode="External"/><Relationship Id="rId234" Type="http://schemas.openxmlformats.org/officeDocument/2006/relationships/hyperlink" Target="https://talan.bank.gov.ua/get-user-certificate/e2LbgurN46PzuYvA4oja" TargetMode="External"/><Relationship Id="rId679" Type="http://schemas.openxmlformats.org/officeDocument/2006/relationships/hyperlink" Target="https://talan.bank.gov.ua/get-user-certificate/e2LbgT8_kW8nYK7GiZRd" TargetMode="External"/><Relationship Id="rId802" Type="http://schemas.openxmlformats.org/officeDocument/2006/relationships/hyperlink" Target="https://talan.bank.gov.ua/get-user-certificate/e2LbgVU8HrCjTAaUOxl4" TargetMode="External"/><Relationship Id="rId886" Type="http://schemas.openxmlformats.org/officeDocument/2006/relationships/hyperlink" Target="https://talan.bank.gov.ua/get-user-certificate/e2Lbgw-Eqfo4Avg63Wkb" TargetMode="External"/><Relationship Id="rId2" Type="http://schemas.openxmlformats.org/officeDocument/2006/relationships/hyperlink" Target="https://talan.bank.gov.ua/get-user-certificate/e2Lbg0yMOuQHSQDJGnqx" TargetMode="External"/><Relationship Id="rId29" Type="http://schemas.openxmlformats.org/officeDocument/2006/relationships/hyperlink" Target="https://talan.bank.gov.ua/get-user-certificate/e2Lbgh7p40167RBcKB5g" TargetMode="External"/><Relationship Id="rId441" Type="http://schemas.openxmlformats.org/officeDocument/2006/relationships/hyperlink" Target="https://talan.bank.gov.ua/get-user-certificate/e2LbgEyciIqo3pFCWdI0" TargetMode="External"/><Relationship Id="rId539" Type="http://schemas.openxmlformats.org/officeDocument/2006/relationships/hyperlink" Target="https://talan.bank.gov.ua/get-user-certificate/e2LbgGySD8qkSc6a1RGs" TargetMode="External"/><Relationship Id="rId746" Type="http://schemas.openxmlformats.org/officeDocument/2006/relationships/hyperlink" Target="https://talan.bank.gov.ua/get-user-certificate/e2LbgZmGC07OGnMBnwq5" TargetMode="External"/><Relationship Id="rId1071" Type="http://schemas.openxmlformats.org/officeDocument/2006/relationships/hyperlink" Target="https://talan.bank.gov.ua/get-user-certificate/e2LbgPmBqjS1w5dyDH8v" TargetMode="External"/><Relationship Id="rId178" Type="http://schemas.openxmlformats.org/officeDocument/2006/relationships/hyperlink" Target="https://talan.bank.gov.ua/get-user-certificate/e2LbgBHBTOS8Wv9PVv6y" TargetMode="External"/><Relationship Id="rId301" Type="http://schemas.openxmlformats.org/officeDocument/2006/relationships/hyperlink" Target="https://talan.bank.gov.ua/get-user-certificate/e2LbgCWlQVqzXNA70Y8f" TargetMode="External"/><Relationship Id="rId953" Type="http://schemas.openxmlformats.org/officeDocument/2006/relationships/hyperlink" Target="https://talan.bank.gov.ua/get-user-certificate/e2Lbg-8BwMRkhKQUGi2F" TargetMode="External"/><Relationship Id="rId1029" Type="http://schemas.openxmlformats.org/officeDocument/2006/relationships/hyperlink" Target="https://talan.bank.gov.ua/get-user-certificate/e2LbgVoofsinCT1WvaZX" TargetMode="External"/><Relationship Id="rId82" Type="http://schemas.openxmlformats.org/officeDocument/2006/relationships/hyperlink" Target="https://talan.bank.gov.ua/get-user-certificate/e2LbgxxTGqTXXwRSTh50" TargetMode="External"/><Relationship Id="rId385" Type="http://schemas.openxmlformats.org/officeDocument/2006/relationships/hyperlink" Target="https://talan.bank.gov.ua/get-user-certificate/e2LbgCBkLwur-V5nx0L3" TargetMode="External"/><Relationship Id="rId592" Type="http://schemas.openxmlformats.org/officeDocument/2006/relationships/hyperlink" Target="https://talan.bank.gov.ua/get-user-certificate/e2Lbg4xYYW6ICMbwskS7" TargetMode="External"/><Relationship Id="rId606" Type="http://schemas.openxmlformats.org/officeDocument/2006/relationships/hyperlink" Target="https://talan.bank.gov.ua/get-user-certificate/e2LbggElXnTEtkW3CuQj" TargetMode="External"/><Relationship Id="rId813" Type="http://schemas.openxmlformats.org/officeDocument/2006/relationships/hyperlink" Target="https://talan.bank.gov.ua/get-user-certificate/e2Lbg_8aDUaIW5KnADzG" TargetMode="External"/><Relationship Id="rId245" Type="http://schemas.openxmlformats.org/officeDocument/2006/relationships/hyperlink" Target="https://talan.bank.gov.ua/get-user-certificate/e2LbgAa5bGoqr4Jg5q8B" TargetMode="External"/><Relationship Id="rId452" Type="http://schemas.openxmlformats.org/officeDocument/2006/relationships/hyperlink" Target="https://talan.bank.gov.ua/get-user-certificate/e2LbgDyxR69a5f4yO8s1" TargetMode="External"/><Relationship Id="rId897" Type="http://schemas.openxmlformats.org/officeDocument/2006/relationships/hyperlink" Target="https://talan.bank.gov.ua/get-user-certificate/e2Lbg6c7fCCBJT_xNKsR" TargetMode="External"/><Relationship Id="rId1082" Type="http://schemas.openxmlformats.org/officeDocument/2006/relationships/hyperlink" Target="https://talan.bank.gov.ua/get-user-certificate/e2LbgxESNYrQA2Aq1JMp" TargetMode="External"/><Relationship Id="rId105" Type="http://schemas.openxmlformats.org/officeDocument/2006/relationships/hyperlink" Target="https://talan.bank.gov.ua/get-user-certificate/e2LbgQKpHecnHpX0rNw-" TargetMode="External"/><Relationship Id="rId312" Type="http://schemas.openxmlformats.org/officeDocument/2006/relationships/hyperlink" Target="https://talan.bank.gov.ua/get-user-certificate/e2LbglCipIY6Fs0Ajz1I" TargetMode="External"/><Relationship Id="rId757" Type="http://schemas.openxmlformats.org/officeDocument/2006/relationships/hyperlink" Target="https://talan.bank.gov.ua/get-user-certificate/e2LbgDKJSSYNgAHKllHP" TargetMode="External"/><Relationship Id="rId964" Type="http://schemas.openxmlformats.org/officeDocument/2006/relationships/hyperlink" Target="https://talan.bank.gov.ua/get-user-certificate/e2Lbg1LT2ITLXLVPoU36" TargetMode="External"/><Relationship Id="rId93" Type="http://schemas.openxmlformats.org/officeDocument/2006/relationships/hyperlink" Target="https://talan.bank.gov.ua/get-user-certificate/e2Lbgy8fQnY-pD15BAgH" TargetMode="External"/><Relationship Id="rId189" Type="http://schemas.openxmlformats.org/officeDocument/2006/relationships/hyperlink" Target="https://talan.bank.gov.ua/get-user-certificate/e2LbgbfzXdKsVpV-3flI" TargetMode="External"/><Relationship Id="rId396" Type="http://schemas.openxmlformats.org/officeDocument/2006/relationships/hyperlink" Target="https://talan.bank.gov.ua/get-user-certificate/e2Lbg4qY4BODXPdXYeji" TargetMode="External"/><Relationship Id="rId617" Type="http://schemas.openxmlformats.org/officeDocument/2006/relationships/hyperlink" Target="https://talan.bank.gov.ua/get-user-certificate/e2LbgSdYlMI1B62_d6k8" TargetMode="External"/><Relationship Id="rId824" Type="http://schemas.openxmlformats.org/officeDocument/2006/relationships/hyperlink" Target="https://talan.bank.gov.ua/get-user-certificate/e2LbgicPxq6n0F2SGrL-" TargetMode="External"/><Relationship Id="rId256" Type="http://schemas.openxmlformats.org/officeDocument/2006/relationships/hyperlink" Target="https://talan.bank.gov.ua/get-user-certificate/e2LbgNxXLcrku1i0LY2v" TargetMode="External"/><Relationship Id="rId463" Type="http://schemas.openxmlformats.org/officeDocument/2006/relationships/hyperlink" Target="https://talan.bank.gov.ua/get-user-certificate/e2LbgpXoT2Qp86sNMgqc" TargetMode="External"/><Relationship Id="rId670" Type="http://schemas.openxmlformats.org/officeDocument/2006/relationships/hyperlink" Target="https://talan.bank.gov.ua/get-user-certificate/e2LbgkQNvZ-rt5vpHJFf" TargetMode="External"/><Relationship Id="rId1093" Type="http://schemas.openxmlformats.org/officeDocument/2006/relationships/hyperlink" Target="https://talan.bank.gov.ua/get-user-certificate/e2Lbgp4tAVLQU9e3uDW6" TargetMode="External"/><Relationship Id="rId1107" Type="http://schemas.openxmlformats.org/officeDocument/2006/relationships/hyperlink" Target="https://talan.bank.gov.ua/get-user-certificate/McyJUpUeG254XInZEX68" TargetMode="External"/><Relationship Id="rId116" Type="http://schemas.openxmlformats.org/officeDocument/2006/relationships/hyperlink" Target="https://talan.bank.gov.ua/get-user-certificate/e2LbgtD6OS3sIEb2IJmX" TargetMode="External"/><Relationship Id="rId323" Type="http://schemas.openxmlformats.org/officeDocument/2006/relationships/hyperlink" Target="https://talan.bank.gov.ua/get-user-certificate/e2Lbg0NCLr9ExSu_zCQd" TargetMode="External"/><Relationship Id="rId530" Type="http://schemas.openxmlformats.org/officeDocument/2006/relationships/hyperlink" Target="https://talan.bank.gov.ua/get-user-certificate/e2Lbgpu-jrKcYaU8yCKm" TargetMode="External"/><Relationship Id="rId768" Type="http://schemas.openxmlformats.org/officeDocument/2006/relationships/hyperlink" Target="https://talan.bank.gov.ua/get-user-certificate/e2LbgP4eW-_VMOgTVp_b" TargetMode="External"/><Relationship Id="rId975" Type="http://schemas.openxmlformats.org/officeDocument/2006/relationships/hyperlink" Target="https://talan.bank.gov.ua/get-user-certificate/e2LbgAyHkgtOr3v3TQCz" TargetMode="External"/><Relationship Id="rId20" Type="http://schemas.openxmlformats.org/officeDocument/2006/relationships/hyperlink" Target="https://talan.bank.gov.ua/get-user-certificate/e2Lbg8ZzH_RPQTsKVGz6" TargetMode="External"/><Relationship Id="rId628" Type="http://schemas.openxmlformats.org/officeDocument/2006/relationships/hyperlink" Target="https://talan.bank.gov.ua/get-user-certificate/e2LbgYk5S2kcOCU2bUrG" TargetMode="External"/><Relationship Id="rId835" Type="http://schemas.openxmlformats.org/officeDocument/2006/relationships/hyperlink" Target="https://talan.bank.gov.ua/get-user-certificate/e2Lbgjm9cUmp2NIeqFqe" TargetMode="External"/><Relationship Id="rId267" Type="http://schemas.openxmlformats.org/officeDocument/2006/relationships/hyperlink" Target="https://talan.bank.gov.ua/get-user-certificate/e2Lbgm5VnQiIf9e5tL-i" TargetMode="External"/><Relationship Id="rId474" Type="http://schemas.openxmlformats.org/officeDocument/2006/relationships/hyperlink" Target="https://talan.bank.gov.ua/get-user-certificate/e2LbgIWO1VKsLIo3_zZk" TargetMode="External"/><Relationship Id="rId1020" Type="http://schemas.openxmlformats.org/officeDocument/2006/relationships/hyperlink" Target="https://talan.bank.gov.ua/get-user-certificate/e2LbgVastY4nTWRwzU6q" TargetMode="External"/><Relationship Id="rId127" Type="http://schemas.openxmlformats.org/officeDocument/2006/relationships/hyperlink" Target="https://talan.bank.gov.ua/get-user-certificate/e2Lbg2oHiCiGjtbeD2Bp" TargetMode="External"/><Relationship Id="rId681" Type="http://schemas.openxmlformats.org/officeDocument/2006/relationships/hyperlink" Target="https://talan.bank.gov.ua/get-user-certificate/e2Lbg3z_tmH4Q3GiU1CH" TargetMode="External"/><Relationship Id="rId779" Type="http://schemas.openxmlformats.org/officeDocument/2006/relationships/hyperlink" Target="https://talan.bank.gov.ua/get-user-certificate/e2Lbgy66D82VKDtt08Jz" TargetMode="External"/><Relationship Id="rId902" Type="http://schemas.openxmlformats.org/officeDocument/2006/relationships/hyperlink" Target="https://talan.bank.gov.ua/get-user-certificate/e2LbgOfBtekIBeJ1mafd" TargetMode="External"/><Relationship Id="rId986" Type="http://schemas.openxmlformats.org/officeDocument/2006/relationships/hyperlink" Target="https://talan.bank.gov.ua/get-user-certificate/e2Lbg37bcHjVKkJJHfKE" TargetMode="External"/><Relationship Id="rId31" Type="http://schemas.openxmlformats.org/officeDocument/2006/relationships/hyperlink" Target="https://talan.bank.gov.ua/get-user-certificate/e2LbgIoWzdQZD1PrpzDa" TargetMode="External"/><Relationship Id="rId334" Type="http://schemas.openxmlformats.org/officeDocument/2006/relationships/hyperlink" Target="https://talan.bank.gov.ua/get-user-certificate/e2LbgQewWj5H9a-eVcY0" TargetMode="External"/><Relationship Id="rId541" Type="http://schemas.openxmlformats.org/officeDocument/2006/relationships/hyperlink" Target="https://talan.bank.gov.ua/get-user-certificate/e2Lbgr9wAUsqSQ8wXRCa" TargetMode="External"/><Relationship Id="rId639" Type="http://schemas.openxmlformats.org/officeDocument/2006/relationships/hyperlink" Target="https://talan.bank.gov.ua/get-user-certificate/e2LbgxbMhFRiMvql8vP0" TargetMode="External"/><Relationship Id="rId180" Type="http://schemas.openxmlformats.org/officeDocument/2006/relationships/hyperlink" Target="https://talan.bank.gov.ua/get-user-certificate/e2LbgSYo-APL4fNfIE5U" TargetMode="External"/><Relationship Id="rId278" Type="http://schemas.openxmlformats.org/officeDocument/2006/relationships/hyperlink" Target="https://talan.bank.gov.ua/get-user-certificate/e2LbgJGkeJSQg6YcpcFG" TargetMode="External"/><Relationship Id="rId401" Type="http://schemas.openxmlformats.org/officeDocument/2006/relationships/hyperlink" Target="https://talan.bank.gov.ua/get-user-certificate/e2LbgI4mib6Jgsi7dVvZ" TargetMode="External"/><Relationship Id="rId846" Type="http://schemas.openxmlformats.org/officeDocument/2006/relationships/hyperlink" Target="https://talan.bank.gov.ua/get-user-certificate/e2Lbgfbndq44OXUh1c4h" TargetMode="External"/><Relationship Id="rId1031" Type="http://schemas.openxmlformats.org/officeDocument/2006/relationships/hyperlink" Target="https://talan.bank.gov.ua/get-user-certificate/e2LbglKKGAstQo_B1v7f" TargetMode="External"/><Relationship Id="rId485" Type="http://schemas.openxmlformats.org/officeDocument/2006/relationships/hyperlink" Target="https://talan.bank.gov.ua/get-user-certificate/e2Lbg7J46gpO7FhLEwQf" TargetMode="External"/><Relationship Id="rId692" Type="http://schemas.openxmlformats.org/officeDocument/2006/relationships/hyperlink" Target="https://talan.bank.gov.ua/get-user-certificate/e2LbglUXEBRQ0E09pziS" TargetMode="External"/><Relationship Id="rId706" Type="http://schemas.openxmlformats.org/officeDocument/2006/relationships/hyperlink" Target="https://talan.bank.gov.ua/get-user-certificate/e2Lbg7Gt2HLW_aTnk8UN" TargetMode="External"/><Relationship Id="rId913" Type="http://schemas.openxmlformats.org/officeDocument/2006/relationships/hyperlink" Target="https://talan.bank.gov.ua/get-user-certificate/e2LbgeR7LEq-sadxjCYH" TargetMode="External"/><Relationship Id="rId42" Type="http://schemas.openxmlformats.org/officeDocument/2006/relationships/hyperlink" Target="https://talan.bank.gov.ua/get-user-certificate/e2LbgOg1JVUNQBuKnROQ" TargetMode="External"/><Relationship Id="rId138" Type="http://schemas.openxmlformats.org/officeDocument/2006/relationships/hyperlink" Target="https://talan.bank.gov.ua/get-user-certificate/e2LbgOm5xlkTJ11Jorq-" TargetMode="External"/><Relationship Id="rId345" Type="http://schemas.openxmlformats.org/officeDocument/2006/relationships/hyperlink" Target="https://talan.bank.gov.ua/get-user-certificate/e2LbgsvhYqE2cQyS5392" TargetMode="External"/><Relationship Id="rId552" Type="http://schemas.openxmlformats.org/officeDocument/2006/relationships/hyperlink" Target="https://talan.bank.gov.ua/get-user-certificate/e2Lbg_WpWERg-coRvMWy" TargetMode="External"/><Relationship Id="rId997" Type="http://schemas.openxmlformats.org/officeDocument/2006/relationships/hyperlink" Target="https://talan.bank.gov.ua/get-user-certificate/e2LbgPd_KxBosIGuSwkq" TargetMode="External"/><Relationship Id="rId191" Type="http://schemas.openxmlformats.org/officeDocument/2006/relationships/hyperlink" Target="https://talan.bank.gov.ua/get-user-certificate/e2LbgvZF6bBeZS9qC4bd" TargetMode="External"/><Relationship Id="rId205" Type="http://schemas.openxmlformats.org/officeDocument/2006/relationships/hyperlink" Target="https://talan.bank.gov.ua/get-user-certificate/e2LbgrZr7ellAdvu3fCR" TargetMode="External"/><Relationship Id="rId412" Type="http://schemas.openxmlformats.org/officeDocument/2006/relationships/hyperlink" Target="https://talan.bank.gov.ua/get-user-certificate/e2Lbgs5-nGnNxyrPJjbj" TargetMode="External"/><Relationship Id="rId857" Type="http://schemas.openxmlformats.org/officeDocument/2006/relationships/hyperlink" Target="https://talan.bank.gov.ua/get-user-certificate/e2LbgXzRSujvQsFATxwd" TargetMode="External"/><Relationship Id="rId1042" Type="http://schemas.openxmlformats.org/officeDocument/2006/relationships/hyperlink" Target="https://talan.bank.gov.ua/get-user-certificate/e2LbgP3M-QIX80YDpTun" TargetMode="External"/><Relationship Id="rId289" Type="http://schemas.openxmlformats.org/officeDocument/2006/relationships/hyperlink" Target="https://talan.bank.gov.ua/get-user-certificate/e2Lbg_FDi7USwYIWBANi" TargetMode="External"/><Relationship Id="rId496" Type="http://schemas.openxmlformats.org/officeDocument/2006/relationships/hyperlink" Target="https://talan.bank.gov.ua/get-user-certificate/e2LbgBl7BcQwrQRPckkG" TargetMode="External"/><Relationship Id="rId717" Type="http://schemas.openxmlformats.org/officeDocument/2006/relationships/hyperlink" Target="https://talan.bank.gov.ua/get-user-certificate/e2Lbg0Z4QyW0nsavFfld" TargetMode="External"/><Relationship Id="rId924" Type="http://schemas.openxmlformats.org/officeDocument/2006/relationships/hyperlink" Target="https://talan.bank.gov.ua/get-user-certificate/e2Lbg8DNTtwSg5IfTRFe" TargetMode="External"/><Relationship Id="rId53" Type="http://schemas.openxmlformats.org/officeDocument/2006/relationships/hyperlink" Target="https://talan.bank.gov.ua/get-user-certificate/e2LbgNEMUi4CXjyvKzO6" TargetMode="External"/><Relationship Id="rId149" Type="http://schemas.openxmlformats.org/officeDocument/2006/relationships/hyperlink" Target="https://talan.bank.gov.ua/get-user-certificate/e2LbgPx-KAsNCvqFThjp" TargetMode="External"/><Relationship Id="rId356" Type="http://schemas.openxmlformats.org/officeDocument/2006/relationships/hyperlink" Target="https://talan.bank.gov.ua/get-user-certificate/e2LbgBGbQ4SFffM1ihCY" TargetMode="External"/><Relationship Id="rId563" Type="http://schemas.openxmlformats.org/officeDocument/2006/relationships/hyperlink" Target="https://talan.bank.gov.ua/get-user-certificate/e2LbgxZ7nM72-_gLywiM" TargetMode="External"/><Relationship Id="rId770" Type="http://schemas.openxmlformats.org/officeDocument/2006/relationships/hyperlink" Target="https://talan.bank.gov.ua/get-user-certificate/e2Lbgb974W0FjEqYLHUi" TargetMode="External"/><Relationship Id="rId216" Type="http://schemas.openxmlformats.org/officeDocument/2006/relationships/hyperlink" Target="https://talan.bank.gov.ua/get-user-certificate/e2Lbgzsjlg3Erk2h5iVt" TargetMode="External"/><Relationship Id="rId423" Type="http://schemas.openxmlformats.org/officeDocument/2006/relationships/hyperlink" Target="https://talan.bank.gov.ua/get-user-certificate/e2LbgZ3DDHZXCu_fznmk" TargetMode="External"/><Relationship Id="rId868" Type="http://schemas.openxmlformats.org/officeDocument/2006/relationships/hyperlink" Target="https://talan.bank.gov.ua/get-user-certificate/e2LbgJQ8vAd9daDOoift" TargetMode="External"/><Relationship Id="rId1053" Type="http://schemas.openxmlformats.org/officeDocument/2006/relationships/hyperlink" Target="https://talan.bank.gov.ua/get-user-certificate/e2LbgM1r9B-uVQ9RuJ4v" TargetMode="External"/><Relationship Id="rId630" Type="http://schemas.openxmlformats.org/officeDocument/2006/relationships/hyperlink" Target="https://talan.bank.gov.ua/get-user-certificate/e2LbgyUq4lhROPITR7dT" TargetMode="External"/><Relationship Id="rId728" Type="http://schemas.openxmlformats.org/officeDocument/2006/relationships/hyperlink" Target="https://talan.bank.gov.ua/get-user-certificate/e2Lbg6MyY0lmp1K6YUxH" TargetMode="External"/><Relationship Id="rId935" Type="http://schemas.openxmlformats.org/officeDocument/2006/relationships/hyperlink" Target="https://talan.bank.gov.ua/get-user-certificate/e2LbgzF528h04ehKKJnA" TargetMode="External"/><Relationship Id="rId64" Type="http://schemas.openxmlformats.org/officeDocument/2006/relationships/hyperlink" Target="https://talan.bank.gov.ua/get-user-certificate/e2LbgEykm-lT_4G4IQc5" TargetMode="External"/><Relationship Id="rId367" Type="http://schemas.openxmlformats.org/officeDocument/2006/relationships/hyperlink" Target="https://talan.bank.gov.ua/get-user-certificate/e2LbgOeMA4z01O3G_x_X" TargetMode="External"/><Relationship Id="rId574" Type="http://schemas.openxmlformats.org/officeDocument/2006/relationships/hyperlink" Target="https://talan.bank.gov.ua/get-user-certificate/e2LbgNJCK9lfWPn1o7Da" TargetMode="External"/><Relationship Id="rId227" Type="http://schemas.openxmlformats.org/officeDocument/2006/relationships/hyperlink" Target="https://talan.bank.gov.ua/get-user-certificate/e2Lbgt2StRrZqe8x2Gdk" TargetMode="External"/><Relationship Id="rId781" Type="http://schemas.openxmlformats.org/officeDocument/2006/relationships/hyperlink" Target="https://talan.bank.gov.ua/get-user-certificate/e2LbgTzR68lmJ-erhI-Q" TargetMode="External"/><Relationship Id="rId879" Type="http://schemas.openxmlformats.org/officeDocument/2006/relationships/hyperlink" Target="https://talan.bank.gov.ua/get-user-certificate/e2LbgtjEJRSRRSrbTKd0" TargetMode="External"/><Relationship Id="rId434" Type="http://schemas.openxmlformats.org/officeDocument/2006/relationships/hyperlink" Target="https://talan.bank.gov.ua/get-user-certificate/e2LbgZ9ry4Glt_D3al1E" TargetMode="External"/><Relationship Id="rId641" Type="http://schemas.openxmlformats.org/officeDocument/2006/relationships/hyperlink" Target="https://talan.bank.gov.ua/get-user-certificate/e2LbghuLdhPX3gSVmYjk" TargetMode="External"/><Relationship Id="rId739" Type="http://schemas.openxmlformats.org/officeDocument/2006/relationships/hyperlink" Target="https://talan.bank.gov.ua/get-user-certificate/e2Lbgg6i-XJr4ArOAelm" TargetMode="External"/><Relationship Id="rId1064" Type="http://schemas.openxmlformats.org/officeDocument/2006/relationships/hyperlink" Target="https://talan.bank.gov.ua/get-user-certificate/e2Lbg1TROEv5q2yGIlx1" TargetMode="External"/><Relationship Id="rId280" Type="http://schemas.openxmlformats.org/officeDocument/2006/relationships/hyperlink" Target="https://talan.bank.gov.ua/get-user-certificate/e2Lbg6nGjDy3vjJlPkTM" TargetMode="External"/><Relationship Id="rId501" Type="http://schemas.openxmlformats.org/officeDocument/2006/relationships/hyperlink" Target="https://talan.bank.gov.ua/get-user-certificate/e2LbgXM_AXdfPiOwCaXm" TargetMode="External"/><Relationship Id="rId946" Type="http://schemas.openxmlformats.org/officeDocument/2006/relationships/hyperlink" Target="https://talan.bank.gov.ua/get-user-certificate/e2LbgJR3_Oz70uMHsR7j" TargetMode="External"/><Relationship Id="rId75" Type="http://schemas.openxmlformats.org/officeDocument/2006/relationships/hyperlink" Target="https://talan.bank.gov.ua/get-user-certificate/e2Lbgk3I2p_0qiW1ZorG" TargetMode="External"/><Relationship Id="rId140" Type="http://schemas.openxmlformats.org/officeDocument/2006/relationships/hyperlink" Target="https://talan.bank.gov.ua/get-user-certificate/e2Lbg8-cnXLl03HlNMK7" TargetMode="External"/><Relationship Id="rId378" Type="http://schemas.openxmlformats.org/officeDocument/2006/relationships/hyperlink" Target="https://talan.bank.gov.ua/get-user-certificate/e2LbgebQfnH7vMzhFAc7" TargetMode="External"/><Relationship Id="rId585" Type="http://schemas.openxmlformats.org/officeDocument/2006/relationships/hyperlink" Target="https://talan.bank.gov.ua/get-user-certificate/e2LbgXscwysQVmyHg_ke" TargetMode="External"/><Relationship Id="rId792" Type="http://schemas.openxmlformats.org/officeDocument/2006/relationships/hyperlink" Target="https://talan.bank.gov.ua/get-user-certificate/e2Lbg9vd5tk7bz-4d3OS" TargetMode="External"/><Relationship Id="rId806" Type="http://schemas.openxmlformats.org/officeDocument/2006/relationships/hyperlink" Target="https://talan.bank.gov.ua/get-user-certificate/e2LbgX6cQ5fEYdEan140" TargetMode="External"/><Relationship Id="rId6" Type="http://schemas.openxmlformats.org/officeDocument/2006/relationships/hyperlink" Target="https://talan.bank.gov.ua/get-user-certificate/e2LbgvdCHrVvw6BHcZFD" TargetMode="External"/><Relationship Id="rId238" Type="http://schemas.openxmlformats.org/officeDocument/2006/relationships/hyperlink" Target="https://talan.bank.gov.ua/get-user-certificate/e2LbggihTRoDWljj4_CE" TargetMode="External"/><Relationship Id="rId445" Type="http://schemas.openxmlformats.org/officeDocument/2006/relationships/hyperlink" Target="https://talan.bank.gov.ua/get-user-certificate/e2LbgJjo1aMbz6CLyfBY" TargetMode="External"/><Relationship Id="rId652" Type="http://schemas.openxmlformats.org/officeDocument/2006/relationships/hyperlink" Target="https://talan.bank.gov.ua/get-user-certificate/e2LbgkIeC-KqpzI4S1De" TargetMode="External"/><Relationship Id="rId1075" Type="http://schemas.openxmlformats.org/officeDocument/2006/relationships/hyperlink" Target="https://talan.bank.gov.ua/get-user-certificate/e2LbgYjcZACZPLChADsZ" TargetMode="External"/><Relationship Id="rId291" Type="http://schemas.openxmlformats.org/officeDocument/2006/relationships/hyperlink" Target="https://talan.bank.gov.ua/get-user-certificate/e2Lbg4oSZ5iGGhKivOHp" TargetMode="External"/><Relationship Id="rId305" Type="http://schemas.openxmlformats.org/officeDocument/2006/relationships/hyperlink" Target="https://talan.bank.gov.ua/get-user-certificate/e2LbgQw9Vhppj9SxhV5Y" TargetMode="External"/><Relationship Id="rId512" Type="http://schemas.openxmlformats.org/officeDocument/2006/relationships/hyperlink" Target="https://talan.bank.gov.ua/get-user-certificate/e2Lbg0pQqFkZvr8Piesk" TargetMode="External"/><Relationship Id="rId957" Type="http://schemas.openxmlformats.org/officeDocument/2006/relationships/hyperlink" Target="https://talan.bank.gov.ua/get-user-certificate/e2LbgqPEW9A0eTGWVqXO" TargetMode="External"/><Relationship Id="rId86" Type="http://schemas.openxmlformats.org/officeDocument/2006/relationships/hyperlink" Target="https://talan.bank.gov.ua/get-user-certificate/e2LbgYA7np7hTQnyrdUc" TargetMode="External"/><Relationship Id="rId151" Type="http://schemas.openxmlformats.org/officeDocument/2006/relationships/hyperlink" Target="https://talan.bank.gov.ua/get-user-certificate/e2LbgTQv-y1buCuSjQ4Z" TargetMode="External"/><Relationship Id="rId389" Type="http://schemas.openxmlformats.org/officeDocument/2006/relationships/hyperlink" Target="https://talan.bank.gov.ua/get-user-certificate/e2Lbgzby_BiALJ0s8xsk" TargetMode="External"/><Relationship Id="rId596" Type="http://schemas.openxmlformats.org/officeDocument/2006/relationships/hyperlink" Target="https://talan.bank.gov.ua/get-user-certificate/e2Lbgmf5usfPPwezkMuy" TargetMode="External"/><Relationship Id="rId817" Type="http://schemas.openxmlformats.org/officeDocument/2006/relationships/hyperlink" Target="https://talan.bank.gov.ua/get-user-certificate/e2LbgOmvPtryd1tmkblM" TargetMode="External"/><Relationship Id="rId1002" Type="http://schemas.openxmlformats.org/officeDocument/2006/relationships/hyperlink" Target="https://talan.bank.gov.ua/get-user-certificate/e2LbgdEQ8HJsgvXCsRvl" TargetMode="External"/><Relationship Id="rId249" Type="http://schemas.openxmlformats.org/officeDocument/2006/relationships/hyperlink" Target="https://talan.bank.gov.ua/get-user-certificate/e2LbgioZO0wtEGpsIgTH" TargetMode="External"/><Relationship Id="rId456" Type="http://schemas.openxmlformats.org/officeDocument/2006/relationships/hyperlink" Target="https://talan.bank.gov.ua/get-user-certificate/e2LbgPDJn1cllKfK9tGB" TargetMode="External"/><Relationship Id="rId663" Type="http://schemas.openxmlformats.org/officeDocument/2006/relationships/hyperlink" Target="https://talan.bank.gov.ua/get-user-certificate/e2LbgUEMTMIMqftER39R" TargetMode="External"/><Relationship Id="rId870" Type="http://schemas.openxmlformats.org/officeDocument/2006/relationships/hyperlink" Target="https://talan.bank.gov.ua/get-user-certificate/e2Lbgky5uf7Vpqh5h-sJ" TargetMode="External"/><Relationship Id="rId1086" Type="http://schemas.openxmlformats.org/officeDocument/2006/relationships/hyperlink" Target="https://talan.bank.gov.ua/get-user-certificate/e2Lbga9i8sxG5TDYaVFE" TargetMode="External"/><Relationship Id="rId13" Type="http://schemas.openxmlformats.org/officeDocument/2006/relationships/hyperlink" Target="https://talan.bank.gov.ua/get-user-certificate/e2LbgqpM1ats-jVn6vV_" TargetMode="External"/><Relationship Id="rId109" Type="http://schemas.openxmlformats.org/officeDocument/2006/relationships/hyperlink" Target="https://talan.bank.gov.ua/get-user-certificate/e2LbgqM0UIRn6CMmp93T" TargetMode="External"/><Relationship Id="rId316" Type="http://schemas.openxmlformats.org/officeDocument/2006/relationships/hyperlink" Target="https://talan.bank.gov.ua/get-user-certificate/e2LbgWiizPp0XQV0FI7J" TargetMode="External"/><Relationship Id="rId523" Type="http://schemas.openxmlformats.org/officeDocument/2006/relationships/hyperlink" Target="https://talan.bank.gov.ua/get-user-certificate/e2LbgTkF03LcmBO9moDJ" TargetMode="External"/><Relationship Id="rId968" Type="http://schemas.openxmlformats.org/officeDocument/2006/relationships/hyperlink" Target="https://talan.bank.gov.ua/get-user-certificate/e2LbgIMTX5ru1t9y2DSH" TargetMode="External"/><Relationship Id="rId97" Type="http://schemas.openxmlformats.org/officeDocument/2006/relationships/hyperlink" Target="https://talan.bank.gov.ua/get-user-certificate/e2Lbgqs580V2QZuNipir" TargetMode="External"/><Relationship Id="rId730" Type="http://schemas.openxmlformats.org/officeDocument/2006/relationships/hyperlink" Target="https://talan.bank.gov.ua/get-user-certificate/e2LbgMpWPRmmXUrxqorq" TargetMode="External"/><Relationship Id="rId828" Type="http://schemas.openxmlformats.org/officeDocument/2006/relationships/hyperlink" Target="https://talan.bank.gov.ua/get-user-certificate/e2LbgNlNK7QU7zXjqVLF" TargetMode="External"/><Relationship Id="rId1013" Type="http://schemas.openxmlformats.org/officeDocument/2006/relationships/hyperlink" Target="https://talan.bank.gov.ua/get-user-certificate/e2LbglKXTYl7xb3Nhhgz" TargetMode="External"/><Relationship Id="rId162" Type="http://schemas.openxmlformats.org/officeDocument/2006/relationships/hyperlink" Target="https://talan.bank.gov.ua/get-user-certificate/e2Lbgh30IN7JNMUhjeII" TargetMode="External"/><Relationship Id="rId467" Type="http://schemas.openxmlformats.org/officeDocument/2006/relationships/hyperlink" Target="https://talan.bank.gov.ua/get-user-certificate/e2Lbg-83rx8P_pAtDD3t" TargetMode="External"/><Relationship Id="rId1097" Type="http://schemas.openxmlformats.org/officeDocument/2006/relationships/hyperlink" Target="https://talan.bank.gov.ua/get-user-certificate/e2Lbg4hLFZHnIyOSwSj5" TargetMode="External"/><Relationship Id="rId674" Type="http://schemas.openxmlformats.org/officeDocument/2006/relationships/hyperlink" Target="https://talan.bank.gov.ua/get-user-certificate/e2LbgUynHifQ6HoxrYRf" TargetMode="External"/><Relationship Id="rId881" Type="http://schemas.openxmlformats.org/officeDocument/2006/relationships/hyperlink" Target="https://talan.bank.gov.ua/get-user-certificate/e2LbgLw2gWECBFhv6l5c" TargetMode="External"/><Relationship Id="rId979" Type="http://schemas.openxmlformats.org/officeDocument/2006/relationships/hyperlink" Target="https://talan.bank.gov.ua/get-user-certificate/e2LbgQBszcvpL0J0xQuQ" TargetMode="External"/><Relationship Id="rId24" Type="http://schemas.openxmlformats.org/officeDocument/2006/relationships/hyperlink" Target="https://talan.bank.gov.ua/get-user-certificate/e2LbgVEoQ_twPzKj3W_Q" TargetMode="External"/><Relationship Id="rId327" Type="http://schemas.openxmlformats.org/officeDocument/2006/relationships/hyperlink" Target="https://talan.bank.gov.ua/get-user-certificate/e2LbgFu4fnMbKZ2rX9bO" TargetMode="External"/><Relationship Id="rId534" Type="http://schemas.openxmlformats.org/officeDocument/2006/relationships/hyperlink" Target="https://talan.bank.gov.ua/get-user-certificate/e2LbgMPTRULRIJrj4hRN" TargetMode="External"/><Relationship Id="rId741" Type="http://schemas.openxmlformats.org/officeDocument/2006/relationships/hyperlink" Target="https://talan.bank.gov.ua/get-user-certificate/e2LbgBdgdGmJh7xVrx51" TargetMode="External"/><Relationship Id="rId839" Type="http://schemas.openxmlformats.org/officeDocument/2006/relationships/hyperlink" Target="https://talan.bank.gov.ua/get-user-certificate/e2Lbgx1rsIiCz4193ujo" TargetMode="External"/><Relationship Id="rId173" Type="http://schemas.openxmlformats.org/officeDocument/2006/relationships/hyperlink" Target="https://talan.bank.gov.ua/get-user-certificate/e2LbgRsrlHDsPfP-08qu" TargetMode="External"/><Relationship Id="rId380" Type="http://schemas.openxmlformats.org/officeDocument/2006/relationships/hyperlink" Target="https://talan.bank.gov.ua/get-user-certificate/e2LbgvN7kWXP4pBI7VXJ" TargetMode="External"/><Relationship Id="rId601" Type="http://schemas.openxmlformats.org/officeDocument/2006/relationships/hyperlink" Target="https://talan.bank.gov.ua/get-user-certificate/e2LbguYGZHMmVxz-55vE" TargetMode="External"/><Relationship Id="rId1024" Type="http://schemas.openxmlformats.org/officeDocument/2006/relationships/hyperlink" Target="https://talan.bank.gov.ua/get-user-certificate/e2LbgbUFzKnwn07WejbN" TargetMode="External"/><Relationship Id="rId240" Type="http://schemas.openxmlformats.org/officeDocument/2006/relationships/hyperlink" Target="https://talan.bank.gov.ua/get-user-certificate/e2LbgKxn5JQyMy4npksC" TargetMode="External"/><Relationship Id="rId478" Type="http://schemas.openxmlformats.org/officeDocument/2006/relationships/hyperlink" Target="https://talan.bank.gov.ua/get-user-certificate/e2LbgzavoK75aAYPhxwz" TargetMode="External"/><Relationship Id="rId685" Type="http://schemas.openxmlformats.org/officeDocument/2006/relationships/hyperlink" Target="https://talan.bank.gov.ua/get-user-certificate/e2LbgiNBGDMVqNj3oflc" TargetMode="External"/><Relationship Id="rId892" Type="http://schemas.openxmlformats.org/officeDocument/2006/relationships/hyperlink" Target="https://talan.bank.gov.ua/get-user-certificate/e2LbgeERAHxgk6O7_e0c" TargetMode="External"/><Relationship Id="rId906" Type="http://schemas.openxmlformats.org/officeDocument/2006/relationships/hyperlink" Target="https://talan.bank.gov.ua/get-user-certificate/e2LbglKnLYmC4uDmnY7w" TargetMode="External"/><Relationship Id="rId35" Type="http://schemas.openxmlformats.org/officeDocument/2006/relationships/hyperlink" Target="https://talan.bank.gov.ua/get-user-certificate/e2LbgnFPXp7I2c4Fl6d-" TargetMode="External"/><Relationship Id="rId100" Type="http://schemas.openxmlformats.org/officeDocument/2006/relationships/hyperlink" Target="https://talan.bank.gov.ua/get-user-certificate/e2LbgW4IQI1ofbCL2hFt" TargetMode="External"/><Relationship Id="rId338" Type="http://schemas.openxmlformats.org/officeDocument/2006/relationships/hyperlink" Target="https://talan.bank.gov.ua/get-user-certificate/e2LbgXN4Yn92WxlfOU8r" TargetMode="External"/><Relationship Id="rId545" Type="http://schemas.openxmlformats.org/officeDocument/2006/relationships/hyperlink" Target="https://talan.bank.gov.ua/get-user-certificate/e2Lbg5K7ypFnNyqXydUx" TargetMode="External"/><Relationship Id="rId752" Type="http://schemas.openxmlformats.org/officeDocument/2006/relationships/hyperlink" Target="https://talan.bank.gov.ua/get-user-certificate/e2LbgWEii4nKTK4zLkuY" TargetMode="External"/><Relationship Id="rId184" Type="http://schemas.openxmlformats.org/officeDocument/2006/relationships/hyperlink" Target="https://talan.bank.gov.ua/get-user-certificate/e2LbgYZ4TBhnb1LPWrT3" TargetMode="External"/><Relationship Id="rId391" Type="http://schemas.openxmlformats.org/officeDocument/2006/relationships/hyperlink" Target="https://talan.bank.gov.ua/get-user-certificate/e2LbgKRhV5_i0MXrEU0v" TargetMode="External"/><Relationship Id="rId405" Type="http://schemas.openxmlformats.org/officeDocument/2006/relationships/hyperlink" Target="https://talan.bank.gov.ua/get-user-certificate/e2Lbg7X_nDPoLWjqPFh6" TargetMode="External"/><Relationship Id="rId612" Type="http://schemas.openxmlformats.org/officeDocument/2006/relationships/hyperlink" Target="https://talan.bank.gov.ua/get-user-certificate/e2LbgBmDi4m93g7VQPXG" TargetMode="External"/><Relationship Id="rId1035" Type="http://schemas.openxmlformats.org/officeDocument/2006/relationships/hyperlink" Target="https://talan.bank.gov.ua/get-user-certificate/e2LbgWTSJCKA8Gw8P-Xr" TargetMode="External"/><Relationship Id="rId251" Type="http://schemas.openxmlformats.org/officeDocument/2006/relationships/hyperlink" Target="https://talan.bank.gov.ua/get-user-certificate/e2Lbgt8N1A1zqUS2ZXUB" TargetMode="External"/><Relationship Id="rId489" Type="http://schemas.openxmlformats.org/officeDocument/2006/relationships/hyperlink" Target="https://talan.bank.gov.ua/get-user-certificate/e2LbgNMBCle_1D0yFCIK" TargetMode="External"/><Relationship Id="rId696" Type="http://schemas.openxmlformats.org/officeDocument/2006/relationships/hyperlink" Target="https://talan.bank.gov.ua/get-user-certificate/e2Lbg36-9YUML4hgUnPl" TargetMode="External"/><Relationship Id="rId917" Type="http://schemas.openxmlformats.org/officeDocument/2006/relationships/hyperlink" Target="https://talan.bank.gov.ua/get-user-certificate/e2Lbg1FofSYaA8SbFYZe" TargetMode="External"/><Relationship Id="rId1102" Type="http://schemas.openxmlformats.org/officeDocument/2006/relationships/hyperlink" Target="https://talan.bank.gov.ua/get-user-certificate/e2Lbg9vXcDHIpwbCt8ZK" TargetMode="External"/><Relationship Id="rId46" Type="http://schemas.openxmlformats.org/officeDocument/2006/relationships/hyperlink" Target="https://talan.bank.gov.ua/get-user-certificate/e2LbgzJmJaVs9zEPQlZ8" TargetMode="External"/><Relationship Id="rId349" Type="http://schemas.openxmlformats.org/officeDocument/2006/relationships/hyperlink" Target="https://talan.bank.gov.ua/get-user-certificate/e2LbgkD9GvdhoKeT4Puv" TargetMode="External"/><Relationship Id="rId556" Type="http://schemas.openxmlformats.org/officeDocument/2006/relationships/hyperlink" Target="https://talan.bank.gov.ua/get-user-certificate/e2Lbg_8ST1ontAbjrRML" TargetMode="External"/><Relationship Id="rId763" Type="http://schemas.openxmlformats.org/officeDocument/2006/relationships/hyperlink" Target="https://talan.bank.gov.ua/get-user-certificate/e2LbgzOcKx5d59rVmEet" TargetMode="External"/><Relationship Id="rId111" Type="http://schemas.openxmlformats.org/officeDocument/2006/relationships/hyperlink" Target="https://talan.bank.gov.ua/get-user-certificate/e2Lbg2KVv2fH3NqwM_nr" TargetMode="External"/><Relationship Id="rId195" Type="http://schemas.openxmlformats.org/officeDocument/2006/relationships/hyperlink" Target="https://talan.bank.gov.ua/get-user-certificate/e2LbgV1oFrpViko2a7gv" TargetMode="External"/><Relationship Id="rId209" Type="http://schemas.openxmlformats.org/officeDocument/2006/relationships/hyperlink" Target="https://talan.bank.gov.ua/get-user-certificate/e2LbgXd1nai0pxKHyLs_" TargetMode="External"/><Relationship Id="rId416" Type="http://schemas.openxmlformats.org/officeDocument/2006/relationships/hyperlink" Target="https://talan.bank.gov.ua/get-user-certificate/e2LbglD96DUYQJNpC2K-" TargetMode="External"/><Relationship Id="rId970" Type="http://schemas.openxmlformats.org/officeDocument/2006/relationships/hyperlink" Target="https://talan.bank.gov.ua/get-user-certificate/e2Lbg6NPPd53vHcFwvkg" TargetMode="External"/><Relationship Id="rId1046" Type="http://schemas.openxmlformats.org/officeDocument/2006/relationships/hyperlink" Target="https://talan.bank.gov.ua/get-user-certificate/e2Lbg8DGD2OhiNlkXuR6" TargetMode="External"/><Relationship Id="rId623" Type="http://schemas.openxmlformats.org/officeDocument/2006/relationships/hyperlink" Target="https://talan.bank.gov.ua/get-user-certificate/e2LbgVzaXa0jJ_XwsTj4" TargetMode="External"/><Relationship Id="rId830" Type="http://schemas.openxmlformats.org/officeDocument/2006/relationships/hyperlink" Target="https://talan.bank.gov.ua/get-user-certificate/e2LbgD0eywgdKXsmi2DL" TargetMode="External"/><Relationship Id="rId928" Type="http://schemas.openxmlformats.org/officeDocument/2006/relationships/hyperlink" Target="https://talan.bank.gov.ua/get-user-certificate/e2LbgtTqDFK3jQ7zTteL" TargetMode="External"/><Relationship Id="rId57" Type="http://schemas.openxmlformats.org/officeDocument/2006/relationships/hyperlink" Target="https://talan.bank.gov.ua/get-user-certificate/e2LbgLhgAuNBcnsKsS6K" TargetMode="External"/><Relationship Id="rId262" Type="http://schemas.openxmlformats.org/officeDocument/2006/relationships/hyperlink" Target="https://talan.bank.gov.ua/get-user-certificate/e2LbgRAB2JVedQBURRY8" TargetMode="External"/><Relationship Id="rId567" Type="http://schemas.openxmlformats.org/officeDocument/2006/relationships/hyperlink" Target="https://talan.bank.gov.ua/get-user-certificate/e2LbgDb0hIyUvmyqza05" TargetMode="External"/><Relationship Id="rId1113" Type="http://schemas.openxmlformats.org/officeDocument/2006/relationships/hyperlink" Target="https://talan.bank.gov.ua/get-user-certificate/PJbuCK7AcighG1EoCIbs" TargetMode="External"/><Relationship Id="rId122" Type="http://schemas.openxmlformats.org/officeDocument/2006/relationships/hyperlink" Target="https://talan.bank.gov.ua/get-user-certificate/e2LbgmQ1xGU4MdIIeMyi" TargetMode="External"/><Relationship Id="rId774" Type="http://schemas.openxmlformats.org/officeDocument/2006/relationships/hyperlink" Target="https://talan.bank.gov.ua/get-user-certificate/e2LbgnlEh_8tduENyTGW" TargetMode="External"/><Relationship Id="rId981" Type="http://schemas.openxmlformats.org/officeDocument/2006/relationships/hyperlink" Target="https://talan.bank.gov.ua/get-user-certificate/e2LbgQ2YdL6JZDmW1e26" TargetMode="External"/><Relationship Id="rId1057" Type="http://schemas.openxmlformats.org/officeDocument/2006/relationships/hyperlink" Target="https://talan.bank.gov.ua/get-user-certificate/e2Lbga1INoGspOdokK_0" TargetMode="External"/><Relationship Id="rId427" Type="http://schemas.openxmlformats.org/officeDocument/2006/relationships/hyperlink" Target="https://talan.bank.gov.ua/get-user-certificate/e2Lbgfbexz8M4Geb-4Jn" TargetMode="External"/><Relationship Id="rId634" Type="http://schemas.openxmlformats.org/officeDocument/2006/relationships/hyperlink" Target="https://talan.bank.gov.ua/get-user-certificate/e2Lbgdk57xrOf-oRJPD-" TargetMode="External"/><Relationship Id="rId841" Type="http://schemas.openxmlformats.org/officeDocument/2006/relationships/hyperlink" Target="https://talan.bank.gov.ua/get-user-certificate/e2LbglV6wIlP_ZiiPpfx" TargetMode="External"/><Relationship Id="rId273" Type="http://schemas.openxmlformats.org/officeDocument/2006/relationships/hyperlink" Target="https://talan.bank.gov.ua/get-user-certificate/e2Lbg_RXigAUrfdA0sJq" TargetMode="External"/><Relationship Id="rId480" Type="http://schemas.openxmlformats.org/officeDocument/2006/relationships/hyperlink" Target="https://talan.bank.gov.ua/get-user-certificate/e2Lbg5pt3tyj1x6Renme" TargetMode="External"/><Relationship Id="rId701" Type="http://schemas.openxmlformats.org/officeDocument/2006/relationships/hyperlink" Target="https://talan.bank.gov.ua/get-user-certificate/e2LbgmmqShi_S0yJQ0FF" TargetMode="External"/><Relationship Id="rId939" Type="http://schemas.openxmlformats.org/officeDocument/2006/relationships/hyperlink" Target="https://talan.bank.gov.ua/get-user-certificate/e2Lbg7ETVlDo6uAd9lEG" TargetMode="External"/><Relationship Id="rId68" Type="http://schemas.openxmlformats.org/officeDocument/2006/relationships/hyperlink" Target="https://talan.bank.gov.ua/get-user-certificate/e2Lbgq4v81RaRY3E2cyR" TargetMode="External"/><Relationship Id="rId133" Type="http://schemas.openxmlformats.org/officeDocument/2006/relationships/hyperlink" Target="https://talan.bank.gov.ua/get-user-certificate/e2LbgoazehjZZJ8gJx_v" TargetMode="External"/><Relationship Id="rId340" Type="http://schemas.openxmlformats.org/officeDocument/2006/relationships/hyperlink" Target="https://talan.bank.gov.ua/get-user-certificate/e2LbgGcIQFYH8pzeOZ-m" TargetMode="External"/><Relationship Id="rId578" Type="http://schemas.openxmlformats.org/officeDocument/2006/relationships/hyperlink" Target="https://talan.bank.gov.ua/get-user-certificate/e2LbgYomY8dYEIeTNVGe" TargetMode="External"/><Relationship Id="rId785" Type="http://schemas.openxmlformats.org/officeDocument/2006/relationships/hyperlink" Target="https://talan.bank.gov.ua/get-user-certificate/e2Lbg_tAfpsGt69Zmmv6" TargetMode="External"/><Relationship Id="rId992" Type="http://schemas.openxmlformats.org/officeDocument/2006/relationships/hyperlink" Target="https://talan.bank.gov.ua/get-user-certificate/e2LbgTd75egfzmaGXaYJ" TargetMode="External"/><Relationship Id="rId200" Type="http://schemas.openxmlformats.org/officeDocument/2006/relationships/hyperlink" Target="https://talan.bank.gov.ua/get-user-certificate/e2LbgBsdoJRB3fgRTQsc" TargetMode="External"/><Relationship Id="rId438" Type="http://schemas.openxmlformats.org/officeDocument/2006/relationships/hyperlink" Target="https://talan.bank.gov.ua/get-user-certificate/e2LbgLrgAFNPLEwhCAAx" TargetMode="External"/><Relationship Id="rId645" Type="http://schemas.openxmlformats.org/officeDocument/2006/relationships/hyperlink" Target="https://talan.bank.gov.ua/get-user-certificate/e2LbgWbA55qTytQozcnU" TargetMode="External"/><Relationship Id="rId852" Type="http://schemas.openxmlformats.org/officeDocument/2006/relationships/hyperlink" Target="https://talan.bank.gov.ua/get-user-certificate/e2LbgUZC1QV7mpv7-VpW" TargetMode="External"/><Relationship Id="rId1068" Type="http://schemas.openxmlformats.org/officeDocument/2006/relationships/hyperlink" Target="https://talan.bank.gov.ua/get-user-certificate/e2Lbgo6aIStQ20Qkh075" TargetMode="External"/><Relationship Id="rId284" Type="http://schemas.openxmlformats.org/officeDocument/2006/relationships/hyperlink" Target="https://talan.bank.gov.ua/get-user-certificate/e2LbgQ3kzWu73VQWEWpc" TargetMode="External"/><Relationship Id="rId491" Type="http://schemas.openxmlformats.org/officeDocument/2006/relationships/hyperlink" Target="https://talan.bank.gov.ua/get-user-certificate/e2LbgSapMrW55ImKjtfi" TargetMode="External"/><Relationship Id="rId505" Type="http://schemas.openxmlformats.org/officeDocument/2006/relationships/hyperlink" Target="https://talan.bank.gov.ua/get-user-certificate/e2LbgYCKldj1PWubt__T" TargetMode="External"/><Relationship Id="rId712" Type="http://schemas.openxmlformats.org/officeDocument/2006/relationships/hyperlink" Target="https://talan.bank.gov.ua/get-user-certificate/e2LbgoFVB7xerm6MGHtE" TargetMode="External"/><Relationship Id="rId79" Type="http://schemas.openxmlformats.org/officeDocument/2006/relationships/hyperlink" Target="https://talan.bank.gov.ua/get-user-certificate/e2LbgRbjjy3YB0X88Qj_" TargetMode="External"/><Relationship Id="rId144" Type="http://schemas.openxmlformats.org/officeDocument/2006/relationships/hyperlink" Target="https://talan.bank.gov.ua/get-user-certificate/e2LbgQ8Pp1AJxTuXK_bn" TargetMode="External"/><Relationship Id="rId589" Type="http://schemas.openxmlformats.org/officeDocument/2006/relationships/hyperlink" Target="https://talan.bank.gov.ua/get-user-certificate/e2LbgjkJYT4-UDBDEqSf" TargetMode="External"/><Relationship Id="rId796" Type="http://schemas.openxmlformats.org/officeDocument/2006/relationships/hyperlink" Target="https://talan.bank.gov.ua/get-user-certificate/e2Lbg4gxOScrOAucohhB" TargetMode="External"/><Relationship Id="rId351" Type="http://schemas.openxmlformats.org/officeDocument/2006/relationships/hyperlink" Target="https://talan.bank.gov.ua/get-user-certificate/e2LbgpIn2hR8Nwe2biI_" TargetMode="External"/><Relationship Id="rId449" Type="http://schemas.openxmlformats.org/officeDocument/2006/relationships/hyperlink" Target="https://talan.bank.gov.ua/get-user-certificate/e2LbgtA3rA-S40Ol9QBA" TargetMode="External"/><Relationship Id="rId656" Type="http://schemas.openxmlformats.org/officeDocument/2006/relationships/hyperlink" Target="https://talan.bank.gov.ua/get-user-certificate/e2LbgnNTAwVYoQbAeZrj" TargetMode="External"/><Relationship Id="rId863" Type="http://schemas.openxmlformats.org/officeDocument/2006/relationships/hyperlink" Target="https://talan.bank.gov.ua/get-user-certificate/e2LbgTXHPsBZkiuyFSZ-" TargetMode="External"/><Relationship Id="rId1079" Type="http://schemas.openxmlformats.org/officeDocument/2006/relationships/hyperlink" Target="https://talan.bank.gov.ua/get-user-certificate/e2Lbg1QBvxf3bzaJNMPq" TargetMode="External"/><Relationship Id="rId211" Type="http://schemas.openxmlformats.org/officeDocument/2006/relationships/hyperlink" Target="https://talan.bank.gov.ua/get-user-certificate/e2LbgSTQT5XrbeV1MG-e" TargetMode="External"/><Relationship Id="rId295" Type="http://schemas.openxmlformats.org/officeDocument/2006/relationships/hyperlink" Target="https://talan.bank.gov.ua/get-user-certificate/e2LbgRfQPqkmx6Oi2KQx" TargetMode="External"/><Relationship Id="rId309" Type="http://schemas.openxmlformats.org/officeDocument/2006/relationships/hyperlink" Target="https://talan.bank.gov.ua/get-user-certificate/e2LbgyXbOKsdyiwWDthl" TargetMode="External"/><Relationship Id="rId516" Type="http://schemas.openxmlformats.org/officeDocument/2006/relationships/hyperlink" Target="https://talan.bank.gov.ua/get-user-certificate/e2Lbg1mDWxX5KxJBCigW" TargetMode="External"/><Relationship Id="rId723" Type="http://schemas.openxmlformats.org/officeDocument/2006/relationships/hyperlink" Target="https://talan.bank.gov.ua/get-user-certificate/e2LbgtGZGJkHU9fQG3Jg" TargetMode="External"/><Relationship Id="rId930" Type="http://schemas.openxmlformats.org/officeDocument/2006/relationships/hyperlink" Target="https://talan.bank.gov.ua/get-user-certificate/e2LbgCS2xYeJPzmZBKW6" TargetMode="External"/><Relationship Id="rId1006" Type="http://schemas.openxmlformats.org/officeDocument/2006/relationships/hyperlink" Target="https://talan.bank.gov.ua/get-user-certificate/e2LbgAfRP5jGnCFjzUbG" TargetMode="External"/><Relationship Id="rId155" Type="http://schemas.openxmlformats.org/officeDocument/2006/relationships/hyperlink" Target="https://talan.bank.gov.ua/get-user-certificate/e2LbgRrDGC70KQEnHZ1T" TargetMode="External"/><Relationship Id="rId362" Type="http://schemas.openxmlformats.org/officeDocument/2006/relationships/hyperlink" Target="https://talan.bank.gov.ua/get-user-certificate/e2LbgYwcuQJNhRqRZxWZ" TargetMode="External"/><Relationship Id="rId222" Type="http://schemas.openxmlformats.org/officeDocument/2006/relationships/hyperlink" Target="https://talan.bank.gov.ua/get-user-certificate/e2LbgIQ99YanCamhK0Ed" TargetMode="External"/><Relationship Id="rId667" Type="http://schemas.openxmlformats.org/officeDocument/2006/relationships/hyperlink" Target="https://talan.bank.gov.ua/get-user-certificate/e2LbgQF4IJpxyK_XJqqg" TargetMode="External"/><Relationship Id="rId874" Type="http://schemas.openxmlformats.org/officeDocument/2006/relationships/hyperlink" Target="https://talan.bank.gov.ua/get-user-certificate/e2LbguSzlKShSz9t7Kh-" TargetMode="External"/><Relationship Id="rId17" Type="http://schemas.openxmlformats.org/officeDocument/2006/relationships/hyperlink" Target="https://talan.bank.gov.ua/get-user-certificate/e2LbgFPNNZzRmEZWfqD6" TargetMode="External"/><Relationship Id="rId527" Type="http://schemas.openxmlformats.org/officeDocument/2006/relationships/hyperlink" Target="https://talan.bank.gov.ua/get-user-certificate/e2Lbgw8SFL-0EAIrhWCB" TargetMode="External"/><Relationship Id="rId734" Type="http://schemas.openxmlformats.org/officeDocument/2006/relationships/hyperlink" Target="https://talan.bank.gov.ua/get-user-certificate/e2LbgO_i4DgEtdgJ49dE" TargetMode="External"/><Relationship Id="rId941" Type="http://schemas.openxmlformats.org/officeDocument/2006/relationships/hyperlink" Target="https://talan.bank.gov.ua/get-user-certificate/e2LbgABEC_R8dAsTfGL9" TargetMode="External"/><Relationship Id="rId70" Type="http://schemas.openxmlformats.org/officeDocument/2006/relationships/hyperlink" Target="https://talan.bank.gov.ua/get-user-certificate/e2LbgH2ja9jYp95tBjfa" TargetMode="External"/><Relationship Id="rId166" Type="http://schemas.openxmlformats.org/officeDocument/2006/relationships/hyperlink" Target="https://talan.bank.gov.ua/get-user-certificate/e2LbgAB86-6LxZMpldVZ" TargetMode="External"/><Relationship Id="rId373" Type="http://schemas.openxmlformats.org/officeDocument/2006/relationships/hyperlink" Target="https://talan.bank.gov.ua/get-user-certificate/e2Lbg96DIPMwb5kYfQ3D" TargetMode="External"/><Relationship Id="rId580" Type="http://schemas.openxmlformats.org/officeDocument/2006/relationships/hyperlink" Target="https://talan.bank.gov.ua/get-user-certificate/e2Lbg_vyh3OEQlFe7_75" TargetMode="External"/><Relationship Id="rId801" Type="http://schemas.openxmlformats.org/officeDocument/2006/relationships/hyperlink" Target="https://talan.bank.gov.ua/get-user-certificate/e2LbggNyrS_Z70v3BpFr" TargetMode="External"/><Relationship Id="rId1017" Type="http://schemas.openxmlformats.org/officeDocument/2006/relationships/hyperlink" Target="https://talan.bank.gov.ua/get-user-certificate/e2LbguTT9c1yWsP5YJJw" TargetMode="External"/><Relationship Id="rId1" Type="http://schemas.openxmlformats.org/officeDocument/2006/relationships/hyperlink" Target="https://talan.bank.gov.ua/get-user-certificate/e2LbgqHN1zO8zyHm3HFA" TargetMode="External"/><Relationship Id="rId233" Type="http://schemas.openxmlformats.org/officeDocument/2006/relationships/hyperlink" Target="https://talan.bank.gov.ua/get-user-certificate/e2LbgrAYWcCQ7q--nAJE" TargetMode="External"/><Relationship Id="rId440" Type="http://schemas.openxmlformats.org/officeDocument/2006/relationships/hyperlink" Target="https://talan.bank.gov.ua/get-user-certificate/e2LbgLD3_fSb-2LUHF9r" TargetMode="External"/><Relationship Id="rId678" Type="http://schemas.openxmlformats.org/officeDocument/2006/relationships/hyperlink" Target="https://talan.bank.gov.ua/get-user-certificate/e2LbgDef5F9biyikgaCL" TargetMode="External"/><Relationship Id="rId885" Type="http://schemas.openxmlformats.org/officeDocument/2006/relationships/hyperlink" Target="https://talan.bank.gov.ua/get-user-certificate/e2Lbg9LuZ6PqvOtNKiVG" TargetMode="External"/><Relationship Id="rId1070" Type="http://schemas.openxmlformats.org/officeDocument/2006/relationships/hyperlink" Target="https://talan.bank.gov.ua/get-user-certificate/e2LbgLADdGwubwurUkKm" TargetMode="External"/><Relationship Id="rId28" Type="http://schemas.openxmlformats.org/officeDocument/2006/relationships/hyperlink" Target="https://talan.bank.gov.ua/get-user-certificate/e2LbgsFoiFzBv-RjBheF" TargetMode="External"/><Relationship Id="rId300" Type="http://schemas.openxmlformats.org/officeDocument/2006/relationships/hyperlink" Target="https://talan.bank.gov.ua/get-user-certificate/e2Lbgwmgtb22YJBIEKh0" TargetMode="External"/><Relationship Id="rId538" Type="http://schemas.openxmlformats.org/officeDocument/2006/relationships/hyperlink" Target="https://talan.bank.gov.ua/get-user-certificate/e2Lbg_bIME7DXTveMiPr" TargetMode="External"/><Relationship Id="rId745" Type="http://schemas.openxmlformats.org/officeDocument/2006/relationships/hyperlink" Target="https://talan.bank.gov.ua/get-user-certificate/e2Lbg_UojHc2yC9tBiCu" TargetMode="External"/><Relationship Id="rId952" Type="http://schemas.openxmlformats.org/officeDocument/2006/relationships/hyperlink" Target="https://talan.bank.gov.ua/get-user-certificate/e2LbginHkJ2Zjjcs1E-j" TargetMode="External"/><Relationship Id="rId81" Type="http://schemas.openxmlformats.org/officeDocument/2006/relationships/hyperlink" Target="https://talan.bank.gov.ua/get-user-certificate/e2LbguOKbC0XNWg4Upjn" TargetMode="External"/><Relationship Id="rId177" Type="http://schemas.openxmlformats.org/officeDocument/2006/relationships/hyperlink" Target="https://talan.bank.gov.ua/get-user-certificate/e2LbgGCcnuVCOVmOQklC" TargetMode="External"/><Relationship Id="rId384" Type="http://schemas.openxmlformats.org/officeDocument/2006/relationships/hyperlink" Target="https://talan.bank.gov.ua/get-user-certificate/e2Lbg0Pvlnma9p9JZuE7" TargetMode="External"/><Relationship Id="rId591" Type="http://schemas.openxmlformats.org/officeDocument/2006/relationships/hyperlink" Target="https://talan.bank.gov.ua/get-user-certificate/e2LbgXg9waRPKKT25V7k" TargetMode="External"/><Relationship Id="rId605" Type="http://schemas.openxmlformats.org/officeDocument/2006/relationships/hyperlink" Target="https://talan.bank.gov.ua/get-user-certificate/e2LbgfreoUUbBt1SEzm8" TargetMode="External"/><Relationship Id="rId812" Type="http://schemas.openxmlformats.org/officeDocument/2006/relationships/hyperlink" Target="https://talan.bank.gov.ua/get-user-certificate/e2LbgsWfoYqutOOVh7lh" TargetMode="External"/><Relationship Id="rId1028" Type="http://schemas.openxmlformats.org/officeDocument/2006/relationships/hyperlink" Target="https://talan.bank.gov.ua/get-user-certificate/e2LbgnExL64siPH918Qj" TargetMode="External"/><Relationship Id="rId244" Type="http://schemas.openxmlformats.org/officeDocument/2006/relationships/hyperlink" Target="https://talan.bank.gov.ua/get-user-certificate/e2LbgxNKa_tsIOWAh2rH" TargetMode="External"/><Relationship Id="rId689" Type="http://schemas.openxmlformats.org/officeDocument/2006/relationships/hyperlink" Target="https://talan.bank.gov.ua/get-user-certificate/e2LbgVW7Mx7azRzfznx7" TargetMode="External"/><Relationship Id="rId896" Type="http://schemas.openxmlformats.org/officeDocument/2006/relationships/hyperlink" Target="https://talan.bank.gov.ua/get-user-certificate/e2LbgY9c9xqVNAcbrKsd" TargetMode="External"/><Relationship Id="rId1081" Type="http://schemas.openxmlformats.org/officeDocument/2006/relationships/hyperlink" Target="https://talan.bank.gov.ua/get-user-certificate/e2Lbgz7mW9yUzK18Ho9q" TargetMode="External"/><Relationship Id="rId39" Type="http://schemas.openxmlformats.org/officeDocument/2006/relationships/hyperlink" Target="https://talan.bank.gov.ua/get-user-certificate/e2LbgPNQRZQNL0SRPPCM" TargetMode="External"/><Relationship Id="rId451" Type="http://schemas.openxmlformats.org/officeDocument/2006/relationships/hyperlink" Target="https://talan.bank.gov.ua/get-user-certificate/e2LbgP3cHhBF4tpQzOOU" TargetMode="External"/><Relationship Id="rId549" Type="http://schemas.openxmlformats.org/officeDocument/2006/relationships/hyperlink" Target="https://talan.bank.gov.ua/get-user-certificate/e2LbgVFxQjAHO7BOR4zv" TargetMode="External"/><Relationship Id="rId756" Type="http://schemas.openxmlformats.org/officeDocument/2006/relationships/hyperlink" Target="https://talan.bank.gov.ua/get-user-certificate/e2LbgkT8ue4AuuQ7OLal" TargetMode="External"/><Relationship Id="rId104" Type="http://schemas.openxmlformats.org/officeDocument/2006/relationships/hyperlink" Target="https://talan.bank.gov.ua/get-user-certificate/e2LbgnWzqHGGN176X2k_" TargetMode="External"/><Relationship Id="rId188" Type="http://schemas.openxmlformats.org/officeDocument/2006/relationships/hyperlink" Target="https://talan.bank.gov.ua/get-user-certificate/e2LbgqL6_iP_7odCKvwN" TargetMode="External"/><Relationship Id="rId311" Type="http://schemas.openxmlformats.org/officeDocument/2006/relationships/hyperlink" Target="https://talan.bank.gov.ua/get-user-certificate/e2LbgL_EESFBRG5mW4b3" TargetMode="External"/><Relationship Id="rId395" Type="http://schemas.openxmlformats.org/officeDocument/2006/relationships/hyperlink" Target="https://talan.bank.gov.ua/get-user-certificate/e2Lbg1KrTStUSbtBlhDw" TargetMode="External"/><Relationship Id="rId409" Type="http://schemas.openxmlformats.org/officeDocument/2006/relationships/hyperlink" Target="https://talan.bank.gov.ua/get-user-certificate/e2Lbgz8CxOCVdOYWdg71" TargetMode="External"/><Relationship Id="rId963" Type="http://schemas.openxmlformats.org/officeDocument/2006/relationships/hyperlink" Target="https://talan.bank.gov.ua/get-user-certificate/e2Lbg0D4HfCz2qhUypYJ" TargetMode="External"/><Relationship Id="rId1039" Type="http://schemas.openxmlformats.org/officeDocument/2006/relationships/hyperlink" Target="https://talan.bank.gov.ua/get-user-certificate/e2LbggUCu4qwWG2zjs-B" TargetMode="External"/><Relationship Id="rId92" Type="http://schemas.openxmlformats.org/officeDocument/2006/relationships/hyperlink" Target="https://talan.bank.gov.ua/get-user-certificate/e2LbglAHpIz8CAzTbJ45" TargetMode="External"/><Relationship Id="rId616" Type="http://schemas.openxmlformats.org/officeDocument/2006/relationships/hyperlink" Target="https://talan.bank.gov.ua/get-user-certificate/e2Lbg29XPp-5APkDprsL" TargetMode="External"/><Relationship Id="rId823" Type="http://schemas.openxmlformats.org/officeDocument/2006/relationships/hyperlink" Target="https://talan.bank.gov.ua/get-user-certificate/e2LbgrkSy5B2jz8kM5RW" TargetMode="External"/><Relationship Id="rId255" Type="http://schemas.openxmlformats.org/officeDocument/2006/relationships/hyperlink" Target="https://talan.bank.gov.ua/get-user-certificate/e2LbgG1ayQ7YO8BKnHhr" TargetMode="External"/><Relationship Id="rId462" Type="http://schemas.openxmlformats.org/officeDocument/2006/relationships/hyperlink" Target="https://talan.bank.gov.ua/get-user-certificate/e2LbgztRyaMlJ4C0K47k" TargetMode="External"/><Relationship Id="rId1092" Type="http://schemas.openxmlformats.org/officeDocument/2006/relationships/hyperlink" Target="https://talan.bank.gov.ua/get-user-certificate/e2LbgQDXiBW-VDChGuG5" TargetMode="External"/><Relationship Id="rId1106" Type="http://schemas.openxmlformats.org/officeDocument/2006/relationships/hyperlink" Target="https://talan.bank.gov.ua/get-user-certificate/McyJUjXv5I8OyP5jE7oH" TargetMode="External"/><Relationship Id="rId115" Type="http://schemas.openxmlformats.org/officeDocument/2006/relationships/hyperlink" Target="https://talan.bank.gov.ua/get-user-certificate/e2LbgQ3WTkphvoRBGYK-" TargetMode="External"/><Relationship Id="rId322" Type="http://schemas.openxmlformats.org/officeDocument/2006/relationships/hyperlink" Target="https://talan.bank.gov.ua/get-user-certificate/e2LbgBa8PXXszPfHaIhR" TargetMode="External"/><Relationship Id="rId767" Type="http://schemas.openxmlformats.org/officeDocument/2006/relationships/hyperlink" Target="https://talan.bank.gov.ua/get-user-certificate/e2LbgFOZj0qgfSTkDHCN" TargetMode="External"/><Relationship Id="rId974" Type="http://schemas.openxmlformats.org/officeDocument/2006/relationships/hyperlink" Target="https://talan.bank.gov.ua/get-user-certificate/e2LbgvJVOHeQbwsRHQrN" TargetMode="External"/><Relationship Id="rId199" Type="http://schemas.openxmlformats.org/officeDocument/2006/relationships/hyperlink" Target="https://talan.bank.gov.ua/get-user-certificate/e2LbgyBoDve6E_Uml5As" TargetMode="External"/><Relationship Id="rId627" Type="http://schemas.openxmlformats.org/officeDocument/2006/relationships/hyperlink" Target="https://talan.bank.gov.ua/get-user-certificate/e2LbgiGPcCy113ha7_3M" TargetMode="External"/><Relationship Id="rId834" Type="http://schemas.openxmlformats.org/officeDocument/2006/relationships/hyperlink" Target="https://talan.bank.gov.ua/get-user-certificate/e2LbgVdOSZsuSbSSTf5f" TargetMode="External"/><Relationship Id="rId266" Type="http://schemas.openxmlformats.org/officeDocument/2006/relationships/hyperlink" Target="https://talan.bank.gov.ua/get-user-certificate/e2Lbg7A_7LNc_s3jeX4f" TargetMode="External"/><Relationship Id="rId473" Type="http://schemas.openxmlformats.org/officeDocument/2006/relationships/hyperlink" Target="https://talan.bank.gov.ua/get-user-certificate/e2LbgZ6voPuq7ZCwFOlt" TargetMode="External"/><Relationship Id="rId680" Type="http://schemas.openxmlformats.org/officeDocument/2006/relationships/hyperlink" Target="https://talan.bank.gov.ua/get-user-certificate/e2Lbgf8blcwC6IgXjBGu" TargetMode="External"/><Relationship Id="rId901" Type="http://schemas.openxmlformats.org/officeDocument/2006/relationships/hyperlink" Target="https://talan.bank.gov.ua/get-user-certificate/e2LbggYQc8E59JNlR1n1" TargetMode="External"/><Relationship Id="rId30" Type="http://schemas.openxmlformats.org/officeDocument/2006/relationships/hyperlink" Target="https://talan.bank.gov.ua/get-user-certificate/e2LbgSTtjtZWZyjwk_zA" TargetMode="External"/><Relationship Id="rId126" Type="http://schemas.openxmlformats.org/officeDocument/2006/relationships/hyperlink" Target="https://talan.bank.gov.ua/get-user-certificate/e2LbgMALaRpKZ4FYZDQv" TargetMode="External"/><Relationship Id="rId333" Type="http://schemas.openxmlformats.org/officeDocument/2006/relationships/hyperlink" Target="https://talan.bank.gov.ua/get-user-certificate/e2Lbgl1de3WdcLGXqTwQ" TargetMode="External"/><Relationship Id="rId540" Type="http://schemas.openxmlformats.org/officeDocument/2006/relationships/hyperlink" Target="https://talan.bank.gov.ua/get-user-certificate/e2LbgwrVcCH2juakexGp" TargetMode="External"/><Relationship Id="rId778" Type="http://schemas.openxmlformats.org/officeDocument/2006/relationships/hyperlink" Target="https://talan.bank.gov.ua/get-user-certificate/e2Lbgs7bFpm9RMCCm8lg" TargetMode="External"/><Relationship Id="rId985" Type="http://schemas.openxmlformats.org/officeDocument/2006/relationships/hyperlink" Target="https://talan.bank.gov.ua/get-user-certificate/e2LbgQ2yR3NG05fw176u" TargetMode="External"/><Relationship Id="rId638" Type="http://schemas.openxmlformats.org/officeDocument/2006/relationships/hyperlink" Target="https://talan.bank.gov.ua/get-user-certificate/e2LbgqEwgFO2sC2kk865" TargetMode="External"/><Relationship Id="rId845" Type="http://schemas.openxmlformats.org/officeDocument/2006/relationships/hyperlink" Target="https://talan.bank.gov.ua/get-user-certificate/e2LbgKHDfBuDg2WsSIyH" TargetMode="External"/><Relationship Id="rId1030" Type="http://schemas.openxmlformats.org/officeDocument/2006/relationships/hyperlink" Target="https://talan.bank.gov.ua/get-user-certificate/e2LbgPSbPqooB135pVdd" TargetMode="External"/><Relationship Id="rId277" Type="http://schemas.openxmlformats.org/officeDocument/2006/relationships/hyperlink" Target="https://talan.bank.gov.ua/get-user-certificate/e2LbgX-TCPDGGo8DeU5v" TargetMode="External"/><Relationship Id="rId400" Type="http://schemas.openxmlformats.org/officeDocument/2006/relationships/hyperlink" Target="https://talan.bank.gov.ua/get-user-certificate/e2Lbgqr1IynXqCJjV_RT" TargetMode="External"/><Relationship Id="rId484" Type="http://schemas.openxmlformats.org/officeDocument/2006/relationships/hyperlink" Target="https://talan.bank.gov.ua/get-user-certificate/e2LbgEDK_CYCjPn6tcJ7" TargetMode="External"/><Relationship Id="rId705" Type="http://schemas.openxmlformats.org/officeDocument/2006/relationships/hyperlink" Target="https://talan.bank.gov.ua/get-user-certificate/e2Lbg9PepyIZ_o87h4Sr" TargetMode="External"/><Relationship Id="rId137" Type="http://schemas.openxmlformats.org/officeDocument/2006/relationships/hyperlink" Target="https://talan.bank.gov.ua/get-user-certificate/e2Lbgs2DJke8CQpuzKdn" TargetMode="External"/><Relationship Id="rId344" Type="http://schemas.openxmlformats.org/officeDocument/2006/relationships/hyperlink" Target="https://talan.bank.gov.ua/get-user-certificate/e2LbgtOIngBic3kOmps_" TargetMode="External"/><Relationship Id="rId691" Type="http://schemas.openxmlformats.org/officeDocument/2006/relationships/hyperlink" Target="https://talan.bank.gov.ua/get-user-certificate/e2LbgSKTN_cYa6eYaeMZ" TargetMode="External"/><Relationship Id="rId789" Type="http://schemas.openxmlformats.org/officeDocument/2006/relationships/hyperlink" Target="https://talan.bank.gov.ua/get-user-certificate/e2LbgJuzPNsmsSlvyD9L" TargetMode="External"/><Relationship Id="rId912" Type="http://schemas.openxmlformats.org/officeDocument/2006/relationships/hyperlink" Target="https://talan.bank.gov.ua/get-user-certificate/e2LbgGJfanWX7bnkK7Ws" TargetMode="External"/><Relationship Id="rId996" Type="http://schemas.openxmlformats.org/officeDocument/2006/relationships/hyperlink" Target="https://talan.bank.gov.ua/get-user-certificate/e2LbgB9PYIuFcDczpsmQ" TargetMode="External"/><Relationship Id="rId41" Type="http://schemas.openxmlformats.org/officeDocument/2006/relationships/hyperlink" Target="https://talan.bank.gov.ua/get-user-certificate/e2Lbg4JXOLpUv3OrFi_N" TargetMode="External"/><Relationship Id="rId551" Type="http://schemas.openxmlformats.org/officeDocument/2006/relationships/hyperlink" Target="https://talan.bank.gov.ua/get-user-certificate/e2Lbgygy8mAI82hL33E9" TargetMode="External"/><Relationship Id="rId649" Type="http://schemas.openxmlformats.org/officeDocument/2006/relationships/hyperlink" Target="https://talan.bank.gov.ua/get-user-certificate/e2LbgB16Qp_b98O1eUoG" TargetMode="External"/><Relationship Id="rId856" Type="http://schemas.openxmlformats.org/officeDocument/2006/relationships/hyperlink" Target="https://talan.bank.gov.ua/get-user-certificate/e2LbgHPy0v0vt0i0qk3x" TargetMode="External"/><Relationship Id="rId190" Type="http://schemas.openxmlformats.org/officeDocument/2006/relationships/hyperlink" Target="https://talan.bank.gov.ua/get-user-certificate/e2LbgO69tnyFnW6ZY_sE" TargetMode="External"/><Relationship Id="rId204" Type="http://schemas.openxmlformats.org/officeDocument/2006/relationships/hyperlink" Target="https://talan.bank.gov.ua/get-user-certificate/e2LbgC1QyU6FETFakuan" TargetMode="External"/><Relationship Id="rId288" Type="http://schemas.openxmlformats.org/officeDocument/2006/relationships/hyperlink" Target="https://talan.bank.gov.ua/get-user-certificate/e2LbgItmOkBw7pl9Ubbl" TargetMode="External"/><Relationship Id="rId411" Type="http://schemas.openxmlformats.org/officeDocument/2006/relationships/hyperlink" Target="https://talan.bank.gov.ua/get-user-certificate/e2LbgVdh2b67tEyqEgs6" TargetMode="External"/><Relationship Id="rId509" Type="http://schemas.openxmlformats.org/officeDocument/2006/relationships/hyperlink" Target="https://talan.bank.gov.ua/get-user-certificate/e2LbgIoCqLCnzW4ApwAp" TargetMode="External"/><Relationship Id="rId1041" Type="http://schemas.openxmlformats.org/officeDocument/2006/relationships/hyperlink" Target="https://talan.bank.gov.ua/get-user-certificate/e2LbgMesDbZefswtMEGZ" TargetMode="External"/><Relationship Id="rId495" Type="http://schemas.openxmlformats.org/officeDocument/2006/relationships/hyperlink" Target="https://talan.bank.gov.ua/get-user-certificate/e2LbgjNchWps5LC22rRR" TargetMode="External"/><Relationship Id="rId716" Type="http://schemas.openxmlformats.org/officeDocument/2006/relationships/hyperlink" Target="https://talan.bank.gov.ua/get-user-certificate/e2Lbgk7kDW5Pcf9KB6NP" TargetMode="External"/><Relationship Id="rId923" Type="http://schemas.openxmlformats.org/officeDocument/2006/relationships/hyperlink" Target="https://talan.bank.gov.ua/get-user-certificate/e2LbgPhiqFrNNwoImS4e" TargetMode="External"/><Relationship Id="rId52" Type="http://schemas.openxmlformats.org/officeDocument/2006/relationships/hyperlink" Target="https://talan.bank.gov.ua/get-user-certificate/e2LbgZl2o6xDpZ8OeP75" TargetMode="External"/><Relationship Id="rId148" Type="http://schemas.openxmlformats.org/officeDocument/2006/relationships/hyperlink" Target="https://talan.bank.gov.ua/get-user-certificate/e2Lbg7kQcAQJXfGkk8x3" TargetMode="External"/><Relationship Id="rId355" Type="http://schemas.openxmlformats.org/officeDocument/2006/relationships/hyperlink" Target="https://talan.bank.gov.ua/get-user-certificate/e2LbghH3E9KWBGXqD3d2" TargetMode="External"/><Relationship Id="rId562" Type="http://schemas.openxmlformats.org/officeDocument/2006/relationships/hyperlink" Target="https://talan.bank.gov.ua/get-user-certificate/e2LbgXfhR-nFttAQa49d" TargetMode="External"/><Relationship Id="rId215" Type="http://schemas.openxmlformats.org/officeDocument/2006/relationships/hyperlink" Target="https://talan.bank.gov.ua/get-user-certificate/e2Lbgprv81j1fjllnf1A" TargetMode="External"/><Relationship Id="rId422" Type="http://schemas.openxmlformats.org/officeDocument/2006/relationships/hyperlink" Target="https://talan.bank.gov.ua/get-user-certificate/e2Lbgh1gKAPNckTcwcLK" TargetMode="External"/><Relationship Id="rId867" Type="http://schemas.openxmlformats.org/officeDocument/2006/relationships/hyperlink" Target="https://talan.bank.gov.ua/get-user-certificate/e2LbgXYdYDZTU_sUFCJM" TargetMode="External"/><Relationship Id="rId1052" Type="http://schemas.openxmlformats.org/officeDocument/2006/relationships/hyperlink" Target="https://talan.bank.gov.ua/get-user-certificate/e2Lbgq1BvEasFHPhav-R" TargetMode="External"/><Relationship Id="rId299" Type="http://schemas.openxmlformats.org/officeDocument/2006/relationships/hyperlink" Target="https://talan.bank.gov.ua/get-user-certificate/e2Lbgw387mjvVb4q9Fl8" TargetMode="External"/><Relationship Id="rId727" Type="http://schemas.openxmlformats.org/officeDocument/2006/relationships/hyperlink" Target="https://talan.bank.gov.ua/get-user-certificate/e2LbggM9sRVho2FpCuBQ" TargetMode="External"/><Relationship Id="rId934" Type="http://schemas.openxmlformats.org/officeDocument/2006/relationships/hyperlink" Target="https://talan.bank.gov.ua/get-user-certificate/e2LbgmqYiUT8EX-Xzpon" TargetMode="External"/><Relationship Id="rId63" Type="http://schemas.openxmlformats.org/officeDocument/2006/relationships/hyperlink" Target="https://talan.bank.gov.ua/get-user-certificate/e2LbgX2GByOzizW0ZvgH" TargetMode="External"/><Relationship Id="rId159" Type="http://schemas.openxmlformats.org/officeDocument/2006/relationships/hyperlink" Target="https://talan.bank.gov.ua/get-user-certificate/e2LbgOcOi7vRJEgr0knr" TargetMode="External"/><Relationship Id="rId366" Type="http://schemas.openxmlformats.org/officeDocument/2006/relationships/hyperlink" Target="https://talan.bank.gov.ua/get-user-certificate/e2LbgsCGCauyrtqy2Tze" TargetMode="External"/><Relationship Id="rId573" Type="http://schemas.openxmlformats.org/officeDocument/2006/relationships/hyperlink" Target="https://talan.bank.gov.ua/get-user-certificate/e2LbgAJ23_US472vU1S4" TargetMode="External"/><Relationship Id="rId780" Type="http://schemas.openxmlformats.org/officeDocument/2006/relationships/hyperlink" Target="https://talan.bank.gov.ua/get-user-certificate/e2LbgJMQK-vzlyLyS0ID" TargetMode="External"/><Relationship Id="rId226" Type="http://schemas.openxmlformats.org/officeDocument/2006/relationships/hyperlink" Target="https://talan.bank.gov.ua/get-user-certificate/e2LbgqjDCALiFCrmCy5a" TargetMode="External"/><Relationship Id="rId433" Type="http://schemas.openxmlformats.org/officeDocument/2006/relationships/hyperlink" Target="https://talan.bank.gov.ua/get-user-certificate/e2Lbg85H6TtZNZm4zotN" TargetMode="External"/><Relationship Id="rId878" Type="http://schemas.openxmlformats.org/officeDocument/2006/relationships/hyperlink" Target="https://talan.bank.gov.ua/get-user-certificate/e2LbgciyuFEm_pgWHPvj" TargetMode="External"/><Relationship Id="rId1063" Type="http://schemas.openxmlformats.org/officeDocument/2006/relationships/hyperlink" Target="https://talan.bank.gov.ua/get-user-certificate/e2LbgFtE0s1IOgxE-3yK" TargetMode="External"/><Relationship Id="rId640" Type="http://schemas.openxmlformats.org/officeDocument/2006/relationships/hyperlink" Target="https://talan.bank.gov.ua/get-user-certificate/e2Lbgv9KIRquVnT-axkv" TargetMode="External"/><Relationship Id="rId738" Type="http://schemas.openxmlformats.org/officeDocument/2006/relationships/hyperlink" Target="https://talan.bank.gov.ua/get-user-certificate/e2LbgwcWys6k8Kgh4phZ" TargetMode="External"/><Relationship Id="rId945" Type="http://schemas.openxmlformats.org/officeDocument/2006/relationships/hyperlink" Target="https://talan.bank.gov.ua/get-user-certificate/e2Lbg2m37HD_-5wEQrQQ" TargetMode="External"/><Relationship Id="rId74" Type="http://schemas.openxmlformats.org/officeDocument/2006/relationships/hyperlink" Target="https://talan.bank.gov.ua/get-user-certificate/e2Lbg48b7IC0jdyLIUqe" TargetMode="External"/><Relationship Id="rId377" Type="http://schemas.openxmlformats.org/officeDocument/2006/relationships/hyperlink" Target="https://talan.bank.gov.ua/get-user-certificate/e2LbgWWMQF2JK7-3_yw6" TargetMode="External"/><Relationship Id="rId500" Type="http://schemas.openxmlformats.org/officeDocument/2006/relationships/hyperlink" Target="https://talan.bank.gov.ua/get-user-certificate/e2LbgL__ZmRVXc_ClKTl" TargetMode="External"/><Relationship Id="rId584" Type="http://schemas.openxmlformats.org/officeDocument/2006/relationships/hyperlink" Target="https://talan.bank.gov.ua/get-user-certificate/e2LbgGgV5Nv6YNA7Wfcw" TargetMode="External"/><Relationship Id="rId805" Type="http://schemas.openxmlformats.org/officeDocument/2006/relationships/hyperlink" Target="https://talan.bank.gov.ua/get-user-certificate/e2LbgQmXElroKOmzX566" TargetMode="External"/><Relationship Id="rId5" Type="http://schemas.openxmlformats.org/officeDocument/2006/relationships/hyperlink" Target="https://talan.bank.gov.ua/get-user-certificate/e2LbgXXDoMRvlJrFeqIH" TargetMode="External"/><Relationship Id="rId237" Type="http://schemas.openxmlformats.org/officeDocument/2006/relationships/hyperlink" Target="https://talan.bank.gov.ua/get-user-certificate/e2LbgRbxmCsYJJL1VHzw" TargetMode="External"/><Relationship Id="rId791" Type="http://schemas.openxmlformats.org/officeDocument/2006/relationships/hyperlink" Target="https://talan.bank.gov.ua/get-user-certificate/e2LbgPt0l9UsQFKfYGC4" TargetMode="External"/><Relationship Id="rId889" Type="http://schemas.openxmlformats.org/officeDocument/2006/relationships/hyperlink" Target="https://talan.bank.gov.ua/get-user-certificate/e2LbgAvpOKwM_D2x_sDI" TargetMode="External"/><Relationship Id="rId1074" Type="http://schemas.openxmlformats.org/officeDocument/2006/relationships/hyperlink" Target="https://talan.bank.gov.ua/get-user-certificate/e2LbgoEoAlmMxJCgo43L" TargetMode="External"/><Relationship Id="rId444" Type="http://schemas.openxmlformats.org/officeDocument/2006/relationships/hyperlink" Target="https://talan.bank.gov.ua/get-user-certificate/e2LbgFKw8xpVXxrlgi8I" TargetMode="External"/><Relationship Id="rId651" Type="http://schemas.openxmlformats.org/officeDocument/2006/relationships/hyperlink" Target="https://talan.bank.gov.ua/get-user-certificate/e2Lbgz_eiFumEgaWh6mX" TargetMode="External"/><Relationship Id="rId749" Type="http://schemas.openxmlformats.org/officeDocument/2006/relationships/hyperlink" Target="https://talan.bank.gov.ua/get-user-certificate/e2LbgWDHp9bOX0xrwxX8" TargetMode="External"/><Relationship Id="rId290" Type="http://schemas.openxmlformats.org/officeDocument/2006/relationships/hyperlink" Target="https://talan.bank.gov.ua/get-user-certificate/e2LbgTPOOJAITgmWBAZ2" TargetMode="External"/><Relationship Id="rId304" Type="http://schemas.openxmlformats.org/officeDocument/2006/relationships/hyperlink" Target="https://talan.bank.gov.ua/get-user-certificate/e2Lbg1XEA18Q7elhRSJb" TargetMode="External"/><Relationship Id="rId388" Type="http://schemas.openxmlformats.org/officeDocument/2006/relationships/hyperlink" Target="https://talan.bank.gov.ua/get-user-certificate/e2Lbg5eMyZvUtqCCUlif" TargetMode="External"/><Relationship Id="rId511" Type="http://schemas.openxmlformats.org/officeDocument/2006/relationships/hyperlink" Target="https://talan.bank.gov.ua/get-user-certificate/e2LbgHTDCCQDXRa0LJrQ" TargetMode="External"/><Relationship Id="rId609" Type="http://schemas.openxmlformats.org/officeDocument/2006/relationships/hyperlink" Target="https://talan.bank.gov.ua/get-user-certificate/e2LbggIh36139ViEXqds" TargetMode="External"/><Relationship Id="rId956" Type="http://schemas.openxmlformats.org/officeDocument/2006/relationships/hyperlink" Target="https://talan.bank.gov.ua/get-user-certificate/e2Lbgggqmn218mjrJA4n" TargetMode="External"/><Relationship Id="rId85" Type="http://schemas.openxmlformats.org/officeDocument/2006/relationships/hyperlink" Target="https://talan.bank.gov.ua/get-user-certificate/e2Lbg8xdFs5r5fGkamsh" TargetMode="External"/><Relationship Id="rId150" Type="http://schemas.openxmlformats.org/officeDocument/2006/relationships/hyperlink" Target="https://talan.bank.gov.ua/get-user-certificate/e2LbgXF4xf2PhZy_KkOE" TargetMode="External"/><Relationship Id="rId595" Type="http://schemas.openxmlformats.org/officeDocument/2006/relationships/hyperlink" Target="https://talan.bank.gov.ua/get-user-certificate/e2LbgRsdIsEdmlvRD0Hq" TargetMode="External"/><Relationship Id="rId816" Type="http://schemas.openxmlformats.org/officeDocument/2006/relationships/hyperlink" Target="https://talan.bank.gov.ua/get-user-certificate/e2LbgTR4m-QUMMhZBXHF" TargetMode="External"/><Relationship Id="rId1001" Type="http://schemas.openxmlformats.org/officeDocument/2006/relationships/hyperlink" Target="https://talan.bank.gov.ua/get-user-certificate/e2LbgljaJDtwb87N8I-U" TargetMode="External"/><Relationship Id="rId248" Type="http://schemas.openxmlformats.org/officeDocument/2006/relationships/hyperlink" Target="https://talan.bank.gov.ua/get-user-certificate/e2LbgzcaL4navgaoJMqK" TargetMode="External"/><Relationship Id="rId455" Type="http://schemas.openxmlformats.org/officeDocument/2006/relationships/hyperlink" Target="https://talan.bank.gov.ua/get-user-certificate/e2Lbg7oWJhYuQNf1g2fr" TargetMode="External"/><Relationship Id="rId662" Type="http://schemas.openxmlformats.org/officeDocument/2006/relationships/hyperlink" Target="https://talan.bank.gov.ua/get-user-certificate/e2LbgSY8B8jLIgFbh8Go" TargetMode="External"/><Relationship Id="rId1085" Type="http://schemas.openxmlformats.org/officeDocument/2006/relationships/hyperlink" Target="https://talan.bank.gov.ua/get-user-certificate/e2Lbgl0Tm7Sf4rJfTEO7" TargetMode="External"/><Relationship Id="rId12" Type="http://schemas.openxmlformats.org/officeDocument/2006/relationships/hyperlink" Target="https://talan.bank.gov.ua/get-user-certificate/e2LbgkQfz6Eic4Fpt2NI" TargetMode="External"/><Relationship Id="rId108" Type="http://schemas.openxmlformats.org/officeDocument/2006/relationships/hyperlink" Target="https://talan.bank.gov.ua/get-user-certificate/e2LbgnViAm1wQJRarOMe" TargetMode="External"/><Relationship Id="rId315" Type="http://schemas.openxmlformats.org/officeDocument/2006/relationships/hyperlink" Target="https://talan.bank.gov.ua/get-user-certificate/e2LbgIY4bqdk-l-1KBqB" TargetMode="External"/><Relationship Id="rId522" Type="http://schemas.openxmlformats.org/officeDocument/2006/relationships/hyperlink" Target="https://talan.bank.gov.ua/get-user-certificate/e2LbgvjfcHc9Wk0dRuA-" TargetMode="External"/><Relationship Id="rId967" Type="http://schemas.openxmlformats.org/officeDocument/2006/relationships/hyperlink" Target="https://talan.bank.gov.ua/get-user-certificate/e2Lbgd6fYmcjEr690iyi" TargetMode="External"/><Relationship Id="rId96" Type="http://schemas.openxmlformats.org/officeDocument/2006/relationships/hyperlink" Target="https://talan.bank.gov.ua/get-user-certificate/e2LbgEsaKZi_qfAsmTcm" TargetMode="External"/><Relationship Id="rId161" Type="http://schemas.openxmlformats.org/officeDocument/2006/relationships/hyperlink" Target="https://talan.bank.gov.ua/get-user-certificate/e2Lbg4Qqi5Vh2bp4wWtX" TargetMode="External"/><Relationship Id="rId399" Type="http://schemas.openxmlformats.org/officeDocument/2006/relationships/hyperlink" Target="https://talan.bank.gov.ua/get-user-certificate/e2LbgGBdy_BgJi1kENlE" TargetMode="External"/><Relationship Id="rId827" Type="http://schemas.openxmlformats.org/officeDocument/2006/relationships/hyperlink" Target="https://talan.bank.gov.ua/get-user-certificate/e2LbgqmPLeCMj-Br3b2m" TargetMode="External"/><Relationship Id="rId1012" Type="http://schemas.openxmlformats.org/officeDocument/2006/relationships/hyperlink" Target="https://talan.bank.gov.ua/get-user-certificate/e2LbgVz1UhAM3Rz_v7WV" TargetMode="External"/><Relationship Id="rId259" Type="http://schemas.openxmlformats.org/officeDocument/2006/relationships/hyperlink" Target="https://talan.bank.gov.ua/get-user-certificate/e2LbgvTk4wsd9jIAxboV" TargetMode="External"/><Relationship Id="rId466" Type="http://schemas.openxmlformats.org/officeDocument/2006/relationships/hyperlink" Target="https://talan.bank.gov.ua/get-user-certificate/e2LbgR-mo_YK4gHwgc9Y" TargetMode="External"/><Relationship Id="rId673" Type="http://schemas.openxmlformats.org/officeDocument/2006/relationships/hyperlink" Target="https://talan.bank.gov.ua/get-user-certificate/e2LbgeaDi9nG5sZoHQpa" TargetMode="External"/><Relationship Id="rId880" Type="http://schemas.openxmlformats.org/officeDocument/2006/relationships/hyperlink" Target="https://talan.bank.gov.ua/get-user-certificate/e2LbgUX66Oys7LjDaFaR" TargetMode="External"/><Relationship Id="rId1096" Type="http://schemas.openxmlformats.org/officeDocument/2006/relationships/hyperlink" Target="https://talan.bank.gov.ua/get-user-certificate/e2Lbgzz2msdUVf3dj4o9" TargetMode="External"/><Relationship Id="rId23" Type="http://schemas.openxmlformats.org/officeDocument/2006/relationships/hyperlink" Target="https://talan.bank.gov.ua/get-user-certificate/e2Lbg5X7kmubI1-4McBc" TargetMode="External"/><Relationship Id="rId119" Type="http://schemas.openxmlformats.org/officeDocument/2006/relationships/hyperlink" Target="https://talan.bank.gov.ua/get-user-certificate/e2LbgRfi3ECMAwRDY6lk" TargetMode="External"/><Relationship Id="rId326" Type="http://schemas.openxmlformats.org/officeDocument/2006/relationships/hyperlink" Target="https://talan.bank.gov.ua/get-user-certificate/e2LbgwL6eGlLWvo3l8Fw" TargetMode="External"/><Relationship Id="rId533" Type="http://schemas.openxmlformats.org/officeDocument/2006/relationships/hyperlink" Target="https://talan.bank.gov.ua/get-user-certificate/e2LbgdN3TQCf_m4xqaJx" TargetMode="External"/><Relationship Id="rId978" Type="http://schemas.openxmlformats.org/officeDocument/2006/relationships/hyperlink" Target="https://talan.bank.gov.ua/get-user-certificate/e2LbgxEFazuh8_1Qedbe" TargetMode="External"/><Relationship Id="rId740" Type="http://schemas.openxmlformats.org/officeDocument/2006/relationships/hyperlink" Target="https://talan.bank.gov.ua/get-user-certificate/e2Lbg48xtMK4AXQmaPyr" TargetMode="External"/><Relationship Id="rId838" Type="http://schemas.openxmlformats.org/officeDocument/2006/relationships/hyperlink" Target="https://talan.bank.gov.ua/get-user-certificate/e2Lbgtpudg7zReMq-GJ1" TargetMode="External"/><Relationship Id="rId1023" Type="http://schemas.openxmlformats.org/officeDocument/2006/relationships/hyperlink" Target="https://talan.bank.gov.ua/get-user-certificate/e2LbgtlmK4_-L-wtVJbS" TargetMode="External"/><Relationship Id="rId172" Type="http://schemas.openxmlformats.org/officeDocument/2006/relationships/hyperlink" Target="https://talan.bank.gov.ua/get-user-certificate/e2LbgwXoBAwjibHsKBWj" TargetMode="External"/><Relationship Id="rId477" Type="http://schemas.openxmlformats.org/officeDocument/2006/relationships/hyperlink" Target="https://talan.bank.gov.ua/get-user-certificate/e2Lbg8y7RlVzk2k3vuYp" TargetMode="External"/><Relationship Id="rId600" Type="http://schemas.openxmlformats.org/officeDocument/2006/relationships/hyperlink" Target="https://talan.bank.gov.ua/get-user-certificate/e2LbgehGqYUDYyhbXN_a" TargetMode="External"/><Relationship Id="rId684" Type="http://schemas.openxmlformats.org/officeDocument/2006/relationships/hyperlink" Target="https://talan.bank.gov.ua/get-user-certificate/e2Lbg6SkLWm9ewHDfX-J" TargetMode="External"/><Relationship Id="rId337" Type="http://schemas.openxmlformats.org/officeDocument/2006/relationships/hyperlink" Target="https://talan.bank.gov.ua/get-user-certificate/e2LbglvTT4fb0KkKBAW6" TargetMode="External"/><Relationship Id="rId891" Type="http://schemas.openxmlformats.org/officeDocument/2006/relationships/hyperlink" Target="https://talan.bank.gov.ua/get-user-certificate/e2LbgLBmRmV4FeNzSrxh" TargetMode="External"/><Relationship Id="rId905" Type="http://schemas.openxmlformats.org/officeDocument/2006/relationships/hyperlink" Target="https://talan.bank.gov.ua/get-user-certificate/e2LbggNzS9bAwwfv5jGX" TargetMode="External"/><Relationship Id="rId989" Type="http://schemas.openxmlformats.org/officeDocument/2006/relationships/hyperlink" Target="https://talan.bank.gov.ua/get-user-certificate/e2LbgSnVRb6iXpjB8GEP" TargetMode="External"/><Relationship Id="rId34" Type="http://schemas.openxmlformats.org/officeDocument/2006/relationships/hyperlink" Target="https://talan.bank.gov.ua/get-user-certificate/e2Lbg17JNOwfyR2uDROP" TargetMode="External"/><Relationship Id="rId544" Type="http://schemas.openxmlformats.org/officeDocument/2006/relationships/hyperlink" Target="https://talan.bank.gov.ua/get-user-certificate/e2Lbg6GrdHwu8w9IIdBk" TargetMode="External"/><Relationship Id="rId751" Type="http://schemas.openxmlformats.org/officeDocument/2006/relationships/hyperlink" Target="https://talan.bank.gov.ua/get-user-certificate/e2LbgpQeQLBo-Ns2i_9l" TargetMode="External"/><Relationship Id="rId849" Type="http://schemas.openxmlformats.org/officeDocument/2006/relationships/hyperlink" Target="https://talan.bank.gov.ua/get-user-certificate/e2LbgGV4g0R8a1P3b2UA" TargetMode="External"/><Relationship Id="rId183" Type="http://schemas.openxmlformats.org/officeDocument/2006/relationships/hyperlink" Target="https://talan.bank.gov.ua/get-user-certificate/e2LbgE0Yy0ABrda2w-KA" TargetMode="External"/><Relationship Id="rId390" Type="http://schemas.openxmlformats.org/officeDocument/2006/relationships/hyperlink" Target="https://talan.bank.gov.ua/get-user-certificate/e2Lbg_h6Jby0W3D9iEtK" TargetMode="External"/><Relationship Id="rId404" Type="http://schemas.openxmlformats.org/officeDocument/2006/relationships/hyperlink" Target="https://talan.bank.gov.ua/get-user-certificate/e2LbgouX4mK4nF6jappM" TargetMode="External"/><Relationship Id="rId611" Type="http://schemas.openxmlformats.org/officeDocument/2006/relationships/hyperlink" Target="https://talan.bank.gov.ua/get-user-certificate/e2Lbg8jk6yKtpNHy_ghW" TargetMode="External"/><Relationship Id="rId1034" Type="http://schemas.openxmlformats.org/officeDocument/2006/relationships/hyperlink" Target="https://talan.bank.gov.ua/get-user-certificate/e2Lbg2McnJSp0WXMh3ZG" TargetMode="External"/><Relationship Id="rId250" Type="http://schemas.openxmlformats.org/officeDocument/2006/relationships/hyperlink" Target="https://talan.bank.gov.ua/get-user-certificate/e2LbgF3MDL96LTJm0WrP" TargetMode="External"/><Relationship Id="rId488" Type="http://schemas.openxmlformats.org/officeDocument/2006/relationships/hyperlink" Target="https://talan.bank.gov.ua/get-user-certificate/e2LbgjAbvH6wjNjCydt6" TargetMode="External"/><Relationship Id="rId695" Type="http://schemas.openxmlformats.org/officeDocument/2006/relationships/hyperlink" Target="https://talan.bank.gov.ua/get-user-certificate/e2Lbg3PgPj3_5UcMhI4J" TargetMode="External"/><Relationship Id="rId709" Type="http://schemas.openxmlformats.org/officeDocument/2006/relationships/hyperlink" Target="https://talan.bank.gov.ua/get-user-certificate/e2LbgmK6opsejQoxxT-K" TargetMode="External"/><Relationship Id="rId916" Type="http://schemas.openxmlformats.org/officeDocument/2006/relationships/hyperlink" Target="https://talan.bank.gov.ua/get-user-certificate/e2LbgniXAykoUrQqZqsq" TargetMode="External"/><Relationship Id="rId1101" Type="http://schemas.openxmlformats.org/officeDocument/2006/relationships/hyperlink" Target="https://talan.bank.gov.ua/get-user-certificate/e2LbgOq7I7ZGmPWq_V73" TargetMode="External"/><Relationship Id="rId45" Type="http://schemas.openxmlformats.org/officeDocument/2006/relationships/hyperlink" Target="https://talan.bank.gov.ua/get-user-certificate/e2LbgX781bh3AQNKxTaN" TargetMode="External"/><Relationship Id="rId110" Type="http://schemas.openxmlformats.org/officeDocument/2006/relationships/hyperlink" Target="https://talan.bank.gov.ua/get-user-certificate/e2Lbg1gyZQluAtuLiBVw" TargetMode="External"/><Relationship Id="rId348" Type="http://schemas.openxmlformats.org/officeDocument/2006/relationships/hyperlink" Target="https://talan.bank.gov.ua/get-user-certificate/e2Lbg8pHlOov1HmX13Jn" TargetMode="External"/><Relationship Id="rId555" Type="http://schemas.openxmlformats.org/officeDocument/2006/relationships/hyperlink" Target="https://talan.bank.gov.ua/get-user-certificate/e2Lbg-7nFS7HIBU7ewzI" TargetMode="External"/><Relationship Id="rId762" Type="http://schemas.openxmlformats.org/officeDocument/2006/relationships/hyperlink" Target="https://talan.bank.gov.ua/get-user-certificate/e2LbgEhYnt7H4XCoo1PP" TargetMode="External"/><Relationship Id="rId194" Type="http://schemas.openxmlformats.org/officeDocument/2006/relationships/hyperlink" Target="https://talan.bank.gov.ua/get-user-certificate/e2Lbg-5YUkvN6W4UG3By" TargetMode="External"/><Relationship Id="rId208" Type="http://schemas.openxmlformats.org/officeDocument/2006/relationships/hyperlink" Target="https://talan.bank.gov.ua/get-user-certificate/e2Lbg9LlTJ-GAk2bU_EZ" TargetMode="External"/><Relationship Id="rId415" Type="http://schemas.openxmlformats.org/officeDocument/2006/relationships/hyperlink" Target="https://talan.bank.gov.ua/get-user-certificate/e2Lbg9Fzi7UPfgCMPaM_" TargetMode="External"/><Relationship Id="rId622" Type="http://schemas.openxmlformats.org/officeDocument/2006/relationships/hyperlink" Target="https://talan.bank.gov.ua/get-user-certificate/e2LbgAcA06V9FYe-glTT" TargetMode="External"/><Relationship Id="rId1045" Type="http://schemas.openxmlformats.org/officeDocument/2006/relationships/hyperlink" Target="https://talan.bank.gov.ua/get-user-certificate/e2Lbg_PrLMqqfirSoWBs" TargetMode="External"/><Relationship Id="rId261" Type="http://schemas.openxmlformats.org/officeDocument/2006/relationships/hyperlink" Target="https://talan.bank.gov.ua/get-user-certificate/e2LbgEhn29tk1DOXE3po" TargetMode="External"/><Relationship Id="rId499" Type="http://schemas.openxmlformats.org/officeDocument/2006/relationships/hyperlink" Target="https://talan.bank.gov.ua/get-user-certificate/e2LbgQB9SiDrqGD96EJu" TargetMode="External"/><Relationship Id="rId927" Type="http://schemas.openxmlformats.org/officeDocument/2006/relationships/hyperlink" Target="https://talan.bank.gov.ua/get-user-certificate/e2LbgsgPd9lI8iUKVW47" TargetMode="External"/><Relationship Id="rId1112" Type="http://schemas.openxmlformats.org/officeDocument/2006/relationships/hyperlink" Target="https://talan.bank.gov.ua/get-user-certificate/uWl2zMUyb4g1zKuBBtqe" TargetMode="External"/><Relationship Id="rId56" Type="http://schemas.openxmlformats.org/officeDocument/2006/relationships/hyperlink" Target="https://talan.bank.gov.ua/get-user-certificate/e2LbgPY8EUf985OkSNAK" TargetMode="External"/><Relationship Id="rId359" Type="http://schemas.openxmlformats.org/officeDocument/2006/relationships/hyperlink" Target="https://talan.bank.gov.ua/get-user-certificate/e2Lbg0hNSgDWlqiCLWw7" TargetMode="External"/><Relationship Id="rId566" Type="http://schemas.openxmlformats.org/officeDocument/2006/relationships/hyperlink" Target="https://talan.bank.gov.ua/get-user-certificate/e2LbgJXoL-mZGGG8Am7X" TargetMode="External"/><Relationship Id="rId773" Type="http://schemas.openxmlformats.org/officeDocument/2006/relationships/hyperlink" Target="https://talan.bank.gov.ua/get-user-certificate/e2LbgXXHtBS7OwZmxxNx" TargetMode="External"/><Relationship Id="rId121" Type="http://schemas.openxmlformats.org/officeDocument/2006/relationships/hyperlink" Target="https://talan.bank.gov.ua/get-user-certificate/e2LbgAlSUeSzy9R3Oxeu" TargetMode="External"/><Relationship Id="rId219" Type="http://schemas.openxmlformats.org/officeDocument/2006/relationships/hyperlink" Target="https://talan.bank.gov.ua/get-user-certificate/e2LbgKbOt277FJfdh6AF" TargetMode="External"/><Relationship Id="rId426" Type="http://schemas.openxmlformats.org/officeDocument/2006/relationships/hyperlink" Target="https://talan.bank.gov.ua/get-user-certificate/e2Lbg3LVSIIkpUmEQbWS" TargetMode="External"/><Relationship Id="rId633" Type="http://schemas.openxmlformats.org/officeDocument/2006/relationships/hyperlink" Target="https://talan.bank.gov.ua/get-user-certificate/e2LbgBDKInO420rwGB94" TargetMode="External"/><Relationship Id="rId980" Type="http://schemas.openxmlformats.org/officeDocument/2006/relationships/hyperlink" Target="https://talan.bank.gov.ua/get-user-certificate/e2LbgyZRNDS5Q5sHkkry" TargetMode="External"/><Relationship Id="rId1056" Type="http://schemas.openxmlformats.org/officeDocument/2006/relationships/hyperlink" Target="https://talan.bank.gov.ua/get-user-certificate/e2LbgMdG4tRNuGbpc36D" TargetMode="External"/><Relationship Id="rId840" Type="http://schemas.openxmlformats.org/officeDocument/2006/relationships/hyperlink" Target="https://talan.bank.gov.ua/get-user-certificate/e2Lbg5sBPCDYC9mjmnrg" TargetMode="External"/><Relationship Id="rId938" Type="http://schemas.openxmlformats.org/officeDocument/2006/relationships/hyperlink" Target="https://talan.bank.gov.ua/get-user-certificate/e2LbgWua5IWvXL1AAd6U" TargetMode="External"/><Relationship Id="rId67" Type="http://schemas.openxmlformats.org/officeDocument/2006/relationships/hyperlink" Target="https://talan.bank.gov.ua/get-user-certificate/e2LbgLMMHe4_O8DRj1hY" TargetMode="External"/><Relationship Id="rId272" Type="http://schemas.openxmlformats.org/officeDocument/2006/relationships/hyperlink" Target="https://talan.bank.gov.ua/get-user-certificate/e2LbgK-J_Zu-BnZWoFLY" TargetMode="External"/><Relationship Id="rId577" Type="http://schemas.openxmlformats.org/officeDocument/2006/relationships/hyperlink" Target="https://talan.bank.gov.ua/get-user-certificate/e2LbgFn93XWuZeLb08iM" TargetMode="External"/><Relationship Id="rId700" Type="http://schemas.openxmlformats.org/officeDocument/2006/relationships/hyperlink" Target="https://talan.bank.gov.ua/get-user-certificate/e2LbgShvZT2yqgfjsCPy" TargetMode="External"/><Relationship Id="rId132" Type="http://schemas.openxmlformats.org/officeDocument/2006/relationships/hyperlink" Target="https://talan.bank.gov.ua/get-user-certificate/e2LbgvrP51Altub-mIyO" TargetMode="External"/><Relationship Id="rId784" Type="http://schemas.openxmlformats.org/officeDocument/2006/relationships/hyperlink" Target="https://talan.bank.gov.ua/get-user-certificate/e2LbgcFIB4svn5mQABCS" TargetMode="External"/><Relationship Id="rId991" Type="http://schemas.openxmlformats.org/officeDocument/2006/relationships/hyperlink" Target="https://talan.bank.gov.ua/get-user-certificate/e2Lbg8YHzNuo55owowme" TargetMode="External"/><Relationship Id="rId1067" Type="http://schemas.openxmlformats.org/officeDocument/2006/relationships/hyperlink" Target="https://talan.bank.gov.ua/get-user-certificate/e2LbglcprnahZq4ke4Mu" TargetMode="External"/><Relationship Id="rId437" Type="http://schemas.openxmlformats.org/officeDocument/2006/relationships/hyperlink" Target="https://talan.bank.gov.ua/get-user-certificate/e2Lbg8LSTHf4XgjbPQ_r" TargetMode="External"/><Relationship Id="rId644" Type="http://schemas.openxmlformats.org/officeDocument/2006/relationships/hyperlink" Target="https://talan.bank.gov.ua/get-user-certificate/e2LbgVuLy3MBpRfWHI1L" TargetMode="External"/><Relationship Id="rId851" Type="http://schemas.openxmlformats.org/officeDocument/2006/relationships/hyperlink" Target="https://talan.bank.gov.ua/get-user-certificate/e2Lbg4RHyzeEyODr32js" TargetMode="External"/><Relationship Id="rId283" Type="http://schemas.openxmlformats.org/officeDocument/2006/relationships/hyperlink" Target="https://talan.bank.gov.ua/get-user-certificate/e2Lbgn-vKRrKbUTs7LY1" TargetMode="External"/><Relationship Id="rId490" Type="http://schemas.openxmlformats.org/officeDocument/2006/relationships/hyperlink" Target="https://talan.bank.gov.ua/get-user-certificate/e2LbguHBungtkBewun2k" TargetMode="External"/><Relationship Id="rId504" Type="http://schemas.openxmlformats.org/officeDocument/2006/relationships/hyperlink" Target="https://talan.bank.gov.ua/get-user-certificate/e2LbgxVqh4tP2uSIrqUW" TargetMode="External"/><Relationship Id="rId711" Type="http://schemas.openxmlformats.org/officeDocument/2006/relationships/hyperlink" Target="https://talan.bank.gov.ua/get-user-certificate/e2LbgdmaDJ_LH2z_t8U8" TargetMode="External"/><Relationship Id="rId949" Type="http://schemas.openxmlformats.org/officeDocument/2006/relationships/hyperlink" Target="https://talan.bank.gov.ua/get-user-certificate/e2LbgGJHT-uVDQAh2Hul" TargetMode="External"/><Relationship Id="rId78" Type="http://schemas.openxmlformats.org/officeDocument/2006/relationships/hyperlink" Target="https://talan.bank.gov.ua/get-user-certificate/e2Lbg3o-eXRswbjOBFDx" TargetMode="External"/><Relationship Id="rId143" Type="http://schemas.openxmlformats.org/officeDocument/2006/relationships/hyperlink" Target="https://talan.bank.gov.ua/get-user-certificate/e2LbgbKC3QMiApzAxIFS" TargetMode="External"/><Relationship Id="rId350" Type="http://schemas.openxmlformats.org/officeDocument/2006/relationships/hyperlink" Target="https://talan.bank.gov.ua/get-user-certificate/e2LbgVs8E09faPOFd3M5" TargetMode="External"/><Relationship Id="rId588" Type="http://schemas.openxmlformats.org/officeDocument/2006/relationships/hyperlink" Target="https://talan.bank.gov.ua/get-user-certificate/e2Lbgwkn9OXRMSOcXHi1" TargetMode="External"/><Relationship Id="rId795" Type="http://schemas.openxmlformats.org/officeDocument/2006/relationships/hyperlink" Target="https://talan.bank.gov.ua/get-user-certificate/e2LbgWZPWBDR2u3qVV4_" TargetMode="External"/><Relationship Id="rId809" Type="http://schemas.openxmlformats.org/officeDocument/2006/relationships/hyperlink" Target="https://talan.bank.gov.ua/get-user-certificate/e2LbgKoH_u01aAKvvijN" TargetMode="External"/><Relationship Id="rId9" Type="http://schemas.openxmlformats.org/officeDocument/2006/relationships/hyperlink" Target="https://talan.bank.gov.ua/get-user-certificate/e2Lbgfnraxi_x9f1D2Cw" TargetMode="External"/><Relationship Id="rId210" Type="http://schemas.openxmlformats.org/officeDocument/2006/relationships/hyperlink" Target="https://talan.bank.gov.ua/get-user-certificate/e2Lbg23u_MEJeSmlg9aD" TargetMode="External"/><Relationship Id="rId448" Type="http://schemas.openxmlformats.org/officeDocument/2006/relationships/hyperlink" Target="https://talan.bank.gov.ua/get-user-certificate/e2Lbg_K_0OdyCPbD82Dv" TargetMode="External"/><Relationship Id="rId655" Type="http://schemas.openxmlformats.org/officeDocument/2006/relationships/hyperlink" Target="https://talan.bank.gov.ua/get-user-certificate/e2LbgHyPWup3-UmZ5y2C" TargetMode="External"/><Relationship Id="rId862" Type="http://schemas.openxmlformats.org/officeDocument/2006/relationships/hyperlink" Target="https://talan.bank.gov.ua/get-user-certificate/e2Lbg92777YHksvsNmOD" TargetMode="External"/><Relationship Id="rId1078" Type="http://schemas.openxmlformats.org/officeDocument/2006/relationships/hyperlink" Target="https://talan.bank.gov.ua/get-user-certificate/e2Lbgb5qw5DbG0ii1osI" TargetMode="External"/><Relationship Id="rId294" Type="http://schemas.openxmlformats.org/officeDocument/2006/relationships/hyperlink" Target="https://talan.bank.gov.ua/get-user-certificate/e2LbgN75xcP1jAe3uuCb" TargetMode="External"/><Relationship Id="rId308" Type="http://schemas.openxmlformats.org/officeDocument/2006/relationships/hyperlink" Target="https://talan.bank.gov.ua/get-user-certificate/e2LbgrRPG6VB071T6_Ta" TargetMode="External"/><Relationship Id="rId515" Type="http://schemas.openxmlformats.org/officeDocument/2006/relationships/hyperlink" Target="https://talan.bank.gov.ua/get-user-certificate/e2LbgReiyMFbpWUCaGUj" TargetMode="External"/><Relationship Id="rId722" Type="http://schemas.openxmlformats.org/officeDocument/2006/relationships/hyperlink" Target="https://talan.bank.gov.ua/get-user-certificate/e2LbgKGk6EzU-lttPSjG" TargetMode="External"/><Relationship Id="rId89" Type="http://schemas.openxmlformats.org/officeDocument/2006/relationships/hyperlink" Target="https://talan.bank.gov.ua/get-user-certificate/e2LbgUXqE-KW46wDL9mG" TargetMode="External"/><Relationship Id="rId154" Type="http://schemas.openxmlformats.org/officeDocument/2006/relationships/hyperlink" Target="https://talan.bank.gov.ua/get-user-certificate/e2Lbgli_Jq-yltIl-nZx" TargetMode="External"/><Relationship Id="rId361" Type="http://schemas.openxmlformats.org/officeDocument/2006/relationships/hyperlink" Target="https://talan.bank.gov.ua/get-user-certificate/e2LbgrC7Ygg5p2RPxIeU" TargetMode="External"/><Relationship Id="rId599" Type="http://schemas.openxmlformats.org/officeDocument/2006/relationships/hyperlink" Target="https://talan.bank.gov.ua/get-user-certificate/e2Lbg8zV3-JGElxIGqAg" TargetMode="External"/><Relationship Id="rId1005" Type="http://schemas.openxmlformats.org/officeDocument/2006/relationships/hyperlink" Target="https://talan.bank.gov.ua/get-user-certificate/e2LbgveiVEfjxzf2clpg" TargetMode="External"/><Relationship Id="rId459" Type="http://schemas.openxmlformats.org/officeDocument/2006/relationships/hyperlink" Target="https://talan.bank.gov.ua/get-user-certificate/e2LbgbwFp5fp_LpMbher" TargetMode="External"/><Relationship Id="rId666" Type="http://schemas.openxmlformats.org/officeDocument/2006/relationships/hyperlink" Target="https://talan.bank.gov.ua/get-user-certificate/e2LbgkBq7qhQ9mh9j9ky" TargetMode="External"/><Relationship Id="rId873" Type="http://schemas.openxmlformats.org/officeDocument/2006/relationships/hyperlink" Target="https://talan.bank.gov.ua/get-user-certificate/e2LbgvOP1d4_FV3AkjFa" TargetMode="External"/><Relationship Id="rId1089" Type="http://schemas.openxmlformats.org/officeDocument/2006/relationships/hyperlink" Target="https://talan.bank.gov.ua/get-user-certificate/e2LbgbBRmRSDnl2ql1jg" TargetMode="External"/><Relationship Id="rId16" Type="http://schemas.openxmlformats.org/officeDocument/2006/relationships/hyperlink" Target="https://talan.bank.gov.ua/get-user-certificate/e2LbgkcU14Q5onESLqQP" TargetMode="External"/><Relationship Id="rId221" Type="http://schemas.openxmlformats.org/officeDocument/2006/relationships/hyperlink" Target="https://talan.bank.gov.ua/get-user-certificate/e2LbgMWNQlDUB4FSzuPN" TargetMode="External"/><Relationship Id="rId319" Type="http://schemas.openxmlformats.org/officeDocument/2006/relationships/hyperlink" Target="https://talan.bank.gov.ua/get-user-certificate/e2LbgIdaFpI4OKn2wqUz" TargetMode="External"/><Relationship Id="rId526" Type="http://schemas.openxmlformats.org/officeDocument/2006/relationships/hyperlink" Target="https://talan.bank.gov.ua/get-user-certificate/e2LbgzNw5V9we6XYgHuU" TargetMode="External"/><Relationship Id="rId733" Type="http://schemas.openxmlformats.org/officeDocument/2006/relationships/hyperlink" Target="https://talan.bank.gov.ua/get-user-certificate/e2LbgWcwA24IFTJVKTbU" TargetMode="External"/><Relationship Id="rId940" Type="http://schemas.openxmlformats.org/officeDocument/2006/relationships/hyperlink" Target="https://talan.bank.gov.ua/get-user-certificate/e2LbgPHJ3c0WzkxNqJqN" TargetMode="External"/><Relationship Id="rId1016" Type="http://schemas.openxmlformats.org/officeDocument/2006/relationships/hyperlink" Target="https://talan.bank.gov.ua/get-user-certificate/e2Lbgd-hHeOgpC5QX23U" TargetMode="External"/><Relationship Id="rId165" Type="http://schemas.openxmlformats.org/officeDocument/2006/relationships/hyperlink" Target="https://talan.bank.gov.ua/get-user-certificate/e2LbgxjHgiR0vYs-6yzW" TargetMode="External"/><Relationship Id="rId372" Type="http://schemas.openxmlformats.org/officeDocument/2006/relationships/hyperlink" Target="https://talan.bank.gov.ua/get-user-certificate/e2LbgOeTJbz2ehJ25XS-" TargetMode="External"/><Relationship Id="rId677" Type="http://schemas.openxmlformats.org/officeDocument/2006/relationships/hyperlink" Target="https://talan.bank.gov.ua/get-user-certificate/e2Lbglus7XFv9IgMG9po" TargetMode="External"/><Relationship Id="rId800" Type="http://schemas.openxmlformats.org/officeDocument/2006/relationships/hyperlink" Target="https://talan.bank.gov.ua/get-user-certificate/e2LbgOBcCxpuVJtnM-Vy" TargetMode="External"/><Relationship Id="rId232" Type="http://schemas.openxmlformats.org/officeDocument/2006/relationships/hyperlink" Target="https://talan.bank.gov.ua/get-user-certificate/e2LbgWnvsXNt9euums5o" TargetMode="External"/><Relationship Id="rId884" Type="http://schemas.openxmlformats.org/officeDocument/2006/relationships/hyperlink" Target="https://talan.bank.gov.ua/get-user-certificate/e2LbggtmVIzecRVgTcRW" TargetMode="External"/><Relationship Id="rId27" Type="http://schemas.openxmlformats.org/officeDocument/2006/relationships/hyperlink" Target="https://talan.bank.gov.ua/get-user-certificate/e2LbgQbLu2HspnMRBGj4" TargetMode="External"/><Relationship Id="rId537" Type="http://schemas.openxmlformats.org/officeDocument/2006/relationships/hyperlink" Target="https://talan.bank.gov.ua/get-user-certificate/e2LbgASluySzz5K2-FDZ" TargetMode="External"/><Relationship Id="rId744" Type="http://schemas.openxmlformats.org/officeDocument/2006/relationships/hyperlink" Target="https://talan.bank.gov.ua/get-user-certificate/e2LbgXpHwDEywHqvpuY5" TargetMode="External"/><Relationship Id="rId951" Type="http://schemas.openxmlformats.org/officeDocument/2006/relationships/hyperlink" Target="https://talan.bank.gov.ua/get-user-certificate/e2Lbgk_RPj4VaUgYXqtL" TargetMode="External"/><Relationship Id="rId80" Type="http://schemas.openxmlformats.org/officeDocument/2006/relationships/hyperlink" Target="https://talan.bank.gov.ua/get-user-certificate/e2LbgoeBsF87EllemBd6" TargetMode="External"/><Relationship Id="rId176" Type="http://schemas.openxmlformats.org/officeDocument/2006/relationships/hyperlink" Target="https://talan.bank.gov.ua/get-user-certificate/e2Lbg9zkBW2O2b91Fxv5" TargetMode="External"/><Relationship Id="rId383" Type="http://schemas.openxmlformats.org/officeDocument/2006/relationships/hyperlink" Target="https://talan.bank.gov.ua/get-user-certificate/e2LbgVzIPPaPO0bYPUwo" TargetMode="External"/><Relationship Id="rId590" Type="http://schemas.openxmlformats.org/officeDocument/2006/relationships/hyperlink" Target="https://talan.bank.gov.ua/get-user-certificate/e2LbgRxffVl7Qd6bHbfp" TargetMode="External"/><Relationship Id="rId604" Type="http://schemas.openxmlformats.org/officeDocument/2006/relationships/hyperlink" Target="https://talan.bank.gov.ua/get-user-certificate/e2LbgKcfBhE2dHJmONE0" TargetMode="External"/><Relationship Id="rId811" Type="http://schemas.openxmlformats.org/officeDocument/2006/relationships/hyperlink" Target="https://talan.bank.gov.ua/get-user-certificate/e2LbgUj4FU3vFchCBilw" TargetMode="External"/><Relationship Id="rId1027" Type="http://schemas.openxmlformats.org/officeDocument/2006/relationships/hyperlink" Target="https://talan.bank.gov.ua/get-user-certificate/e2LbgSb5dvVqo2qlooLr" TargetMode="External"/><Relationship Id="rId243" Type="http://schemas.openxmlformats.org/officeDocument/2006/relationships/hyperlink" Target="https://talan.bank.gov.ua/get-user-certificate/e2LbgVyjz9BBLyAZIoEx" TargetMode="External"/><Relationship Id="rId450" Type="http://schemas.openxmlformats.org/officeDocument/2006/relationships/hyperlink" Target="https://talan.bank.gov.ua/get-user-certificate/e2Lbg2EkBxN4CGPpLu8t" TargetMode="External"/><Relationship Id="rId688" Type="http://schemas.openxmlformats.org/officeDocument/2006/relationships/hyperlink" Target="https://talan.bank.gov.ua/get-user-certificate/e2LbgnnHD2QPQ7jFhbgN" TargetMode="External"/><Relationship Id="rId895" Type="http://schemas.openxmlformats.org/officeDocument/2006/relationships/hyperlink" Target="https://talan.bank.gov.ua/get-user-certificate/e2LbgEDNWCNvNxPlaeA3" TargetMode="External"/><Relationship Id="rId909" Type="http://schemas.openxmlformats.org/officeDocument/2006/relationships/hyperlink" Target="https://talan.bank.gov.ua/get-user-certificate/e2Lbg-WEmXI1XtzggSSd" TargetMode="External"/><Relationship Id="rId1080" Type="http://schemas.openxmlformats.org/officeDocument/2006/relationships/hyperlink" Target="https://talan.bank.gov.ua/get-user-certificate/e2LbgGubXAVzRB_Ejw9B" TargetMode="External"/><Relationship Id="rId38" Type="http://schemas.openxmlformats.org/officeDocument/2006/relationships/hyperlink" Target="https://talan.bank.gov.ua/get-user-certificate/e2LbgS-5GQhpXbTLAR47" TargetMode="External"/><Relationship Id="rId103" Type="http://schemas.openxmlformats.org/officeDocument/2006/relationships/hyperlink" Target="https://talan.bank.gov.ua/get-user-certificate/e2LbghxCpFBH--nyBB4p" TargetMode="External"/><Relationship Id="rId310" Type="http://schemas.openxmlformats.org/officeDocument/2006/relationships/hyperlink" Target="https://talan.bank.gov.ua/get-user-certificate/e2Lbgwj_ZW0x6gPBmQL7" TargetMode="External"/><Relationship Id="rId548" Type="http://schemas.openxmlformats.org/officeDocument/2006/relationships/hyperlink" Target="https://talan.bank.gov.ua/get-user-certificate/e2LbgvdAOgjXsFJBPs2s" TargetMode="External"/><Relationship Id="rId755" Type="http://schemas.openxmlformats.org/officeDocument/2006/relationships/hyperlink" Target="https://talan.bank.gov.ua/get-user-certificate/e2LbgX_ZNh5yhawqdISO" TargetMode="External"/><Relationship Id="rId962" Type="http://schemas.openxmlformats.org/officeDocument/2006/relationships/hyperlink" Target="https://talan.bank.gov.ua/get-user-certificate/e2LbgXNlsQwsV9w57gpY" TargetMode="External"/><Relationship Id="rId91" Type="http://schemas.openxmlformats.org/officeDocument/2006/relationships/hyperlink" Target="https://talan.bank.gov.ua/get-user-certificate/e2Lbg9okx1KUNkRqMQvM" TargetMode="External"/><Relationship Id="rId187" Type="http://schemas.openxmlformats.org/officeDocument/2006/relationships/hyperlink" Target="https://talan.bank.gov.ua/get-user-certificate/e2Lbg6f-i79o4Z8mAe6v" TargetMode="External"/><Relationship Id="rId394" Type="http://schemas.openxmlformats.org/officeDocument/2006/relationships/hyperlink" Target="https://talan.bank.gov.ua/get-user-certificate/e2LbgegrnheAdBgcXaHg" TargetMode="External"/><Relationship Id="rId408" Type="http://schemas.openxmlformats.org/officeDocument/2006/relationships/hyperlink" Target="https://talan.bank.gov.ua/get-user-certificate/e2LbgTaPgonXRlz2Dt-e" TargetMode="External"/><Relationship Id="rId615" Type="http://schemas.openxmlformats.org/officeDocument/2006/relationships/hyperlink" Target="https://talan.bank.gov.ua/get-user-certificate/e2LbgBWww9aGmr_PfRgm" TargetMode="External"/><Relationship Id="rId822" Type="http://schemas.openxmlformats.org/officeDocument/2006/relationships/hyperlink" Target="https://talan.bank.gov.ua/get-user-certificate/e2LbgCW1D3dG-GpqPlfY" TargetMode="External"/><Relationship Id="rId1038" Type="http://schemas.openxmlformats.org/officeDocument/2006/relationships/hyperlink" Target="https://talan.bank.gov.ua/get-user-certificate/e2Lbg30TTUFhK8Z2EU6d" TargetMode="External"/><Relationship Id="rId254" Type="http://schemas.openxmlformats.org/officeDocument/2006/relationships/hyperlink" Target="https://talan.bank.gov.ua/get-user-certificate/e2LbgjXa7Dwv_zc9eiCi" TargetMode="External"/><Relationship Id="rId699" Type="http://schemas.openxmlformats.org/officeDocument/2006/relationships/hyperlink" Target="https://talan.bank.gov.ua/get-user-certificate/e2LbgBLmqiWThjsCyEAa" TargetMode="External"/><Relationship Id="rId1091" Type="http://schemas.openxmlformats.org/officeDocument/2006/relationships/hyperlink" Target="https://talan.bank.gov.ua/get-user-certificate/e2LbgM-E3tUURa0yWQ8_" TargetMode="External"/><Relationship Id="rId1105" Type="http://schemas.openxmlformats.org/officeDocument/2006/relationships/hyperlink" Target="https://talan.bank.gov.ua/get-user-certificate/McyJUPS_N1o3P5D0sVEr" TargetMode="External"/><Relationship Id="rId49" Type="http://schemas.openxmlformats.org/officeDocument/2006/relationships/hyperlink" Target="https://talan.bank.gov.ua/get-user-certificate/e2LbgWgRMDBAS6lOL5WF" TargetMode="External"/><Relationship Id="rId114" Type="http://schemas.openxmlformats.org/officeDocument/2006/relationships/hyperlink" Target="https://talan.bank.gov.ua/get-user-certificate/e2Lbgtq6uYNAjJwxtcCx" TargetMode="External"/><Relationship Id="rId461" Type="http://schemas.openxmlformats.org/officeDocument/2006/relationships/hyperlink" Target="https://talan.bank.gov.ua/get-user-certificate/e2LbgrDpSNGy-pWfHhP4" TargetMode="External"/><Relationship Id="rId559" Type="http://schemas.openxmlformats.org/officeDocument/2006/relationships/hyperlink" Target="https://talan.bank.gov.ua/get-user-certificate/e2LbgaNUKVHArNrkH4HB" TargetMode="External"/><Relationship Id="rId766" Type="http://schemas.openxmlformats.org/officeDocument/2006/relationships/hyperlink" Target="https://talan.bank.gov.ua/get-user-certificate/e2LbgF_DK2P3RB2dMpkO" TargetMode="External"/><Relationship Id="rId198" Type="http://schemas.openxmlformats.org/officeDocument/2006/relationships/hyperlink" Target="https://talan.bank.gov.ua/get-user-certificate/e2LbgKFUPrKqRbynTN7i" TargetMode="External"/><Relationship Id="rId321" Type="http://schemas.openxmlformats.org/officeDocument/2006/relationships/hyperlink" Target="https://talan.bank.gov.ua/get-user-certificate/e2Lbgm_BmWrTHMNICYmw" TargetMode="External"/><Relationship Id="rId419" Type="http://schemas.openxmlformats.org/officeDocument/2006/relationships/hyperlink" Target="https://talan.bank.gov.ua/get-user-certificate/e2Lbgq3pW3fzm6gkeM1C" TargetMode="External"/><Relationship Id="rId626" Type="http://schemas.openxmlformats.org/officeDocument/2006/relationships/hyperlink" Target="https://talan.bank.gov.ua/get-user-certificate/e2LbgNnIg8GQFRMMoLT3" TargetMode="External"/><Relationship Id="rId973" Type="http://schemas.openxmlformats.org/officeDocument/2006/relationships/hyperlink" Target="https://talan.bank.gov.ua/get-user-certificate/e2Lbgzu3XcmdsE5i0GV8" TargetMode="External"/><Relationship Id="rId1049" Type="http://schemas.openxmlformats.org/officeDocument/2006/relationships/hyperlink" Target="https://talan.bank.gov.ua/get-user-certificate/e2LbgXDwc6IgpZF1HNG4" TargetMode="External"/><Relationship Id="rId833" Type="http://schemas.openxmlformats.org/officeDocument/2006/relationships/hyperlink" Target="https://talan.bank.gov.ua/get-user-certificate/e2LbgqBruN4caipwxQp2" TargetMode="External"/><Relationship Id="rId265" Type="http://schemas.openxmlformats.org/officeDocument/2006/relationships/hyperlink" Target="https://talan.bank.gov.ua/get-user-certificate/e2LbgDgU2Iqmn00tHLaY" TargetMode="External"/><Relationship Id="rId472" Type="http://schemas.openxmlformats.org/officeDocument/2006/relationships/hyperlink" Target="https://talan.bank.gov.ua/get-user-certificate/e2Lbg698_kuNC-SXpJQd" TargetMode="External"/><Relationship Id="rId900" Type="http://schemas.openxmlformats.org/officeDocument/2006/relationships/hyperlink" Target="https://talan.bank.gov.ua/get-user-certificate/e2LbgAx2X5THgIoCqQFy" TargetMode="External"/><Relationship Id="rId125" Type="http://schemas.openxmlformats.org/officeDocument/2006/relationships/hyperlink" Target="https://talan.bank.gov.ua/get-user-certificate/e2LbgIkrc_l4w-pCIG3L" TargetMode="External"/><Relationship Id="rId332" Type="http://schemas.openxmlformats.org/officeDocument/2006/relationships/hyperlink" Target="https://talan.bank.gov.ua/get-user-certificate/e2LbgxxxpxEMDN-DWFeT" TargetMode="External"/><Relationship Id="rId777" Type="http://schemas.openxmlformats.org/officeDocument/2006/relationships/hyperlink" Target="https://talan.bank.gov.ua/get-user-certificate/e2Lbg0KR0NjAWGPWNEOl" TargetMode="External"/><Relationship Id="rId984" Type="http://schemas.openxmlformats.org/officeDocument/2006/relationships/hyperlink" Target="https://talan.bank.gov.ua/get-user-certificate/e2LbgarFojbT377TOG_E" TargetMode="External"/><Relationship Id="rId637" Type="http://schemas.openxmlformats.org/officeDocument/2006/relationships/hyperlink" Target="https://talan.bank.gov.ua/get-user-certificate/e2LbgwTqB54tjSmJFEOM" TargetMode="External"/><Relationship Id="rId844" Type="http://schemas.openxmlformats.org/officeDocument/2006/relationships/hyperlink" Target="https://talan.bank.gov.ua/get-user-certificate/e2LbgZTE0CzODaVYGIvM" TargetMode="External"/><Relationship Id="rId276" Type="http://schemas.openxmlformats.org/officeDocument/2006/relationships/hyperlink" Target="https://talan.bank.gov.ua/get-user-certificate/e2LbgrHefvUhkAn6HaKE" TargetMode="External"/><Relationship Id="rId483" Type="http://schemas.openxmlformats.org/officeDocument/2006/relationships/hyperlink" Target="https://talan.bank.gov.ua/get-user-certificate/e2LbgpnAg2B6hpBfQoq9" TargetMode="External"/><Relationship Id="rId690" Type="http://schemas.openxmlformats.org/officeDocument/2006/relationships/hyperlink" Target="https://talan.bank.gov.ua/get-user-certificate/e2Lbg_oQ8-xZ7sEewQMn" TargetMode="External"/><Relationship Id="rId704" Type="http://schemas.openxmlformats.org/officeDocument/2006/relationships/hyperlink" Target="https://talan.bank.gov.ua/get-user-certificate/e2LbgLm73keTUt2TrMea" TargetMode="External"/><Relationship Id="rId911" Type="http://schemas.openxmlformats.org/officeDocument/2006/relationships/hyperlink" Target="https://talan.bank.gov.ua/get-user-certificate/e2Lbgq6AE327LAC6dyoL" TargetMode="External"/><Relationship Id="rId40" Type="http://schemas.openxmlformats.org/officeDocument/2006/relationships/hyperlink" Target="https://talan.bank.gov.ua/get-user-certificate/e2LbgaZ7o6T-b-eIYHdm" TargetMode="External"/><Relationship Id="rId136" Type="http://schemas.openxmlformats.org/officeDocument/2006/relationships/hyperlink" Target="https://talan.bank.gov.ua/get-user-certificate/e2Lbg5-_bylL_es2-OGO" TargetMode="External"/><Relationship Id="rId343" Type="http://schemas.openxmlformats.org/officeDocument/2006/relationships/hyperlink" Target="https://talan.bank.gov.ua/get-user-certificate/e2LbgA8jiQukEyVSullw" TargetMode="External"/><Relationship Id="rId550" Type="http://schemas.openxmlformats.org/officeDocument/2006/relationships/hyperlink" Target="https://talan.bank.gov.ua/get-user-certificate/e2LbgtGjv9erxx-1Ne05" TargetMode="External"/><Relationship Id="rId788" Type="http://schemas.openxmlformats.org/officeDocument/2006/relationships/hyperlink" Target="https://talan.bank.gov.ua/get-user-certificate/e2LbglPDCNR7gEEKJ_mC" TargetMode="External"/><Relationship Id="rId995" Type="http://schemas.openxmlformats.org/officeDocument/2006/relationships/hyperlink" Target="https://talan.bank.gov.ua/get-user-certificate/e2Lbg8lk4F8WtW20otR5" TargetMode="External"/><Relationship Id="rId203" Type="http://schemas.openxmlformats.org/officeDocument/2006/relationships/hyperlink" Target="https://talan.bank.gov.ua/get-user-certificate/e2Lbgw6NN30gW57TrN-i" TargetMode="External"/><Relationship Id="rId648" Type="http://schemas.openxmlformats.org/officeDocument/2006/relationships/hyperlink" Target="https://talan.bank.gov.ua/get-user-certificate/e2LbgDOaOFiHI8XEo59z" TargetMode="External"/><Relationship Id="rId855" Type="http://schemas.openxmlformats.org/officeDocument/2006/relationships/hyperlink" Target="https://talan.bank.gov.ua/get-user-certificate/e2LbgTJVTd5C5iZYF-rj" TargetMode="External"/><Relationship Id="rId1040" Type="http://schemas.openxmlformats.org/officeDocument/2006/relationships/hyperlink" Target="https://talan.bank.gov.ua/get-user-certificate/e2Lbg6TTX-sKLF0qiTXc" TargetMode="External"/><Relationship Id="rId287" Type="http://schemas.openxmlformats.org/officeDocument/2006/relationships/hyperlink" Target="https://talan.bank.gov.ua/get-user-certificate/e2LbgN2AWrmIrGm9_du4" TargetMode="External"/><Relationship Id="rId410" Type="http://schemas.openxmlformats.org/officeDocument/2006/relationships/hyperlink" Target="https://talan.bank.gov.ua/get-user-certificate/e2LbgbiwvCoX2OpDywTX" TargetMode="External"/><Relationship Id="rId494" Type="http://schemas.openxmlformats.org/officeDocument/2006/relationships/hyperlink" Target="https://talan.bank.gov.ua/get-user-certificate/e2Lbgyr-sPiVDrkmTPRv" TargetMode="External"/><Relationship Id="rId508" Type="http://schemas.openxmlformats.org/officeDocument/2006/relationships/hyperlink" Target="https://talan.bank.gov.ua/get-user-certificate/e2LbgC1cSdAb31xIxOsP" TargetMode="External"/><Relationship Id="rId715" Type="http://schemas.openxmlformats.org/officeDocument/2006/relationships/hyperlink" Target="https://talan.bank.gov.ua/get-user-certificate/e2LbgcYmOCPTtj77WL6t" TargetMode="External"/><Relationship Id="rId922" Type="http://schemas.openxmlformats.org/officeDocument/2006/relationships/hyperlink" Target="https://talan.bank.gov.ua/get-user-certificate/e2LbgjAc0YTWK2gQ8lq6" TargetMode="External"/><Relationship Id="rId147" Type="http://schemas.openxmlformats.org/officeDocument/2006/relationships/hyperlink" Target="https://talan.bank.gov.ua/get-user-certificate/e2LbgdxJLKgXj-2l1DDg" TargetMode="External"/><Relationship Id="rId354" Type="http://schemas.openxmlformats.org/officeDocument/2006/relationships/hyperlink" Target="https://talan.bank.gov.ua/get-user-certificate/e2LbgW9W_xFdhtp15TJo" TargetMode="External"/><Relationship Id="rId799" Type="http://schemas.openxmlformats.org/officeDocument/2006/relationships/hyperlink" Target="https://talan.bank.gov.ua/get-user-certificate/e2Lbgwjdnu6gNF9-t2UQ" TargetMode="External"/><Relationship Id="rId51" Type="http://schemas.openxmlformats.org/officeDocument/2006/relationships/hyperlink" Target="https://talan.bank.gov.ua/get-user-certificate/e2Lbggb0qZ__w4rUV0wP" TargetMode="External"/><Relationship Id="rId561" Type="http://schemas.openxmlformats.org/officeDocument/2006/relationships/hyperlink" Target="https://talan.bank.gov.ua/get-user-certificate/e2Lbg_6CRJqG3X3es7Yv" TargetMode="External"/><Relationship Id="rId659" Type="http://schemas.openxmlformats.org/officeDocument/2006/relationships/hyperlink" Target="https://talan.bank.gov.ua/get-user-certificate/e2LbgWqHlFm26KQPaTjh" TargetMode="External"/><Relationship Id="rId866" Type="http://schemas.openxmlformats.org/officeDocument/2006/relationships/hyperlink" Target="https://talan.bank.gov.ua/get-user-certificate/e2LbgPMJoJk3_lP-A7YB" TargetMode="External"/><Relationship Id="rId214" Type="http://schemas.openxmlformats.org/officeDocument/2006/relationships/hyperlink" Target="https://talan.bank.gov.ua/get-user-certificate/e2Lbg_pJrSmur527ASOk" TargetMode="External"/><Relationship Id="rId298" Type="http://schemas.openxmlformats.org/officeDocument/2006/relationships/hyperlink" Target="https://talan.bank.gov.ua/get-user-certificate/e2Lbgm3y-xS08UpXaezt" TargetMode="External"/><Relationship Id="rId421" Type="http://schemas.openxmlformats.org/officeDocument/2006/relationships/hyperlink" Target="https://talan.bank.gov.ua/get-user-certificate/e2LbgU1kQXVy7cIqu0Jj" TargetMode="External"/><Relationship Id="rId519" Type="http://schemas.openxmlformats.org/officeDocument/2006/relationships/hyperlink" Target="https://talan.bank.gov.ua/get-user-certificate/e2LbgWiUy9xQx7KW1XqN" TargetMode="External"/><Relationship Id="rId1051" Type="http://schemas.openxmlformats.org/officeDocument/2006/relationships/hyperlink" Target="https://talan.bank.gov.ua/get-user-certificate/e2LbgfLuF7n12kcg2fS5" TargetMode="External"/><Relationship Id="rId158" Type="http://schemas.openxmlformats.org/officeDocument/2006/relationships/hyperlink" Target="https://talan.bank.gov.ua/get-user-certificate/e2LbgdABI6YdOuzqTaEU" TargetMode="External"/><Relationship Id="rId726" Type="http://schemas.openxmlformats.org/officeDocument/2006/relationships/hyperlink" Target="https://talan.bank.gov.ua/get-user-certificate/e2LbgfK9MDZW_i2DX0bR" TargetMode="External"/><Relationship Id="rId933" Type="http://schemas.openxmlformats.org/officeDocument/2006/relationships/hyperlink" Target="https://talan.bank.gov.ua/get-user-certificate/e2Lbgdc2CNm7WFowPdR-" TargetMode="External"/><Relationship Id="rId1009" Type="http://schemas.openxmlformats.org/officeDocument/2006/relationships/hyperlink" Target="https://talan.bank.gov.ua/get-user-certificate/e2LbgufMSi6JCnbMGnUA" TargetMode="External"/><Relationship Id="rId62" Type="http://schemas.openxmlformats.org/officeDocument/2006/relationships/hyperlink" Target="https://talan.bank.gov.ua/get-user-certificate/e2LbgUaYF-L94b8BZi0Q" TargetMode="External"/><Relationship Id="rId365" Type="http://schemas.openxmlformats.org/officeDocument/2006/relationships/hyperlink" Target="https://talan.bank.gov.ua/get-user-certificate/e2Lbg5bz2-XYyA2GznT5" TargetMode="External"/><Relationship Id="rId572" Type="http://schemas.openxmlformats.org/officeDocument/2006/relationships/hyperlink" Target="https://talan.bank.gov.ua/get-user-certificate/e2LbgFFJxky2RFaSxzJB" TargetMode="External"/><Relationship Id="rId225" Type="http://schemas.openxmlformats.org/officeDocument/2006/relationships/hyperlink" Target="https://talan.bank.gov.ua/get-user-certificate/e2LbgtKNuruRz5Z6EopS" TargetMode="External"/><Relationship Id="rId432" Type="http://schemas.openxmlformats.org/officeDocument/2006/relationships/hyperlink" Target="https://talan.bank.gov.ua/get-user-certificate/e2LbgwQDn8zgQdADrzEe" TargetMode="External"/><Relationship Id="rId877" Type="http://schemas.openxmlformats.org/officeDocument/2006/relationships/hyperlink" Target="https://talan.bank.gov.ua/get-user-certificate/e2LbgjbiXK4iksmy3Sgq" TargetMode="External"/><Relationship Id="rId1062" Type="http://schemas.openxmlformats.org/officeDocument/2006/relationships/hyperlink" Target="https://talan.bank.gov.ua/get-user-certificate/e2LbgAerEo4LMm4w3ozH" TargetMode="External"/><Relationship Id="rId737" Type="http://schemas.openxmlformats.org/officeDocument/2006/relationships/hyperlink" Target="https://talan.bank.gov.ua/get-user-certificate/e2LbgXPakarEt9DU3F2r" TargetMode="External"/><Relationship Id="rId944" Type="http://schemas.openxmlformats.org/officeDocument/2006/relationships/hyperlink" Target="https://talan.bank.gov.ua/get-user-certificate/e2LbgEOWJNrSGN3U1Ynm" TargetMode="External"/><Relationship Id="rId73" Type="http://schemas.openxmlformats.org/officeDocument/2006/relationships/hyperlink" Target="https://talan.bank.gov.ua/get-user-certificate/e2Lbg_suaDx4jWKf4d1B" TargetMode="External"/><Relationship Id="rId169" Type="http://schemas.openxmlformats.org/officeDocument/2006/relationships/hyperlink" Target="https://talan.bank.gov.ua/get-user-certificate/e2LbgpBEux-g4_w_K4Uj" TargetMode="External"/><Relationship Id="rId376" Type="http://schemas.openxmlformats.org/officeDocument/2006/relationships/hyperlink" Target="https://talan.bank.gov.ua/get-user-certificate/e2Lbg7GxMP-ERXqiixBm" TargetMode="External"/><Relationship Id="rId583" Type="http://schemas.openxmlformats.org/officeDocument/2006/relationships/hyperlink" Target="https://talan.bank.gov.ua/get-user-certificate/e2Lbgo6BlTJzJ0W1Tbn9" TargetMode="External"/><Relationship Id="rId790" Type="http://schemas.openxmlformats.org/officeDocument/2006/relationships/hyperlink" Target="https://talan.bank.gov.ua/get-user-certificate/e2LbgEJGujWkjMftxw-X" TargetMode="External"/><Relationship Id="rId804" Type="http://schemas.openxmlformats.org/officeDocument/2006/relationships/hyperlink" Target="https://talan.bank.gov.ua/get-user-certificate/e2LbgHoUUXbzrJNaTdk5" TargetMode="External"/><Relationship Id="rId4" Type="http://schemas.openxmlformats.org/officeDocument/2006/relationships/hyperlink" Target="https://talan.bank.gov.ua/get-user-certificate/e2LbgpAyDLX3uB_5M_TN" TargetMode="External"/><Relationship Id="rId236" Type="http://schemas.openxmlformats.org/officeDocument/2006/relationships/hyperlink" Target="https://talan.bank.gov.ua/get-user-certificate/e2Lbg_LKYpXai58xPesO" TargetMode="External"/><Relationship Id="rId443" Type="http://schemas.openxmlformats.org/officeDocument/2006/relationships/hyperlink" Target="https://talan.bank.gov.ua/get-user-certificate/e2LbgXO87IyAWC8oYabz" TargetMode="External"/><Relationship Id="rId650" Type="http://schemas.openxmlformats.org/officeDocument/2006/relationships/hyperlink" Target="https://talan.bank.gov.ua/get-user-certificate/e2LbgGotP1SNNk9CLEMr" TargetMode="External"/><Relationship Id="rId888" Type="http://schemas.openxmlformats.org/officeDocument/2006/relationships/hyperlink" Target="https://talan.bank.gov.ua/get-user-certificate/e2Lbgkj2bYGhXcma0vP4" TargetMode="External"/><Relationship Id="rId1073" Type="http://schemas.openxmlformats.org/officeDocument/2006/relationships/hyperlink" Target="https://talan.bank.gov.ua/get-user-certificate/e2LbgOlYr3dDi4OkN3X0" TargetMode="External"/><Relationship Id="rId303" Type="http://schemas.openxmlformats.org/officeDocument/2006/relationships/hyperlink" Target="https://talan.bank.gov.ua/get-user-certificate/e2LbgaK2IhgXewb-ojNK" TargetMode="External"/><Relationship Id="rId748" Type="http://schemas.openxmlformats.org/officeDocument/2006/relationships/hyperlink" Target="https://talan.bank.gov.ua/get-user-certificate/e2LbgOEj6VQpKRFtI_HY" TargetMode="External"/><Relationship Id="rId955" Type="http://schemas.openxmlformats.org/officeDocument/2006/relationships/hyperlink" Target="https://talan.bank.gov.ua/get-user-certificate/e2LbgWCgl92M_r3kRcxb" TargetMode="External"/><Relationship Id="rId84" Type="http://schemas.openxmlformats.org/officeDocument/2006/relationships/hyperlink" Target="https://talan.bank.gov.ua/get-user-certificate/e2LbgR52wo1FLUypzdx6" TargetMode="External"/><Relationship Id="rId387" Type="http://schemas.openxmlformats.org/officeDocument/2006/relationships/hyperlink" Target="https://talan.bank.gov.ua/get-user-certificate/e2LbgfBusOk41-jACCwq" TargetMode="External"/><Relationship Id="rId510" Type="http://schemas.openxmlformats.org/officeDocument/2006/relationships/hyperlink" Target="https://talan.bank.gov.ua/get-user-certificate/e2LbgJl4CHAYvvdrlwX2" TargetMode="External"/><Relationship Id="rId594" Type="http://schemas.openxmlformats.org/officeDocument/2006/relationships/hyperlink" Target="https://talan.bank.gov.ua/get-user-certificate/e2LbgUXZrB0K3AjghWez" TargetMode="External"/><Relationship Id="rId608" Type="http://schemas.openxmlformats.org/officeDocument/2006/relationships/hyperlink" Target="https://talan.bank.gov.ua/get-user-certificate/e2LbgOA9nfoxsQ0XSyKq" TargetMode="External"/><Relationship Id="rId815" Type="http://schemas.openxmlformats.org/officeDocument/2006/relationships/hyperlink" Target="https://talan.bank.gov.ua/get-user-certificate/e2LbgtPYXvbc7miQ6X-s" TargetMode="External"/><Relationship Id="rId247" Type="http://schemas.openxmlformats.org/officeDocument/2006/relationships/hyperlink" Target="https://talan.bank.gov.ua/get-user-certificate/e2LbgGEGGMpU5Xh1O9hc" TargetMode="External"/><Relationship Id="rId899" Type="http://schemas.openxmlformats.org/officeDocument/2006/relationships/hyperlink" Target="https://talan.bank.gov.ua/get-user-certificate/e2LbgONZqvsJ88DmN6f_" TargetMode="External"/><Relationship Id="rId1000" Type="http://schemas.openxmlformats.org/officeDocument/2006/relationships/hyperlink" Target="https://talan.bank.gov.ua/get-user-certificate/e2LbgSixckraufOC9gmO" TargetMode="External"/><Relationship Id="rId1084" Type="http://schemas.openxmlformats.org/officeDocument/2006/relationships/hyperlink" Target="https://talan.bank.gov.ua/get-user-certificate/e2LbgzZO3KBpgPuMTsns" TargetMode="External"/><Relationship Id="rId107" Type="http://schemas.openxmlformats.org/officeDocument/2006/relationships/hyperlink" Target="https://talan.bank.gov.ua/get-user-certificate/e2LbgquX5uJiLBzacr2x" TargetMode="External"/><Relationship Id="rId454" Type="http://schemas.openxmlformats.org/officeDocument/2006/relationships/hyperlink" Target="https://talan.bank.gov.ua/get-user-certificate/e2Lbg0wItyfOR_P1Janf" TargetMode="External"/><Relationship Id="rId661" Type="http://schemas.openxmlformats.org/officeDocument/2006/relationships/hyperlink" Target="https://talan.bank.gov.ua/get-user-certificate/e2LbgZCIzai7DvcdF_Sl" TargetMode="External"/><Relationship Id="rId759" Type="http://schemas.openxmlformats.org/officeDocument/2006/relationships/hyperlink" Target="https://talan.bank.gov.ua/get-user-certificate/e2Lbgeb_Wri_fT-iVLa5" TargetMode="External"/><Relationship Id="rId966" Type="http://schemas.openxmlformats.org/officeDocument/2006/relationships/hyperlink" Target="https://talan.bank.gov.ua/get-user-certificate/e2LbgeNr0JRcLFZVcWv4" TargetMode="External"/><Relationship Id="rId11" Type="http://schemas.openxmlformats.org/officeDocument/2006/relationships/hyperlink" Target="https://talan.bank.gov.ua/get-user-certificate/e2LbgOwSqVxDH81XQ6C8" TargetMode="External"/><Relationship Id="rId314" Type="http://schemas.openxmlformats.org/officeDocument/2006/relationships/hyperlink" Target="https://talan.bank.gov.ua/get-user-certificate/e2Lbgs_YZElxxT8wACcB" TargetMode="External"/><Relationship Id="rId398" Type="http://schemas.openxmlformats.org/officeDocument/2006/relationships/hyperlink" Target="https://talan.bank.gov.ua/get-user-certificate/e2Lbg083GfN1wFefLQd5" TargetMode="External"/><Relationship Id="rId521" Type="http://schemas.openxmlformats.org/officeDocument/2006/relationships/hyperlink" Target="https://talan.bank.gov.ua/get-user-certificate/e2LbgYt5E3Fc3v7VLnIH" TargetMode="External"/><Relationship Id="rId619" Type="http://schemas.openxmlformats.org/officeDocument/2006/relationships/hyperlink" Target="https://talan.bank.gov.ua/get-user-certificate/e2Lbg4G0vauz49U_e1zx" TargetMode="External"/><Relationship Id="rId95" Type="http://schemas.openxmlformats.org/officeDocument/2006/relationships/hyperlink" Target="https://talan.bank.gov.ua/get-user-certificate/e2Lbgq4W3E6TO0QuCXRc" TargetMode="External"/><Relationship Id="rId160" Type="http://schemas.openxmlformats.org/officeDocument/2006/relationships/hyperlink" Target="https://talan.bank.gov.ua/get-user-certificate/e2Lbgio__P59kz71nxKt" TargetMode="External"/><Relationship Id="rId826" Type="http://schemas.openxmlformats.org/officeDocument/2006/relationships/hyperlink" Target="https://talan.bank.gov.ua/get-user-certificate/e2Lbg_RkEhSL7ds2mrEJ" TargetMode="External"/><Relationship Id="rId1011" Type="http://schemas.openxmlformats.org/officeDocument/2006/relationships/hyperlink" Target="https://talan.bank.gov.ua/get-user-certificate/e2LbgB2I7VFIKNh5VYEK" TargetMode="External"/><Relationship Id="rId1109" Type="http://schemas.openxmlformats.org/officeDocument/2006/relationships/hyperlink" Target="https://talan.bank.gov.ua/get-user-certificate/McyJULCBCPDU_anbik7d" TargetMode="External"/><Relationship Id="rId258" Type="http://schemas.openxmlformats.org/officeDocument/2006/relationships/hyperlink" Target="https://talan.bank.gov.ua/get-user-certificate/e2Lbgn_TbdOT_qskd1DT" TargetMode="External"/><Relationship Id="rId465" Type="http://schemas.openxmlformats.org/officeDocument/2006/relationships/hyperlink" Target="https://talan.bank.gov.ua/get-user-certificate/e2LbgjwBPHUJl---JXZ9" TargetMode="External"/><Relationship Id="rId672" Type="http://schemas.openxmlformats.org/officeDocument/2006/relationships/hyperlink" Target="https://talan.bank.gov.ua/get-user-certificate/e2LbgDnNH9sXz_rgvnPK" TargetMode="External"/><Relationship Id="rId1095" Type="http://schemas.openxmlformats.org/officeDocument/2006/relationships/hyperlink" Target="https://talan.bank.gov.ua/get-user-certificate/e2LbguBjZNuHNpbyLk6h" TargetMode="External"/><Relationship Id="rId22" Type="http://schemas.openxmlformats.org/officeDocument/2006/relationships/hyperlink" Target="https://talan.bank.gov.ua/get-user-certificate/e2LbgmTKcZePWCwbZdCM" TargetMode="External"/><Relationship Id="rId118" Type="http://schemas.openxmlformats.org/officeDocument/2006/relationships/hyperlink" Target="https://talan.bank.gov.ua/get-user-certificate/e2LbgT880J4Ql33Oq16r" TargetMode="External"/><Relationship Id="rId325" Type="http://schemas.openxmlformats.org/officeDocument/2006/relationships/hyperlink" Target="https://talan.bank.gov.ua/get-user-certificate/e2Lbgf8ssCNwa8WDoKAq" TargetMode="External"/><Relationship Id="rId532" Type="http://schemas.openxmlformats.org/officeDocument/2006/relationships/hyperlink" Target="https://talan.bank.gov.ua/get-user-certificate/e2LbgajrAVqBQvrPk7RX" TargetMode="External"/><Relationship Id="rId977" Type="http://schemas.openxmlformats.org/officeDocument/2006/relationships/hyperlink" Target="https://talan.bank.gov.ua/get-user-certificate/e2Lbg-c2nMoNWYvuSZE2" TargetMode="External"/><Relationship Id="rId171" Type="http://schemas.openxmlformats.org/officeDocument/2006/relationships/hyperlink" Target="https://talan.bank.gov.ua/get-user-certificate/e2LbgTqapmKDVOUY1d-m" TargetMode="External"/><Relationship Id="rId837" Type="http://schemas.openxmlformats.org/officeDocument/2006/relationships/hyperlink" Target="https://talan.bank.gov.ua/get-user-certificate/e2LbgtyNmohiQBwgUjzf" TargetMode="External"/><Relationship Id="rId1022" Type="http://schemas.openxmlformats.org/officeDocument/2006/relationships/hyperlink" Target="https://talan.bank.gov.ua/get-user-certificate/e2Lbgf4dNEzApMMyPtNa" TargetMode="External"/><Relationship Id="rId269" Type="http://schemas.openxmlformats.org/officeDocument/2006/relationships/hyperlink" Target="https://talan.bank.gov.ua/get-user-certificate/e2LbgN836EjOt0w_N4lF" TargetMode="External"/><Relationship Id="rId476" Type="http://schemas.openxmlformats.org/officeDocument/2006/relationships/hyperlink" Target="https://talan.bank.gov.ua/get-user-certificate/e2Lbg_dDthTdS-zRbkVo" TargetMode="External"/><Relationship Id="rId683" Type="http://schemas.openxmlformats.org/officeDocument/2006/relationships/hyperlink" Target="https://talan.bank.gov.ua/get-user-certificate/e2Lbg0JJzs_xBIPcfhHT" TargetMode="External"/><Relationship Id="rId890" Type="http://schemas.openxmlformats.org/officeDocument/2006/relationships/hyperlink" Target="https://talan.bank.gov.ua/get-user-certificate/e2LbgK4TLsjgcBAo3fq9" TargetMode="External"/><Relationship Id="rId904" Type="http://schemas.openxmlformats.org/officeDocument/2006/relationships/hyperlink" Target="https://talan.bank.gov.ua/get-user-certificate/e2LbgRA7j-LA-evNFUe6" TargetMode="External"/><Relationship Id="rId33" Type="http://schemas.openxmlformats.org/officeDocument/2006/relationships/hyperlink" Target="https://talan.bank.gov.ua/get-user-certificate/e2LbgZ7hiClKkKlCMThR" TargetMode="External"/><Relationship Id="rId129" Type="http://schemas.openxmlformats.org/officeDocument/2006/relationships/hyperlink" Target="https://talan.bank.gov.ua/get-user-certificate/e2LbgqNTjkfcCyx3Siro" TargetMode="External"/><Relationship Id="rId336" Type="http://schemas.openxmlformats.org/officeDocument/2006/relationships/hyperlink" Target="https://talan.bank.gov.ua/get-user-certificate/e2LbgGl20NuHS0YxL4Hh" TargetMode="External"/><Relationship Id="rId543" Type="http://schemas.openxmlformats.org/officeDocument/2006/relationships/hyperlink" Target="https://talan.bank.gov.ua/get-user-certificate/e2LbgbCd7XxHUMk_O5TO" TargetMode="External"/><Relationship Id="rId988" Type="http://schemas.openxmlformats.org/officeDocument/2006/relationships/hyperlink" Target="https://talan.bank.gov.ua/get-user-certificate/e2LbgLSOfxXyNjTUEcWU" TargetMode="External"/><Relationship Id="rId182" Type="http://schemas.openxmlformats.org/officeDocument/2006/relationships/hyperlink" Target="https://talan.bank.gov.ua/get-user-certificate/e2LbgsBq3TeGFD7Dz08_" TargetMode="External"/><Relationship Id="rId403" Type="http://schemas.openxmlformats.org/officeDocument/2006/relationships/hyperlink" Target="https://talan.bank.gov.ua/get-user-certificate/e2LbgAKMs0InPzM4X9RE" TargetMode="External"/><Relationship Id="rId750" Type="http://schemas.openxmlformats.org/officeDocument/2006/relationships/hyperlink" Target="https://talan.bank.gov.ua/get-user-certificate/e2LbglMsv8SOxG2EL9I3" TargetMode="External"/><Relationship Id="rId848" Type="http://schemas.openxmlformats.org/officeDocument/2006/relationships/hyperlink" Target="https://talan.bank.gov.ua/get-user-certificate/e2Lbgh4DUllkC7mbSalJ" TargetMode="External"/><Relationship Id="rId1033" Type="http://schemas.openxmlformats.org/officeDocument/2006/relationships/hyperlink" Target="https://talan.bank.gov.ua/get-user-certificate/e2Lbg4EjMD5ZK3jFcw28" TargetMode="External"/><Relationship Id="rId487" Type="http://schemas.openxmlformats.org/officeDocument/2006/relationships/hyperlink" Target="https://talan.bank.gov.ua/get-user-certificate/e2LbgxY8DwcafvVV0LmO" TargetMode="External"/><Relationship Id="rId610" Type="http://schemas.openxmlformats.org/officeDocument/2006/relationships/hyperlink" Target="https://talan.bank.gov.ua/get-user-certificate/e2LbgpqRcgFmF7CVK9_E" TargetMode="External"/><Relationship Id="rId694" Type="http://schemas.openxmlformats.org/officeDocument/2006/relationships/hyperlink" Target="https://talan.bank.gov.ua/get-user-certificate/e2LbgENYEX7lfbgvSQz2" TargetMode="External"/><Relationship Id="rId708" Type="http://schemas.openxmlformats.org/officeDocument/2006/relationships/hyperlink" Target="https://talan.bank.gov.ua/get-user-certificate/e2Lbgliqw1Y_UKRGe4Lg" TargetMode="External"/><Relationship Id="rId915" Type="http://schemas.openxmlformats.org/officeDocument/2006/relationships/hyperlink" Target="https://talan.bank.gov.ua/get-user-certificate/e2Lbg5jVaaoNrOsxrCXh" TargetMode="External"/><Relationship Id="rId347" Type="http://schemas.openxmlformats.org/officeDocument/2006/relationships/hyperlink" Target="https://talan.bank.gov.ua/get-user-certificate/e2Lbgg_JrbfWg8OsDcSo" TargetMode="External"/><Relationship Id="rId999" Type="http://schemas.openxmlformats.org/officeDocument/2006/relationships/hyperlink" Target="https://talan.bank.gov.ua/get-user-certificate/e2LbgY86oiwI2rrQA0Jw" TargetMode="External"/><Relationship Id="rId1100" Type="http://schemas.openxmlformats.org/officeDocument/2006/relationships/hyperlink" Target="https://talan.bank.gov.ua/get-user-certificate/e2LbgXmGnapBKebIQ2_V" TargetMode="External"/><Relationship Id="rId44" Type="http://schemas.openxmlformats.org/officeDocument/2006/relationships/hyperlink" Target="https://talan.bank.gov.ua/get-user-certificate/e2Lbgo1xZs5DRdlRlHM9" TargetMode="External"/><Relationship Id="rId554" Type="http://schemas.openxmlformats.org/officeDocument/2006/relationships/hyperlink" Target="https://talan.bank.gov.ua/get-user-certificate/e2LbgLcAD8FxW85YF1_B" TargetMode="External"/><Relationship Id="rId761" Type="http://schemas.openxmlformats.org/officeDocument/2006/relationships/hyperlink" Target="https://talan.bank.gov.ua/get-user-certificate/e2Lbg2ZhLbIKnaKxs_WM" TargetMode="External"/><Relationship Id="rId859" Type="http://schemas.openxmlformats.org/officeDocument/2006/relationships/hyperlink" Target="https://talan.bank.gov.ua/get-user-certificate/e2Lbgxf2dpBMmmOozrzn" TargetMode="External"/><Relationship Id="rId193" Type="http://schemas.openxmlformats.org/officeDocument/2006/relationships/hyperlink" Target="https://talan.bank.gov.ua/get-user-certificate/e2Lbgzs0isYXkJn6hdZy" TargetMode="External"/><Relationship Id="rId207" Type="http://schemas.openxmlformats.org/officeDocument/2006/relationships/hyperlink" Target="https://talan.bank.gov.ua/get-user-certificate/e2LbgGQ0ebreZx6uMO4V" TargetMode="External"/><Relationship Id="rId414" Type="http://schemas.openxmlformats.org/officeDocument/2006/relationships/hyperlink" Target="https://talan.bank.gov.ua/get-user-certificate/e2Lbg-muu7pgEDGKPuZ9" TargetMode="External"/><Relationship Id="rId498" Type="http://schemas.openxmlformats.org/officeDocument/2006/relationships/hyperlink" Target="https://talan.bank.gov.ua/get-user-certificate/e2LbgOlhEQH7LNzBQpfI" TargetMode="External"/><Relationship Id="rId621" Type="http://schemas.openxmlformats.org/officeDocument/2006/relationships/hyperlink" Target="https://talan.bank.gov.ua/get-user-certificate/e2Lbg0QJTLPaX1M1ZFeQ" TargetMode="External"/><Relationship Id="rId1044" Type="http://schemas.openxmlformats.org/officeDocument/2006/relationships/hyperlink" Target="https://talan.bank.gov.ua/get-user-certificate/e2LbgpxMwh9yQ78Dvgtq" TargetMode="External"/><Relationship Id="rId260" Type="http://schemas.openxmlformats.org/officeDocument/2006/relationships/hyperlink" Target="https://talan.bank.gov.ua/get-user-certificate/e2Lbgq8jwpbrmEVfAIRL" TargetMode="External"/><Relationship Id="rId719" Type="http://schemas.openxmlformats.org/officeDocument/2006/relationships/hyperlink" Target="https://talan.bank.gov.ua/get-user-certificate/e2LbgAYnkCzQXQw1u76Z" TargetMode="External"/><Relationship Id="rId926" Type="http://schemas.openxmlformats.org/officeDocument/2006/relationships/hyperlink" Target="https://talan.bank.gov.ua/get-user-certificate/e2LbgwAadszYuHalo1f6" TargetMode="External"/><Relationship Id="rId1111" Type="http://schemas.openxmlformats.org/officeDocument/2006/relationships/hyperlink" Target="https://talan.bank.gov.ua/get-user-certificate/McyJUH06jVNiJdxwRriG" TargetMode="External"/><Relationship Id="rId55" Type="http://schemas.openxmlformats.org/officeDocument/2006/relationships/hyperlink" Target="https://talan.bank.gov.ua/get-user-certificate/e2LbgGXOITvvJoKieAzf" TargetMode="External"/><Relationship Id="rId120" Type="http://schemas.openxmlformats.org/officeDocument/2006/relationships/hyperlink" Target="https://talan.bank.gov.ua/get-user-certificate/e2Lbg9xWQtxeOgnpf2r1" TargetMode="External"/><Relationship Id="rId358" Type="http://schemas.openxmlformats.org/officeDocument/2006/relationships/hyperlink" Target="https://talan.bank.gov.ua/get-user-certificate/e2Lbg4jd2gDcBQMltb--" TargetMode="External"/><Relationship Id="rId565" Type="http://schemas.openxmlformats.org/officeDocument/2006/relationships/hyperlink" Target="https://talan.bank.gov.ua/get-user-certificate/e2LbgDmGyHuwwXq8YTR_" TargetMode="External"/><Relationship Id="rId772" Type="http://schemas.openxmlformats.org/officeDocument/2006/relationships/hyperlink" Target="https://talan.bank.gov.ua/get-user-certificate/e2LbgaSO658E7decMaSP" TargetMode="External"/><Relationship Id="rId218" Type="http://schemas.openxmlformats.org/officeDocument/2006/relationships/hyperlink" Target="https://talan.bank.gov.ua/get-user-certificate/e2Lbg2d0oBJyR_9J9H_F" TargetMode="External"/><Relationship Id="rId425" Type="http://schemas.openxmlformats.org/officeDocument/2006/relationships/hyperlink" Target="https://talan.bank.gov.ua/get-user-certificate/e2LbgqBaGu46YxF_thXw" TargetMode="External"/><Relationship Id="rId632" Type="http://schemas.openxmlformats.org/officeDocument/2006/relationships/hyperlink" Target="https://talan.bank.gov.ua/get-user-certificate/e2LbgM7qS1uIS-C801gL" TargetMode="External"/><Relationship Id="rId1055" Type="http://schemas.openxmlformats.org/officeDocument/2006/relationships/hyperlink" Target="https://talan.bank.gov.ua/get-user-certificate/e2LbgMnakbZGHXRpNyXd" TargetMode="External"/><Relationship Id="rId271" Type="http://schemas.openxmlformats.org/officeDocument/2006/relationships/hyperlink" Target="https://talan.bank.gov.ua/get-user-certificate/e2LbgrPVv84VB4mMzc2m" TargetMode="External"/><Relationship Id="rId937" Type="http://schemas.openxmlformats.org/officeDocument/2006/relationships/hyperlink" Target="https://talan.bank.gov.ua/get-user-certificate/e2LbghlusCbfNyoIufPk" TargetMode="External"/><Relationship Id="rId66" Type="http://schemas.openxmlformats.org/officeDocument/2006/relationships/hyperlink" Target="https://talan.bank.gov.ua/get-user-certificate/e2LbgRPMAmKg_8FQDKUk" TargetMode="External"/><Relationship Id="rId131" Type="http://schemas.openxmlformats.org/officeDocument/2006/relationships/hyperlink" Target="https://talan.bank.gov.ua/get-user-certificate/e2LbgVQosnTP_eWOwAW0" TargetMode="External"/><Relationship Id="rId369" Type="http://schemas.openxmlformats.org/officeDocument/2006/relationships/hyperlink" Target="https://talan.bank.gov.ua/get-user-certificate/e2Lbgvy28JufiNeY2_Bm" TargetMode="External"/><Relationship Id="rId576" Type="http://schemas.openxmlformats.org/officeDocument/2006/relationships/hyperlink" Target="https://talan.bank.gov.ua/get-user-certificate/e2LbgGqWax3WQFc4B9aC" TargetMode="External"/><Relationship Id="rId783" Type="http://schemas.openxmlformats.org/officeDocument/2006/relationships/hyperlink" Target="https://talan.bank.gov.ua/get-user-certificate/e2Lbg47f2imAB5qE2mZw" TargetMode="External"/><Relationship Id="rId990" Type="http://schemas.openxmlformats.org/officeDocument/2006/relationships/hyperlink" Target="https://talan.bank.gov.ua/get-user-certificate/e2Lbgj9WZ4Dz6Gh8R2Sc" TargetMode="External"/><Relationship Id="rId229" Type="http://schemas.openxmlformats.org/officeDocument/2006/relationships/hyperlink" Target="https://talan.bank.gov.ua/get-user-certificate/e2LbgemMPbdNAIx-ltO5" TargetMode="External"/><Relationship Id="rId436" Type="http://schemas.openxmlformats.org/officeDocument/2006/relationships/hyperlink" Target="https://talan.bank.gov.ua/get-user-certificate/e2LbgPern8BemOzrTFbk" TargetMode="External"/><Relationship Id="rId643" Type="http://schemas.openxmlformats.org/officeDocument/2006/relationships/hyperlink" Target="https://talan.bank.gov.ua/get-user-certificate/e2LbgL62ponK18T4Jmjc" TargetMode="External"/><Relationship Id="rId1066" Type="http://schemas.openxmlformats.org/officeDocument/2006/relationships/hyperlink" Target="https://talan.bank.gov.ua/get-user-certificate/e2LbgRapqJqIj1djpRMo" TargetMode="External"/><Relationship Id="rId850" Type="http://schemas.openxmlformats.org/officeDocument/2006/relationships/hyperlink" Target="https://talan.bank.gov.ua/get-user-certificate/e2LbggVenTGkaYbcVAVd" TargetMode="External"/><Relationship Id="rId948" Type="http://schemas.openxmlformats.org/officeDocument/2006/relationships/hyperlink" Target="https://talan.bank.gov.ua/get-user-certificate/e2LbgrHuyWVgy-5Tm7Zj" TargetMode="External"/><Relationship Id="rId77" Type="http://schemas.openxmlformats.org/officeDocument/2006/relationships/hyperlink" Target="https://talan.bank.gov.ua/get-user-certificate/e2LbgQswexV3-H_GpNzP" TargetMode="External"/><Relationship Id="rId282" Type="http://schemas.openxmlformats.org/officeDocument/2006/relationships/hyperlink" Target="https://talan.bank.gov.ua/get-user-certificate/e2Lbg4Gy_lbmzfjuBLGA" TargetMode="External"/><Relationship Id="rId503" Type="http://schemas.openxmlformats.org/officeDocument/2006/relationships/hyperlink" Target="https://talan.bank.gov.ua/get-user-certificate/e2Lbg4KWVSwyZlHytHca" TargetMode="External"/><Relationship Id="rId587" Type="http://schemas.openxmlformats.org/officeDocument/2006/relationships/hyperlink" Target="https://talan.bank.gov.ua/get-user-certificate/e2Lbg0dpLmLZq6Upr7ba" TargetMode="External"/><Relationship Id="rId710" Type="http://schemas.openxmlformats.org/officeDocument/2006/relationships/hyperlink" Target="https://talan.bank.gov.ua/get-user-certificate/e2LbgRxBfG4NUXyeAenQ" TargetMode="External"/><Relationship Id="rId808" Type="http://schemas.openxmlformats.org/officeDocument/2006/relationships/hyperlink" Target="https://talan.bank.gov.ua/get-user-certificate/e2Lbg1jekXmP4aqtXBj-" TargetMode="External"/><Relationship Id="rId8" Type="http://schemas.openxmlformats.org/officeDocument/2006/relationships/hyperlink" Target="https://talan.bank.gov.ua/get-user-certificate/e2LbgpaNCYXlJ4Gzfm6-" TargetMode="External"/><Relationship Id="rId142" Type="http://schemas.openxmlformats.org/officeDocument/2006/relationships/hyperlink" Target="https://talan.bank.gov.ua/get-user-certificate/e2LbgBjR6uTw1nH0Kp3g" TargetMode="External"/><Relationship Id="rId447" Type="http://schemas.openxmlformats.org/officeDocument/2006/relationships/hyperlink" Target="https://talan.bank.gov.ua/get-user-certificate/e2LbgLKdznlBkv1UG3-6" TargetMode="External"/><Relationship Id="rId794" Type="http://schemas.openxmlformats.org/officeDocument/2006/relationships/hyperlink" Target="https://talan.bank.gov.ua/get-user-certificate/e2LbgCLZKCCHijqrZ_D4" TargetMode="External"/><Relationship Id="rId1077" Type="http://schemas.openxmlformats.org/officeDocument/2006/relationships/hyperlink" Target="https://talan.bank.gov.ua/get-user-certificate/e2Lbgyv8Yu_gcHIaT6PK" TargetMode="External"/><Relationship Id="rId654" Type="http://schemas.openxmlformats.org/officeDocument/2006/relationships/hyperlink" Target="https://talan.bank.gov.ua/get-user-certificate/e2LbgaVoTi47TP5DoZmW" TargetMode="External"/><Relationship Id="rId861" Type="http://schemas.openxmlformats.org/officeDocument/2006/relationships/hyperlink" Target="https://talan.bank.gov.ua/get-user-certificate/e2Lbgf5-qE7aL3rgalND" TargetMode="External"/><Relationship Id="rId959" Type="http://schemas.openxmlformats.org/officeDocument/2006/relationships/hyperlink" Target="https://talan.bank.gov.ua/get-user-certificate/e2LbgokaP8kLFrC88i_c" TargetMode="External"/><Relationship Id="rId293" Type="http://schemas.openxmlformats.org/officeDocument/2006/relationships/hyperlink" Target="https://talan.bank.gov.ua/get-user-certificate/e2LbgmKjN36zhWVS_SAm" TargetMode="External"/><Relationship Id="rId307" Type="http://schemas.openxmlformats.org/officeDocument/2006/relationships/hyperlink" Target="https://talan.bank.gov.ua/get-user-certificate/e2LbgtbsSqxQHeNYY8R5" TargetMode="External"/><Relationship Id="rId514" Type="http://schemas.openxmlformats.org/officeDocument/2006/relationships/hyperlink" Target="https://talan.bank.gov.ua/get-user-certificate/e2Lbg2TMBRmksgxLPCbE" TargetMode="External"/><Relationship Id="rId721" Type="http://schemas.openxmlformats.org/officeDocument/2006/relationships/hyperlink" Target="https://talan.bank.gov.ua/get-user-certificate/e2LbgIDSLJueNpUXy-Pz" TargetMode="External"/><Relationship Id="rId88" Type="http://schemas.openxmlformats.org/officeDocument/2006/relationships/hyperlink" Target="https://talan.bank.gov.ua/get-user-certificate/e2Lbgkg_YaAAIa5gtgmV" TargetMode="External"/><Relationship Id="rId153" Type="http://schemas.openxmlformats.org/officeDocument/2006/relationships/hyperlink" Target="https://talan.bank.gov.ua/get-user-certificate/e2LbgLIiufZgRnqD3XBu" TargetMode="External"/><Relationship Id="rId360" Type="http://schemas.openxmlformats.org/officeDocument/2006/relationships/hyperlink" Target="https://talan.bank.gov.ua/get-user-certificate/e2Lbg1oWeeyt80Xr8TUS" TargetMode="External"/><Relationship Id="rId598" Type="http://schemas.openxmlformats.org/officeDocument/2006/relationships/hyperlink" Target="https://talan.bank.gov.ua/get-user-certificate/e2LbgYCASXlu0q-_5WVd" TargetMode="External"/><Relationship Id="rId819" Type="http://schemas.openxmlformats.org/officeDocument/2006/relationships/hyperlink" Target="https://talan.bank.gov.ua/get-user-certificate/e2Lbgsha0dYNGaaqybNo" TargetMode="External"/><Relationship Id="rId1004" Type="http://schemas.openxmlformats.org/officeDocument/2006/relationships/hyperlink" Target="https://talan.bank.gov.ua/get-user-certificate/e2LbgLHpkaOUjx9aSn0l" TargetMode="External"/><Relationship Id="rId220" Type="http://schemas.openxmlformats.org/officeDocument/2006/relationships/hyperlink" Target="https://talan.bank.gov.ua/get-user-certificate/e2LbgZJfZ_n1sjVs3441" TargetMode="External"/><Relationship Id="rId458" Type="http://schemas.openxmlformats.org/officeDocument/2006/relationships/hyperlink" Target="https://talan.bank.gov.ua/get-user-certificate/e2LbgxX8hYrEYb0B7Jt1" TargetMode="External"/><Relationship Id="rId665" Type="http://schemas.openxmlformats.org/officeDocument/2006/relationships/hyperlink" Target="https://talan.bank.gov.ua/get-user-certificate/e2LbgS7R99hsPIvfSdh2" TargetMode="External"/><Relationship Id="rId872" Type="http://schemas.openxmlformats.org/officeDocument/2006/relationships/hyperlink" Target="https://talan.bank.gov.ua/get-user-certificate/e2Lbg0i6w3wZkNN4twlO" TargetMode="External"/><Relationship Id="rId1088" Type="http://schemas.openxmlformats.org/officeDocument/2006/relationships/hyperlink" Target="https://talan.bank.gov.ua/get-user-certificate/e2LbgHKktBqq1umxWvTx" TargetMode="External"/><Relationship Id="rId15" Type="http://schemas.openxmlformats.org/officeDocument/2006/relationships/hyperlink" Target="https://talan.bank.gov.ua/get-user-certificate/e2LbgEJW9Yc0Yyxc_GYt" TargetMode="External"/><Relationship Id="rId318" Type="http://schemas.openxmlformats.org/officeDocument/2006/relationships/hyperlink" Target="https://talan.bank.gov.ua/get-user-certificate/e2Lbgl_RF4_pQQqgOob0" TargetMode="External"/><Relationship Id="rId525" Type="http://schemas.openxmlformats.org/officeDocument/2006/relationships/hyperlink" Target="https://talan.bank.gov.ua/get-user-certificate/e2Lbgn1jZJivl9YYNIt2" TargetMode="External"/><Relationship Id="rId732" Type="http://schemas.openxmlformats.org/officeDocument/2006/relationships/hyperlink" Target="https://talan.bank.gov.ua/get-user-certificate/e2LbgXnnd4cJTNgbkKZC" TargetMode="External"/><Relationship Id="rId99" Type="http://schemas.openxmlformats.org/officeDocument/2006/relationships/hyperlink" Target="https://talan.bank.gov.ua/get-user-certificate/e2Lbggo7qeithM_0X1cq" TargetMode="External"/><Relationship Id="rId164" Type="http://schemas.openxmlformats.org/officeDocument/2006/relationships/hyperlink" Target="https://talan.bank.gov.ua/get-user-certificate/e2Lbg4dXaY2XdE4Zk9v-" TargetMode="External"/><Relationship Id="rId371" Type="http://schemas.openxmlformats.org/officeDocument/2006/relationships/hyperlink" Target="https://talan.bank.gov.ua/get-user-certificate/e2LbgOeDkTtdEZQoqlpg" TargetMode="External"/><Relationship Id="rId1015" Type="http://schemas.openxmlformats.org/officeDocument/2006/relationships/hyperlink" Target="https://talan.bank.gov.ua/get-user-certificate/e2Lbg8oduFzpKfbDxvaV" TargetMode="External"/><Relationship Id="rId469" Type="http://schemas.openxmlformats.org/officeDocument/2006/relationships/hyperlink" Target="https://talan.bank.gov.ua/get-user-certificate/e2LbgjsQfa1rFPDICL0e" TargetMode="External"/><Relationship Id="rId676" Type="http://schemas.openxmlformats.org/officeDocument/2006/relationships/hyperlink" Target="https://talan.bank.gov.ua/get-user-certificate/e2LbgSmpeFL0P94MbN6e" TargetMode="External"/><Relationship Id="rId883" Type="http://schemas.openxmlformats.org/officeDocument/2006/relationships/hyperlink" Target="https://talan.bank.gov.ua/get-user-certificate/e2LbgNj579OQHPd1O1pZ" TargetMode="External"/><Relationship Id="rId1099" Type="http://schemas.openxmlformats.org/officeDocument/2006/relationships/hyperlink" Target="https://talan.bank.gov.ua/get-user-certificate/e2LbgL51lxHBRfqyqa9D" TargetMode="External"/><Relationship Id="rId26" Type="http://schemas.openxmlformats.org/officeDocument/2006/relationships/hyperlink" Target="https://talan.bank.gov.ua/get-user-certificate/e2LbgHc1b6-sBf4fMLct" TargetMode="External"/><Relationship Id="rId231" Type="http://schemas.openxmlformats.org/officeDocument/2006/relationships/hyperlink" Target="https://talan.bank.gov.ua/get-user-certificate/e2LbgspYTYxYsXb1n-A6" TargetMode="External"/><Relationship Id="rId329" Type="http://schemas.openxmlformats.org/officeDocument/2006/relationships/hyperlink" Target="https://talan.bank.gov.ua/get-user-certificate/e2LbgQtRqeycHAocZRWV" TargetMode="External"/><Relationship Id="rId536" Type="http://schemas.openxmlformats.org/officeDocument/2006/relationships/hyperlink" Target="https://talan.bank.gov.ua/get-user-certificate/e2LbgSQDKaH6Ot9dm5Ef" TargetMode="External"/><Relationship Id="rId175" Type="http://schemas.openxmlformats.org/officeDocument/2006/relationships/hyperlink" Target="https://talan.bank.gov.ua/get-user-certificate/e2LbgeFUiHdMQ2g0zOrN" TargetMode="External"/><Relationship Id="rId743" Type="http://schemas.openxmlformats.org/officeDocument/2006/relationships/hyperlink" Target="https://talan.bank.gov.ua/get-user-certificate/e2LbgltTI5POzAE0PB1r" TargetMode="External"/><Relationship Id="rId950" Type="http://schemas.openxmlformats.org/officeDocument/2006/relationships/hyperlink" Target="https://talan.bank.gov.ua/get-user-certificate/e2LbgRESMtNZBtGlqEJK" TargetMode="External"/><Relationship Id="rId1026" Type="http://schemas.openxmlformats.org/officeDocument/2006/relationships/hyperlink" Target="https://talan.bank.gov.ua/get-user-certificate/e2Lbg-66ZJZ2tkEOGG42" TargetMode="External"/><Relationship Id="rId382" Type="http://schemas.openxmlformats.org/officeDocument/2006/relationships/hyperlink" Target="https://talan.bank.gov.ua/get-user-certificate/e2LbgZU5BubTeMkDxQJy" TargetMode="External"/><Relationship Id="rId603" Type="http://schemas.openxmlformats.org/officeDocument/2006/relationships/hyperlink" Target="https://talan.bank.gov.ua/get-user-certificate/e2Lbg8EyMWwIg-AjP-YU" TargetMode="External"/><Relationship Id="rId687" Type="http://schemas.openxmlformats.org/officeDocument/2006/relationships/hyperlink" Target="https://talan.bank.gov.ua/get-user-certificate/e2Lbg6kGiixOl55VgAF0" TargetMode="External"/><Relationship Id="rId810" Type="http://schemas.openxmlformats.org/officeDocument/2006/relationships/hyperlink" Target="https://talan.bank.gov.ua/get-user-certificate/e2Lbg-zdhv1geoCb9xDo" TargetMode="External"/><Relationship Id="rId908" Type="http://schemas.openxmlformats.org/officeDocument/2006/relationships/hyperlink" Target="https://talan.bank.gov.ua/get-user-certificate/e2LbgfArorfGL6KumkkV" TargetMode="External"/><Relationship Id="rId242" Type="http://schemas.openxmlformats.org/officeDocument/2006/relationships/hyperlink" Target="https://talan.bank.gov.ua/get-user-certificate/e2LbgAjJnYWRgubsn5Nc" TargetMode="External"/><Relationship Id="rId894" Type="http://schemas.openxmlformats.org/officeDocument/2006/relationships/hyperlink" Target="https://talan.bank.gov.ua/get-user-certificate/e2LbgUQOatpDHybit7Iw" TargetMode="External"/><Relationship Id="rId37" Type="http://schemas.openxmlformats.org/officeDocument/2006/relationships/hyperlink" Target="https://talan.bank.gov.ua/get-user-certificate/e2LbgEG4PumadnxZabf0" TargetMode="External"/><Relationship Id="rId102" Type="http://schemas.openxmlformats.org/officeDocument/2006/relationships/hyperlink" Target="https://talan.bank.gov.ua/get-user-certificate/e2LbggoG_BeOdJT23Nj7" TargetMode="External"/><Relationship Id="rId547" Type="http://schemas.openxmlformats.org/officeDocument/2006/relationships/hyperlink" Target="https://talan.bank.gov.ua/get-user-certificate/e2LbgR5M8DRgASJDoeNu" TargetMode="External"/><Relationship Id="rId754" Type="http://schemas.openxmlformats.org/officeDocument/2006/relationships/hyperlink" Target="https://talan.bank.gov.ua/get-user-certificate/e2LbgyuZkq_7ZAo2Sk0w" TargetMode="External"/><Relationship Id="rId961" Type="http://schemas.openxmlformats.org/officeDocument/2006/relationships/hyperlink" Target="https://talan.bank.gov.ua/get-user-certificate/e2LbggLcnnpwOk_rsT40" TargetMode="External"/><Relationship Id="rId90" Type="http://schemas.openxmlformats.org/officeDocument/2006/relationships/hyperlink" Target="https://talan.bank.gov.ua/get-user-certificate/e2Lbg2wsE6sYo-ArnO_J" TargetMode="External"/><Relationship Id="rId186" Type="http://schemas.openxmlformats.org/officeDocument/2006/relationships/hyperlink" Target="https://talan.bank.gov.ua/get-user-certificate/e2LbgpJ-shNqq-3mwvIt" TargetMode="External"/><Relationship Id="rId393" Type="http://schemas.openxmlformats.org/officeDocument/2006/relationships/hyperlink" Target="https://talan.bank.gov.ua/get-user-certificate/e2LbglpScTAleWTFUEjW" TargetMode="External"/><Relationship Id="rId407" Type="http://schemas.openxmlformats.org/officeDocument/2006/relationships/hyperlink" Target="https://talan.bank.gov.ua/get-user-certificate/e2LbgK2GgITxZlMEATrc" TargetMode="External"/><Relationship Id="rId614" Type="http://schemas.openxmlformats.org/officeDocument/2006/relationships/hyperlink" Target="https://talan.bank.gov.ua/get-user-certificate/e2Lbg4lMJW3TX20iia05" TargetMode="External"/><Relationship Id="rId821" Type="http://schemas.openxmlformats.org/officeDocument/2006/relationships/hyperlink" Target="https://talan.bank.gov.ua/get-user-certificate/e2Lbgmfiw2ImxlcaecRN" TargetMode="External"/><Relationship Id="rId1037" Type="http://schemas.openxmlformats.org/officeDocument/2006/relationships/hyperlink" Target="https://talan.bank.gov.ua/get-user-certificate/e2LbgSJZBF0wGoesotMg" TargetMode="External"/><Relationship Id="rId253" Type="http://schemas.openxmlformats.org/officeDocument/2006/relationships/hyperlink" Target="https://talan.bank.gov.ua/get-user-certificate/e2LbgxrYWoYQsZrYPtyR" TargetMode="External"/><Relationship Id="rId460" Type="http://schemas.openxmlformats.org/officeDocument/2006/relationships/hyperlink" Target="https://talan.bank.gov.ua/get-user-certificate/e2LbgPqImL7PZrcR7q7T" TargetMode="External"/><Relationship Id="rId698" Type="http://schemas.openxmlformats.org/officeDocument/2006/relationships/hyperlink" Target="https://talan.bank.gov.ua/get-user-certificate/e2LbgIUka1FfJZOW73gd" TargetMode="External"/><Relationship Id="rId919" Type="http://schemas.openxmlformats.org/officeDocument/2006/relationships/hyperlink" Target="https://talan.bank.gov.ua/get-user-certificate/e2LbgF_1Iuxi8Qirsy8T" TargetMode="External"/><Relationship Id="rId1090" Type="http://schemas.openxmlformats.org/officeDocument/2006/relationships/hyperlink" Target="https://talan.bank.gov.ua/get-user-certificate/e2Lbg3c_QmjlomJ9zFmW" TargetMode="External"/><Relationship Id="rId1104" Type="http://schemas.openxmlformats.org/officeDocument/2006/relationships/hyperlink" Target="https://talan.bank.gov.ua/get-user-certificate/e2LbgkYwkLstn1pGZsub" TargetMode="External"/><Relationship Id="rId48" Type="http://schemas.openxmlformats.org/officeDocument/2006/relationships/hyperlink" Target="https://talan.bank.gov.ua/get-user-certificate/e2LbgKv5R_f1uP0rxSSf" TargetMode="External"/><Relationship Id="rId113" Type="http://schemas.openxmlformats.org/officeDocument/2006/relationships/hyperlink" Target="https://talan.bank.gov.ua/get-user-certificate/e2LbgojxSFAsH-0JW5bB" TargetMode="External"/><Relationship Id="rId320" Type="http://schemas.openxmlformats.org/officeDocument/2006/relationships/hyperlink" Target="https://talan.bank.gov.ua/get-user-certificate/e2LbgNER3yEVgQjFqfPv" TargetMode="External"/><Relationship Id="rId558" Type="http://schemas.openxmlformats.org/officeDocument/2006/relationships/hyperlink" Target="https://talan.bank.gov.ua/get-user-certificate/e2LbgwK8T1_AN-jZ9q8N" TargetMode="External"/><Relationship Id="rId765" Type="http://schemas.openxmlformats.org/officeDocument/2006/relationships/hyperlink" Target="https://talan.bank.gov.ua/get-user-certificate/e2LbgUUn_n2pcMrWbpm4" TargetMode="External"/><Relationship Id="rId972" Type="http://schemas.openxmlformats.org/officeDocument/2006/relationships/hyperlink" Target="https://talan.bank.gov.ua/get-user-certificate/e2LbgzJaAyGEzshAv4E0" TargetMode="External"/><Relationship Id="rId197" Type="http://schemas.openxmlformats.org/officeDocument/2006/relationships/hyperlink" Target="https://talan.bank.gov.ua/get-user-certificate/e2LbgKX920hmJ6voC5Ve" TargetMode="External"/><Relationship Id="rId418" Type="http://schemas.openxmlformats.org/officeDocument/2006/relationships/hyperlink" Target="https://talan.bank.gov.ua/get-user-certificate/e2LbgShbFthgFLh_PDM6" TargetMode="External"/><Relationship Id="rId625" Type="http://schemas.openxmlformats.org/officeDocument/2006/relationships/hyperlink" Target="https://talan.bank.gov.ua/get-user-certificate/e2LbguBqdfPw_WmPRnXV" TargetMode="External"/><Relationship Id="rId832" Type="http://schemas.openxmlformats.org/officeDocument/2006/relationships/hyperlink" Target="https://talan.bank.gov.ua/get-user-certificate/e2LbgIhIv-UVZZMk0QTJ" TargetMode="External"/><Relationship Id="rId1048" Type="http://schemas.openxmlformats.org/officeDocument/2006/relationships/hyperlink" Target="https://talan.bank.gov.ua/get-user-certificate/e2Lbgc0PZRpvyAm3L_oA" TargetMode="External"/><Relationship Id="rId264" Type="http://schemas.openxmlformats.org/officeDocument/2006/relationships/hyperlink" Target="https://talan.bank.gov.ua/get-user-certificate/e2Lbg0NB-Hyl4E1iyV6a" TargetMode="External"/><Relationship Id="rId471" Type="http://schemas.openxmlformats.org/officeDocument/2006/relationships/hyperlink" Target="https://talan.bank.gov.ua/get-user-certificate/e2LbgdP0M7fahp27rSuZ" TargetMode="External"/><Relationship Id="rId59" Type="http://schemas.openxmlformats.org/officeDocument/2006/relationships/hyperlink" Target="https://talan.bank.gov.ua/get-user-certificate/e2LbgHj1lzWK25DuBe73" TargetMode="External"/><Relationship Id="rId124" Type="http://schemas.openxmlformats.org/officeDocument/2006/relationships/hyperlink" Target="https://talan.bank.gov.ua/get-user-certificate/e2LbgiVHfYew3vd4t99_" TargetMode="External"/><Relationship Id="rId569" Type="http://schemas.openxmlformats.org/officeDocument/2006/relationships/hyperlink" Target="https://talan.bank.gov.ua/get-user-certificate/e2LbgrIQW_ilRGrPOiqO" TargetMode="External"/><Relationship Id="rId776" Type="http://schemas.openxmlformats.org/officeDocument/2006/relationships/hyperlink" Target="https://talan.bank.gov.ua/get-user-certificate/e2Lbgk4oBzSaKhRJkhGk" TargetMode="External"/><Relationship Id="rId983" Type="http://schemas.openxmlformats.org/officeDocument/2006/relationships/hyperlink" Target="https://talan.bank.gov.ua/get-user-certificate/e2LbgcjQt6WRJ-7PJmfY" TargetMode="External"/><Relationship Id="rId331" Type="http://schemas.openxmlformats.org/officeDocument/2006/relationships/hyperlink" Target="https://talan.bank.gov.ua/get-user-certificate/e2Lbg923wZAzmiW8y2UZ" TargetMode="External"/><Relationship Id="rId429" Type="http://schemas.openxmlformats.org/officeDocument/2006/relationships/hyperlink" Target="https://talan.bank.gov.ua/get-user-certificate/e2LbgBNI5Cq39XkH63E_" TargetMode="External"/><Relationship Id="rId636" Type="http://schemas.openxmlformats.org/officeDocument/2006/relationships/hyperlink" Target="https://talan.bank.gov.ua/get-user-certificate/e2LbgEvf0213FkNgsZ_o" TargetMode="External"/><Relationship Id="rId1059" Type="http://schemas.openxmlformats.org/officeDocument/2006/relationships/hyperlink" Target="https://talan.bank.gov.ua/get-user-certificate/e2Lbg4LgnxmeACZySM6K" TargetMode="External"/><Relationship Id="rId843" Type="http://schemas.openxmlformats.org/officeDocument/2006/relationships/hyperlink" Target="https://talan.bank.gov.ua/get-user-certificate/e2LbgmgRuY84CQx4c2TX" TargetMode="External"/><Relationship Id="rId275" Type="http://schemas.openxmlformats.org/officeDocument/2006/relationships/hyperlink" Target="https://talan.bank.gov.ua/get-user-certificate/e2LbgBLRi_tNMxYtJzJX" TargetMode="External"/><Relationship Id="rId482" Type="http://schemas.openxmlformats.org/officeDocument/2006/relationships/hyperlink" Target="https://talan.bank.gov.ua/get-user-certificate/e2Lbg7FL2vNfan7ZPMDM" TargetMode="External"/><Relationship Id="rId703" Type="http://schemas.openxmlformats.org/officeDocument/2006/relationships/hyperlink" Target="https://talan.bank.gov.ua/get-user-certificate/e2Lbg--yRT8IOOmHLW4J" TargetMode="External"/><Relationship Id="rId910" Type="http://schemas.openxmlformats.org/officeDocument/2006/relationships/hyperlink" Target="https://talan.bank.gov.ua/get-user-certificate/e2Lbg42KM30kOIDtuVqx" TargetMode="External"/><Relationship Id="rId135" Type="http://schemas.openxmlformats.org/officeDocument/2006/relationships/hyperlink" Target="https://talan.bank.gov.ua/get-user-certificate/e2LbgouKEnPBHIQ1IuqI" TargetMode="External"/><Relationship Id="rId342" Type="http://schemas.openxmlformats.org/officeDocument/2006/relationships/hyperlink" Target="https://talan.bank.gov.ua/get-user-certificate/e2LbgubnZ_4zpGFtR134" TargetMode="External"/><Relationship Id="rId787" Type="http://schemas.openxmlformats.org/officeDocument/2006/relationships/hyperlink" Target="https://talan.bank.gov.ua/get-user-certificate/e2LbgOmzKbNFPuSmxLAQ" TargetMode="External"/><Relationship Id="rId994" Type="http://schemas.openxmlformats.org/officeDocument/2006/relationships/hyperlink" Target="https://talan.bank.gov.ua/get-user-certificate/e2Lbghs8Kzcr4VeJBxrN" TargetMode="External"/><Relationship Id="rId202" Type="http://schemas.openxmlformats.org/officeDocument/2006/relationships/hyperlink" Target="https://talan.bank.gov.ua/get-user-certificate/e2LbgXoThMBvWdENCzH8" TargetMode="External"/><Relationship Id="rId647" Type="http://schemas.openxmlformats.org/officeDocument/2006/relationships/hyperlink" Target="https://talan.bank.gov.ua/get-user-certificate/e2LbgEMPuYkCLFZOzTqE" TargetMode="External"/><Relationship Id="rId854" Type="http://schemas.openxmlformats.org/officeDocument/2006/relationships/hyperlink" Target="https://talan.bank.gov.ua/get-user-certificate/e2Lbg3YSK7F7b1pH3uZS" TargetMode="External"/><Relationship Id="rId286" Type="http://schemas.openxmlformats.org/officeDocument/2006/relationships/hyperlink" Target="https://talan.bank.gov.ua/get-user-certificate/e2LbgzNnB2adqi0J-e93" TargetMode="External"/><Relationship Id="rId493" Type="http://schemas.openxmlformats.org/officeDocument/2006/relationships/hyperlink" Target="https://talan.bank.gov.ua/get-user-certificate/e2LbgpR1lo9JvR4CUuII" TargetMode="External"/><Relationship Id="rId507" Type="http://schemas.openxmlformats.org/officeDocument/2006/relationships/hyperlink" Target="https://talan.bank.gov.ua/get-user-certificate/e2LbgITA-PHbp6jr6vDc" TargetMode="External"/><Relationship Id="rId714" Type="http://schemas.openxmlformats.org/officeDocument/2006/relationships/hyperlink" Target="https://talan.bank.gov.ua/get-user-certificate/e2LbgTv8GjOY0JPDQemR" TargetMode="External"/><Relationship Id="rId921" Type="http://schemas.openxmlformats.org/officeDocument/2006/relationships/hyperlink" Target="https://talan.bank.gov.ua/get-user-certificate/e2LbgJRC77Sv2GjePBIs" TargetMode="External"/><Relationship Id="rId50" Type="http://schemas.openxmlformats.org/officeDocument/2006/relationships/hyperlink" Target="https://talan.bank.gov.ua/get-user-certificate/e2LbgaBXKB5aKCa_-AAL" TargetMode="External"/><Relationship Id="rId146" Type="http://schemas.openxmlformats.org/officeDocument/2006/relationships/hyperlink" Target="https://talan.bank.gov.ua/get-user-certificate/e2LbgVqR4-al3KmBK_X2" TargetMode="External"/><Relationship Id="rId353" Type="http://schemas.openxmlformats.org/officeDocument/2006/relationships/hyperlink" Target="https://talan.bank.gov.ua/get-user-certificate/e2LbgNkN1rc0HbaC0lms" TargetMode="External"/><Relationship Id="rId560" Type="http://schemas.openxmlformats.org/officeDocument/2006/relationships/hyperlink" Target="https://talan.bank.gov.ua/get-user-certificate/e2LbggZ8k6sdnvqtg8Mn" TargetMode="External"/><Relationship Id="rId798" Type="http://schemas.openxmlformats.org/officeDocument/2006/relationships/hyperlink" Target="https://talan.bank.gov.ua/get-user-certificate/e2Lbg6LKGrBfCj-VGgrK" TargetMode="External"/><Relationship Id="rId213" Type="http://schemas.openxmlformats.org/officeDocument/2006/relationships/hyperlink" Target="https://talan.bank.gov.ua/get-user-certificate/e2Lbghyx_kfo5-L0lsxD" TargetMode="External"/><Relationship Id="rId420" Type="http://schemas.openxmlformats.org/officeDocument/2006/relationships/hyperlink" Target="https://talan.bank.gov.ua/get-user-certificate/e2Lbg8QlYxEd5hSnWmc_" TargetMode="External"/><Relationship Id="rId658" Type="http://schemas.openxmlformats.org/officeDocument/2006/relationships/hyperlink" Target="https://talan.bank.gov.ua/get-user-certificate/e2LbgEpEQjjqsimr1HB0" TargetMode="External"/><Relationship Id="rId865" Type="http://schemas.openxmlformats.org/officeDocument/2006/relationships/hyperlink" Target="https://talan.bank.gov.ua/get-user-certificate/e2Lbg58YKxaN1itJA7jW" TargetMode="External"/><Relationship Id="rId1050" Type="http://schemas.openxmlformats.org/officeDocument/2006/relationships/hyperlink" Target="https://talan.bank.gov.ua/get-user-certificate/e2LbgqV0rh-hs88N5AbC" TargetMode="External"/><Relationship Id="rId297" Type="http://schemas.openxmlformats.org/officeDocument/2006/relationships/hyperlink" Target="https://talan.bank.gov.ua/get-user-certificate/e2Lbg0QmjgHpY-4s9i16" TargetMode="External"/><Relationship Id="rId518" Type="http://schemas.openxmlformats.org/officeDocument/2006/relationships/hyperlink" Target="https://talan.bank.gov.ua/get-user-certificate/e2Lbg3EwFZdxhLmlAwvG" TargetMode="External"/><Relationship Id="rId725" Type="http://schemas.openxmlformats.org/officeDocument/2006/relationships/hyperlink" Target="https://talan.bank.gov.ua/get-user-certificate/e2LbgAfcWxzDcwGBsg8F" TargetMode="External"/><Relationship Id="rId932" Type="http://schemas.openxmlformats.org/officeDocument/2006/relationships/hyperlink" Target="https://talan.bank.gov.ua/get-user-certificate/e2LbgoP32SmP_Mm2BIzk" TargetMode="External"/><Relationship Id="rId157" Type="http://schemas.openxmlformats.org/officeDocument/2006/relationships/hyperlink" Target="https://talan.bank.gov.ua/get-user-certificate/e2Lbg5x9aUsq8wgVwD9P" TargetMode="External"/><Relationship Id="rId364" Type="http://schemas.openxmlformats.org/officeDocument/2006/relationships/hyperlink" Target="https://talan.bank.gov.ua/get-user-certificate/e2LbgZb9nitJoEM3wzCK" TargetMode="External"/><Relationship Id="rId1008" Type="http://schemas.openxmlformats.org/officeDocument/2006/relationships/hyperlink" Target="https://talan.bank.gov.ua/get-user-certificate/e2Lbg16ew2h2t_u-1j9H" TargetMode="External"/><Relationship Id="rId61" Type="http://schemas.openxmlformats.org/officeDocument/2006/relationships/hyperlink" Target="https://talan.bank.gov.ua/get-user-certificate/e2LbggyiM_RfX75tWO96" TargetMode="External"/><Relationship Id="rId571" Type="http://schemas.openxmlformats.org/officeDocument/2006/relationships/hyperlink" Target="https://talan.bank.gov.ua/get-user-certificate/e2LbgjU93OCrQQIkEx9l" TargetMode="External"/><Relationship Id="rId669" Type="http://schemas.openxmlformats.org/officeDocument/2006/relationships/hyperlink" Target="https://talan.bank.gov.ua/get-user-certificate/e2LbgTBhEnoGuAOv0BBf" TargetMode="External"/><Relationship Id="rId876" Type="http://schemas.openxmlformats.org/officeDocument/2006/relationships/hyperlink" Target="https://talan.bank.gov.ua/get-user-certificate/e2LbgbBPy1myDA24QaA8" TargetMode="External"/><Relationship Id="rId19" Type="http://schemas.openxmlformats.org/officeDocument/2006/relationships/hyperlink" Target="https://talan.bank.gov.ua/get-user-certificate/e2Lbgn6xX8diyMbOszss" TargetMode="External"/><Relationship Id="rId224" Type="http://schemas.openxmlformats.org/officeDocument/2006/relationships/hyperlink" Target="https://talan.bank.gov.ua/get-user-certificate/e2LbgnOdkCDzVrFhLybe" TargetMode="External"/><Relationship Id="rId431" Type="http://schemas.openxmlformats.org/officeDocument/2006/relationships/hyperlink" Target="https://talan.bank.gov.ua/get-user-certificate/e2LbgESwb4iKzLjbWyLs" TargetMode="External"/><Relationship Id="rId529" Type="http://schemas.openxmlformats.org/officeDocument/2006/relationships/hyperlink" Target="https://talan.bank.gov.ua/get-user-certificate/e2LbgfVcE6llj6rK84by" TargetMode="External"/><Relationship Id="rId736" Type="http://schemas.openxmlformats.org/officeDocument/2006/relationships/hyperlink" Target="https://talan.bank.gov.ua/get-user-certificate/e2Lbg4V-wwACkrx_yK1j" TargetMode="External"/><Relationship Id="rId1061" Type="http://schemas.openxmlformats.org/officeDocument/2006/relationships/hyperlink" Target="https://talan.bank.gov.ua/get-user-certificate/e2LbgF7S4kE7mcYdgqE8" TargetMode="External"/><Relationship Id="rId168" Type="http://schemas.openxmlformats.org/officeDocument/2006/relationships/hyperlink" Target="https://talan.bank.gov.ua/get-user-certificate/e2LbgEFg1yDepl_D2F4a" TargetMode="External"/><Relationship Id="rId943" Type="http://schemas.openxmlformats.org/officeDocument/2006/relationships/hyperlink" Target="https://talan.bank.gov.ua/get-user-certificate/e2LbgCSfVTUTDjuoGOvy" TargetMode="External"/><Relationship Id="rId1019" Type="http://schemas.openxmlformats.org/officeDocument/2006/relationships/hyperlink" Target="https://talan.bank.gov.ua/get-user-certificate/e2LbgvpUed7RzxPiqA_3" TargetMode="External"/><Relationship Id="rId72" Type="http://schemas.openxmlformats.org/officeDocument/2006/relationships/hyperlink" Target="https://talan.bank.gov.ua/get-user-certificate/e2Lbg5o37bmeWpgg4a-H" TargetMode="External"/><Relationship Id="rId375" Type="http://schemas.openxmlformats.org/officeDocument/2006/relationships/hyperlink" Target="https://talan.bank.gov.ua/get-user-certificate/e2LbgV64r2ORs0KGQ_pD" TargetMode="External"/><Relationship Id="rId582" Type="http://schemas.openxmlformats.org/officeDocument/2006/relationships/hyperlink" Target="https://talan.bank.gov.ua/get-user-certificate/e2LbgcV3ZWAAm_5HgQeN" TargetMode="External"/><Relationship Id="rId803" Type="http://schemas.openxmlformats.org/officeDocument/2006/relationships/hyperlink" Target="https://talan.bank.gov.ua/get-user-certificate/e2LbgUcpYDkpmwuNCOuS" TargetMode="External"/><Relationship Id="rId3" Type="http://schemas.openxmlformats.org/officeDocument/2006/relationships/hyperlink" Target="https://talan.bank.gov.ua/get-user-certificate/e2Lbg1ZVrMbH9nQ1jDu8" TargetMode="External"/><Relationship Id="rId235" Type="http://schemas.openxmlformats.org/officeDocument/2006/relationships/hyperlink" Target="https://talan.bank.gov.ua/get-user-certificate/e2LbgMe5nONoxhxnqovl" TargetMode="External"/><Relationship Id="rId442" Type="http://schemas.openxmlformats.org/officeDocument/2006/relationships/hyperlink" Target="https://talan.bank.gov.ua/get-user-certificate/e2LbgHDz5X50cXPxF-IM" TargetMode="External"/><Relationship Id="rId887" Type="http://schemas.openxmlformats.org/officeDocument/2006/relationships/hyperlink" Target="https://talan.bank.gov.ua/get-user-certificate/e2LbgqKPv66zYM-wMdIV" TargetMode="External"/><Relationship Id="rId1072" Type="http://schemas.openxmlformats.org/officeDocument/2006/relationships/hyperlink" Target="https://talan.bank.gov.ua/get-user-certificate/e2Lbgwao_Y3vQ7RvTbFH" TargetMode="External"/><Relationship Id="rId302" Type="http://schemas.openxmlformats.org/officeDocument/2006/relationships/hyperlink" Target="https://talan.bank.gov.ua/get-user-certificate/e2Lbgu-d86qjTm53T_V0" TargetMode="External"/><Relationship Id="rId747" Type="http://schemas.openxmlformats.org/officeDocument/2006/relationships/hyperlink" Target="https://talan.bank.gov.ua/get-user-certificate/e2Lbgacbz1LYwRcDtsZi" TargetMode="External"/><Relationship Id="rId954" Type="http://schemas.openxmlformats.org/officeDocument/2006/relationships/hyperlink" Target="https://talan.bank.gov.ua/get-user-certificate/e2LbgvOzafRw3Rr45Pup" TargetMode="External"/><Relationship Id="rId83" Type="http://schemas.openxmlformats.org/officeDocument/2006/relationships/hyperlink" Target="https://talan.bank.gov.ua/get-user-certificate/e2Lbg2BkWHVteILICqjY" TargetMode="External"/><Relationship Id="rId179" Type="http://schemas.openxmlformats.org/officeDocument/2006/relationships/hyperlink" Target="https://talan.bank.gov.ua/get-user-certificate/e2Lbg0Ez2etUo9Uwb1JQ" TargetMode="External"/><Relationship Id="rId386" Type="http://schemas.openxmlformats.org/officeDocument/2006/relationships/hyperlink" Target="https://talan.bank.gov.ua/get-user-certificate/e2LbglNXLIcLRAsgiNh9" TargetMode="External"/><Relationship Id="rId593" Type="http://schemas.openxmlformats.org/officeDocument/2006/relationships/hyperlink" Target="https://talan.bank.gov.ua/get-user-certificate/e2LbgeSbexMYlWJs-tKH" TargetMode="External"/><Relationship Id="rId607" Type="http://schemas.openxmlformats.org/officeDocument/2006/relationships/hyperlink" Target="https://talan.bank.gov.ua/get-user-certificate/e2Lbg7KtVHlgTWy8o6h2" TargetMode="External"/><Relationship Id="rId814" Type="http://schemas.openxmlformats.org/officeDocument/2006/relationships/hyperlink" Target="https://talan.bank.gov.ua/get-user-certificate/e2LbgDNGW6ZkrWnqLLZt" TargetMode="External"/><Relationship Id="rId246" Type="http://schemas.openxmlformats.org/officeDocument/2006/relationships/hyperlink" Target="https://talan.bank.gov.ua/get-user-certificate/e2Lbg5eCbH8tqvd4G764" TargetMode="External"/><Relationship Id="rId453" Type="http://schemas.openxmlformats.org/officeDocument/2006/relationships/hyperlink" Target="https://talan.bank.gov.ua/get-user-certificate/e2Lbgqfl5HCSM5PzlKLd" TargetMode="External"/><Relationship Id="rId660" Type="http://schemas.openxmlformats.org/officeDocument/2006/relationships/hyperlink" Target="https://talan.bank.gov.ua/get-user-certificate/e2LbgjXtKyxheihpcKVL" TargetMode="External"/><Relationship Id="rId898" Type="http://schemas.openxmlformats.org/officeDocument/2006/relationships/hyperlink" Target="https://talan.bank.gov.ua/get-user-certificate/e2LbgXUOEC_INaYnI_Ay" TargetMode="External"/><Relationship Id="rId1083" Type="http://schemas.openxmlformats.org/officeDocument/2006/relationships/hyperlink" Target="https://talan.bank.gov.ua/get-user-certificate/e2LbgMsOdO8U0xXRUxhB" TargetMode="External"/><Relationship Id="rId106" Type="http://schemas.openxmlformats.org/officeDocument/2006/relationships/hyperlink" Target="https://talan.bank.gov.ua/get-user-certificate/e2Lbg_k5u7KCOWxCBIo2" TargetMode="External"/><Relationship Id="rId313" Type="http://schemas.openxmlformats.org/officeDocument/2006/relationships/hyperlink" Target="https://talan.bank.gov.ua/get-user-certificate/e2LbgCqNT0WwKloRIk-z" TargetMode="External"/><Relationship Id="rId758" Type="http://schemas.openxmlformats.org/officeDocument/2006/relationships/hyperlink" Target="https://talan.bank.gov.ua/get-user-certificate/e2Lbg0b8yYLGbChZtdAM" TargetMode="External"/><Relationship Id="rId965" Type="http://schemas.openxmlformats.org/officeDocument/2006/relationships/hyperlink" Target="https://talan.bank.gov.ua/get-user-certificate/e2LbgFNva_BYxXPBsth1" TargetMode="External"/><Relationship Id="rId10" Type="http://schemas.openxmlformats.org/officeDocument/2006/relationships/hyperlink" Target="https://talan.bank.gov.ua/get-user-certificate/e2LbgYphjlgAUjUCFG9X" TargetMode="External"/><Relationship Id="rId94" Type="http://schemas.openxmlformats.org/officeDocument/2006/relationships/hyperlink" Target="https://talan.bank.gov.ua/get-user-certificate/e2LbgwHU_tT7GHZ6WUw5" TargetMode="External"/><Relationship Id="rId397" Type="http://schemas.openxmlformats.org/officeDocument/2006/relationships/hyperlink" Target="https://talan.bank.gov.ua/get-user-certificate/e2Lbgv2coB5hbqNjHqDa" TargetMode="External"/><Relationship Id="rId520" Type="http://schemas.openxmlformats.org/officeDocument/2006/relationships/hyperlink" Target="https://talan.bank.gov.ua/get-user-certificate/e2LbgIgAetXzSbHMNTxL" TargetMode="External"/><Relationship Id="rId618" Type="http://schemas.openxmlformats.org/officeDocument/2006/relationships/hyperlink" Target="https://talan.bank.gov.ua/get-user-certificate/e2LbgjUueMugPk-BeguQ" TargetMode="External"/><Relationship Id="rId825" Type="http://schemas.openxmlformats.org/officeDocument/2006/relationships/hyperlink" Target="https://talan.bank.gov.ua/get-user-certificate/e2LbgyC3S-Jg5lk0smzW" TargetMode="External"/><Relationship Id="rId257" Type="http://schemas.openxmlformats.org/officeDocument/2006/relationships/hyperlink" Target="https://talan.bank.gov.ua/get-user-certificate/e2Lbga4953tmsgqjZc4i" TargetMode="External"/><Relationship Id="rId464" Type="http://schemas.openxmlformats.org/officeDocument/2006/relationships/hyperlink" Target="https://talan.bank.gov.ua/get-user-certificate/e2Lbg5x9RboPs0Hs4eMn" TargetMode="External"/><Relationship Id="rId1010" Type="http://schemas.openxmlformats.org/officeDocument/2006/relationships/hyperlink" Target="https://talan.bank.gov.ua/get-user-certificate/e2LbgsiE_vvt8xQQG3lz" TargetMode="External"/><Relationship Id="rId1094" Type="http://schemas.openxmlformats.org/officeDocument/2006/relationships/hyperlink" Target="https://talan.bank.gov.ua/get-user-certificate/e2Lbg2KGTE93BYolo9QA" TargetMode="External"/><Relationship Id="rId1108" Type="http://schemas.openxmlformats.org/officeDocument/2006/relationships/hyperlink" Target="https://talan.bank.gov.ua/get-user-certificate/McyJUJM_vHaLby_rs3fh" TargetMode="External"/><Relationship Id="rId117" Type="http://schemas.openxmlformats.org/officeDocument/2006/relationships/hyperlink" Target="https://talan.bank.gov.ua/get-user-certificate/e2Lbgs2pq0MyWfSFzmTJ" TargetMode="External"/><Relationship Id="rId671" Type="http://schemas.openxmlformats.org/officeDocument/2006/relationships/hyperlink" Target="https://talan.bank.gov.ua/get-user-certificate/e2LbgwHUwMlR6Gp8XKUw" TargetMode="External"/><Relationship Id="rId769" Type="http://schemas.openxmlformats.org/officeDocument/2006/relationships/hyperlink" Target="https://talan.bank.gov.ua/get-user-certificate/e2Lbgvqi-vecJOO86vZX" TargetMode="External"/><Relationship Id="rId976" Type="http://schemas.openxmlformats.org/officeDocument/2006/relationships/hyperlink" Target="https://talan.bank.gov.ua/get-user-certificate/e2LbgPZ6ei41Gs7OotCa" TargetMode="External"/><Relationship Id="rId324" Type="http://schemas.openxmlformats.org/officeDocument/2006/relationships/hyperlink" Target="https://talan.bank.gov.ua/get-user-certificate/e2LbgnYbacoNF3LQmyyM" TargetMode="External"/><Relationship Id="rId531" Type="http://schemas.openxmlformats.org/officeDocument/2006/relationships/hyperlink" Target="https://talan.bank.gov.ua/get-user-certificate/e2Lbgwp1Z8sV7yT0PKUK" TargetMode="External"/><Relationship Id="rId629" Type="http://schemas.openxmlformats.org/officeDocument/2006/relationships/hyperlink" Target="https://talan.bank.gov.ua/get-user-certificate/e2Lbgn1xzoZ3YaEani1G" TargetMode="External"/><Relationship Id="rId836" Type="http://schemas.openxmlformats.org/officeDocument/2006/relationships/hyperlink" Target="https://talan.bank.gov.ua/get-user-certificate/e2Lbgs75_1542uHgUAOX" TargetMode="External"/><Relationship Id="rId1021" Type="http://schemas.openxmlformats.org/officeDocument/2006/relationships/hyperlink" Target="https://talan.bank.gov.ua/get-user-certificate/e2LbgA5-BkjDounac8Zk" TargetMode="External"/><Relationship Id="rId903" Type="http://schemas.openxmlformats.org/officeDocument/2006/relationships/hyperlink" Target="https://talan.bank.gov.ua/get-user-certificate/e2LbgRhNEAKQUtTNe7AO" TargetMode="External"/><Relationship Id="rId32" Type="http://schemas.openxmlformats.org/officeDocument/2006/relationships/hyperlink" Target="https://talan.bank.gov.ua/get-user-certificate/e2Lbg3HUapaa0JGTsU6p" TargetMode="External"/><Relationship Id="rId181" Type="http://schemas.openxmlformats.org/officeDocument/2006/relationships/hyperlink" Target="https://talan.bank.gov.ua/get-user-certificate/e2LbgSWfxd4aIFaa1Hms" TargetMode="External"/><Relationship Id="rId279" Type="http://schemas.openxmlformats.org/officeDocument/2006/relationships/hyperlink" Target="https://talan.bank.gov.ua/get-user-certificate/e2LbgM9bGR3c3q9t5bRU" TargetMode="External"/><Relationship Id="rId486" Type="http://schemas.openxmlformats.org/officeDocument/2006/relationships/hyperlink" Target="https://talan.bank.gov.ua/get-user-certificate/e2LbgsB61DjQUAXssPvm" TargetMode="External"/><Relationship Id="rId693" Type="http://schemas.openxmlformats.org/officeDocument/2006/relationships/hyperlink" Target="https://talan.bank.gov.ua/get-user-certificate/e2LbgEs0RYPVkLfehIlE" TargetMode="External"/><Relationship Id="rId139" Type="http://schemas.openxmlformats.org/officeDocument/2006/relationships/hyperlink" Target="https://talan.bank.gov.ua/get-user-certificate/e2LbgCd5fCfZC9xe8lmZ" TargetMode="External"/><Relationship Id="rId346" Type="http://schemas.openxmlformats.org/officeDocument/2006/relationships/hyperlink" Target="https://talan.bank.gov.ua/get-user-certificate/e2LbgVDeNEueXFYvcAtE" TargetMode="External"/><Relationship Id="rId553" Type="http://schemas.openxmlformats.org/officeDocument/2006/relationships/hyperlink" Target="https://talan.bank.gov.ua/get-user-certificate/e2LbgLM3qeensWjTMNEg" TargetMode="External"/><Relationship Id="rId760" Type="http://schemas.openxmlformats.org/officeDocument/2006/relationships/hyperlink" Target="https://talan.bank.gov.ua/get-user-certificate/e2LbgSSVsgCMEZdCFV2F" TargetMode="External"/><Relationship Id="rId998" Type="http://schemas.openxmlformats.org/officeDocument/2006/relationships/hyperlink" Target="https://talan.bank.gov.ua/get-user-certificate/e2LbgW36k-yBy1FWE6mf" TargetMode="External"/><Relationship Id="rId206" Type="http://schemas.openxmlformats.org/officeDocument/2006/relationships/hyperlink" Target="https://talan.bank.gov.ua/get-user-certificate/e2LbgDv58YwR0cAQqnpA" TargetMode="External"/><Relationship Id="rId413" Type="http://schemas.openxmlformats.org/officeDocument/2006/relationships/hyperlink" Target="https://talan.bank.gov.ua/get-user-certificate/e2Lbg6oHz46gdZ4PrthR" TargetMode="External"/><Relationship Id="rId858" Type="http://schemas.openxmlformats.org/officeDocument/2006/relationships/hyperlink" Target="https://talan.bank.gov.ua/get-user-certificate/e2LbgBTDlU2u_rmcaYgl" TargetMode="External"/><Relationship Id="rId1043" Type="http://schemas.openxmlformats.org/officeDocument/2006/relationships/hyperlink" Target="https://talan.bank.gov.ua/get-user-certificate/e2LbgqnhO0vwTeX0oqFZ" TargetMode="External"/><Relationship Id="rId620" Type="http://schemas.openxmlformats.org/officeDocument/2006/relationships/hyperlink" Target="https://talan.bank.gov.ua/get-user-certificate/e2LbggeGjZ803H0SQQ97" TargetMode="External"/><Relationship Id="rId718" Type="http://schemas.openxmlformats.org/officeDocument/2006/relationships/hyperlink" Target="https://talan.bank.gov.ua/get-user-certificate/e2LbgMtwUqpVOhARylVD" TargetMode="External"/><Relationship Id="rId925" Type="http://schemas.openxmlformats.org/officeDocument/2006/relationships/hyperlink" Target="https://talan.bank.gov.ua/get-user-certificate/e2LbgnXvPiE-CNFowEXx" TargetMode="External"/><Relationship Id="rId1110" Type="http://schemas.openxmlformats.org/officeDocument/2006/relationships/hyperlink" Target="https://talan.bank.gov.ua/get-user-certificate/McyJUhYv-LCuBMJQ9TEw" TargetMode="External"/><Relationship Id="rId54" Type="http://schemas.openxmlformats.org/officeDocument/2006/relationships/hyperlink" Target="https://talan.bank.gov.ua/get-user-certificate/e2Lbg9Is4VNi34piC1un" TargetMode="External"/><Relationship Id="rId270" Type="http://schemas.openxmlformats.org/officeDocument/2006/relationships/hyperlink" Target="https://talan.bank.gov.ua/get-user-certificate/e2LbgaR5okB_OdvpjRa4" TargetMode="External"/><Relationship Id="rId130" Type="http://schemas.openxmlformats.org/officeDocument/2006/relationships/hyperlink" Target="https://talan.bank.gov.ua/get-user-certificate/e2LbgdTLqZHS3r2briFs" TargetMode="External"/><Relationship Id="rId368" Type="http://schemas.openxmlformats.org/officeDocument/2006/relationships/hyperlink" Target="https://talan.bank.gov.ua/get-user-certificate/e2LbgXI2ejegiiaVD8Sa" TargetMode="External"/><Relationship Id="rId575" Type="http://schemas.openxmlformats.org/officeDocument/2006/relationships/hyperlink" Target="https://talan.bank.gov.ua/get-user-certificate/e2LbgqhUyJ3bPf9tzy47" TargetMode="External"/><Relationship Id="rId782" Type="http://schemas.openxmlformats.org/officeDocument/2006/relationships/hyperlink" Target="https://talan.bank.gov.ua/get-user-certificate/e2LbgU1z_2hqJ5aYRUwT" TargetMode="External"/><Relationship Id="rId228" Type="http://schemas.openxmlformats.org/officeDocument/2006/relationships/hyperlink" Target="https://talan.bank.gov.ua/get-user-certificate/e2LbgYI_uid7R_HYj4c1" TargetMode="External"/><Relationship Id="rId435" Type="http://schemas.openxmlformats.org/officeDocument/2006/relationships/hyperlink" Target="https://talan.bank.gov.ua/get-user-certificate/e2LbgL-O9QgG7OhWo5aL" TargetMode="External"/><Relationship Id="rId642" Type="http://schemas.openxmlformats.org/officeDocument/2006/relationships/hyperlink" Target="https://talan.bank.gov.ua/get-user-certificate/e2LbgyU-RZ_7NvWomOZY" TargetMode="External"/><Relationship Id="rId1065" Type="http://schemas.openxmlformats.org/officeDocument/2006/relationships/hyperlink" Target="https://talan.bank.gov.ua/get-user-certificate/e2LbgLYQ0JoNCOFvlCTJ" TargetMode="External"/><Relationship Id="rId502" Type="http://schemas.openxmlformats.org/officeDocument/2006/relationships/hyperlink" Target="https://talan.bank.gov.ua/get-user-certificate/e2LbgmXOu6F_ZeqVE1G1" TargetMode="External"/><Relationship Id="rId947" Type="http://schemas.openxmlformats.org/officeDocument/2006/relationships/hyperlink" Target="https://talan.bank.gov.ua/get-user-certificate/e2Lbg3gTQJIqQrKTI_HR" TargetMode="External"/><Relationship Id="rId76" Type="http://schemas.openxmlformats.org/officeDocument/2006/relationships/hyperlink" Target="https://talan.bank.gov.ua/get-user-certificate/e2Lbg5am9GOB4LXWHyWN" TargetMode="External"/><Relationship Id="rId807" Type="http://schemas.openxmlformats.org/officeDocument/2006/relationships/hyperlink" Target="https://talan.bank.gov.ua/get-user-certificate/e2Lbg5_rqJ_QdjaqQJnq" TargetMode="External"/><Relationship Id="rId292" Type="http://schemas.openxmlformats.org/officeDocument/2006/relationships/hyperlink" Target="https://talan.bank.gov.ua/get-user-certificate/e2Lbg9B7DcRdwZjeniQl" TargetMode="External"/><Relationship Id="rId597" Type="http://schemas.openxmlformats.org/officeDocument/2006/relationships/hyperlink" Target="https://talan.bank.gov.ua/get-user-certificate/e2LbgRYCATPmo53Tzbm2" TargetMode="External"/><Relationship Id="rId152" Type="http://schemas.openxmlformats.org/officeDocument/2006/relationships/hyperlink" Target="https://talan.bank.gov.ua/get-user-certificate/e2Lbg8pvDVG31LyxFT36" TargetMode="External"/><Relationship Id="rId457" Type="http://schemas.openxmlformats.org/officeDocument/2006/relationships/hyperlink" Target="https://talan.bank.gov.ua/get-user-certificate/e2Lbg5UEh1Go6TOv7783" TargetMode="External"/><Relationship Id="rId1087" Type="http://schemas.openxmlformats.org/officeDocument/2006/relationships/hyperlink" Target="https://talan.bank.gov.ua/get-user-certificate/e2Lbgaw881OQB7ZPiCHZ" TargetMode="External"/><Relationship Id="rId664" Type="http://schemas.openxmlformats.org/officeDocument/2006/relationships/hyperlink" Target="https://talan.bank.gov.ua/get-user-certificate/e2LbgGQYryjkkyJ5lnZT" TargetMode="External"/><Relationship Id="rId871" Type="http://schemas.openxmlformats.org/officeDocument/2006/relationships/hyperlink" Target="https://talan.bank.gov.ua/get-user-certificate/e2LbgAq3TJFMp1Q-gK-k" TargetMode="External"/><Relationship Id="rId969" Type="http://schemas.openxmlformats.org/officeDocument/2006/relationships/hyperlink" Target="https://talan.bank.gov.ua/get-user-certificate/e2LbgLDe1lsyYW_ZR1y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5"/>
  <sheetViews>
    <sheetView tabSelected="1" topLeftCell="A1110" workbookViewId="0">
      <selection activeCell="B1120" sqref="B1120"/>
    </sheetView>
  </sheetViews>
  <sheetFormatPr defaultRowHeight="14.4" x14ac:dyDescent="0.3"/>
  <cols>
    <col min="1" max="1" width="14.6640625" customWidth="1"/>
    <col min="2" max="2" width="17" customWidth="1"/>
    <col min="3" max="3" width="41.77734375" customWidth="1"/>
    <col min="4" max="4" width="29" customWidth="1"/>
  </cols>
  <sheetData>
    <row r="1" spans="1: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 t="s">
        <v>5</v>
      </c>
      <c r="C2" t="s">
        <v>6</v>
      </c>
      <c r="D2" t="str">
        <f>HYPERLINK("https://talan.bank.gov.ua/get-user-certificate/e2LbgqHN1zO8zyHm3HFA","Завантажити сертифікат")</f>
        <v>Завантажити сертифікат</v>
      </c>
    </row>
    <row r="3" spans="1:4" x14ac:dyDescent="0.3">
      <c r="A3" t="s">
        <v>7</v>
      </c>
      <c r="B3" t="s">
        <v>5</v>
      </c>
      <c r="C3" t="s">
        <v>8</v>
      </c>
      <c r="D3" t="str">
        <f>HYPERLINK("https://talan.bank.gov.ua/get-user-certificate/e2Lbg0yMOuQHSQDJGnqx","Завантажити сертифікат")</f>
        <v>Завантажити сертифікат</v>
      </c>
    </row>
    <row r="4" spans="1:4" x14ac:dyDescent="0.3">
      <c r="A4" t="s">
        <v>9</v>
      </c>
      <c r="B4" t="s">
        <v>5</v>
      </c>
      <c r="C4" t="s">
        <v>10</v>
      </c>
      <c r="D4" t="str">
        <f>HYPERLINK("https://talan.bank.gov.ua/get-user-certificate/e2Lbg1ZVrMbH9nQ1jDu8","Завантажити сертифікат")</f>
        <v>Завантажити сертифікат</v>
      </c>
    </row>
    <row r="5" spans="1:4" x14ac:dyDescent="0.3">
      <c r="A5" t="s">
        <v>11</v>
      </c>
      <c r="B5" t="s">
        <v>5</v>
      </c>
      <c r="C5" t="s">
        <v>12</v>
      </c>
      <c r="D5" t="str">
        <f>HYPERLINK("https://talan.bank.gov.ua/get-user-certificate/e2LbgpAyDLX3uB_5M_TN","Завантажити сертифікат")</f>
        <v>Завантажити сертифікат</v>
      </c>
    </row>
    <row r="6" spans="1:4" x14ac:dyDescent="0.3">
      <c r="A6" t="s">
        <v>13</v>
      </c>
      <c r="B6" t="s">
        <v>5</v>
      </c>
      <c r="C6" t="s">
        <v>14</v>
      </c>
      <c r="D6" t="str">
        <f>HYPERLINK("https://talan.bank.gov.ua/get-user-certificate/e2LbgXXDoMRvlJrFeqIH","Завантажити сертифікат")</f>
        <v>Завантажити сертифікат</v>
      </c>
    </row>
    <row r="7" spans="1:4" x14ac:dyDescent="0.3">
      <c r="A7" t="s">
        <v>15</v>
      </c>
      <c r="B7" t="s">
        <v>5</v>
      </c>
      <c r="C7" t="s">
        <v>16</v>
      </c>
      <c r="D7" t="str">
        <f>HYPERLINK("https://talan.bank.gov.ua/get-user-certificate/e2LbgvdCHrVvw6BHcZFD","Завантажити сертифікат")</f>
        <v>Завантажити сертифікат</v>
      </c>
    </row>
    <row r="8" spans="1:4" x14ac:dyDescent="0.3">
      <c r="A8" t="s">
        <v>17</v>
      </c>
      <c r="B8" t="s">
        <v>5</v>
      </c>
      <c r="C8" t="s">
        <v>18</v>
      </c>
      <c r="D8" t="str">
        <f>HYPERLINK("https://talan.bank.gov.ua/get-user-certificate/e2LbgjN4FIrmSr8Ebdd4","Завантажити сертифікат")</f>
        <v>Завантажити сертифікат</v>
      </c>
    </row>
    <row r="9" spans="1:4" x14ac:dyDescent="0.3">
      <c r="A9" t="s">
        <v>19</v>
      </c>
      <c r="B9" t="s">
        <v>5</v>
      </c>
      <c r="C9" t="s">
        <v>20</v>
      </c>
      <c r="D9" t="str">
        <f>HYPERLINK("https://talan.bank.gov.ua/get-user-certificate/e2LbgpaNCYXlJ4Gzfm6-","Завантажити сертифікат")</f>
        <v>Завантажити сертифікат</v>
      </c>
    </row>
    <row r="10" spans="1:4" x14ac:dyDescent="0.3">
      <c r="A10" t="s">
        <v>21</v>
      </c>
      <c r="B10" t="s">
        <v>5</v>
      </c>
      <c r="C10" t="s">
        <v>22</v>
      </c>
      <c r="D10" t="str">
        <f>HYPERLINK("https://talan.bank.gov.ua/get-user-certificate/e2Lbgfnraxi_x9f1D2Cw","Завантажити сертифікат")</f>
        <v>Завантажити сертифікат</v>
      </c>
    </row>
    <row r="11" spans="1:4" x14ac:dyDescent="0.3">
      <c r="A11" t="s">
        <v>23</v>
      </c>
      <c r="B11" t="s">
        <v>5</v>
      </c>
      <c r="C11" t="s">
        <v>24</v>
      </c>
      <c r="D11" t="str">
        <f>HYPERLINK("https://talan.bank.gov.ua/get-user-certificate/e2LbgYphjlgAUjUCFG9X","Завантажити сертифікат")</f>
        <v>Завантажити сертифікат</v>
      </c>
    </row>
    <row r="12" spans="1:4" x14ac:dyDescent="0.3">
      <c r="A12" t="s">
        <v>25</v>
      </c>
      <c r="B12" t="s">
        <v>5</v>
      </c>
      <c r="C12" t="s">
        <v>26</v>
      </c>
      <c r="D12" t="str">
        <f>HYPERLINK("https://talan.bank.gov.ua/get-user-certificate/e2LbgOwSqVxDH81XQ6C8","Завантажити сертифікат")</f>
        <v>Завантажити сертифікат</v>
      </c>
    </row>
    <row r="13" spans="1:4" x14ac:dyDescent="0.3">
      <c r="A13" t="s">
        <v>27</v>
      </c>
      <c r="B13" t="s">
        <v>5</v>
      </c>
      <c r="C13" t="s">
        <v>28</v>
      </c>
      <c r="D13" t="str">
        <f>HYPERLINK("https://talan.bank.gov.ua/get-user-certificate/e2LbgkQfz6Eic4Fpt2NI","Завантажити сертифікат")</f>
        <v>Завантажити сертифікат</v>
      </c>
    </row>
    <row r="14" spans="1:4" x14ac:dyDescent="0.3">
      <c r="A14" t="s">
        <v>29</v>
      </c>
      <c r="B14" t="s">
        <v>5</v>
      </c>
      <c r="C14" t="s">
        <v>30</v>
      </c>
      <c r="D14" t="str">
        <f>HYPERLINK("https://talan.bank.gov.ua/get-user-certificate/e2LbgqpM1ats-jVn6vV_","Завантажити сертифікат")</f>
        <v>Завантажити сертифікат</v>
      </c>
    </row>
    <row r="15" spans="1:4" x14ac:dyDescent="0.3">
      <c r="A15" t="s">
        <v>31</v>
      </c>
      <c r="B15" t="s">
        <v>5</v>
      </c>
      <c r="C15" t="s">
        <v>32</v>
      </c>
      <c r="D15" t="str">
        <f>HYPERLINK("https://talan.bank.gov.ua/get-user-certificate/e2LbgbQDs3LBphfkf6VY","Завантажити сертифікат")</f>
        <v>Завантажити сертифікат</v>
      </c>
    </row>
    <row r="16" spans="1:4" x14ac:dyDescent="0.3">
      <c r="A16" t="s">
        <v>33</v>
      </c>
      <c r="B16" t="s">
        <v>5</v>
      </c>
      <c r="C16" t="s">
        <v>34</v>
      </c>
      <c r="D16" t="str">
        <f>HYPERLINK("https://talan.bank.gov.ua/get-user-certificate/e2LbgEJW9Yc0Yyxc_GYt","Завантажити сертифікат")</f>
        <v>Завантажити сертифікат</v>
      </c>
    </row>
    <row r="17" spans="1:4" x14ac:dyDescent="0.3">
      <c r="A17" t="s">
        <v>35</v>
      </c>
      <c r="B17" t="s">
        <v>5</v>
      </c>
      <c r="C17" t="s">
        <v>36</v>
      </c>
      <c r="D17" t="str">
        <f>HYPERLINK("https://talan.bank.gov.ua/get-user-certificate/e2LbgkcU14Q5onESLqQP","Завантажити сертифікат")</f>
        <v>Завантажити сертифікат</v>
      </c>
    </row>
    <row r="18" spans="1:4" x14ac:dyDescent="0.3">
      <c r="A18" t="s">
        <v>37</v>
      </c>
      <c r="B18" t="s">
        <v>5</v>
      </c>
      <c r="C18" t="s">
        <v>38</v>
      </c>
      <c r="D18" t="str">
        <f>HYPERLINK("https://talan.bank.gov.ua/get-user-certificate/e2LbgFPNNZzRmEZWfqD6","Завантажити сертифікат")</f>
        <v>Завантажити сертифікат</v>
      </c>
    </row>
    <row r="19" spans="1:4" x14ac:dyDescent="0.3">
      <c r="A19" t="s">
        <v>39</v>
      </c>
      <c r="B19" t="s">
        <v>5</v>
      </c>
      <c r="C19" t="s">
        <v>40</v>
      </c>
      <c r="D19" t="str">
        <f>HYPERLINK("https://talan.bank.gov.ua/get-user-certificate/e2Lbg9borNVEses6P7t9","Завантажити сертифікат")</f>
        <v>Завантажити сертифікат</v>
      </c>
    </row>
    <row r="20" spans="1:4" x14ac:dyDescent="0.3">
      <c r="A20" t="s">
        <v>41</v>
      </c>
      <c r="B20" t="s">
        <v>5</v>
      </c>
      <c r="C20" t="s">
        <v>42</v>
      </c>
      <c r="D20" t="str">
        <f>HYPERLINK("https://talan.bank.gov.ua/get-user-certificate/e2Lbgn6xX8diyMbOszss","Завантажити сертифікат")</f>
        <v>Завантажити сертифікат</v>
      </c>
    </row>
    <row r="21" spans="1:4" x14ac:dyDescent="0.3">
      <c r="A21" t="s">
        <v>43</v>
      </c>
      <c r="B21" t="s">
        <v>5</v>
      </c>
      <c r="C21" t="s">
        <v>44</v>
      </c>
      <c r="D21" t="str">
        <f>HYPERLINK("https://talan.bank.gov.ua/get-user-certificate/e2Lbg8ZzH_RPQTsKVGz6","Завантажити сертифікат")</f>
        <v>Завантажити сертифікат</v>
      </c>
    </row>
    <row r="22" spans="1:4" x14ac:dyDescent="0.3">
      <c r="A22" t="s">
        <v>45</v>
      </c>
      <c r="B22" t="s">
        <v>5</v>
      </c>
      <c r="C22" t="s">
        <v>46</v>
      </c>
      <c r="D22" t="str">
        <f>HYPERLINK("https://talan.bank.gov.ua/get-user-certificate/e2LbgQt80cp3koE6xIuL","Завантажити сертифікат")</f>
        <v>Завантажити сертифікат</v>
      </c>
    </row>
    <row r="23" spans="1:4" x14ac:dyDescent="0.3">
      <c r="A23" t="s">
        <v>47</v>
      </c>
      <c r="B23" t="s">
        <v>5</v>
      </c>
      <c r="C23" t="s">
        <v>48</v>
      </c>
      <c r="D23" t="str">
        <f>HYPERLINK("https://talan.bank.gov.ua/get-user-certificate/e2LbgmTKcZePWCwbZdCM","Завантажити сертифікат")</f>
        <v>Завантажити сертифікат</v>
      </c>
    </row>
    <row r="24" spans="1:4" x14ac:dyDescent="0.3">
      <c r="A24" t="s">
        <v>49</v>
      </c>
      <c r="B24" t="s">
        <v>5</v>
      </c>
      <c r="C24" t="s">
        <v>50</v>
      </c>
      <c r="D24" t="str">
        <f>HYPERLINK("https://talan.bank.gov.ua/get-user-certificate/e2Lbg5X7kmubI1-4McBc","Завантажити сертифікат")</f>
        <v>Завантажити сертифікат</v>
      </c>
    </row>
    <row r="25" spans="1:4" x14ac:dyDescent="0.3">
      <c r="A25" t="s">
        <v>51</v>
      </c>
      <c r="B25" t="s">
        <v>5</v>
      </c>
      <c r="C25" t="s">
        <v>52</v>
      </c>
      <c r="D25" t="str">
        <f>HYPERLINK("https://talan.bank.gov.ua/get-user-certificate/e2LbgVEoQ_twPzKj3W_Q","Завантажити сертифікат")</f>
        <v>Завантажити сертифікат</v>
      </c>
    </row>
    <row r="26" spans="1:4" x14ac:dyDescent="0.3">
      <c r="A26" t="s">
        <v>53</v>
      </c>
      <c r="B26" t="s">
        <v>5</v>
      </c>
      <c r="C26" t="s">
        <v>54</v>
      </c>
      <c r="D26" t="str">
        <f>HYPERLINK("https://talan.bank.gov.ua/get-user-certificate/e2LbgE3e8DJKe7QOFuh6","Завантажити сертифікат")</f>
        <v>Завантажити сертифікат</v>
      </c>
    </row>
    <row r="27" spans="1:4" x14ac:dyDescent="0.3">
      <c r="A27" t="s">
        <v>55</v>
      </c>
      <c r="B27" t="s">
        <v>5</v>
      </c>
      <c r="C27" t="s">
        <v>56</v>
      </c>
      <c r="D27" t="str">
        <f>HYPERLINK("https://talan.bank.gov.ua/get-user-certificate/e2LbgHc1b6-sBf4fMLct","Завантажити сертифікат")</f>
        <v>Завантажити сертифікат</v>
      </c>
    </row>
    <row r="28" spans="1:4" x14ac:dyDescent="0.3">
      <c r="A28" t="s">
        <v>57</v>
      </c>
      <c r="B28" t="s">
        <v>5</v>
      </c>
      <c r="C28" t="s">
        <v>58</v>
      </c>
      <c r="D28" t="str">
        <f>HYPERLINK("https://talan.bank.gov.ua/get-user-certificate/e2LbgQbLu2HspnMRBGj4","Завантажити сертифікат")</f>
        <v>Завантажити сертифікат</v>
      </c>
    </row>
    <row r="29" spans="1:4" x14ac:dyDescent="0.3">
      <c r="A29" t="s">
        <v>59</v>
      </c>
      <c r="B29" t="s">
        <v>5</v>
      </c>
      <c r="C29" t="s">
        <v>60</v>
      </c>
      <c r="D29" t="str">
        <f>HYPERLINK("https://talan.bank.gov.ua/get-user-certificate/e2LbgsFoiFzBv-RjBheF","Завантажити сертифікат")</f>
        <v>Завантажити сертифікат</v>
      </c>
    </row>
    <row r="30" spans="1:4" x14ac:dyDescent="0.3">
      <c r="A30" t="s">
        <v>61</v>
      </c>
      <c r="B30" t="s">
        <v>5</v>
      </c>
      <c r="C30" t="s">
        <v>62</v>
      </c>
      <c r="D30" t="str">
        <f>HYPERLINK("https://talan.bank.gov.ua/get-user-certificate/e2Lbgh7p40167RBcKB5g","Завантажити сертифікат")</f>
        <v>Завантажити сертифікат</v>
      </c>
    </row>
    <row r="31" spans="1:4" x14ac:dyDescent="0.3">
      <c r="A31" t="s">
        <v>63</v>
      </c>
      <c r="B31" t="s">
        <v>5</v>
      </c>
      <c r="C31" t="s">
        <v>64</v>
      </c>
      <c r="D31" t="str">
        <f>HYPERLINK("https://talan.bank.gov.ua/get-user-certificate/e2LbgSTtjtZWZyjwk_zA","Завантажити сертифікат")</f>
        <v>Завантажити сертифікат</v>
      </c>
    </row>
    <row r="32" spans="1:4" x14ac:dyDescent="0.3">
      <c r="A32" t="s">
        <v>65</v>
      </c>
      <c r="B32" t="s">
        <v>5</v>
      </c>
      <c r="C32" t="s">
        <v>66</v>
      </c>
      <c r="D32" t="str">
        <f>HYPERLINK("https://talan.bank.gov.ua/get-user-certificate/e2LbgIoWzdQZD1PrpzDa","Завантажити сертифікат")</f>
        <v>Завантажити сертифікат</v>
      </c>
    </row>
    <row r="33" spans="1:4" x14ac:dyDescent="0.3">
      <c r="A33" t="s">
        <v>67</v>
      </c>
      <c r="B33" t="s">
        <v>5</v>
      </c>
      <c r="C33" t="s">
        <v>68</v>
      </c>
      <c r="D33" t="str">
        <f>HYPERLINK("https://talan.bank.gov.ua/get-user-certificate/e2Lbg3HUapaa0JGTsU6p","Завантажити сертифікат")</f>
        <v>Завантажити сертифікат</v>
      </c>
    </row>
    <row r="34" spans="1:4" x14ac:dyDescent="0.3">
      <c r="A34" t="s">
        <v>69</v>
      </c>
      <c r="B34" t="s">
        <v>5</v>
      </c>
      <c r="C34" t="s">
        <v>70</v>
      </c>
      <c r="D34" t="str">
        <f>HYPERLINK("https://talan.bank.gov.ua/get-user-certificate/e2LbgZ7hiClKkKlCMThR","Завантажити сертифікат")</f>
        <v>Завантажити сертифікат</v>
      </c>
    </row>
    <row r="35" spans="1:4" x14ac:dyDescent="0.3">
      <c r="A35" t="s">
        <v>71</v>
      </c>
      <c r="B35" t="s">
        <v>5</v>
      </c>
      <c r="C35" t="s">
        <v>72</v>
      </c>
      <c r="D35" t="str">
        <f>HYPERLINK("https://talan.bank.gov.ua/get-user-certificate/e2Lbg17JNOwfyR2uDROP","Завантажити сертифікат")</f>
        <v>Завантажити сертифікат</v>
      </c>
    </row>
    <row r="36" spans="1:4" x14ac:dyDescent="0.3">
      <c r="A36" t="s">
        <v>73</v>
      </c>
      <c r="B36" t="s">
        <v>5</v>
      </c>
      <c r="C36" t="s">
        <v>74</v>
      </c>
      <c r="D36" t="str">
        <f>HYPERLINK("https://talan.bank.gov.ua/get-user-certificate/e2LbgnFPXp7I2c4Fl6d-","Завантажити сертифікат")</f>
        <v>Завантажити сертифікат</v>
      </c>
    </row>
    <row r="37" spans="1:4" x14ac:dyDescent="0.3">
      <c r="A37" t="s">
        <v>75</v>
      </c>
      <c r="B37" t="s">
        <v>5</v>
      </c>
      <c r="C37" t="s">
        <v>76</v>
      </c>
      <c r="D37" t="str">
        <f>HYPERLINK("https://talan.bank.gov.ua/get-user-certificate/e2Lbga1-Y549xEnZYVwD","Завантажити сертифікат")</f>
        <v>Завантажити сертифікат</v>
      </c>
    </row>
    <row r="38" spans="1:4" x14ac:dyDescent="0.3">
      <c r="A38" t="s">
        <v>77</v>
      </c>
      <c r="B38" t="s">
        <v>5</v>
      </c>
      <c r="C38" t="s">
        <v>78</v>
      </c>
      <c r="D38" t="str">
        <f>HYPERLINK("https://talan.bank.gov.ua/get-user-certificate/e2LbgEG4PumadnxZabf0","Завантажити сертифікат")</f>
        <v>Завантажити сертифікат</v>
      </c>
    </row>
    <row r="39" spans="1:4" x14ac:dyDescent="0.3">
      <c r="A39" t="s">
        <v>79</v>
      </c>
      <c r="B39" t="s">
        <v>5</v>
      </c>
      <c r="C39" t="s">
        <v>80</v>
      </c>
      <c r="D39" t="str">
        <f>HYPERLINK("https://talan.bank.gov.ua/get-user-certificate/e2LbgS-5GQhpXbTLAR47","Завантажити сертифікат")</f>
        <v>Завантажити сертифікат</v>
      </c>
    </row>
    <row r="40" spans="1:4" x14ac:dyDescent="0.3">
      <c r="A40" t="s">
        <v>81</v>
      </c>
      <c r="B40" t="s">
        <v>5</v>
      </c>
      <c r="C40" t="s">
        <v>82</v>
      </c>
      <c r="D40" t="str">
        <f>HYPERLINK("https://talan.bank.gov.ua/get-user-certificate/e2LbgPNQRZQNL0SRPPCM","Завантажити сертифікат")</f>
        <v>Завантажити сертифікат</v>
      </c>
    </row>
    <row r="41" spans="1:4" x14ac:dyDescent="0.3">
      <c r="A41" t="s">
        <v>83</v>
      </c>
      <c r="B41" t="s">
        <v>5</v>
      </c>
      <c r="C41" t="s">
        <v>84</v>
      </c>
      <c r="D41" t="str">
        <f>HYPERLINK("https://talan.bank.gov.ua/get-user-certificate/e2LbgaZ7o6T-b-eIYHdm","Завантажити сертифікат")</f>
        <v>Завантажити сертифікат</v>
      </c>
    </row>
    <row r="42" spans="1:4" x14ac:dyDescent="0.3">
      <c r="A42" t="s">
        <v>85</v>
      </c>
      <c r="B42" t="s">
        <v>5</v>
      </c>
      <c r="C42" t="s">
        <v>86</v>
      </c>
      <c r="D42" t="str">
        <f>HYPERLINK("https://talan.bank.gov.ua/get-user-certificate/e2Lbg4JXOLpUv3OrFi_N","Завантажити сертифікат")</f>
        <v>Завантажити сертифікат</v>
      </c>
    </row>
    <row r="43" spans="1:4" x14ac:dyDescent="0.3">
      <c r="A43" t="s">
        <v>87</v>
      </c>
      <c r="B43" t="s">
        <v>5</v>
      </c>
      <c r="C43" t="s">
        <v>88</v>
      </c>
      <c r="D43" t="str">
        <f>HYPERLINK("https://talan.bank.gov.ua/get-user-certificate/e2LbgOg1JVUNQBuKnROQ","Завантажити сертифікат")</f>
        <v>Завантажити сертифікат</v>
      </c>
    </row>
    <row r="44" spans="1:4" x14ac:dyDescent="0.3">
      <c r="A44" t="s">
        <v>89</v>
      </c>
      <c r="B44" t="s">
        <v>5</v>
      </c>
      <c r="C44" t="s">
        <v>90</v>
      </c>
      <c r="D44" t="str">
        <f>HYPERLINK("https://talan.bank.gov.ua/get-user-certificate/e2LbgDOlx6Del-FJGwe4","Завантажити сертифікат")</f>
        <v>Завантажити сертифікат</v>
      </c>
    </row>
    <row r="45" spans="1:4" x14ac:dyDescent="0.3">
      <c r="A45" t="s">
        <v>91</v>
      </c>
      <c r="B45" t="s">
        <v>5</v>
      </c>
      <c r="C45" t="s">
        <v>92</v>
      </c>
      <c r="D45" t="str">
        <f>HYPERLINK("https://talan.bank.gov.ua/get-user-certificate/e2Lbgo1xZs5DRdlRlHM9","Завантажити сертифікат")</f>
        <v>Завантажити сертифікат</v>
      </c>
    </row>
    <row r="46" spans="1:4" x14ac:dyDescent="0.3">
      <c r="A46" t="s">
        <v>93</v>
      </c>
      <c r="B46" t="s">
        <v>5</v>
      </c>
      <c r="C46" t="s">
        <v>94</v>
      </c>
      <c r="D46" t="str">
        <f>HYPERLINK("https://talan.bank.gov.ua/get-user-certificate/e2LbgX781bh3AQNKxTaN","Завантажити сертифікат")</f>
        <v>Завантажити сертифікат</v>
      </c>
    </row>
    <row r="47" spans="1:4" x14ac:dyDescent="0.3">
      <c r="A47" t="s">
        <v>95</v>
      </c>
      <c r="B47" t="s">
        <v>5</v>
      </c>
      <c r="C47" t="s">
        <v>96</v>
      </c>
      <c r="D47" t="str">
        <f>HYPERLINK("https://talan.bank.gov.ua/get-user-certificate/e2LbgzJmJaVs9zEPQlZ8","Завантажити сертифікат")</f>
        <v>Завантажити сертифікат</v>
      </c>
    </row>
    <row r="48" spans="1:4" x14ac:dyDescent="0.3">
      <c r="A48" t="s">
        <v>97</v>
      </c>
      <c r="B48" t="s">
        <v>5</v>
      </c>
      <c r="C48" t="s">
        <v>98</v>
      </c>
      <c r="D48" t="str">
        <f>HYPERLINK("https://talan.bank.gov.ua/get-user-certificate/e2Lbg9u-PO5ciBL_7-Wz","Завантажити сертифікат")</f>
        <v>Завантажити сертифікат</v>
      </c>
    </row>
    <row r="49" spans="1:4" x14ac:dyDescent="0.3">
      <c r="A49" t="s">
        <v>99</v>
      </c>
      <c r="B49" t="s">
        <v>5</v>
      </c>
      <c r="C49" t="s">
        <v>100</v>
      </c>
      <c r="D49" t="str">
        <f>HYPERLINK("https://talan.bank.gov.ua/get-user-certificate/e2LbgKv5R_f1uP0rxSSf","Завантажити сертифікат")</f>
        <v>Завантажити сертифікат</v>
      </c>
    </row>
    <row r="50" spans="1:4" x14ac:dyDescent="0.3">
      <c r="A50" t="s">
        <v>101</v>
      </c>
      <c r="B50" t="s">
        <v>5</v>
      </c>
      <c r="C50" t="s">
        <v>102</v>
      </c>
      <c r="D50" t="str">
        <f>HYPERLINK("https://talan.bank.gov.ua/get-user-certificate/e2LbgWgRMDBAS6lOL5WF","Завантажити сертифікат")</f>
        <v>Завантажити сертифікат</v>
      </c>
    </row>
    <row r="51" spans="1:4" x14ac:dyDescent="0.3">
      <c r="A51" t="s">
        <v>103</v>
      </c>
      <c r="B51" t="s">
        <v>5</v>
      </c>
      <c r="C51" t="s">
        <v>104</v>
      </c>
      <c r="D51" t="str">
        <f>HYPERLINK("https://talan.bank.gov.ua/get-user-certificate/e2LbgaBXKB5aKCa_-AAL","Завантажити сертифікат")</f>
        <v>Завантажити сертифікат</v>
      </c>
    </row>
    <row r="52" spans="1:4" x14ac:dyDescent="0.3">
      <c r="A52" t="s">
        <v>105</v>
      </c>
      <c r="B52" t="s">
        <v>5</v>
      </c>
      <c r="C52" t="s">
        <v>106</v>
      </c>
      <c r="D52" t="str">
        <f>HYPERLINK("https://talan.bank.gov.ua/get-user-certificate/e2Lbggb0qZ__w4rUV0wP","Завантажити сертифікат")</f>
        <v>Завантажити сертифікат</v>
      </c>
    </row>
    <row r="53" spans="1:4" x14ac:dyDescent="0.3">
      <c r="A53" t="s">
        <v>107</v>
      </c>
      <c r="B53" t="s">
        <v>5</v>
      </c>
      <c r="C53" t="s">
        <v>108</v>
      </c>
      <c r="D53" t="str">
        <f>HYPERLINK("https://talan.bank.gov.ua/get-user-certificate/e2LbgZl2o6xDpZ8OeP75","Завантажити сертифікат")</f>
        <v>Завантажити сертифікат</v>
      </c>
    </row>
    <row r="54" spans="1:4" x14ac:dyDescent="0.3">
      <c r="A54" t="s">
        <v>109</v>
      </c>
      <c r="B54" t="s">
        <v>5</v>
      </c>
      <c r="C54" t="s">
        <v>110</v>
      </c>
      <c r="D54" t="str">
        <f>HYPERLINK("https://talan.bank.gov.ua/get-user-certificate/e2LbgNEMUi4CXjyvKzO6","Завантажити сертифікат")</f>
        <v>Завантажити сертифікат</v>
      </c>
    </row>
    <row r="55" spans="1:4" x14ac:dyDescent="0.3">
      <c r="A55" t="s">
        <v>111</v>
      </c>
      <c r="B55" t="s">
        <v>5</v>
      </c>
      <c r="C55" t="s">
        <v>112</v>
      </c>
      <c r="D55" t="str">
        <f>HYPERLINK("https://talan.bank.gov.ua/get-user-certificate/e2Lbg9Is4VNi34piC1un","Завантажити сертифікат")</f>
        <v>Завантажити сертифікат</v>
      </c>
    </row>
    <row r="56" spans="1:4" x14ac:dyDescent="0.3">
      <c r="A56" t="s">
        <v>113</v>
      </c>
      <c r="B56" t="s">
        <v>5</v>
      </c>
      <c r="C56" t="s">
        <v>114</v>
      </c>
      <c r="D56" t="str">
        <f>HYPERLINK("https://talan.bank.gov.ua/get-user-certificate/e2LbgGXOITvvJoKieAzf","Завантажити сертифікат")</f>
        <v>Завантажити сертифікат</v>
      </c>
    </row>
    <row r="57" spans="1:4" x14ac:dyDescent="0.3">
      <c r="A57" t="s">
        <v>115</v>
      </c>
      <c r="B57" t="s">
        <v>5</v>
      </c>
      <c r="C57" t="s">
        <v>116</v>
      </c>
      <c r="D57" t="str">
        <f>HYPERLINK("https://talan.bank.gov.ua/get-user-certificate/e2LbgPY8EUf985OkSNAK","Завантажити сертифікат")</f>
        <v>Завантажити сертифікат</v>
      </c>
    </row>
    <row r="58" spans="1:4" x14ac:dyDescent="0.3">
      <c r="A58" t="s">
        <v>117</v>
      </c>
      <c r="B58" t="s">
        <v>5</v>
      </c>
      <c r="C58" t="s">
        <v>118</v>
      </c>
      <c r="D58" t="str">
        <f>HYPERLINK("https://talan.bank.gov.ua/get-user-certificate/e2LbgLhgAuNBcnsKsS6K","Завантажити сертифікат")</f>
        <v>Завантажити сертифікат</v>
      </c>
    </row>
    <row r="59" spans="1:4" x14ac:dyDescent="0.3">
      <c r="A59" t="s">
        <v>119</v>
      </c>
      <c r="B59" t="s">
        <v>5</v>
      </c>
      <c r="C59" t="s">
        <v>120</v>
      </c>
      <c r="D59" t="str">
        <f>HYPERLINK("https://talan.bank.gov.ua/get-user-certificate/e2LbgBOWRg8q3WPRLM-7","Завантажити сертифікат")</f>
        <v>Завантажити сертифікат</v>
      </c>
    </row>
    <row r="60" spans="1:4" x14ac:dyDescent="0.3">
      <c r="A60" t="s">
        <v>121</v>
      </c>
      <c r="B60" t="s">
        <v>5</v>
      </c>
      <c r="C60" t="s">
        <v>122</v>
      </c>
      <c r="D60" t="str">
        <f>HYPERLINK("https://talan.bank.gov.ua/get-user-certificate/e2LbgHj1lzWK25DuBe73","Завантажити сертифікат")</f>
        <v>Завантажити сертифікат</v>
      </c>
    </row>
    <row r="61" spans="1:4" x14ac:dyDescent="0.3">
      <c r="A61" t="s">
        <v>123</v>
      </c>
      <c r="B61" t="s">
        <v>5</v>
      </c>
      <c r="C61" t="s">
        <v>124</v>
      </c>
      <c r="D61" t="str">
        <f>HYPERLINK("https://talan.bank.gov.ua/get-user-certificate/e2Lbg65FuPIdSUD4PMCv","Завантажити сертифікат")</f>
        <v>Завантажити сертифікат</v>
      </c>
    </row>
    <row r="62" spans="1:4" x14ac:dyDescent="0.3">
      <c r="A62" t="s">
        <v>125</v>
      </c>
      <c r="B62" t="s">
        <v>5</v>
      </c>
      <c r="C62" t="s">
        <v>126</v>
      </c>
      <c r="D62" t="str">
        <f>HYPERLINK("https://talan.bank.gov.ua/get-user-certificate/e2LbggyiM_RfX75tWO96","Завантажити сертифікат")</f>
        <v>Завантажити сертифікат</v>
      </c>
    </row>
    <row r="63" spans="1:4" x14ac:dyDescent="0.3">
      <c r="A63" t="s">
        <v>127</v>
      </c>
      <c r="B63" t="s">
        <v>5</v>
      </c>
      <c r="C63" t="s">
        <v>128</v>
      </c>
      <c r="D63" t="str">
        <f>HYPERLINK("https://talan.bank.gov.ua/get-user-certificate/e2LbgUaYF-L94b8BZi0Q","Завантажити сертифікат")</f>
        <v>Завантажити сертифікат</v>
      </c>
    </row>
    <row r="64" spans="1:4" x14ac:dyDescent="0.3">
      <c r="A64" t="s">
        <v>129</v>
      </c>
      <c r="B64" t="s">
        <v>5</v>
      </c>
      <c r="C64" t="s">
        <v>130</v>
      </c>
      <c r="D64" t="str">
        <f>HYPERLINK("https://talan.bank.gov.ua/get-user-certificate/e2LbgX2GByOzizW0ZvgH","Завантажити сертифікат")</f>
        <v>Завантажити сертифікат</v>
      </c>
    </row>
    <row r="65" spans="1:4" x14ac:dyDescent="0.3">
      <c r="A65" t="s">
        <v>131</v>
      </c>
      <c r="B65" t="s">
        <v>5</v>
      </c>
      <c r="C65" t="s">
        <v>132</v>
      </c>
      <c r="D65" t="str">
        <f>HYPERLINK("https://talan.bank.gov.ua/get-user-certificate/e2LbgEykm-lT_4G4IQc5","Завантажити сертифікат")</f>
        <v>Завантажити сертифікат</v>
      </c>
    </row>
    <row r="66" spans="1:4" x14ac:dyDescent="0.3">
      <c r="A66" t="s">
        <v>133</v>
      </c>
      <c r="B66" t="s">
        <v>5</v>
      </c>
      <c r="C66" t="s">
        <v>134</v>
      </c>
      <c r="D66" t="str">
        <f>HYPERLINK("https://talan.bank.gov.ua/get-user-certificate/e2Lbgsw7xAeDvmmmtXxr","Завантажити сертифікат")</f>
        <v>Завантажити сертифікат</v>
      </c>
    </row>
    <row r="67" spans="1:4" x14ac:dyDescent="0.3">
      <c r="A67" t="s">
        <v>135</v>
      </c>
      <c r="B67" t="s">
        <v>5</v>
      </c>
      <c r="C67" t="s">
        <v>136</v>
      </c>
      <c r="D67" t="str">
        <f>HYPERLINK("https://talan.bank.gov.ua/get-user-certificate/e2LbgRPMAmKg_8FQDKUk","Завантажити сертифікат")</f>
        <v>Завантажити сертифікат</v>
      </c>
    </row>
    <row r="68" spans="1:4" x14ac:dyDescent="0.3">
      <c r="A68" t="s">
        <v>137</v>
      </c>
      <c r="B68" t="s">
        <v>5</v>
      </c>
      <c r="C68" t="s">
        <v>138</v>
      </c>
      <c r="D68" t="str">
        <f>HYPERLINK("https://talan.bank.gov.ua/get-user-certificate/e2LbgLMMHe4_O8DRj1hY","Завантажити сертифікат")</f>
        <v>Завантажити сертифікат</v>
      </c>
    </row>
    <row r="69" spans="1:4" x14ac:dyDescent="0.3">
      <c r="A69" t="s">
        <v>139</v>
      </c>
      <c r="B69" t="s">
        <v>5</v>
      </c>
      <c r="C69" t="s">
        <v>140</v>
      </c>
      <c r="D69" t="str">
        <f>HYPERLINK("https://talan.bank.gov.ua/get-user-certificate/e2Lbgq4v81RaRY3E2cyR","Завантажити сертифікат")</f>
        <v>Завантажити сертифікат</v>
      </c>
    </row>
    <row r="70" spans="1:4" x14ac:dyDescent="0.3">
      <c r="A70" t="s">
        <v>141</v>
      </c>
      <c r="B70" t="s">
        <v>5</v>
      </c>
      <c r="C70" t="s">
        <v>142</v>
      </c>
      <c r="D70" t="str">
        <f>HYPERLINK("https://talan.bank.gov.ua/get-user-certificate/e2LbgEGl1I0b8WE78KjE","Завантажити сертифікат")</f>
        <v>Завантажити сертифікат</v>
      </c>
    </row>
    <row r="71" spans="1:4" x14ac:dyDescent="0.3">
      <c r="A71" t="s">
        <v>143</v>
      </c>
      <c r="B71" t="s">
        <v>5</v>
      </c>
      <c r="C71" t="s">
        <v>144</v>
      </c>
      <c r="D71" t="str">
        <f>HYPERLINK("https://talan.bank.gov.ua/get-user-certificate/e2LbgH2ja9jYp95tBjfa","Завантажити сертифікат")</f>
        <v>Завантажити сертифікат</v>
      </c>
    </row>
    <row r="72" spans="1:4" x14ac:dyDescent="0.3">
      <c r="A72" t="s">
        <v>145</v>
      </c>
      <c r="B72" t="s">
        <v>5</v>
      </c>
      <c r="C72" t="s">
        <v>146</v>
      </c>
      <c r="D72" t="str">
        <f>HYPERLINK("https://talan.bank.gov.ua/get-user-certificate/e2LbgzU3ytN6qAAWlPcB","Завантажити сертифікат")</f>
        <v>Завантажити сертифікат</v>
      </c>
    </row>
    <row r="73" spans="1:4" x14ac:dyDescent="0.3">
      <c r="A73" t="s">
        <v>147</v>
      </c>
      <c r="B73" t="s">
        <v>5</v>
      </c>
      <c r="C73" t="s">
        <v>148</v>
      </c>
      <c r="D73" t="str">
        <f>HYPERLINK("https://talan.bank.gov.ua/get-user-certificate/e2Lbg5o37bmeWpgg4a-H","Завантажити сертифікат")</f>
        <v>Завантажити сертифікат</v>
      </c>
    </row>
    <row r="74" spans="1:4" x14ac:dyDescent="0.3">
      <c r="A74" t="s">
        <v>149</v>
      </c>
      <c r="B74" t="s">
        <v>5</v>
      </c>
      <c r="C74" t="s">
        <v>150</v>
      </c>
      <c r="D74" t="str">
        <f>HYPERLINK("https://talan.bank.gov.ua/get-user-certificate/e2Lbg_suaDx4jWKf4d1B","Завантажити сертифікат")</f>
        <v>Завантажити сертифікат</v>
      </c>
    </row>
    <row r="75" spans="1:4" x14ac:dyDescent="0.3">
      <c r="A75" t="s">
        <v>151</v>
      </c>
      <c r="B75" t="s">
        <v>5</v>
      </c>
      <c r="C75" t="s">
        <v>152</v>
      </c>
      <c r="D75" t="str">
        <f>HYPERLINK("https://talan.bank.gov.ua/get-user-certificate/e2Lbg48b7IC0jdyLIUqe","Завантажити сертифікат")</f>
        <v>Завантажити сертифікат</v>
      </c>
    </row>
    <row r="76" spans="1:4" x14ac:dyDescent="0.3">
      <c r="A76" t="s">
        <v>153</v>
      </c>
      <c r="B76" t="s">
        <v>5</v>
      </c>
      <c r="C76" t="s">
        <v>154</v>
      </c>
      <c r="D76" t="str">
        <f>HYPERLINK("https://talan.bank.gov.ua/get-user-certificate/e2Lbgk3I2p_0qiW1ZorG","Завантажити сертифікат")</f>
        <v>Завантажити сертифікат</v>
      </c>
    </row>
    <row r="77" spans="1:4" x14ac:dyDescent="0.3">
      <c r="A77" t="s">
        <v>155</v>
      </c>
      <c r="B77" t="s">
        <v>5</v>
      </c>
      <c r="C77" t="s">
        <v>156</v>
      </c>
      <c r="D77" t="str">
        <f>HYPERLINK("https://talan.bank.gov.ua/get-user-certificate/e2Lbg5am9GOB4LXWHyWN","Завантажити сертифікат")</f>
        <v>Завантажити сертифікат</v>
      </c>
    </row>
    <row r="78" spans="1:4" x14ac:dyDescent="0.3">
      <c r="A78" t="s">
        <v>157</v>
      </c>
      <c r="B78" t="s">
        <v>5</v>
      </c>
      <c r="C78" t="s">
        <v>158</v>
      </c>
      <c r="D78" t="str">
        <f>HYPERLINK("https://talan.bank.gov.ua/get-user-certificate/e2LbgQswexV3-H_GpNzP","Завантажити сертифікат")</f>
        <v>Завантажити сертифікат</v>
      </c>
    </row>
    <row r="79" spans="1:4" x14ac:dyDescent="0.3">
      <c r="A79" t="s">
        <v>159</v>
      </c>
      <c r="B79" t="s">
        <v>5</v>
      </c>
      <c r="C79" t="s">
        <v>160</v>
      </c>
      <c r="D79" t="str">
        <f>HYPERLINK("https://talan.bank.gov.ua/get-user-certificate/e2Lbg3o-eXRswbjOBFDx","Завантажити сертифікат")</f>
        <v>Завантажити сертифікат</v>
      </c>
    </row>
    <row r="80" spans="1:4" x14ac:dyDescent="0.3">
      <c r="A80" t="s">
        <v>161</v>
      </c>
      <c r="B80" t="s">
        <v>5</v>
      </c>
      <c r="C80" t="s">
        <v>162</v>
      </c>
      <c r="D80" t="str">
        <f>HYPERLINK("https://talan.bank.gov.ua/get-user-certificate/e2LbgRbjjy3YB0X88Qj_","Завантажити сертифікат")</f>
        <v>Завантажити сертифікат</v>
      </c>
    </row>
    <row r="81" spans="1:4" x14ac:dyDescent="0.3">
      <c r="A81" t="s">
        <v>163</v>
      </c>
      <c r="B81" t="s">
        <v>5</v>
      </c>
      <c r="C81" t="s">
        <v>164</v>
      </c>
      <c r="D81" t="str">
        <f>HYPERLINK("https://talan.bank.gov.ua/get-user-certificate/e2LbgoeBsF87EllemBd6","Завантажити сертифікат")</f>
        <v>Завантажити сертифікат</v>
      </c>
    </row>
    <row r="82" spans="1:4" x14ac:dyDescent="0.3">
      <c r="A82" t="s">
        <v>165</v>
      </c>
      <c r="B82" t="s">
        <v>5</v>
      </c>
      <c r="C82" t="s">
        <v>166</v>
      </c>
      <c r="D82" t="str">
        <f>HYPERLINK("https://talan.bank.gov.ua/get-user-certificate/e2LbguOKbC0XNWg4Upjn","Завантажити сертифікат")</f>
        <v>Завантажити сертифікат</v>
      </c>
    </row>
    <row r="83" spans="1:4" x14ac:dyDescent="0.3">
      <c r="A83" t="s">
        <v>167</v>
      </c>
      <c r="B83" t="s">
        <v>5</v>
      </c>
      <c r="C83" t="s">
        <v>168</v>
      </c>
      <c r="D83" t="str">
        <f>HYPERLINK("https://talan.bank.gov.ua/get-user-certificate/e2LbgxxTGqTXXwRSTh50","Завантажити сертифікат")</f>
        <v>Завантажити сертифікат</v>
      </c>
    </row>
    <row r="84" spans="1:4" x14ac:dyDescent="0.3">
      <c r="A84" t="s">
        <v>169</v>
      </c>
      <c r="B84" t="s">
        <v>5</v>
      </c>
      <c r="C84" t="s">
        <v>170</v>
      </c>
      <c r="D84" t="str">
        <f>HYPERLINK("https://talan.bank.gov.ua/get-user-certificate/e2Lbg2BkWHVteILICqjY","Завантажити сертифікат")</f>
        <v>Завантажити сертифікат</v>
      </c>
    </row>
    <row r="85" spans="1:4" x14ac:dyDescent="0.3">
      <c r="A85" t="s">
        <v>171</v>
      </c>
      <c r="B85" t="s">
        <v>5</v>
      </c>
      <c r="C85" t="s">
        <v>172</v>
      </c>
      <c r="D85" t="str">
        <f>HYPERLINK("https://talan.bank.gov.ua/get-user-certificate/e2LbgR52wo1FLUypzdx6","Завантажити сертифікат")</f>
        <v>Завантажити сертифікат</v>
      </c>
    </row>
    <row r="86" spans="1:4" x14ac:dyDescent="0.3">
      <c r="A86" t="s">
        <v>173</v>
      </c>
      <c r="B86" t="s">
        <v>5</v>
      </c>
      <c r="C86" t="s">
        <v>174</v>
      </c>
      <c r="D86" t="str">
        <f>HYPERLINK("https://talan.bank.gov.ua/get-user-certificate/e2Lbg8xdFs5r5fGkamsh","Завантажити сертифікат")</f>
        <v>Завантажити сертифікат</v>
      </c>
    </row>
    <row r="87" spans="1:4" x14ac:dyDescent="0.3">
      <c r="A87" t="s">
        <v>175</v>
      </c>
      <c r="B87" t="s">
        <v>5</v>
      </c>
      <c r="C87" t="s">
        <v>176</v>
      </c>
      <c r="D87" t="str">
        <f>HYPERLINK("https://talan.bank.gov.ua/get-user-certificate/e2LbgYA7np7hTQnyrdUc","Завантажити сертифікат")</f>
        <v>Завантажити сертифікат</v>
      </c>
    </row>
    <row r="88" spans="1:4" x14ac:dyDescent="0.3">
      <c r="A88" t="s">
        <v>177</v>
      </c>
      <c r="B88" t="s">
        <v>5</v>
      </c>
      <c r="C88" t="s">
        <v>178</v>
      </c>
      <c r="D88" t="str">
        <f>HYPERLINK("https://talan.bank.gov.ua/get-user-certificate/e2LbgvQvqCtNWRsJ4vKO","Завантажити сертифікат")</f>
        <v>Завантажити сертифікат</v>
      </c>
    </row>
    <row r="89" spans="1:4" x14ac:dyDescent="0.3">
      <c r="A89" t="s">
        <v>179</v>
      </c>
      <c r="B89" t="s">
        <v>5</v>
      </c>
      <c r="C89" t="s">
        <v>180</v>
      </c>
      <c r="D89" t="str">
        <f>HYPERLINK("https://talan.bank.gov.ua/get-user-certificate/e2Lbgkg_YaAAIa5gtgmV","Завантажити сертифікат")</f>
        <v>Завантажити сертифікат</v>
      </c>
    </row>
    <row r="90" spans="1:4" x14ac:dyDescent="0.3">
      <c r="A90" t="s">
        <v>181</v>
      </c>
      <c r="B90" t="s">
        <v>5</v>
      </c>
      <c r="C90" t="s">
        <v>182</v>
      </c>
      <c r="D90" t="str">
        <f>HYPERLINK("https://talan.bank.gov.ua/get-user-certificate/e2LbgUXqE-KW46wDL9mG","Завантажити сертифікат")</f>
        <v>Завантажити сертифікат</v>
      </c>
    </row>
    <row r="91" spans="1:4" x14ac:dyDescent="0.3">
      <c r="A91" t="s">
        <v>183</v>
      </c>
      <c r="B91" t="s">
        <v>5</v>
      </c>
      <c r="C91" t="s">
        <v>184</v>
      </c>
      <c r="D91" t="str">
        <f>HYPERLINK("https://talan.bank.gov.ua/get-user-certificate/e2Lbg2wsE6sYo-ArnO_J","Завантажити сертифікат")</f>
        <v>Завантажити сертифікат</v>
      </c>
    </row>
    <row r="92" spans="1:4" x14ac:dyDescent="0.3">
      <c r="A92" t="s">
        <v>185</v>
      </c>
      <c r="B92" t="s">
        <v>5</v>
      </c>
      <c r="C92" t="s">
        <v>186</v>
      </c>
      <c r="D92" t="str">
        <f>HYPERLINK("https://talan.bank.gov.ua/get-user-certificate/e2Lbg9okx1KUNkRqMQvM","Завантажити сертифікат")</f>
        <v>Завантажити сертифікат</v>
      </c>
    </row>
    <row r="93" spans="1:4" x14ac:dyDescent="0.3">
      <c r="A93" t="s">
        <v>187</v>
      </c>
      <c r="B93" t="s">
        <v>5</v>
      </c>
      <c r="C93" t="s">
        <v>188</v>
      </c>
      <c r="D93" t="str">
        <f>HYPERLINK("https://talan.bank.gov.ua/get-user-certificate/e2LbglAHpIz8CAzTbJ45","Завантажити сертифікат")</f>
        <v>Завантажити сертифікат</v>
      </c>
    </row>
    <row r="94" spans="1:4" x14ac:dyDescent="0.3">
      <c r="A94" t="s">
        <v>189</v>
      </c>
      <c r="B94" t="s">
        <v>5</v>
      </c>
      <c r="C94" t="s">
        <v>190</v>
      </c>
      <c r="D94" t="str">
        <f>HYPERLINK("https://talan.bank.gov.ua/get-user-certificate/e2Lbgy8fQnY-pD15BAgH","Завантажити сертифікат")</f>
        <v>Завантажити сертифікат</v>
      </c>
    </row>
    <row r="95" spans="1:4" x14ac:dyDescent="0.3">
      <c r="A95" t="s">
        <v>191</v>
      </c>
      <c r="B95" t="s">
        <v>5</v>
      </c>
      <c r="C95" t="s">
        <v>192</v>
      </c>
      <c r="D95" t="str">
        <f>HYPERLINK("https://talan.bank.gov.ua/get-user-certificate/e2LbgwHU_tT7GHZ6WUw5","Завантажити сертифікат")</f>
        <v>Завантажити сертифікат</v>
      </c>
    </row>
    <row r="96" spans="1:4" x14ac:dyDescent="0.3">
      <c r="A96" t="s">
        <v>193</v>
      </c>
      <c r="B96" t="s">
        <v>5</v>
      </c>
      <c r="C96" t="s">
        <v>194</v>
      </c>
      <c r="D96" t="str">
        <f>HYPERLINK("https://talan.bank.gov.ua/get-user-certificate/e2Lbgq4W3E6TO0QuCXRc","Завантажити сертифікат")</f>
        <v>Завантажити сертифікат</v>
      </c>
    </row>
    <row r="97" spans="1:4" x14ac:dyDescent="0.3">
      <c r="A97" t="s">
        <v>195</v>
      </c>
      <c r="B97" t="s">
        <v>5</v>
      </c>
      <c r="C97" t="s">
        <v>196</v>
      </c>
      <c r="D97" t="str">
        <f>HYPERLINK("https://talan.bank.gov.ua/get-user-certificate/e2LbgEsaKZi_qfAsmTcm","Завантажити сертифікат")</f>
        <v>Завантажити сертифікат</v>
      </c>
    </row>
    <row r="98" spans="1:4" x14ac:dyDescent="0.3">
      <c r="A98" t="s">
        <v>197</v>
      </c>
      <c r="B98" t="s">
        <v>5</v>
      </c>
      <c r="C98" t="s">
        <v>198</v>
      </c>
      <c r="D98" t="str">
        <f>HYPERLINK("https://talan.bank.gov.ua/get-user-certificate/e2Lbgqs580V2QZuNipir","Завантажити сертифікат")</f>
        <v>Завантажити сертифікат</v>
      </c>
    </row>
    <row r="99" spans="1:4" x14ac:dyDescent="0.3">
      <c r="A99" t="s">
        <v>199</v>
      </c>
      <c r="B99" t="s">
        <v>5</v>
      </c>
      <c r="C99" t="s">
        <v>200</v>
      </c>
      <c r="D99" t="str">
        <f>HYPERLINK("https://talan.bank.gov.ua/get-user-certificate/e2LbgnvAJ8RvJNNsqVUg","Завантажити сертифікат")</f>
        <v>Завантажити сертифікат</v>
      </c>
    </row>
    <row r="100" spans="1:4" x14ac:dyDescent="0.3">
      <c r="A100" t="s">
        <v>201</v>
      </c>
      <c r="B100" t="s">
        <v>5</v>
      </c>
      <c r="C100" t="s">
        <v>202</v>
      </c>
      <c r="D100" t="str">
        <f>HYPERLINK("https://talan.bank.gov.ua/get-user-certificate/e2Lbggo7qeithM_0X1cq","Завантажити сертифікат")</f>
        <v>Завантажити сертифікат</v>
      </c>
    </row>
    <row r="101" spans="1:4" x14ac:dyDescent="0.3">
      <c r="A101" t="s">
        <v>203</v>
      </c>
      <c r="B101" t="s">
        <v>5</v>
      </c>
      <c r="C101" t="s">
        <v>204</v>
      </c>
      <c r="D101" t="str">
        <f>HYPERLINK("https://talan.bank.gov.ua/get-user-certificate/e2LbgW4IQI1ofbCL2hFt","Завантажити сертифікат")</f>
        <v>Завантажити сертифікат</v>
      </c>
    </row>
    <row r="102" spans="1:4" x14ac:dyDescent="0.3">
      <c r="A102" t="s">
        <v>205</v>
      </c>
      <c r="B102" t="s">
        <v>5</v>
      </c>
      <c r="C102" t="s">
        <v>206</v>
      </c>
      <c r="D102" t="str">
        <f>HYPERLINK("https://talan.bank.gov.ua/get-user-certificate/e2Lbg3yOdQ7DO08w3Prn","Завантажити сертифікат")</f>
        <v>Завантажити сертифікат</v>
      </c>
    </row>
    <row r="103" spans="1:4" x14ac:dyDescent="0.3">
      <c r="A103" t="s">
        <v>207</v>
      </c>
      <c r="B103" t="s">
        <v>5</v>
      </c>
      <c r="C103" t="s">
        <v>208</v>
      </c>
      <c r="D103" t="str">
        <f>HYPERLINK("https://talan.bank.gov.ua/get-user-certificate/e2LbggoG_BeOdJT23Nj7","Завантажити сертифікат")</f>
        <v>Завантажити сертифікат</v>
      </c>
    </row>
    <row r="104" spans="1:4" x14ac:dyDescent="0.3">
      <c r="A104" t="s">
        <v>209</v>
      </c>
      <c r="B104" t="s">
        <v>5</v>
      </c>
      <c r="C104" t="s">
        <v>210</v>
      </c>
      <c r="D104" t="str">
        <f>HYPERLINK("https://talan.bank.gov.ua/get-user-certificate/e2LbghxCpFBH--nyBB4p","Завантажити сертифікат")</f>
        <v>Завантажити сертифікат</v>
      </c>
    </row>
    <row r="105" spans="1:4" x14ac:dyDescent="0.3">
      <c r="A105" t="s">
        <v>211</v>
      </c>
      <c r="B105" t="s">
        <v>5</v>
      </c>
      <c r="C105" t="s">
        <v>212</v>
      </c>
      <c r="D105" t="str">
        <f>HYPERLINK("https://talan.bank.gov.ua/get-user-certificate/e2LbgnWzqHGGN176X2k_","Завантажити сертифікат")</f>
        <v>Завантажити сертифікат</v>
      </c>
    </row>
    <row r="106" spans="1:4" x14ac:dyDescent="0.3">
      <c r="A106" t="s">
        <v>213</v>
      </c>
      <c r="B106" t="s">
        <v>5</v>
      </c>
      <c r="C106" t="s">
        <v>214</v>
      </c>
      <c r="D106" t="str">
        <f>HYPERLINK("https://talan.bank.gov.ua/get-user-certificate/e2LbgQKpHecnHpX0rNw-","Завантажити сертифікат")</f>
        <v>Завантажити сертифікат</v>
      </c>
    </row>
    <row r="107" spans="1:4" x14ac:dyDescent="0.3">
      <c r="A107" t="s">
        <v>215</v>
      </c>
      <c r="B107" t="s">
        <v>5</v>
      </c>
      <c r="C107" t="s">
        <v>216</v>
      </c>
      <c r="D107" t="str">
        <f>HYPERLINK("https://talan.bank.gov.ua/get-user-certificate/e2Lbg_k5u7KCOWxCBIo2","Завантажити сертифікат")</f>
        <v>Завантажити сертифікат</v>
      </c>
    </row>
    <row r="108" spans="1:4" x14ac:dyDescent="0.3">
      <c r="A108" t="s">
        <v>217</v>
      </c>
      <c r="B108" t="s">
        <v>5</v>
      </c>
      <c r="C108" t="s">
        <v>218</v>
      </c>
      <c r="D108" t="str">
        <f>HYPERLINK("https://talan.bank.gov.ua/get-user-certificate/e2LbgquX5uJiLBzacr2x","Завантажити сертифікат")</f>
        <v>Завантажити сертифікат</v>
      </c>
    </row>
    <row r="109" spans="1:4" x14ac:dyDescent="0.3">
      <c r="A109" t="s">
        <v>219</v>
      </c>
      <c r="B109" t="s">
        <v>5</v>
      </c>
      <c r="C109" t="s">
        <v>220</v>
      </c>
      <c r="D109" t="str">
        <f>HYPERLINK("https://talan.bank.gov.ua/get-user-certificate/e2LbgnViAm1wQJRarOMe","Завантажити сертифікат")</f>
        <v>Завантажити сертифікат</v>
      </c>
    </row>
    <row r="110" spans="1:4" x14ac:dyDescent="0.3">
      <c r="A110" t="s">
        <v>221</v>
      </c>
      <c r="B110" t="s">
        <v>5</v>
      </c>
      <c r="C110" t="s">
        <v>222</v>
      </c>
      <c r="D110" t="str">
        <f>HYPERLINK("https://talan.bank.gov.ua/get-user-certificate/e2LbgqM0UIRn6CMmp93T","Завантажити сертифікат")</f>
        <v>Завантажити сертифікат</v>
      </c>
    </row>
    <row r="111" spans="1:4" x14ac:dyDescent="0.3">
      <c r="A111" t="s">
        <v>223</v>
      </c>
      <c r="B111" t="s">
        <v>5</v>
      </c>
      <c r="C111" t="s">
        <v>224</v>
      </c>
      <c r="D111" t="str">
        <f>HYPERLINK("https://talan.bank.gov.ua/get-user-certificate/e2Lbg1gyZQluAtuLiBVw","Завантажити сертифікат")</f>
        <v>Завантажити сертифікат</v>
      </c>
    </row>
    <row r="112" spans="1:4" x14ac:dyDescent="0.3">
      <c r="A112" t="s">
        <v>225</v>
      </c>
      <c r="B112" t="s">
        <v>5</v>
      </c>
      <c r="C112" t="s">
        <v>226</v>
      </c>
      <c r="D112" t="str">
        <f>HYPERLINK("https://talan.bank.gov.ua/get-user-certificate/e2Lbg2KVv2fH3NqwM_nr","Завантажити сертифікат")</f>
        <v>Завантажити сертифікат</v>
      </c>
    </row>
    <row r="113" spans="1:4" x14ac:dyDescent="0.3">
      <c r="A113" t="s">
        <v>227</v>
      </c>
      <c r="B113" t="s">
        <v>5</v>
      </c>
      <c r="C113" t="s">
        <v>228</v>
      </c>
      <c r="D113" t="str">
        <f>HYPERLINK("https://talan.bank.gov.ua/get-user-certificate/e2LbgjPaq56YswWraqwQ","Завантажити сертифікат")</f>
        <v>Завантажити сертифікат</v>
      </c>
    </row>
    <row r="114" spans="1:4" x14ac:dyDescent="0.3">
      <c r="A114" t="s">
        <v>229</v>
      </c>
      <c r="B114" t="s">
        <v>5</v>
      </c>
      <c r="C114" t="s">
        <v>230</v>
      </c>
      <c r="D114" t="str">
        <f>HYPERLINK("https://talan.bank.gov.ua/get-user-certificate/e2LbgojxSFAsH-0JW5bB","Завантажити сертифікат")</f>
        <v>Завантажити сертифікат</v>
      </c>
    </row>
    <row r="115" spans="1:4" x14ac:dyDescent="0.3">
      <c r="A115" t="s">
        <v>231</v>
      </c>
      <c r="B115" t="s">
        <v>5</v>
      </c>
      <c r="C115" t="s">
        <v>232</v>
      </c>
      <c r="D115" t="str">
        <f>HYPERLINK("https://talan.bank.gov.ua/get-user-certificate/e2Lbgtq6uYNAjJwxtcCx","Завантажити сертифікат")</f>
        <v>Завантажити сертифікат</v>
      </c>
    </row>
    <row r="116" spans="1:4" x14ac:dyDescent="0.3">
      <c r="A116" t="s">
        <v>233</v>
      </c>
      <c r="B116" t="s">
        <v>5</v>
      </c>
      <c r="C116" t="s">
        <v>234</v>
      </c>
      <c r="D116" t="str">
        <f>HYPERLINK("https://talan.bank.gov.ua/get-user-certificate/e2LbgQ3WTkphvoRBGYK-","Завантажити сертифікат")</f>
        <v>Завантажити сертифікат</v>
      </c>
    </row>
    <row r="117" spans="1:4" x14ac:dyDescent="0.3">
      <c r="A117" t="s">
        <v>235</v>
      </c>
      <c r="B117" t="s">
        <v>5</v>
      </c>
      <c r="C117" t="s">
        <v>236</v>
      </c>
      <c r="D117" t="str">
        <f>HYPERLINK("https://talan.bank.gov.ua/get-user-certificate/e2LbgtD6OS3sIEb2IJmX","Завантажити сертифікат")</f>
        <v>Завантажити сертифікат</v>
      </c>
    </row>
    <row r="118" spans="1:4" x14ac:dyDescent="0.3">
      <c r="A118" t="s">
        <v>237</v>
      </c>
      <c r="B118" t="s">
        <v>5</v>
      </c>
      <c r="C118" t="s">
        <v>238</v>
      </c>
      <c r="D118" t="str">
        <f>HYPERLINK("https://talan.bank.gov.ua/get-user-certificate/e2Lbgs2pq0MyWfSFzmTJ","Завантажити сертифікат")</f>
        <v>Завантажити сертифікат</v>
      </c>
    </row>
    <row r="119" spans="1:4" x14ac:dyDescent="0.3">
      <c r="A119" t="s">
        <v>239</v>
      </c>
      <c r="B119" t="s">
        <v>5</v>
      </c>
      <c r="C119" t="s">
        <v>240</v>
      </c>
      <c r="D119" t="str">
        <f>HYPERLINK("https://talan.bank.gov.ua/get-user-certificate/e2LbgT880J4Ql33Oq16r","Завантажити сертифікат")</f>
        <v>Завантажити сертифікат</v>
      </c>
    </row>
    <row r="120" spans="1:4" x14ac:dyDescent="0.3">
      <c r="A120" t="s">
        <v>241</v>
      </c>
      <c r="B120" t="s">
        <v>5</v>
      </c>
      <c r="C120" t="s">
        <v>242</v>
      </c>
      <c r="D120" t="str">
        <f>HYPERLINK("https://talan.bank.gov.ua/get-user-certificate/e2LbgRfi3ECMAwRDY6lk","Завантажити сертифікат")</f>
        <v>Завантажити сертифікат</v>
      </c>
    </row>
    <row r="121" spans="1:4" x14ac:dyDescent="0.3">
      <c r="A121" t="s">
        <v>243</v>
      </c>
      <c r="B121" t="s">
        <v>5</v>
      </c>
      <c r="C121" t="s">
        <v>244</v>
      </c>
      <c r="D121" t="str">
        <f>HYPERLINK("https://talan.bank.gov.ua/get-user-certificate/e2Lbg9xWQtxeOgnpf2r1","Завантажити сертифікат")</f>
        <v>Завантажити сертифікат</v>
      </c>
    </row>
    <row r="122" spans="1:4" x14ac:dyDescent="0.3">
      <c r="A122" t="s">
        <v>245</v>
      </c>
      <c r="B122" t="s">
        <v>5</v>
      </c>
      <c r="C122" t="s">
        <v>246</v>
      </c>
      <c r="D122" t="str">
        <f>HYPERLINK("https://talan.bank.gov.ua/get-user-certificate/e2LbgAlSUeSzy9R3Oxeu","Завантажити сертифікат")</f>
        <v>Завантажити сертифікат</v>
      </c>
    </row>
    <row r="123" spans="1:4" x14ac:dyDescent="0.3">
      <c r="A123" t="s">
        <v>247</v>
      </c>
      <c r="B123" t="s">
        <v>5</v>
      </c>
      <c r="C123" t="s">
        <v>248</v>
      </c>
      <c r="D123" t="str">
        <f>HYPERLINK("https://talan.bank.gov.ua/get-user-certificate/e2LbgmQ1xGU4MdIIeMyi","Завантажити сертифікат")</f>
        <v>Завантажити сертифікат</v>
      </c>
    </row>
    <row r="124" spans="1:4" x14ac:dyDescent="0.3">
      <c r="A124" t="s">
        <v>249</v>
      </c>
      <c r="B124" t="s">
        <v>5</v>
      </c>
      <c r="C124" t="s">
        <v>250</v>
      </c>
      <c r="D124" t="str">
        <f>HYPERLINK("https://talan.bank.gov.ua/get-user-certificate/e2LbgAorL3WK6MrQTtP_","Завантажити сертифікат")</f>
        <v>Завантажити сертифікат</v>
      </c>
    </row>
    <row r="125" spans="1:4" x14ac:dyDescent="0.3">
      <c r="A125" t="s">
        <v>251</v>
      </c>
      <c r="B125" t="s">
        <v>5</v>
      </c>
      <c r="C125" t="s">
        <v>252</v>
      </c>
      <c r="D125" t="str">
        <f>HYPERLINK("https://talan.bank.gov.ua/get-user-certificate/e2LbgiVHfYew3vd4t99_","Завантажити сертифікат")</f>
        <v>Завантажити сертифікат</v>
      </c>
    </row>
    <row r="126" spans="1:4" x14ac:dyDescent="0.3">
      <c r="A126" t="s">
        <v>253</v>
      </c>
      <c r="B126" t="s">
        <v>5</v>
      </c>
      <c r="C126" t="s">
        <v>254</v>
      </c>
      <c r="D126" t="str">
        <f>HYPERLINK("https://talan.bank.gov.ua/get-user-certificate/e2LbgIkrc_l4w-pCIG3L","Завантажити сертифікат")</f>
        <v>Завантажити сертифікат</v>
      </c>
    </row>
    <row r="127" spans="1:4" x14ac:dyDescent="0.3">
      <c r="A127" t="s">
        <v>255</v>
      </c>
      <c r="B127" t="s">
        <v>5</v>
      </c>
      <c r="C127" t="s">
        <v>256</v>
      </c>
      <c r="D127" t="str">
        <f>HYPERLINK("https://talan.bank.gov.ua/get-user-certificate/e2LbgMALaRpKZ4FYZDQv","Завантажити сертифікат")</f>
        <v>Завантажити сертифікат</v>
      </c>
    </row>
    <row r="128" spans="1:4" x14ac:dyDescent="0.3">
      <c r="A128" t="s">
        <v>257</v>
      </c>
      <c r="B128" t="s">
        <v>5</v>
      </c>
      <c r="C128" t="s">
        <v>258</v>
      </c>
      <c r="D128" t="str">
        <f>HYPERLINK("https://talan.bank.gov.ua/get-user-certificate/e2Lbg2oHiCiGjtbeD2Bp","Завантажити сертифікат")</f>
        <v>Завантажити сертифікат</v>
      </c>
    </row>
    <row r="129" spans="1:4" x14ac:dyDescent="0.3">
      <c r="A129" t="s">
        <v>259</v>
      </c>
      <c r="B129" t="s">
        <v>5</v>
      </c>
      <c r="C129" t="s">
        <v>260</v>
      </c>
      <c r="D129" t="str">
        <f>HYPERLINK("https://talan.bank.gov.ua/get-user-certificate/e2LbgNYOMS6DmuO1SW5z","Завантажити сертифікат")</f>
        <v>Завантажити сертифікат</v>
      </c>
    </row>
    <row r="130" spans="1:4" x14ac:dyDescent="0.3">
      <c r="A130" t="s">
        <v>261</v>
      </c>
      <c r="B130" t="s">
        <v>5</v>
      </c>
      <c r="C130" t="s">
        <v>262</v>
      </c>
      <c r="D130" t="str">
        <f>HYPERLINK("https://talan.bank.gov.ua/get-user-certificate/e2LbgqNTjkfcCyx3Siro","Завантажити сертифікат")</f>
        <v>Завантажити сертифікат</v>
      </c>
    </row>
    <row r="131" spans="1:4" x14ac:dyDescent="0.3">
      <c r="A131" t="s">
        <v>263</v>
      </c>
      <c r="B131" t="s">
        <v>5</v>
      </c>
      <c r="C131" t="s">
        <v>264</v>
      </c>
      <c r="D131" t="str">
        <f>HYPERLINK("https://talan.bank.gov.ua/get-user-certificate/e2LbgdTLqZHS3r2briFs","Завантажити сертифікат")</f>
        <v>Завантажити сертифікат</v>
      </c>
    </row>
    <row r="132" spans="1:4" x14ac:dyDescent="0.3">
      <c r="A132" t="s">
        <v>265</v>
      </c>
      <c r="B132" t="s">
        <v>5</v>
      </c>
      <c r="C132" t="s">
        <v>266</v>
      </c>
      <c r="D132" t="str">
        <f>HYPERLINK("https://talan.bank.gov.ua/get-user-certificate/e2LbgVQosnTP_eWOwAW0","Завантажити сертифікат")</f>
        <v>Завантажити сертифікат</v>
      </c>
    </row>
    <row r="133" spans="1:4" x14ac:dyDescent="0.3">
      <c r="A133" t="s">
        <v>267</v>
      </c>
      <c r="B133" t="s">
        <v>5</v>
      </c>
      <c r="C133" t="s">
        <v>268</v>
      </c>
      <c r="D133" t="str">
        <f>HYPERLINK("https://talan.bank.gov.ua/get-user-certificate/e2LbgvrP51Altub-mIyO","Завантажити сертифікат")</f>
        <v>Завантажити сертифікат</v>
      </c>
    </row>
    <row r="134" spans="1:4" x14ac:dyDescent="0.3">
      <c r="A134" t="s">
        <v>269</v>
      </c>
      <c r="B134" t="s">
        <v>5</v>
      </c>
      <c r="C134" t="s">
        <v>270</v>
      </c>
      <c r="D134" t="str">
        <f>HYPERLINK("https://talan.bank.gov.ua/get-user-certificate/e2LbgoazehjZZJ8gJx_v","Завантажити сертифікат")</f>
        <v>Завантажити сертифікат</v>
      </c>
    </row>
    <row r="135" spans="1:4" x14ac:dyDescent="0.3">
      <c r="A135" t="s">
        <v>271</v>
      </c>
      <c r="B135" t="s">
        <v>5</v>
      </c>
      <c r="C135" t="s">
        <v>272</v>
      </c>
      <c r="D135" t="str">
        <f>HYPERLINK("https://talan.bank.gov.ua/get-user-certificate/e2LbgtLIqFeY8h68DQgI","Завантажити сертифікат")</f>
        <v>Завантажити сертифікат</v>
      </c>
    </row>
    <row r="136" spans="1:4" x14ac:dyDescent="0.3">
      <c r="A136" t="s">
        <v>273</v>
      </c>
      <c r="B136" t="s">
        <v>5</v>
      </c>
      <c r="C136" t="s">
        <v>274</v>
      </c>
      <c r="D136" t="str">
        <f>HYPERLINK("https://talan.bank.gov.ua/get-user-certificate/e2LbgouKEnPBHIQ1IuqI","Завантажити сертифікат")</f>
        <v>Завантажити сертифікат</v>
      </c>
    </row>
    <row r="137" spans="1:4" x14ac:dyDescent="0.3">
      <c r="A137" t="s">
        <v>275</v>
      </c>
      <c r="B137" t="s">
        <v>5</v>
      </c>
      <c r="C137" t="s">
        <v>276</v>
      </c>
      <c r="D137" t="str">
        <f>HYPERLINK("https://talan.bank.gov.ua/get-user-certificate/e2Lbg5-_bylL_es2-OGO","Завантажити сертифікат")</f>
        <v>Завантажити сертифікат</v>
      </c>
    </row>
    <row r="138" spans="1:4" x14ac:dyDescent="0.3">
      <c r="A138" t="s">
        <v>277</v>
      </c>
      <c r="B138" t="s">
        <v>5</v>
      </c>
      <c r="C138" t="s">
        <v>278</v>
      </c>
      <c r="D138" t="str">
        <f>HYPERLINK("https://talan.bank.gov.ua/get-user-certificate/e2Lbgs2DJke8CQpuzKdn","Завантажити сертифікат")</f>
        <v>Завантажити сертифікат</v>
      </c>
    </row>
    <row r="139" spans="1:4" x14ac:dyDescent="0.3">
      <c r="A139" t="s">
        <v>279</v>
      </c>
      <c r="B139" t="s">
        <v>5</v>
      </c>
      <c r="C139" t="s">
        <v>280</v>
      </c>
      <c r="D139" t="str">
        <f>HYPERLINK("https://talan.bank.gov.ua/get-user-certificate/e2LbgOm5xlkTJ11Jorq-","Завантажити сертифікат")</f>
        <v>Завантажити сертифікат</v>
      </c>
    </row>
    <row r="140" spans="1:4" x14ac:dyDescent="0.3">
      <c r="A140" t="s">
        <v>281</v>
      </c>
      <c r="B140" t="s">
        <v>5</v>
      </c>
      <c r="C140" t="s">
        <v>282</v>
      </c>
      <c r="D140" t="str">
        <f>HYPERLINK("https://talan.bank.gov.ua/get-user-certificate/e2LbgCd5fCfZC9xe8lmZ","Завантажити сертифікат")</f>
        <v>Завантажити сертифікат</v>
      </c>
    </row>
    <row r="141" spans="1:4" x14ac:dyDescent="0.3">
      <c r="A141" t="s">
        <v>283</v>
      </c>
      <c r="B141" t="s">
        <v>5</v>
      </c>
      <c r="C141" t="s">
        <v>284</v>
      </c>
      <c r="D141" t="str">
        <f>HYPERLINK("https://talan.bank.gov.ua/get-user-certificate/e2Lbg8-cnXLl03HlNMK7","Завантажити сертифікат")</f>
        <v>Завантажити сертифікат</v>
      </c>
    </row>
    <row r="142" spans="1:4" x14ac:dyDescent="0.3">
      <c r="A142" t="s">
        <v>285</v>
      </c>
      <c r="B142" t="s">
        <v>5</v>
      </c>
      <c r="C142" t="s">
        <v>286</v>
      </c>
      <c r="D142" t="str">
        <f>HYPERLINK("https://talan.bank.gov.ua/get-user-certificate/e2Lbg_mtUKYyklgJDWQ0","Завантажити сертифікат")</f>
        <v>Завантажити сертифікат</v>
      </c>
    </row>
    <row r="143" spans="1:4" x14ac:dyDescent="0.3">
      <c r="A143" t="s">
        <v>287</v>
      </c>
      <c r="B143" t="s">
        <v>5</v>
      </c>
      <c r="C143" t="s">
        <v>288</v>
      </c>
      <c r="D143" t="str">
        <f>HYPERLINK("https://talan.bank.gov.ua/get-user-certificate/e2LbgBjR6uTw1nH0Kp3g","Завантажити сертифікат")</f>
        <v>Завантажити сертифікат</v>
      </c>
    </row>
    <row r="144" spans="1:4" x14ac:dyDescent="0.3">
      <c r="A144" t="s">
        <v>289</v>
      </c>
      <c r="B144" t="s">
        <v>5</v>
      </c>
      <c r="C144" t="s">
        <v>290</v>
      </c>
      <c r="D144" t="str">
        <f>HYPERLINK("https://talan.bank.gov.ua/get-user-certificate/e2LbgbKC3QMiApzAxIFS","Завантажити сертифікат")</f>
        <v>Завантажити сертифікат</v>
      </c>
    </row>
    <row r="145" spans="1:4" x14ac:dyDescent="0.3">
      <c r="A145" t="s">
        <v>291</v>
      </c>
      <c r="B145" t="s">
        <v>5</v>
      </c>
      <c r="C145" t="s">
        <v>292</v>
      </c>
      <c r="D145" t="str">
        <f>HYPERLINK("https://talan.bank.gov.ua/get-user-certificate/e2LbgQ8Pp1AJxTuXK_bn","Завантажити сертифікат")</f>
        <v>Завантажити сертифікат</v>
      </c>
    </row>
    <row r="146" spans="1:4" x14ac:dyDescent="0.3">
      <c r="A146" t="s">
        <v>293</v>
      </c>
      <c r="B146" t="s">
        <v>5</v>
      </c>
      <c r="C146" t="s">
        <v>294</v>
      </c>
      <c r="D146" t="str">
        <f>HYPERLINK("https://talan.bank.gov.ua/get-user-certificate/e2LbgipFzWg4tVt_I4Wy","Завантажити сертифікат")</f>
        <v>Завантажити сертифікат</v>
      </c>
    </row>
    <row r="147" spans="1:4" x14ac:dyDescent="0.3">
      <c r="A147" t="s">
        <v>295</v>
      </c>
      <c r="B147" t="s">
        <v>5</v>
      </c>
      <c r="C147" t="s">
        <v>296</v>
      </c>
      <c r="D147" t="str">
        <f>HYPERLINK("https://talan.bank.gov.ua/get-user-certificate/e2LbgVqR4-al3KmBK_X2","Завантажити сертифікат")</f>
        <v>Завантажити сертифікат</v>
      </c>
    </row>
    <row r="148" spans="1:4" x14ac:dyDescent="0.3">
      <c r="A148" t="s">
        <v>297</v>
      </c>
      <c r="B148" t="s">
        <v>5</v>
      </c>
      <c r="C148" t="s">
        <v>298</v>
      </c>
      <c r="D148" t="str">
        <f>HYPERLINK("https://talan.bank.gov.ua/get-user-certificate/e2LbgdxJLKgXj-2l1DDg","Завантажити сертифікат")</f>
        <v>Завантажити сертифікат</v>
      </c>
    </row>
    <row r="149" spans="1:4" x14ac:dyDescent="0.3">
      <c r="A149" t="s">
        <v>299</v>
      </c>
      <c r="B149" t="s">
        <v>5</v>
      </c>
      <c r="C149" t="s">
        <v>300</v>
      </c>
      <c r="D149" t="str">
        <f>HYPERLINK("https://talan.bank.gov.ua/get-user-certificate/e2Lbg7kQcAQJXfGkk8x3","Завантажити сертифікат")</f>
        <v>Завантажити сертифікат</v>
      </c>
    </row>
    <row r="150" spans="1:4" x14ac:dyDescent="0.3">
      <c r="A150" t="s">
        <v>301</v>
      </c>
      <c r="B150" t="s">
        <v>5</v>
      </c>
      <c r="C150" t="s">
        <v>302</v>
      </c>
      <c r="D150" t="str">
        <f>HYPERLINK("https://talan.bank.gov.ua/get-user-certificate/e2LbgPx-KAsNCvqFThjp","Завантажити сертифікат")</f>
        <v>Завантажити сертифікат</v>
      </c>
    </row>
    <row r="151" spans="1:4" x14ac:dyDescent="0.3">
      <c r="A151" t="s">
        <v>303</v>
      </c>
      <c r="B151" t="s">
        <v>5</v>
      </c>
      <c r="C151" t="s">
        <v>304</v>
      </c>
      <c r="D151" t="str">
        <f>HYPERLINK("https://talan.bank.gov.ua/get-user-certificate/e2LbgXF4xf2PhZy_KkOE","Завантажити сертифікат")</f>
        <v>Завантажити сертифікат</v>
      </c>
    </row>
    <row r="152" spans="1:4" x14ac:dyDescent="0.3">
      <c r="A152" t="s">
        <v>305</v>
      </c>
      <c r="B152" t="s">
        <v>5</v>
      </c>
      <c r="C152" t="s">
        <v>306</v>
      </c>
      <c r="D152" t="str">
        <f>HYPERLINK("https://talan.bank.gov.ua/get-user-certificate/e2LbgTQv-y1buCuSjQ4Z","Завантажити сертифікат")</f>
        <v>Завантажити сертифікат</v>
      </c>
    </row>
    <row r="153" spans="1:4" x14ac:dyDescent="0.3">
      <c r="A153" t="s">
        <v>307</v>
      </c>
      <c r="B153" t="s">
        <v>5</v>
      </c>
      <c r="C153" t="s">
        <v>308</v>
      </c>
      <c r="D153" t="str">
        <f>HYPERLINK("https://talan.bank.gov.ua/get-user-certificate/e2Lbg8pvDVG31LyxFT36","Завантажити сертифікат")</f>
        <v>Завантажити сертифікат</v>
      </c>
    </row>
    <row r="154" spans="1:4" x14ac:dyDescent="0.3">
      <c r="A154" t="s">
        <v>309</v>
      </c>
      <c r="B154" t="s">
        <v>5</v>
      </c>
      <c r="C154" t="s">
        <v>310</v>
      </c>
      <c r="D154" t="str">
        <f>HYPERLINK("https://talan.bank.gov.ua/get-user-certificate/e2LbgLIiufZgRnqD3XBu","Завантажити сертифікат")</f>
        <v>Завантажити сертифікат</v>
      </c>
    </row>
    <row r="155" spans="1:4" x14ac:dyDescent="0.3">
      <c r="A155" t="s">
        <v>311</v>
      </c>
      <c r="B155" t="s">
        <v>5</v>
      </c>
      <c r="C155" t="s">
        <v>312</v>
      </c>
      <c r="D155" t="str">
        <f>HYPERLINK("https://talan.bank.gov.ua/get-user-certificate/e2Lbgli_Jq-yltIl-nZx","Завантажити сертифікат")</f>
        <v>Завантажити сертифікат</v>
      </c>
    </row>
    <row r="156" spans="1:4" x14ac:dyDescent="0.3">
      <c r="A156" t="s">
        <v>313</v>
      </c>
      <c r="B156" t="s">
        <v>5</v>
      </c>
      <c r="C156" t="s">
        <v>314</v>
      </c>
      <c r="D156" t="str">
        <f>HYPERLINK("https://talan.bank.gov.ua/get-user-certificate/e2LbgRrDGC70KQEnHZ1T","Завантажити сертифікат")</f>
        <v>Завантажити сертифікат</v>
      </c>
    </row>
    <row r="157" spans="1:4" x14ac:dyDescent="0.3">
      <c r="A157" t="s">
        <v>315</v>
      </c>
      <c r="B157" t="s">
        <v>5</v>
      </c>
      <c r="C157" t="s">
        <v>316</v>
      </c>
      <c r="D157" t="str">
        <f>HYPERLINK("https://talan.bank.gov.ua/get-user-certificate/e2LbgXBs9rPmzsD9Va5C","Завантажити сертифікат")</f>
        <v>Завантажити сертифікат</v>
      </c>
    </row>
    <row r="158" spans="1:4" x14ac:dyDescent="0.3">
      <c r="A158" t="s">
        <v>317</v>
      </c>
      <c r="B158" t="s">
        <v>5</v>
      </c>
      <c r="C158" t="s">
        <v>318</v>
      </c>
      <c r="D158" t="str">
        <f>HYPERLINK("https://talan.bank.gov.ua/get-user-certificate/e2Lbg5x9aUsq8wgVwD9P","Завантажити сертифікат")</f>
        <v>Завантажити сертифікат</v>
      </c>
    </row>
    <row r="159" spans="1:4" x14ac:dyDescent="0.3">
      <c r="A159" t="s">
        <v>319</v>
      </c>
      <c r="B159" t="s">
        <v>5</v>
      </c>
      <c r="C159" t="s">
        <v>320</v>
      </c>
      <c r="D159" t="str">
        <f>HYPERLINK("https://talan.bank.gov.ua/get-user-certificate/e2LbgdABI6YdOuzqTaEU","Завантажити сертифікат")</f>
        <v>Завантажити сертифікат</v>
      </c>
    </row>
    <row r="160" spans="1:4" x14ac:dyDescent="0.3">
      <c r="A160" t="s">
        <v>321</v>
      </c>
      <c r="B160" t="s">
        <v>5</v>
      </c>
      <c r="C160" t="s">
        <v>322</v>
      </c>
      <c r="D160" t="str">
        <f>HYPERLINK("https://talan.bank.gov.ua/get-user-certificate/e2LbgOcOi7vRJEgr0knr","Завантажити сертифікат")</f>
        <v>Завантажити сертифікат</v>
      </c>
    </row>
    <row r="161" spans="1:4" x14ac:dyDescent="0.3">
      <c r="A161" t="s">
        <v>323</v>
      </c>
      <c r="B161" t="s">
        <v>5</v>
      </c>
      <c r="C161" t="s">
        <v>324</v>
      </c>
      <c r="D161" t="str">
        <f>HYPERLINK("https://talan.bank.gov.ua/get-user-certificate/e2Lbgio__P59kz71nxKt","Завантажити сертифікат")</f>
        <v>Завантажити сертифікат</v>
      </c>
    </row>
    <row r="162" spans="1:4" x14ac:dyDescent="0.3">
      <c r="A162" t="s">
        <v>325</v>
      </c>
      <c r="B162" t="s">
        <v>5</v>
      </c>
      <c r="C162" t="s">
        <v>326</v>
      </c>
      <c r="D162" t="str">
        <f>HYPERLINK("https://talan.bank.gov.ua/get-user-certificate/e2Lbg4Qqi5Vh2bp4wWtX","Завантажити сертифікат")</f>
        <v>Завантажити сертифікат</v>
      </c>
    </row>
    <row r="163" spans="1:4" x14ac:dyDescent="0.3">
      <c r="A163" t="s">
        <v>327</v>
      </c>
      <c r="B163" t="s">
        <v>5</v>
      </c>
      <c r="C163" t="s">
        <v>328</v>
      </c>
      <c r="D163" t="str">
        <f>HYPERLINK("https://talan.bank.gov.ua/get-user-certificate/e2Lbgh30IN7JNMUhjeII","Завантажити сертифікат")</f>
        <v>Завантажити сертифікат</v>
      </c>
    </row>
    <row r="164" spans="1:4" x14ac:dyDescent="0.3">
      <c r="A164" t="s">
        <v>329</v>
      </c>
      <c r="B164" t="s">
        <v>5</v>
      </c>
      <c r="C164" t="s">
        <v>330</v>
      </c>
      <c r="D164" t="str">
        <f>HYPERLINK("https://talan.bank.gov.ua/get-user-certificate/e2Lbg2fJ_kY6RUmlBHVk","Завантажити сертифікат")</f>
        <v>Завантажити сертифікат</v>
      </c>
    </row>
    <row r="165" spans="1:4" x14ac:dyDescent="0.3">
      <c r="A165" t="s">
        <v>331</v>
      </c>
      <c r="B165" t="s">
        <v>5</v>
      </c>
      <c r="C165" t="s">
        <v>332</v>
      </c>
      <c r="D165" t="str">
        <f>HYPERLINK("https://talan.bank.gov.ua/get-user-certificate/e2Lbg4dXaY2XdE4Zk9v-","Завантажити сертифікат")</f>
        <v>Завантажити сертифікат</v>
      </c>
    </row>
    <row r="166" spans="1:4" x14ac:dyDescent="0.3">
      <c r="A166" t="s">
        <v>333</v>
      </c>
      <c r="B166" t="s">
        <v>5</v>
      </c>
      <c r="C166" t="s">
        <v>334</v>
      </c>
      <c r="D166" t="str">
        <f>HYPERLINK("https://talan.bank.gov.ua/get-user-certificate/e2LbgxjHgiR0vYs-6yzW","Завантажити сертифікат")</f>
        <v>Завантажити сертифікат</v>
      </c>
    </row>
    <row r="167" spans="1:4" x14ac:dyDescent="0.3">
      <c r="A167" t="s">
        <v>335</v>
      </c>
      <c r="B167" t="s">
        <v>5</v>
      </c>
      <c r="C167" t="s">
        <v>336</v>
      </c>
      <c r="D167" t="str">
        <f>HYPERLINK("https://talan.bank.gov.ua/get-user-certificate/e2LbgAB86-6LxZMpldVZ","Завантажити сертифікат")</f>
        <v>Завантажити сертифікат</v>
      </c>
    </row>
    <row r="168" spans="1:4" x14ac:dyDescent="0.3">
      <c r="A168" t="s">
        <v>337</v>
      </c>
      <c r="B168" t="s">
        <v>5</v>
      </c>
      <c r="C168" t="s">
        <v>338</v>
      </c>
      <c r="D168" t="str">
        <f>HYPERLINK("https://talan.bank.gov.ua/get-user-certificate/e2Lbgkzk7WXzFol-xApz","Завантажити сертифікат")</f>
        <v>Завантажити сертифікат</v>
      </c>
    </row>
    <row r="169" spans="1:4" x14ac:dyDescent="0.3">
      <c r="A169" t="s">
        <v>339</v>
      </c>
      <c r="B169" t="s">
        <v>5</v>
      </c>
      <c r="C169" t="s">
        <v>340</v>
      </c>
      <c r="D169" t="str">
        <f>HYPERLINK("https://talan.bank.gov.ua/get-user-certificate/e2LbgEFg1yDepl_D2F4a","Завантажити сертифікат")</f>
        <v>Завантажити сертифікат</v>
      </c>
    </row>
    <row r="170" spans="1:4" x14ac:dyDescent="0.3">
      <c r="A170" t="s">
        <v>341</v>
      </c>
      <c r="B170" t="s">
        <v>5</v>
      </c>
      <c r="C170" t="s">
        <v>342</v>
      </c>
      <c r="D170" t="str">
        <f>HYPERLINK("https://talan.bank.gov.ua/get-user-certificate/e2LbgpBEux-g4_w_K4Uj","Завантажити сертифікат")</f>
        <v>Завантажити сертифікат</v>
      </c>
    </row>
    <row r="171" spans="1:4" x14ac:dyDescent="0.3">
      <c r="A171" t="s">
        <v>343</v>
      </c>
      <c r="B171" t="s">
        <v>5</v>
      </c>
      <c r="C171" t="s">
        <v>344</v>
      </c>
      <c r="D171" t="str">
        <f>HYPERLINK("https://talan.bank.gov.ua/get-user-certificate/e2LbgDfU7iQJG7NxCfU5","Завантажити сертифікат")</f>
        <v>Завантажити сертифікат</v>
      </c>
    </row>
    <row r="172" spans="1:4" x14ac:dyDescent="0.3">
      <c r="A172" t="s">
        <v>345</v>
      </c>
      <c r="B172" t="s">
        <v>5</v>
      </c>
      <c r="C172" t="s">
        <v>346</v>
      </c>
      <c r="D172" t="str">
        <f>HYPERLINK("https://talan.bank.gov.ua/get-user-certificate/e2LbgTqapmKDVOUY1d-m","Завантажити сертифікат")</f>
        <v>Завантажити сертифікат</v>
      </c>
    </row>
    <row r="173" spans="1:4" x14ac:dyDescent="0.3">
      <c r="A173" t="s">
        <v>347</v>
      </c>
      <c r="B173" t="s">
        <v>5</v>
      </c>
      <c r="C173" t="s">
        <v>348</v>
      </c>
      <c r="D173" t="str">
        <f>HYPERLINK("https://talan.bank.gov.ua/get-user-certificate/e2LbgwXoBAwjibHsKBWj","Завантажити сертифікат")</f>
        <v>Завантажити сертифікат</v>
      </c>
    </row>
    <row r="174" spans="1:4" x14ac:dyDescent="0.3">
      <c r="A174" t="s">
        <v>349</v>
      </c>
      <c r="B174" t="s">
        <v>5</v>
      </c>
      <c r="C174" t="s">
        <v>350</v>
      </c>
      <c r="D174" t="str">
        <f>HYPERLINK("https://talan.bank.gov.ua/get-user-certificate/e2LbgRsrlHDsPfP-08qu","Завантажити сертифікат")</f>
        <v>Завантажити сертифікат</v>
      </c>
    </row>
    <row r="175" spans="1:4" x14ac:dyDescent="0.3">
      <c r="A175" t="s">
        <v>351</v>
      </c>
      <c r="B175" t="s">
        <v>5</v>
      </c>
      <c r="C175" t="s">
        <v>352</v>
      </c>
      <c r="D175" t="str">
        <f>HYPERLINK("https://talan.bank.gov.ua/get-user-certificate/e2LbgLTHwnEpUNdmegPp","Завантажити сертифікат")</f>
        <v>Завантажити сертифікат</v>
      </c>
    </row>
    <row r="176" spans="1:4" x14ac:dyDescent="0.3">
      <c r="A176" t="s">
        <v>353</v>
      </c>
      <c r="B176" t="s">
        <v>5</v>
      </c>
      <c r="C176" t="s">
        <v>354</v>
      </c>
      <c r="D176" t="str">
        <f>HYPERLINK("https://talan.bank.gov.ua/get-user-certificate/e2LbgeFUiHdMQ2g0zOrN","Завантажити сертифікат")</f>
        <v>Завантажити сертифікат</v>
      </c>
    </row>
    <row r="177" spans="1:4" x14ac:dyDescent="0.3">
      <c r="A177" t="s">
        <v>355</v>
      </c>
      <c r="B177" t="s">
        <v>5</v>
      </c>
      <c r="C177" t="s">
        <v>356</v>
      </c>
      <c r="D177" t="str">
        <f>HYPERLINK("https://talan.bank.gov.ua/get-user-certificate/e2Lbg9zkBW2O2b91Fxv5","Завантажити сертифікат")</f>
        <v>Завантажити сертифікат</v>
      </c>
    </row>
    <row r="178" spans="1:4" x14ac:dyDescent="0.3">
      <c r="A178" t="s">
        <v>357</v>
      </c>
      <c r="B178" t="s">
        <v>5</v>
      </c>
      <c r="C178" t="s">
        <v>358</v>
      </c>
      <c r="D178" t="str">
        <f>HYPERLINK("https://talan.bank.gov.ua/get-user-certificate/e2LbgGCcnuVCOVmOQklC","Завантажити сертифікат")</f>
        <v>Завантажити сертифікат</v>
      </c>
    </row>
    <row r="179" spans="1:4" x14ac:dyDescent="0.3">
      <c r="A179" t="s">
        <v>359</v>
      </c>
      <c r="B179" t="s">
        <v>5</v>
      </c>
      <c r="C179" t="s">
        <v>360</v>
      </c>
      <c r="D179" t="str">
        <f>HYPERLINK("https://talan.bank.gov.ua/get-user-certificate/e2LbgBHBTOS8Wv9PVv6y","Завантажити сертифікат")</f>
        <v>Завантажити сертифікат</v>
      </c>
    </row>
    <row r="180" spans="1:4" x14ac:dyDescent="0.3">
      <c r="A180" t="s">
        <v>361</v>
      </c>
      <c r="B180" t="s">
        <v>5</v>
      </c>
      <c r="C180" t="s">
        <v>362</v>
      </c>
      <c r="D180" t="str">
        <f>HYPERLINK("https://talan.bank.gov.ua/get-user-certificate/e2Lbg0Ez2etUo9Uwb1JQ","Завантажити сертифікат")</f>
        <v>Завантажити сертифікат</v>
      </c>
    </row>
    <row r="181" spans="1:4" x14ac:dyDescent="0.3">
      <c r="A181" t="s">
        <v>363</v>
      </c>
      <c r="B181" t="s">
        <v>5</v>
      </c>
      <c r="C181" t="s">
        <v>364</v>
      </c>
      <c r="D181" t="str">
        <f>HYPERLINK("https://talan.bank.gov.ua/get-user-certificate/e2LbgSYo-APL4fNfIE5U","Завантажити сертифікат")</f>
        <v>Завантажити сертифікат</v>
      </c>
    </row>
    <row r="182" spans="1:4" x14ac:dyDescent="0.3">
      <c r="A182" t="s">
        <v>365</v>
      </c>
      <c r="B182" t="s">
        <v>5</v>
      </c>
      <c r="C182" t="s">
        <v>366</v>
      </c>
      <c r="D182" t="str">
        <f>HYPERLINK("https://talan.bank.gov.ua/get-user-certificate/e2LbgSWfxd4aIFaa1Hms","Завантажити сертифікат")</f>
        <v>Завантажити сертифікат</v>
      </c>
    </row>
    <row r="183" spans="1:4" x14ac:dyDescent="0.3">
      <c r="A183" t="s">
        <v>367</v>
      </c>
      <c r="B183" t="s">
        <v>5</v>
      </c>
      <c r="C183" t="s">
        <v>368</v>
      </c>
      <c r="D183" t="str">
        <f>HYPERLINK("https://talan.bank.gov.ua/get-user-certificate/e2LbgsBq3TeGFD7Dz08_","Завантажити сертифікат")</f>
        <v>Завантажити сертифікат</v>
      </c>
    </row>
    <row r="184" spans="1:4" x14ac:dyDescent="0.3">
      <c r="A184" t="s">
        <v>369</v>
      </c>
      <c r="B184" t="s">
        <v>5</v>
      </c>
      <c r="C184" t="s">
        <v>370</v>
      </c>
      <c r="D184" t="str">
        <f>HYPERLINK("https://talan.bank.gov.ua/get-user-certificate/e2LbgE0Yy0ABrda2w-KA","Завантажити сертифікат")</f>
        <v>Завантажити сертифікат</v>
      </c>
    </row>
    <row r="185" spans="1:4" x14ac:dyDescent="0.3">
      <c r="A185" t="s">
        <v>371</v>
      </c>
      <c r="B185" t="s">
        <v>5</v>
      </c>
      <c r="C185" t="s">
        <v>372</v>
      </c>
      <c r="D185" t="str">
        <f>HYPERLINK("https://talan.bank.gov.ua/get-user-certificate/e2LbgYZ4TBhnb1LPWrT3","Завантажити сертифікат")</f>
        <v>Завантажити сертифікат</v>
      </c>
    </row>
    <row r="186" spans="1:4" x14ac:dyDescent="0.3">
      <c r="A186" t="s">
        <v>373</v>
      </c>
      <c r="B186" t="s">
        <v>5</v>
      </c>
      <c r="C186" t="s">
        <v>374</v>
      </c>
      <c r="D186" t="str">
        <f>HYPERLINK("https://talan.bank.gov.ua/get-user-certificate/e2LbgDdj6hGCRaxPP2lu","Завантажити сертифікат")</f>
        <v>Завантажити сертифікат</v>
      </c>
    </row>
    <row r="187" spans="1:4" x14ac:dyDescent="0.3">
      <c r="A187" t="s">
        <v>375</v>
      </c>
      <c r="B187" t="s">
        <v>5</v>
      </c>
      <c r="C187" t="s">
        <v>376</v>
      </c>
      <c r="D187" t="str">
        <f>HYPERLINK("https://talan.bank.gov.ua/get-user-certificate/e2LbgpJ-shNqq-3mwvIt","Завантажити сертифікат")</f>
        <v>Завантажити сертифікат</v>
      </c>
    </row>
    <row r="188" spans="1:4" x14ac:dyDescent="0.3">
      <c r="A188" t="s">
        <v>377</v>
      </c>
      <c r="B188" t="s">
        <v>5</v>
      </c>
      <c r="C188" t="s">
        <v>378</v>
      </c>
      <c r="D188" t="str">
        <f>HYPERLINK("https://talan.bank.gov.ua/get-user-certificate/e2Lbg6f-i79o4Z8mAe6v","Завантажити сертифікат")</f>
        <v>Завантажити сертифікат</v>
      </c>
    </row>
    <row r="189" spans="1:4" x14ac:dyDescent="0.3">
      <c r="A189" t="s">
        <v>379</v>
      </c>
      <c r="B189" t="s">
        <v>5</v>
      </c>
      <c r="C189" t="s">
        <v>380</v>
      </c>
      <c r="D189" t="str">
        <f>HYPERLINK("https://talan.bank.gov.ua/get-user-certificate/e2LbgqL6_iP_7odCKvwN","Завантажити сертифікат")</f>
        <v>Завантажити сертифікат</v>
      </c>
    </row>
    <row r="190" spans="1:4" x14ac:dyDescent="0.3">
      <c r="A190" t="s">
        <v>381</v>
      </c>
      <c r="B190" t="s">
        <v>5</v>
      </c>
      <c r="C190" t="s">
        <v>382</v>
      </c>
      <c r="D190" t="str">
        <f>HYPERLINK("https://talan.bank.gov.ua/get-user-certificate/e2LbgbfzXdKsVpV-3flI","Завантажити сертифікат")</f>
        <v>Завантажити сертифікат</v>
      </c>
    </row>
    <row r="191" spans="1:4" x14ac:dyDescent="0.3">
      <c r="A191" t="s">
        <v>383</v>
      </c>
      <c r="B191" t="s">
        <v>5</v>
      </c>
      <c r="C191" t="s">
        <v>384</v>
      </c>
      <c r="D191" t="str">
        <f>HYPERLINK("https://talan.bank.gov.ua/get-user-certificate/e2LbgO69tnyFnW6ZY_sE","Завантажити сертифікат")</f>
        <v>Завантажити сертифікат</v>
      </c>
    </row>
    <row r="192" spans="1:4" x14ac:dyDescent="0.3">
      <c r="A192" t="s">
        <v>385</v>
      </c>
      <c r="B192" t="s">
        <v>5</v>
      </c>
      <c r="C192" t="s">
        <v>386</v>
      </c>
      <c r="D192" t="str">
        <f>HYPERLINK("https://talan.bank.gov.ua/get-user-certificate/e2LbgvZF6bBeZS9qC4bd","Завантажити сертифікат")</f>
        <v>Завантажити сертифікат</v>
      </c>
    </row>
    <row r="193" spans="1:4" x14ac:dyDescent="0.3">
      <c r="A193" t="s">
        <v>387</v>
      </c>
      <c r="B193" t="s">
        <v>5</v>
      </c>
      <c r="C193" t="s">
        <v>388</v>
      </c>
      <c r="D193" t="str">
        <f>HYPERLINK("https://talan.bank.gov.ua/get-user-certificate/e2LbghZ3nH_8KdUoZGtH","Завантажити сертифікат")</f>
        <v>Завантажити сертифікат</v>
      </c>
    </row>
    <row r="194" spans="1:4" x14ac:dyDescent="0.3">
      <c r="A194" t="s">
        <v>389</v>
      </c>
      <c r="B194" t="s">
        <v>5</v>
      </c>
      <c r="C194" t="s">
        <v>390</v>
      </c>
      <c r="D194" t="str">
        <f>HYPERLINK("https://talan.bank.gov.ua/get-user-certificate/e2Lbgzs0isYXkJn6hdZy","Завантажити сертифікат")</f>
        <v>Завантажити сертифікат</v>
      </c>
    </row>
    <row r="195" spans="1:4" x14ac:dyDescent="0.3">
      <c r="A195" t="s">
        <v>391</v>
      </c>
      <c r="B195" t="s">
        <v>5</v>
      </c>
      <c r="C195" t="s">
        <v>392</v>
      </c>
      <c r="D195" t="str">
        <f>HYPERLINK("https://talan.bank.gov.ua/get-user-certificate/e2Lbg-5YUkvN6W4UG3By","Завантажити сертифікат")</f>
        <v>Завантажити сертифікат</v>
      </c>
    </row>
    <row r="196" spans="1:4" x14ac:dyDescent="0.3">
      <c r="A196" t="s">
        <v>393</v>
      </c>
      <c r="B196" t="s">
        <v>5</v>
      </c>
      <c r="C196" t="s">
        <v>394</v>
      </c>
      <c r="D196" t="str">
        <f>HYPERLINK("https://talan.bank.gov.ua/get-user-certificate/e2LbgV1oFrpViko2a7gv","Завантажити сертифікат")</f>
        <v>Завантажити сертифікат</v>
      </c>
    </row>
    <row r="197" spans="1:4" x14ac:dyDescent="0.3">
      <c r="A197" t="s">
        <v>395</v>
      </c>
      <c r="B197" t="s">
        <v>5</v>
      </c>
      <c r="C197" t="s">
        <v>396</v>
      </c>
      <c r="D197" t="str">
        <f>HYPERLINK("https://talan.bank.gov.ua/get-user-certificate/e2LbgdjxFWqzYTir-UAb","Завантажити сертифікат")</f>
        <v>Завантажити сертифікат</v>
      </c>
    </row>
    <row r="198" spans="1:4" x14ac:dyDescent="0.3">
      <c r="A198" t="s">
        <v>397</v>
      </c>
      <c r="B198" t="s">
        <v>5</v>
      </c>
      <c r="C198" t="s">
        <v>398</v>
      </c>
      <c r="D198" t="str">
        <f>HYPERLINK("https://talan.bank.gov.ua/get-user-certificate/e2LbgKX920hmJ6voC5Ve","Завантажити сертифікат")</f>
        <v>Завантажити сертифікат</v>
      </c>
    </row>
    <row r="199" spans="1:4" x14ac:dyDescent="0.3">
      <c r="A199" t="s">
        <v>399</v>
      </c>
      <c r="B199" t="s">
        <v>5</v>
      </c>
      <c r="C199" t="s">
        <v>400</v>
      </c>
      <c r="D199" t="str">
        <f>HYPERLINK("https://talan.bank.gov.ua/get-user-certificate/e2LbgKFUPrKqRbynTN7i","Завантажити сертифікат")</f>
        <v>Завантажити сертифікат</v>
      </c>
    </row>
    <row r="200" spans="1:4" x14ac:dyDescent="0.3">
      <c r="A200" t="s">
        <v>401</v>
      </c>
      <c r="B200" t="s">
        <v>5</v>
      </c>
      <c r="C200" t="s">
        <v>402</v>
      </c>
      <c r="D200" t="str">
        <f>HYPERLINK("https://talan.bank.gov.ua/get-user-certificate/e2LbgyBoDve6E_Uml5As","Завантажити сертифікат")</f>
        <v>Завантажити сертифікат</v>
      </c>
    </row>
    <row r="201" spans="1:4" x14ac:dyDescent="0.3">
      <c r="A201" t="s">
        <v>403</v>
      </c>
      <c r="B201" t="s">
        <v>5</v>
      </c>
      <c r="C201" t="s">
        <v>404</v>
      </c>
      <c r="D201" t="str">
        <f>HYPERLINK("https://talan.bank.gov.ua/get-user-certificate/e2LbgBsdoJRB3fgRTQsc","Завантажити сертифікат")</f>
        <v>Завантажити сертифікат</v>
      </c>
    </row>
    <row r="202" spans="1:4" x14ac:dyDescent="0.3">
      <c r="A202" t="s">
        <v>405</v>
      </c>
      <c r="B202" t="s">
        <v>5</v>
      </c>
      <c r="C202" t="s">
        <v>406</v>
      </c>
      <c r="D202" t="str">
        <f>HYPERLINK("https://talan.bank.gov.ua/get-user-certificate/e2Lbg273FhrOTypeDBiG","Завантажити сертифікат")</f>
        <v>Завантажити сертифікат</v>
      </c>
    </row>
    <row r="203" spans="1:4" x14ac:dyDescent="0.3">
      <c r="A203" t="s">
        <v>407</v>
      </c>
      <c r="B203" t="s">
        <v>5</v>
      </c>
      <c r="C203" t="s">
        <v>408</v>
      </c>
      <c r="D203" t="str">
        <f>HYPERLINK("https://talan.bank.gov.ua/get-user-certificate/e2LbgXoThMBvWdENCzH8","Завантажити сертифікат")</f>
        <v>Завантажити сертифікат</v>
      </c>
    </row>
    <row r="204" spans="1:4" x14ac:dyDescent="0.3">
      <c r="A204" t="s">
        <v>409</v>
      </c>
      <c r="B204" t="s">
        <v>5</v>
      </c>
      <c r="C204" t="s">
        <v>410</v>
      </c>
      <c r="D204" t="str">
        <f>HYPERLINK("https://talan.bank.gov.ua/get-user-certificate/e2Lbgw6NN30gW57TrN-i","Завантажити сертифікат")</f>
        <v>Завантажити сертифікат</v>
      </c>
    </row>
    <row r="205" spans="1:4" x14ac:dyDescent="0.3">
      <c r="A205" t="s">
        <v>411</v>
      </c>
      <c r="B205" t="s">
        <v>5</v>
      </c>
      <c r="C205" t="s">
        <v>412</v>
      </c>
      <c r="D205" t="str">
        <f>HYPERLINK("https://talan.bank.gov.ua/get-user-certificate/e2LbgC1QyU6FETFakuan","Завантажити сертифікат")</f>
        <v>Завантажити сертифікат</v>
      </c>
    </row>
    <row r="206" spans="1:4" x14ac:dyDescent="0.3">
      <c r="A206" t="s">
        <v>413</v>
      </c>
      <c r="B206" t="s">
        <v>5</v>
      </c>
      <c r="C206" t="s">
        <v>414</v>
      </c>
      <c r="D206" t="str">
        <f>HYPERLINK("https://talan.bank.gov.ua/get-user-certificate/e2LbgrZr7ellAdvu3fCR","Завантажити сертифікат")</f>
        <v>Завантажити сертифікат</v>
      </c>
    </row>
    <row r="207" spans="1:4" x14ac:dyDescent="0.3">
      <c r="A207" t="s">
        <v>415</v>
      </c>
      <c r="B207" t="s">
        <v>5</v>
      </c>
      <c r="C207" t="s">
        <v>416</v>
      </c>
      <c r="D207" t="str">
        <f>HYPERLINK("https://talan.bank.gov.ua/get-user-certificate/e2LbgDv58YwR0cAQqnpA","Завантажити сертифікат")</f>
        <v>Завантажити сертифікат</v>
      </c>
    </row>
    <row r="208" spans="1:4" x14ac:dyDescent="0.3">
      <c r="A208" t="s">
        <v>417</v>
      </c>
      <c r="B208" t="s">
        <v>5</v>
      </c>
      <c r="C208" t="s">
        <v>418</v>
      </c>
      <c r="D208" t="str">
        <f>HYPERLINK("https://talan.bank.gov.ua/get-user-certificate/e2LbgGQ0ebreZx6uMO4V","Завантажити сертифікат")</f>
        <v>Завантажити сертифікат</v>
      </c>
    </row>
    <row r="209" spans="1:4" x14ac:dyDescent="0.3">
      <c r="A209" t="s">
        <v>419</v>
      </c>
      <c r="B209" t="s">
        <v>5</v>
      </c>
      <c r="C209" t="s">
        <v>420</v>
      </c>
      <c r="D209" t="str">
        <f>HYPERLINK("https://talan.bank.gov.ua/get-user-certificate/e2Lbg9LlTJ-GAk2bU_EZ","Завантажити сертифікат")</f>
        <v>Завантажити сертифікат</v>
      </c>
    </row>
    <row r="210" spans="1:4" x14ac:dyDescent="0.3">
      <c r="A210" t="s">
        <v>421</v>
      </c>
      <c r="B210" t="s">
        <v>5</v>
      </c>
      <c r="C210" t="s">
        <v>422</v>
      </c>
      <c r="D210" t="str">
        <f>HYPERLINK("https://talan.bank.gov.ua/get-user-certificate/e2LbgXd1nai0pxKHyLs_","Завантажити сертифікат")</f>
        <v>Завантажити сертифікат</v>
      </c>
    </row>
    <row r="211" spans="1:4" x14ac:dyDescent="0.3">
      <c r="A211" t="s">
        <v>423</v>
      </c>
      <c r="B211" t="s">
        <v>5</v>
      </c>
      <c r="C211" t="s">
        <v>424</v>
      </c>
      <c r="D211" t="str">
        <f>HYPERLINK("https://talan.bank.gov.ua/get-user-certificate/e2Lbg23u_MEJeSmlg9aD","Завантажити сертифікат")</f>
        <v>Завантажити сертифікат</v>
      </c>
    </row>
    <row r="212" spans="1:4" x14ac:dyDescent="0.3">
      <c r="A212" t="s">
        <v>425</v>
      </c>
      <c r="B212" t="s">
        <v>5</v>
      </c>
      <c r="C212" t="s">
        <v>426</v>
      </c>
      <c r="D212" t="str">
        <f>HYPERLINK("https://talan.bank.gov.ua/get-user-certificate/e2LbgSTQT5XrbeV1MG-e","Завантажити сертифікат")</f>
        <v>Завантажити сертифікат</v>
      </c>
    </row>
    <row r="213" spans="1:4" x14ac:dyDescent="0.3">
      <c r="A213" t="s">
        <v>427</v>
      </c>
      <c r="B213" t="s">
        <v>5</v>
      </c>
      <c r="C213" t="s">
        <v>428</v>
      </c>
      <c r="D213" t="str">
        <f>HYPERLINK("https://talan.bank.gov.ua/get-user-certificate/e2Lbg0W_L9NeSC7vBcbl","Завантажити сертифікат")</f>
        <v>Завантажити сертифікат</v>
      </c>
    </row>
    <row r="214" spans="1:4" x14ac:dyDescent="0.3">
      <c r="A214" t="s">
        <v>429</v>
      </c>
      <c r="B214" t="s">
        <v>5</v>
      </c>
      <c r="C214" t="s">
        <v>430</v>
      </c>
      <c r="D214" t="str">
        <f>HYPERLINK("https://talan.bank.gov.ua/get-user-certificate/e2Lbghyx_kfo5-L0lsxD","Завантажити сертифікат")</f>
        <v>Завантажити сертифікат</v>
      </c>
    </row>
    <row r="215" spans="1:4" x14ac:dyDescent="0.3">
      <c r="A215" t="s">
        <v>431</v>
      </c>
      <c r="B215" t="s">
        <v>5</v>
      </c>
      <c r="C215" t="s">
        <v>432</v>
      </c>
      <c r="D215" t="str">
        <f>HYPERLINK("https://talan.bank.gov.ua/get-user-certificate/e2Lbg_pJrSmur527ASOk","Завантажити сертифікат")</f>
        <v>Завантажити сертифікат</v>
      </c>
    </row>
    <row r="216" spans="1:4" x14ac:dyDescent="0.3">
      <c r="A216" t="s">
        <v>433</v>
      </c>
      <c r="B216" t="s">
        <v>5</v>
      </c>
      <c r="C216" t="s">
        <v>434</v>
      </c>
      <c r="D216" t="str">
        <f>HYPERLINK("https://talan.bank.gov.ua/get-user-certificate/e2Lbgprv81j1fjllnf1A","Завантажити сертифікат")</f>
        <v>Завантажити сертифікат</v>
      </c>
    </row>
    <row r="217" spans="1:4" x14ac:dyDescent="0.3">
      <c r="A217" t="s">
        <v>435</v>
      </c>
      <c r="B217" t="s">
        <v>5</v>
      </c>
      <c r="C217" t="s">
        <v>436</v>
      </c>
      <c r="D217" t="str">
        <f>HYPERLINK("https://talan.bank.gov.ua/get-user-certificate/e2Lbgzsjlg3Erk2h5iVt","Завантажити сертифікат")</f>
        <v>Завантажити сертифікат</v>
      </c>
    </row>
    <row r="218" spans="1:4" x14ac:dyDescent="0.3">
      <c r="A218" t="s">
        <v>437</v>
      </c>
      <c r="B218" t="s">
        <v>5</v>
      </c>
      <c r="C218" t="s">
        <v>438</v>
      </c>
      <c r="D218" t="str">
        <f>HYPERLINK("https://talan.bank.gov.ua/get-user-certificate/e2LbglRM1sIFZl87rGuJ","Завантажити сертифікат")</f>
        <v>Завантажити сертифікат</v>
      </c>
    </row>
    <row r="219" spans="1:4" x14ac:dyDescent="0.3">
      <c r="A219" t="s">
        <v>439</v>
      </c>
      <c r="B219" t="s">
        <v>5</v>
      </c>
      <c r="C219" t="s">
        <v>440</v>
      </c>
      <c r="D219" t="str">
        <f>HYPERLINK("https://talan.bank.gov.ua/get-user-certificate/e2Lbg2d0oBJyR_9J9H_F","Завантажити сертифікат")</f>
        <v>Завантажити сертифікат</v>
      </c>
    </row>
    <row r="220" spans="1:4" x14ac:dyDescent="0.3">
      <c r="A220" t="s">
        <v>441</v>
      </c>
      <c r="B220" t="s">
        <v>5</v>
      </c>
      <c r="C220" t="s">
        <v>442</v>
      </c>
      <c r="D220" t="str">
        <f>HYPERLINK("https://talan.bank.gov.ua/get-user-certificate/e2LbgKbOt277FJfdh6AF","Завантажити сертифікат")</f>
        <v>Завантажити сертифікат</v>
      </c>
    </row>
    <row r="221" spans="1:4" x14ac:dyDescent="0.3">
      <c r="A221" t="s">
        <v>443</v>
      </c>
      <c r="B221" t="s">
        <v>5</v>
      </c>
      <c r="C221" t="s">
        <v>444</v>
      </c>
      <c r="D221" t="str">
        <f>HYPERLINK("https://talan.bank.gov.ua/get-user-certificate/e2LbgZJfZ_n1sjVs3441","Завантажити сертифікат")</f>
        <v>Завантажити сертифікат</v>
      </c>
    </row>
    <row r="222" spans="1:4" x14ac:dyDescent="0.3">
      <c r="A222" t="s">
        <v>445</v>
      </c>
      <c r="B222" t="s">
        <v>5</v>
      </c>
      <c r="C222" t="s">
        <v>446</v>
      </c>
      <c r="D222" t="str">
        <f>HYPERLINK("https://talan.bank.gov.ua/get-user-certificate/e2LbgMWNQlDUB4FSzuPN","Завантажити сертифікат")</f>
        <v>Завантажити сертифікат</v>
      </c>
    </row>
    <row r="223" spans="1:4" x14ac:dyDescent="0.3">
      <c r="A223" t="s">
        <v>447</v>
      </c>
      <c r="B223" t="s">
        <v>5</v>
      </c>
      <c r="C223" t="s">
        <v>448</v>
      </c>
      <c r="D223" t="str">
        <f>HYPERLINK("https://talan.bank.gov.ua/get-user-certificate/e2LbgIQ99YanCamhK0Ed","Завантажити сертифікат")</f>
        <v>Завантажити сертифікат</v>
      </c>
    </row>
    <row r="224" spans="1:4" x14ac:dyDescent="0.3">
      <c r="A224" t="s">
        <v>449</v>
      </c>
      <c r="B224" t="s">
        <v>5</v>
      </c>
      <c r="C224" t="s">
        <v>450</v>
      </c>
      <c r="D224" t="str">
        <f>HYPERLINK("https://talan.bank.gov.ua/get-user-certificate/e2LbgH794PL5OKhiap05","Завантажити сертифікат")</f>
        <v>Завантажити сертифікат</v>
      </c>
    </row>
    <row r="225" spans="1:4" x14ac:dyDescent="0.3">
      <c r="A225" t="s">
        <v>451</v>
      </c>
      <c r="B225" t="s">
        <v>5</v>
      </c>
      <c r="C225" t="s">
        <v>452</v>
      </c>
      <c r="D225" t="str">
        <f>HYPERLINK("https://talan.bank.gov.ua/get-user-certificate/e2LbgnOdkCDzVrFhLybe","Завантажити сертифікат")</f>
        <v>Завантажити сертифікат</v>
      </c>
    </row>
    <row r="226" spans="1:4" x14ac:dyDescent="0.3">
      <c r="A226" t="s">
        <v>453</v>
      </c>
      <c r="B226" t="s">
        <v>5</v>
      </c>
      <c r="C226" t="s">
        <v>454</v>
      </c>
      <c r="D226" t="str">
        <f>HYPERLINK("https://talan.bank.gov.ua/get-user-certificate/e2LbgtKNuruRz5Z6EopS","Завантажити сертифікат")</f>
        <v>Завантажити сертифікат</v>
      </c>
    </row>
    <row r="227" spans="1:4" x14ac:dyDescent="0.3">
      <c r="A227" t="s">
        <v>455</v>
      </c>
      <c r="B227" t="s">
        <v>5</v>
      </c>
      <c r="C227" t="s">
        <v>456</v>
      </c>
      <c r="D227" t="str">
        <f>HYPERLINK("https://talan.bank.gov.ua/get-user-certificate/e2LbgqjDCALiFCrmCy5a","Завантажити сертифікат")</f>
        <v>Завантажити сертифікат</v>
      </c>
    </row>
    <row r="228" spans="1:4" x14ac:dyDescent="0.3">
      <c r="A228" t="s">
        <v>457</v>
      </c>
      <c r="B228" t="s">
        <v>5</v>
      </c>
      <c r="C228" t="s">
        <v>458</v>
      </c>
      <c r="D228" t="str">
        <f>HYPERLINK("https://talan.bank.gov.ua/get-user-certificate/e2Lbgt2StRrZqe8x2Gdk","Завантажити сертифікат")</f>
        <v>Завантажити сертифікат</v>
      </c>
    </row>
    <row r="229" spans="1:4" x14ac:dyDescent="0.3">
      <c r="A229" t="s">
        <v>459</v>
      </c>
      <c r="B229" t="s">
        <v>5</v>
      </c>
      <c r="C229" t="s">
        <v>460</v>
      </c>
      <c r="D229" t="str">
        <f>HYPERLINK("https://talan.bank.gov.ua/get-user-certificate/e2LbgYI_uid7R_HYj4c1","Завантажити сертифікат")</f>
        <v>Завантажити сертифікат</v>
      </c>
    </row>
    <row r="230" spans="1:4" x14ac:dyDescent="0.3">
      <c r="A230" t="s">
        <v>461</v>
      </c>
      <c r="B230" t="s">
        <v>5</v>
      </c>
      <c r="C230" t="s">
        <v>462</v>
      </c>
      <c r="D230" t="str">
        <f>HYPERLINK("https://talan.bank.gov.ua/get-user-certificate/e2LbgemMPbdNAIx-ltO5","Завантажити сертифікат")</f>
        <v>Завантажити сертифікат</v>
      </c>
    </row>
    <row r="231" spans="1:4" x14ac:dyDescent="0.3">
      <c r="A231" t="s">
        <v>463</v>
      </c>
      <c r="B231" t="s">
        <v>5</v>
      </c>
      <c r="C231" t="s">
        <v>464</v>
      </c>
      <c r="D231" t="str">
        <f>HYPERLINK("https://talan.bank.gov.ua/get-user-certificate/e2LbgZasOmhx7FGQdy3k","Завантажити сертифікат")</f>
        <v>Завантажити сертифікат</v>
      </c>
    </row>
    <row r="232" spans="1:4" x14ac:dyDescent="0.3">
      <c r="A232" t="s">
        <v>465</v>
      </c>
      <c r="B232" t="s">
        <v>5</v>
      </c>
      <c r="C232" t="s">
        <v>466</v>
      </c>
      <c r="D232" t="str">
        <f>HYPERLINK("https://talan.bank.gov.ua/get-user-certificate/e2LbgspYTYxYsXb1n-A6","Завантажити сертифікат")</f>
        <v>Завантажити сертифікат</v>
      </c>
    </row>
    <row r="233" spans="1:4" x14ac:dyDescent="0.3">
      <c r="A233" t="s">
        <v>467</v>
      </c>
      <c r="B233" t="s">
        <v>5</v>
      </c>
      <c r="C233" t="s">
        <v>468</v>
      </c>
      <c r="D233" t="str">
        <f>HYPERLINK("https://talan.bank.gov.ua/get-user-certificate/e2LbgWnvsXNt9euums5o","Завантажити сертифікат")</f>
        <v>Завантажити сертифікат</v>
      </c>
    </row>
    <row r="234" spans="1:4" x14ac:dyDescent="0.3">
      <c r="A234" t="s">
        <v>469</v>
      </c>
      <c r="B234" t="s">
        <v>5</v>
      </c>
      <c r="C234" t="s">
        <v>470</v>
      </c>
      <c r="D234" t="str">
        <f>HYPERLINK("https://talan.bank.gov.ua/get-user-certificate/e2LbgrAYWcCQ7q--nAJE","Завантажити сертифікат")</f>
        <v>Завантажити сертифікат</v>
      </c>
    </row>
    <row r="235" spans="1:4" x14ac:dyDescent="0.3">
      <c r="A235" t="s">
        <v>471</v>
      </c>
      <c r="B235" t="s">
        <v>5</v>
      </c>
      <c r="C235" t="s">
        <v>472</v>
      </c>
      <c r="D235" t="str">
        <f>HYPERLINK("https://talan.bank.gov.ua/get-user-certificate/e2LbgurN46PzuYvA4oja","Завантажити сертифікат")</f>
        <v>Завантажити сертифікат</v>
      </c>
    </row>
    <row r="236" spans="1:4" x14ac:dyDescent="0.3">
      <c r="A236" t="s">
        <v>473</v>
      </c>
      <c r="B236" t="s">
        <v>5</v>
      </c>
      <c r="C236" t="s">
        <v>474</v>
      </c>
      <c r="D236" t="str">
        <f>HYPERLINK("https://talan.bank.gov.ua/get-user-certificate/e2LbgMe5nONoxhxnqovl","Завантажити сертифікат")</f>
        <v>Завантажити сертифікат</v>
      </c>
    </row>
    <row r="237" spans="1:4" x14ac:dyDescent="0.3">
      <c r="A237" t="s">
        <v>475</v>
      </c>
      <c r="B237" t="s">
        <v>5</v>
      </c>
      <c r="C237" t="s">
        <v>476</v>
      </c>
      <c r="D237" t="str">
        <f>HYPERLINK("https://talan.bank.gov.ua/get-user-certificate/e2Lbg_LKYpXai58xPesO","Завантажити сертифікат")</f>
        <v>Завантажити сертифікат</v>
      </c>
    </row>
    <row r="238" spans="1:4" x14ac:dyDescent="0.3">
      <c r="A238" t="s">
        <v>477</v>
      </c>
      <c r="B238" t="s">
        <v>5</v>
      </c>
      <c r="C238" t="s">
        <v>478</v>
      </c>
      <c r="D238" t="str">
        <f>HYPERLINK("https://talan.bank.gov.ua/get-user-certificate/e2LbgRbxmCsYJJL1VHzw","Завантажити сертифікат")</f>
        <v>Завантажити сертифікат</v>
      </c>
    </row>
    <row r="239" spans="1:4" x14ac:dyDescent="0.3">
      <c r="A239" t="s">
        <v>479</v>
      </c>
      <c r="B239" t="s">
        <v>5</v>
      </c>
      <c r="C239" t="s">
        <v>480</v>
      </c>
      <c r="D239" t="str">
        <f>HYPERLINK("https://talan.bank.gov.ua/get-user-certificate/e2LbggihTRoDWljj4_CE","Завантажити сертифікат")</f>
        <v>Завантажити сертифікат</v>
      </c>
    </row>
    <row r="240" spans="1:4" x14ac:dyDescent="0.3">
      <c r="A240" t="s">
        <v>481</v>
      </c>
      <c r="B240" t="s">
        <v>5</v>
      </c>
      <c r="C240" t="s">
        <v>482</v>
      </c>
      <c r="D240" t="str">
        <f>HYPERLINK("https://talan.bank.gov.ua/get-user-certificate/e2LbgP8D7uHtkg85mCAD","Завантажити сертифікат")</f>
        <v>Завантажити сертифікат</v>
      </c>
    </row>
    <row r="241" spans="1:4" x14ac:dyDescent="0.3">
      <c r="A241" t="s">
        <v>483</v>
      </c>
      <c r="B241" t="s">
        <v>5</v>
      </c>
      <c r="C241" t="s">
        <v>484</v>
      </c>
      <c r="D241" t="str">
        <f>HYPERLINK("https://talan.bank.gov.ua/get-user-certificate/e2LbgKxn5JQyMy4npksC","Завантажити сертифікат")</f>
        <v>Завантажити сертифікат</v>
      </c>
    </row>
    <row r="242" spans="1:4" x14ac:dyDescent="0.3">
      <c r="A242" t="s">
        <v>485</v>
      </c>
      <c r="B242" t="s">
        <v>5</v>
      </c>
      <c r="C242" t="s">
        <v>486</v>
      </c>
      <c r="D242" t="str">
        <f>HYPERLINK("https://talan.bank.gov.ua/get-user-certificate/e2LbgL2Lq9-CfUqC_czP","Завантажити сертифікат")</f>
        <v>Завантажити сертифікат</v>
      </c>
    </row>
    <row r="243" spans="1:4" x14ac:dyDescent="0.3">
      <c r="A243" t="s">
        <v>487</v>
      </c>
      <c r="B243" t="s">
        <v>5</v>
      </c>
      <c r="C243" t="s">
        <v>488</v>
      </c>
      <c r="D243" t="str">
        <f>HYPERLINK("https://talan.bank.gov.ua/get-user-certificate/e2LbgAjJnYWRgubsn5Nc","Завантажити сертифікат")</f>
        <v>Завантажити сертифікат</v>
      </c>
    </row>
    <row r="244" spans="1:4" x14ac:dyDescent="0.3">
      <c r="A244" t="s">
        <v>489</v>
      </c>
      <c r="B244" t="s">
        <v>5</v>
      </c>
      <c r="C244" t="s">
        <v>490</v>
      </c>
      <c r="D244" t="str">
        <f>HYPERLINK("https://talan.bank.gov.ua/get-user-certificate/e2LbgVyjz9BBLyAZIoEx","Завантажити сертифікат")</f>
        <v>Завантажити сертифікат</v>
      </c>
    </row>
    <row r="245" spans="1:4" x14ac:dyDescent="0.3">
      <c r="A245" t="s">
        <v>491</v>
      </c>
      <c r="B245" t="s">
        <v>5</v>
      </c>
      <c r="C245" t="s">
        <v>492</v>
      </c>
      <c r="D245" t="str">
        <f>HYPERLINK("https://talan.bank.gov.ua/get-user-certificate/e2LbgxNKa_tsIOWAh2rH","Завантажити сертифікат")</f>
        <v>Завантажити сертифікат</v>
      </c>
    </row>
    <row r="246" spans="1:4" x14ac:dyDescent="0.3">
      <c r="A246" t="s">
        <v>493</v>
      </c>
      <c r="B246" t="s">
        <v>5</v>
      </c>
      <c r="C246" t="s">
        <v>494</v>
      </c>
      <c r="D246" t="str">
        <f>HYPERLINK("https://talan.bank.gov.ua/get-user-certificate/e2LbgAa5bGoqr4Jg5q8B","Завантажити сертифікат")</f>
        <v>Завантажити сертифікат</v>
      </c>
    </row>
    <row r="247" spans="1:4" x14ac:dyDescent="0.3">
      <c r="A247" t="s">
        <v>495</v>
      </c>
      <c r="B247" t="s">
        <v>5</v>
      </c>
      <c r="C247" t="s">
        <v>496</v>
      </c>
      <c r="D247" t="str">
        <f>HYPERLINK("https://talan.bank.gov.ua/get-user-certificate/e2Lbg5eCbH8tqvd4G764","Завантажити сертифікат")</f>
        <v>Завантажити сертифікат</v>
      </c>
    </row>
    <row r="248" spans="1:4" x14ac:dyDescent="0.3">
      <c r="A248" t="s">
        <v>497</v>
      </c>
      <c r="B248" t="s">
        <v>5</v>
      </c>
      <c r="C248" t="s">
        <v>498</v>
      </c>
      <c r="D248" t="str">
        <f>HYPERLINK("https://talan.bank.gov.ua/get-user-certificate/e2LbgGEGGMpU5Xh1O9hc","Завантажити сертифікат")</f>
        <v>Завантажити сертифікат</v>
      </c>
    </row>
    <row r="249" spans="1:4" x14ac:dyDescent="0.3">
      <c r="A249" t="s">
        <v>499</v>
      </c>
      <c r="B249" t="s">
        <v>5</v>
      </c>
      <c r="C249" t="s">
        <v>500</v>
      </c>
      <c r="D249" t="str">
        <f>HYPERLINK("https://talan.bank.gov.ua/get-user-certificate/e2LbgzcaL4navgaoJMqK","Завантажити сертифікат")</f>
        <v>Завантажити сертифікат</v>
      </c>
    </row>
    <row r="250" spans="1:4" x14ac:dyDescent="0.3">
      <c r="A250" t="s">
        <v>501</v>
      </c>
      <c r="B250" t="s">
        <v>5</v>
      </c>
      <c r="C250" t="s">
        <v>502</v>
      </c>
      <c r="D250" t="str">
        <f>HYPERLINK("https://talan.bank.gov.ua/get-user-certificate/e2LbgioZO0wtEGpsIgTH","Завантажити сертифікат")</f>
        <v>Завантажити сертифікат</v>
      </c>
    </row>
    <row r="251" spans="1:4" x14ac:dyDescent="0.3">
      <c r="A251" t="s">
        <v>503</v>
      </c>
      <c r="B251" t="s">
        <v>5</v>
      </c>
      <c r="C251" t="s">
        <v>504</v>
      </c>
      <c r="D251" t="str">
        <f>HYPERLINK("https://talan.bank.gov.ua/get-user-certificate/e2LbgF3MDL96LTJm0WrP","Завантажити сертифікат")</f>
        <v>Завантажити сертифікат</v>
      </c>
    </row>
    <row r="252" spans="1:4" x14ac:dyDescent="0.3">
      <c r="A252" t="s">
        <v>505</v>
      </c>
      <c r="B252" t="s">
        <v>5</v>
      </c>
      <c r="C252" t="s">
        <v>506</v>
      </c>
      <c r="D252" t="str">
        <f>HYPERLINK("https://talan.bank.gov.ua/get-user-certificate/e2Lbgt8N1A1zqUS2ZXUB","Завантажити сертифікат")</f>
        <v>Завантажити сертифікат</v>
      </c>
    </row>
    <row r="253" spans="1:4" x14ac:dyDescent="0.3">
      <c r="A253" t="s">
        <v>507</v>
      </c>
      <c r="B253" t="s">
        <v>5</v>
      </c>
      <c r="C253" t="s">
        <v>508</v>
      </c>
      <c r="D253" t="str">
        <f>HYPERLINK("https://talan.bank.gov.ua/get-user-certificate/e2LbgRpyiIq2-XXsXxL4","Завантажити сертифікат")</f>
        <v>Завантажити сертифікат</v>
      </c>
    </row>
    <row r="254" spans="1:4" x14ac:dyDescent="0.3">
      <c r="A254" t="s">
        <v>509</v>
      </c>
      <c r="B254" t="s">
        <v>5</v>
      </c>
      <c r="C254" t="s">
        <v>510</v>
      </c>
      <c r="D254" t="str">
        <f>HYPERLINK("https://talan.bank.gov.ua/get-user-certificate/e2LbgxrYWoYQsZrYPtyR","Завантажити сертифікат")</f>
        <v>Завантажити сертифікат</v>
      </c>
    </row>
    <row r="255" spans="1:4" x14ac:dyDescent="0.3">
      <c r="A255" t="s">
        <v>511</v>
      </c>
      <c r="B255" t="s">
        <v>5</v>
      </c>
      <c r="C255" t="s">
        <v>512</v>
      </c>
      <c r="D255" t="str">
        <f>HYPERLINK("https://talan.bank.gov.ua/get-user-certificate/e2LbgjXa7Dwv_zc9eiCi","Завантажити сертифікат")</f>
        <v>Завантажити сертифікат</v>
      </c>
    </row>
    <row r="256" spans="1:4" x14ac:dyDescent="0.3">
      <c r="A256" t="s">
        <v>513</v>
      </c>
      <c r="B256" t="s">
        <v>5</v>
      </c>
      <c r="C256" t="s">
        <v>514</v>
      </c>
      <c r="D256" t="str">
        <f>HYPERLINK("https://talan.bank.gov.ua/get-user-certificate/e2LbgG1ayQ7YO8BKnHhr","Завантажити сертифікат")</f>
        <v>Завантажити сертифікат</v>
      </c>
    </row>
    <row r="257" spans="1:4" x14ac:dyDescent="0.3">
      <c r="A257" t="s">
        <v>515</v>
      </c>
      <c r="B257" t="s">
        <v>5</v>
      </c>
      <c r="C257" t="s">
        <v>516</v>
      </c>
      <c r="D257" t="str">
        <f>HYPERLINK("https://talan.bank.gov.ua/get-user-certificate/e2LbgNxXLcrku1i0LY2v","Завантажити сертифікат")</f>
        <v>Завантажити сертифікат</v>
      </c>
    </row>
    <row r="258" spans="1:4" x14ac:dyDescent="0.3">
      <c r="A258" t="s">
        <v>517</v>
      </c>
      <c r="B258" t="s">
        <v>5</v>
      </c>
      <c r="C258" t="s">
        <v>518</v>
      </c>
      <c r="D258" t="str">
        <f>HYPERLINK("https://talan.bank.gov.ua/get-user-certificate/e2Lbga4953tmsgqjZc4i","Завантажити сертифікат")</f>
        <v>Завантажити сертифікат</v>
      </c>
    </row>
    <row r="259" spans="1:4" x14ac:dyDescent="0.3">
      <c r="A259" t="s">
        <v>519</v>
      </c>
      <c r="B259" t="s">
        <v>5</v>
      </c>
      <c r="C259" t="s">
        <v>520</v>
      </c>
      <c r="D259" t="str">
        <f>HYPERLINK("https://talan.bank.gov.ua/get-user-certificate/e2Lbgn_TbdOT_qskd1DT","Завантажити сертифікат")</f>
        <v>Завантажити сертифікат</v>
      </c>
    </row>
    <row r="260" spans="1:4" x14ac:dyDescent="0.3">
      <c r="A260" t="s">
        <v>521</v>
      </c>
      <c r="B260" t="s">
        <v>5</v>
      </c>
      <c r="C260" t="s">
        <v>522</v>
      </c>
      <c r="D260" t="str">
        <f>HYPERLINK("https://talan.bank.gov.ua/get-user-certificate/e2LbgvTk4wsd9jIAxboV","Завантажити сертифікат")</f>
        <v>Завантажити сертифікат</v>
      </c>
    </row>
    <row r="261" spans="1:4" x14ac:dyDescent="0.3">
      <c r="A261" t="s">
        <v>523</v>
      </c>
      <c r="B261" t="s">
        <v>5</v>
      </c>
      <c r="C261" t="s">
        <v>524</v>
      </c>
      <c r="D261" t="str">
        <f>HYPERLINK("https://talan.bank.gov.ua/get-user-certificate/e2Lbgq8jwpbrmEVfAIRL","Завантажити сертифікат")</f>
        <v>Завантажити сертифікат</v>
      </c>
    </row>
    <row r="262" spans="1:4" x14ac:dyDescent="0.3">
      <c r="A262" t="s">
        <v>525</v>
      </c>
      <c r="B262" t="s">
        <v>5</v>
      </c>
      <c r="C262" t="s">
        <v>526</v>
      </c>
      <c r="D262" t="str">
        <f>HYPERLINK("https://talan.bank.gov.ua/get-user-certificate/e2LbgEhn29tk1DOXE3po","Завантажити сертифікат")</f>
        <v>Завантажити сертифікат</v>
      </c>
    </row>
    <row r="263" spans="1:4" x14ac:dyDescent="0.3">
      <c r="A263" t="s">
        <v>527</v>
      </c>
      <c r="B263" t="s">
        <v>5</v>
      </c>
      <c r="C263" t="s">
        <v>528</v>
      </c>
      <c r="D263" t="str">
        <f>HYPERLINK("https://talan.bank.gov.ua/get-user-certificate/e2LbgRAB2JVedQBURRY8","Завантажити сертифікат")</f>
        <v>Завантажити сертифікат</v>
      </c>
    </row>
    <row r="264" spans="1:4" x14ac:dyDescent="0.3">
      <c r="A264" t="s">
        <v>529</v>
      </c>
      <c r="B264" t="s">
        <v>5</v>
      </c>
      <c r="C264" t="s">
        <v>530</v>
      </c>
      <c r="D264" t="str">
        <f>HYPERLINK("https://talan.bank.gov.ua/get-user-certificate/e2LbgoGNOQsMbnHpY6YU","Завантажити сертифікат")</f>
        <v>Завантажити сертифікат</v>
      </c>
    </row>
    <row r="265" spans="1:4" x14ac:dyDescent="0.3">
      <c r="A265" t="s">
        <v>531</v>
      </c>
      <c r="B265" t="s">
        <v>5</v>
      </c>
      <c r="C265" t="s">
        <v>532</v>
      </c>
      <c r="D265" t="str">
        <f>HYPERLINK("https://talan.bank.gov.ua/get-user-certificate/e2Lbg0NB-Hyl4E1iyV6a","Завантажити сертифікат")</f>
        <v>Завантажити сертифікат</v>
      </c>
    </row>
    <row r="266" spans="1:4" x14ac:dyDescent="0.3">
      <c r="A266" t="s">
        <v>533</v>
      </c>
      <c r="B266" t="s">
        <v>5</v>
      </c>
      <c r="C266" t="s">
        <v>534</v>
      </c>
      <c r="D266" t="str">
        <f>HYPERLINK("https://talan.bank.gov.ua/get-user-certificate/e2LbgDgU2Iqmn00tHLaY","Завантажити сертифікат")</f>
        <v>Завантажити сертифікат</v>
      </c>
    </row>
    <row r="267" spans="1:4" x14ac:dyDescent="0.3">
      <c r="A267" t="s">
        <v>535</v>
      </c>
      <c r="B267" t="s">
        <v>5</v>
      </c>
      <c r="C267" t="s">
        <v>536</v>
      </c>
      <c r="D267" t="str">
        <f>HYPERLINK("https://talan.bank.gov.ua/get-user-certificate/e2Lbg7A_7LNc_s3jeX4f","Завантажити сертифікат")</f>
        <v>Завантажити сертифікат</v>
      </c>
    </row>
    <row r="268" spans="1:4" x14ac:dyDescent="0.3">
      <c r="A268" t="s">
        <v>537</v>
      </c>
      <c r="B268" t="s">
        <v>5</v>
      </c>
      <c r="C268" t="s">
        <v>538</v>
      </c>
      <c r="D268" t="str">
        <f>HYPERLINK("https://talan.bank.gov.ua/get-user-certificate/e2Lbgm5VnQiIf9e5tL-i","Завантажити сертифікат")</f>
        <v>Завантажити сертифікат</v>
      </c>
    </row>
    <row r="269" spans="1:4" x14ac:dyDescent="0.3">
      <c r="A269" t="s">
        <v>539</v>
      </c>
      <c r="B269" t="s">
        <v>5</v>
      </c>
      <c r="C269" t="s">
        <v>540</v>
      </c>
      <c r="D269" t="str">
        <f>HYPERLINK("https://talan.bank.gov.ua/get-user-certificate/e2Lbgg_Eh3x_7C-JgCyr","Завантажити сертифікат")</f>
        <v>Завантажити сертифікат</v>
      </c>
    </row>
    <row r="270" spans="1:4" x14ac:dyDescent="0.3">
      <c r="A270" t="s">
        <v>541</v>
      </c>
      <c r="B270" t="s">
        <v>5</v>
      </c>
      <c r="C270" t="s">
        <v>542</v>
      </c>
      <c r="D270" t="str">
        <f>HYPERLINK("https://talan.bank.gov.ua/get-user-certificate/e2LbgN836EjOt0w_N4lF","Завантажити сертифікат")</f>
        <v>Завантажити сертифікат</v>
      </c>
    </row>
    <row r="271" spans="1:4" x14ac:dyDescent="0.3">
      <c r="A271" t="s">
        <v>543</v>
      </c>
      <c r="B271" t="s">
        <v>5</v>
      </c>
      <c r="C271" t="s">
        <v>544</v>
      </c>
      <c r="D271" t="str">
        <f>HYPERLINK("https://talan.bank.gov.ua/get-user-certificate/e2LbgaR5okB_OdvpjRa4","Завантажити сертифікат")</f>
        <v>Завантажити сертифікат</v>
      </c>
    </row>
    <row r="272" spans="1:4" x14ac:dyDescent="0.3">
      <c r="A272" t="s">
        <v>545</v>
      </c>
      <c r="B272" t="s">
        <v>5</v>
      </c>
      <c r="C272" t="s">
        <v>546</v>
      </c>
      <c r="D272" t="str">
        <f>HYPERLINK("https://talan.bank.gov.ua/get-user-certificate/e2LbgrPVv84VB4mMzc2m","Завантажити сертифікат")</f>
        <v>Завантажити сертифікат</v>
      </c>
    </row>
    <row r="273" spans="1:4" x14ac:dyDescent="0.3">
      <c r="A273" t="s">
        <v>547</v>
      </c>
      <c r="B273" t="s">
        <v>5</v>
      </c>
      <c r="C273" t="s">
        <v>548</v>
      </c>
      <c r="D273" t="str">
        <f>HYPERLINK("https://talan.bank.gov.ua/get-user-certificate/e2LbgK-J_Zu-BnZWoFLY","Завантажити сертифікат")</f>
        <v>Завантажити сертифікат</v>
      </c>
    </row>
    <row r="274" spans="1:4" x14ac:dyDescent="0.3">
      <c r="A274" t="s">
        <v>549</v>
      </c>
      <c r="B274" t="s">
        <v>5</v>
      </c>
      <c r="C274" t="s">
        <v>550</v>
      </c>
      <c r="D274" t="str">
        <f>HYPERLINK("https://talan.bank.gov.ua/get-user-certificate/e2Lbg_RXigAUrfdA0sJq","Завантажити сертифікат")</f>
        <v>Завантажити сертифікат</v>
      </c>
    </row>
    <row r="275" spans="1:4" x14ac:dyDescent="0.3">
      <c r="A275" t="s">
        <v>551</v>
      </c>
      <c r="B275" t="s">
        <v>5</v>
      </c>
      <c r="C275" t="s">
        <v>552</v>
      </c>
      <c r="D275" t="str">
        <f>HYPERLINK("https://talan.bank.gov.ua/get-user-certificate/e2Lbgu5hQo4NcXpn4HJV","Завантажити сертифікат")</f>
        <v>Завантажити сертифікат</v>
      </c>
    </row>
    <row r="276" spans="1:4" x14ac:dyDescent="0.3">
      <c r="A276" t="s">
        <v>553</v>
      </c>
      <c r="B276" t="s">
        <v>5</v>
      </c>
      <c r="C276" t="s">
        <v>554</v>
      </c>
      <c r="D276" t="str">
        <f>HYPERLINK("https://talan.bank.gov.ua/get-user-certificate/e2LbgBLRi_tNMxYtJzJX","Завантажити сертифікат")</f>
        <v>Завантажити сертифікат</v>
      </c>
    </row>
    <row r="277" spans="1:4" x14ac:dyDescent="0.3">
      <c r="A277" t="s">
        <v>555</v>
      </c>
      <c r="B277" t="s">
        <v>5</v>
      </c>
      <c r="C277" t="s">
        <v>556</v>
      </c>
      <c r="D277" t="str">
        <f>HYPERLINK("https://talan.bank.gov.ua/get-user-certificate/e2LbgrHefvUhkAn6HaKE","Завантажити сертифікат")</f>
        <v>Завантажити сертифікат</v>
      </c>
    </row>
    <row r="278" spans="1:4" x14ac:dyDescent="0.3">
      <c r="A278" t="s">
        <v>557</v>
      </c>
      <c r="B278" t="s">
        <v>5</v>
      </c>
      <c r="C278" t="s">
        <v>558</v>
      </c>
      <c r="D278" t="str">
        <f>HYPERLINK("https://talan.bank.gov.ua/get-user-certificate/e2LbgX-TCPDGGo8DeU5v","Завантажити сертифікат")</f>
        <v>Завантажити сертифікат</v>
      </c>
    </row>
    <row r="279" spans="1:4" x14ac:dyDescent="0.3">
      <c r="A279" t="s">
        <v>559</v>
      </c>
      <c r="B279" t="s">
        <v>5</v>
      </c>
      <c r="C279" t="s">
        <v>560</v>
      </c>
      <c r="D279" t="str">
        <f>HYPERLINK("https://talan.bank.gov.ua/get-user-certificate/e2LbgJGkeJSQg6YcpcFG","Завантажити сертифікат")</f>
        <v>Завантажити сертифікат</v>
      </c>
    </row>
    <row r="280" spans="1:4" x14ac:dyDescent="0.3">
      <c r="A280" t="s">
        <v>561</v>
      </c>
      <c r="B280" t="s">
        <v>5</v>
      </c>
      <c r="C280" t="s">
        <v>562</v>
      </c>
      <c r="D280" t="str">
        <f>HYPERLINK("https://talan.bank.gov.ua/get-user-certificate/e2LbgM9bGR3c3q9t5bRU","Завантажити сертифікат")</f>
        <v>Завантажити сертифікат</v>
      </c>
    </row>
    <row r="281" spans="1:4" x14ac:dyDescent="0.3">
      <c r="A281" t="s">
        <v>563</v>
      </c>
      <c r="B281" t="s">
        <v>5</v>
      </c>
      <c r="C281" t="s">
        <v>564</v>
      </c>
      <c r="D281" t="str">
        <f>HYPERLINK("https://talan.bank.gov.ua/get-user-certificate/e2Lbg6nGjDy3vjJlPkTM","Завантажити сертифікат")</f>
        <v>Завантажити сертифікат</v>
      </c>
    </row>
    <row r="282" spans="1:4" x14ac:dyDescent="0.3">
      <c r="A282" t="s">
        <v>565</v>
      </c>
      <c r="B282" t="s">
        <v>5</v>
      </c>
      <c r="C282" t="s">
        <v>566</v>
      </c>
      <c r="D282" t="str">
        <f>HYPERLINK("https://talan.bank.gov.ua/get-user-certificate/e2LbgxH3MyvTmubASq7O","Завантажити сертифікат")</f>
        <v>Завантажити сертифікат</v>
      </c>
    </row>
    <row r="283" spans="1:4" x14ac:dyDescent="0.3">
      <c r="A283" t="s">
        <v>567</v>
      </c>
      <c r="B283" t="s">
        <v>5</v>
      </c>
      <c r="C283" t="s">
        <v>568</v>
      </c>
      <c r="D283" t="str">
        <f>HYPERLINK("https://talan.bank.gov.ua/get-user-certificate/e2Lbg4Gy_lbmzfjuBLGA","Завантажити сертифікат")</f>
        <v>Завантажити сертифікат</v>
      </c>
    </row>
    <row r="284" spans="1:4" x14ac:dyDescent="0.3">
      <c r="A284" t="s">
        <v>569</v>
      </c>
      <c r="B284" t="s">
        <v>5</v>
      </c>
      <c r="C284" t="s">
        <v>570</v>
      </c>
      <c r="D284" t="str">
        <f>HYPERLINK("https://talan.bank.gov.ua/get-user-certificate/e2Lbgn-vKRrKbUTs7LY1","Завантажити сертифікат")</f>
        <v>Завантажити сертифікат</v>
      </c>
    </row>
    <row r="285" spans="1:4" x14ac:dyDescent="0.3">
      <c r="A285" t="s">
        <v>571</v>
      </c>
      <c r="B285" t="s">
        <v>5</v>
      </c>
      <c r="C285" t="s">
        <v>572</v>
      </c>
      <c r="D285" t="str">
        <f>HYPERLINK("https://talan.bank.gov.ua/get-user-certificate/e2LbgQ3kzWu73VQWEWpc","Завантажити сертифікат")</f>
        <v>Завантажити сертифікат</v>
      </c>
    </row>
    <row r="286" spans="1:4" x14ac:dyDescent="0.3">
      <c r="A286" t="s">
        <v>573</v>
      </c>
      <c r="B286" t="s">
        <v>5</v>
      </c>
      <c r="C286" t="s">
        <v>574</v>
      </c>
      <c r="D286" t="str">
        <f>HYPERLINK("https://talan.bank.gov.ua/get-user-certificate/e2LbgH8TIuoO3Pl6yV-4","Завантажити сертифікат")</f>
        <v>Завантажити сертифікат</v>
      </c>
    </row>
    <row r="287" spans="1:4" x14ac:dyDescent="0.3">
      <c r="A287" t="s">
        <v>575</v>
      </c>
      <c r="B287" t="s">
        <v>5</v>
      </c>
      <c r="C287" t="s">
        <v>576</v>
      </c>
      <c r="D287" t="str">
        <f>HYPERLINK("https://talan.bank.gov.ua/get-user-certificate/e2LbgzNnB2adqi0J-e93","Завантажити сертифікат")</f>
        <v>Завантажити сертифікат</v>
      </c>
    </row>
    <row r="288" spans="1:4" x14ac:dyDescent="0.3">
      <c r="A288" t="s">
        <v>577</v>
      </c>
      <c r="B288" t="s">
        <v>5</v>
      </c>
      <c r="C288" t="s">
        <v>578</v>
      </c>
      <c r="D288" t="str">
        <f>HYPERLINK("https://talan.bank.gov.ua/get-user-certificate/e2LbgN2AWrmIrGm9_du4","Завантажити сертифікат")</f>
        <v>Завантажити сертифікат</v>
      </c>
    </row>
    <row r="289" spans="1:4" x14ac:dyDescent="0.3">
      <c r="A289" t="s">
        <v>579</v>
      </c>
      <c r="B289" t="s">
        <v>5</v>
      </c>
      <c r="C289" t="s">
        <v>580</v>
      </c>
      <c r="D289" t="str">
        <f>HYPERLINK("https://talan.bank.gov.ua/get-user-certificate/e2LbgItmOkBw7pl9Ubbl","Завантажити сертифікат")</f>
        <v>Завантажити сертифікат</v>
      </c>
    </row>
    <row r="290" spans="1:4" x14ac:dyDescent="0.3">
      <c r="A290" t="s">
        <v>581</v>
      </c>
      <c r="B290" t="s">
        <v>5</v>
      </c>
      <c r="C290" t="s">
        <v>582</v>
      </c>
      <c r="D290" t="str">
        <f>HYPERLINK("https://talan.bank.gov.ua/get-user-certificate/e2Lbg_FDi7USwYIWBANi","Завантажити сертифікат")</f>
        <v>Завантажити сертифікат</v>
      </c>
    </row>
    <row r="291" spans="1:4" x14ac:dyDescent="0.3">
      <c r="A291" t="s">
        <v>583</v>
      </c>
      <c r="B291" t="s">
        <v>5</v>
      </c>
      <c r="C291" t="s">
        <v>584</v>
      </c>
      <c r="D291" t="str">
        <f>HYPERLINK("https://talan.bank.gov.ua/get-user-certificate/e2LbgTPOOJAITgmWBAZ2","Завантажити сертифікат")</f>
        <v>Завантажити сертифікат</v>
      </c>
    </row>
    <row r="292" spans="1:4" x14ac:dyDescent="0.3">
      <c r="A292" t="s">
        <v>585</v>
      </c>
      <c r="B292" t="s">
        <v>5</v>
      </c>
      <c r="C292" t="s">
        <v>586</v>
      </c>
      <c r="D292" t="str">
        <f>HYPERLINK("https://talan.bank.gov.ua/get-user-certificate/e2Lbg4oSZ5iGGhKivOHp","Завантажити сертифікат")</f>
        <v>Завантажити сертифікат</v>
      </c>
    </row>
    <row r="293" spans="1:4" x14ac:dyDescent="0.3">
      <c r="A293" t="s">
        <v>587</v>
      </c>
      <c r="B293" t="s">
        <v>5</v>
      </c>
      <c r="C293" t="s">
        <v>588</v>
      </c>
      <c r="D293" t="str">
        <f>HYPERLINK("https://talan.bank.gov.ua/get-user-certificate/e2Lbg9B7DcRdwZjeniQl","Завантажити сертифікат")</f>
        <v>Завантажити сертифікат</v>
      </c>
    </row>
    <row r="294" spans="1:4" x14ac:dyDescent="0.3">
      <c r="A294" t="s">
        <v>589</v>
      </c>
      <c r="B294" t="s">
        <v>5</v>
      </c>
      <c r="C294" t="s">
        <v>590</v>
      </c>
      <c r="D294" t="str">
        <f>HYPERLINK("https://talan.bank.gov.ua/get-user-certificate/e2LbgmKjN36zhWVS_SAm","Завантажити сертифікат")</f>
        <v>Завантажити сертифікат</v>
      </c>
    </row>
    <row r="295" spans="1:4" x14ac:dyDescent="0.3">
      <c r="A295" t="s">
        <v>591</v>
      </c>
      <c r="B295" t="s">
        <v>5</v>
      </c>
      <c r="C295" t="s">
        <v>592</v>
      </c>
      <c r="D295" t="str">
        <f>HYPERLINK("https://talan.bank.gov.ua/get-user-certificate/e2LbgN75xcP1jAe3uuCb","Завантажити сертифікат")</f>
        <v>Завантажити сертифікат</v>
      </c>
    </row>
    <row r="296" spans="1:4" x14ac:dyDescent="0.3">
      <c r="A296" t="s">
        <v>593</v>
      </c>
      <c r="B296" t="s">
        <v>5</v>
      </c>
      <c r="C296" t="s">
        <v>594</v>
      </c>
      <c r="D296" t="str">
        <f>HYPERLINK("https://talan.bank.gov.ua/get-user-certificate/e2LbgRfQPqkmx6Oi2KQx","Завантажити сертифікат")</f>
        <v>Завантажити сертифікат</v>
      </c>
    </row>
    <row r="297" spans="1:4" x14ac:dyDescent="0.3">
      <c r="A297" t="s">
        <v>595</v>
      </c>
      <c r="B297" t="s">
        <v>5</v>
      </c>
      <c r="C297" t="s">
        <v>596</v>
      </c>
      <c r="D297" t="str">
        <f>HYPERLINK("https://talan.bank.gov.ua/get-user-certificate/e2Lbg1Y_vjGNSJDTskJm","Завантажити сертифікат")</f>
        <v>Завантажити сертифікат</v>
      </c>
    </row>
    <row r="298" spans="1:4" x14ac:dyDescent="0.3">
      <c r="A298" t="s">
        <v>597</v>
      </c>
      <c r="B298" t="s">
        <v>5</v>
      </c>
      <c r="C298" t="s">
        <v>598</v>
      </c>
      <c r="D298" t="str">
        <f>HYPERLINK("https://talan.bank.gov.ua/get-user-certificate/e2Lbg0QmjgHpY-4s9i16","Завантажити сертифікат")</f>
        <v>Завантажити сертифікат</v>
      </c>
    </row>
    <row r="299" spans="1:4" x14ac:dyDescent="0.3">
      <c r="A299" t="s">
        <v>599</v>
      </c>
      <c r="B299" t="s">
        <v>5</v>
      </c>
      <c r="C299" t="s">
        <v>600</v>
      </c>
      <c r="D299" t="str">
        <f>HYPERLINK("https://talan.bank.gov.ua/get-user-certificate/e2Lbgm3y-xS08UpXaezt","Завантажити сертифікат")</f>
        <v>Завантажити сертифікат</v>
      </c>
    </row>
    <row r="300" spans="1:4" x14ac:dyDescent="0.3">
      <c r="A300" t="s">
        <v>601</v>
      </c>
      <c r="B300" t="s">
        <v>5</v>
      </c>
      <c r="C300" t="s">
        <v>602</v>
      </c>
      <c r="D300" t="str">
        <f>HYPERLINK("https://talan.bank.gov.ua/get-user-certificate/e2Lbgw387mjvVb4q9Fl8","Завантажити сертифікат")</f>
        <v>Завантажити сертифікат</v>
      </c>
    </row>
    <row r="301" spans="1:4" x14ac:dyDescent="0.3">
      <c r="A301" t="s">
        <v>603</v>
      </c>
      <c r="B301" t="s">
        <v>5</v>
      </c>
      <c r="C301" t="s">
        <v>604</v>
      </c>
      <c r="D301" t="str">
        <f>HYPERLINK("https://talan.bank.gov.ua/get-user-certificate/e2Lbgwmgtb22YJBIEKh0","Завантажити сертифікат")</f>
        <v>Завантажити сертифікат</v>
      </c>
    </row>
    <row r="302" spans="1:4" x14ac:dyDescent="0.3">
      <c r="A302" t="s">
        <v>605</v>
      </c>
      <c r="B302" t="s">
        <v>5</v>
      </c>
      <c r="C302" t="s">
        <v>606</v>
      </c>
      <c r="D302" t="str">
        <f>HYPERLINK("https://talan.bank.gov.ua/get-user-certificate/e2LbgCWlQVqzXNA70Y8f","Завантажити сертифікат")</f>
        <v>Завантажити сертифікат</v>
      </c>
    </row>
    <row r="303" spans="1:4" x14ac:dyDescent="0.3">
      <c r="A303" t="s">
        <v>607</v>
      </c>
      <c r="B303" t="s">
        <v>5</v>
      </c>
      <c r="C303" t="s">
        <v>608</v>
      </c>
      <c r="D303" t="str">
        <f>HYPERLINK("https://talan.bank.gov.ua/get-user-certificate/e2Lbgu-d86qjTm53T_V0","Завантажити сертифікат")</f>
        <v>Завантажити сертифікат</v>
      </c>
    </row>
    <row r="304" spans="1:4" x14ac:dyDescent="0.3">
      <c r="A304" t="s">
        <v>609</v>
      </c>
      <c r="B304" t="s">
        <v>5</v>
      </c>
      <c r="C304" t="s">
        <v>610</v>
      </c>
      <c r="D304" t="str">
        <f>HYPERLINK("https://talan.bank.gov.ua/get-user-certificate/e2LbgaK2IhgXewb-ojNK","Завантажити сертифікат")</f>
        <v>Завантажити сертифікат</v>
      </c>
    </row>
    <row r="305" spans="1:4" x14ac:dyDescent="0.3">
      <c r="A305" t="s">
        <v>611</v>
      </c>
      <c r="B305" t="s">
        <v>5</v>
      </c>
      <c r="C305" t="s">
        <v>612</v>
      </c>
      <c r="D305" t="str">
        <f>HYPERLINK("https://talan.bank.gov.ua/get-user-certificate/e2Lbg1XEA18Q7elhRSJb","Завантажити сертифікат")</f>
        <v>Завантажити сертифікат</v>
      </c>
    </row>
    <row r="306" spans="1:4" x14ac:dyDescent="0.3">
      <c r="A306" t="s">
        <v>613</v>
      </c>
      <c r="B306" t="s">
        <v>5</v>
      </c>
      <c r="C306" t="s">
        <v>614</v>
      </c>
      <c r="D306" t="str">
        <f>HYPERLINK("https://talan.bank.gov.ua/get-user-certificate/e2LbgQw9Vhppj9SxhV5Y","Завантажити сертифікат")</f>
        <v>Завантажити сертифікат</v>
      </c>
    </row>
    <row r="307" spans="1:4" x14ac:dyDescent="0.3">
      <c r="A307" t="s">
        <v>615</v>
      </c>
      <c r="B307" t="s">
        <v>5</v>
      </c>
      <c r="C307" t="s">
        <v>616</v>
      </c>
      <c r="D307" t="str">
        <f>HYPERLINK("https://talan.bank.gov.ua/get-user-certificate/e2LbgXuzw_D9JUgpUktM","Завантажити сертифікат")</f>
        <v>Завантажити сертифікат</v>
      </c>
    </row>
    <row r="308" spans="1:4" x14ac:dyDescent="0.3">
      <c r="A308" t="s">
        <v>617</v>
      </c>
      <c r="B308" t="s">
        <v>5</v>
      </c>
      <c r="C308" t="s">
        <v>618</v>
      </c>
      <c r="D308" t="str">
        <f>HYPERLINK("https://talan.bank.gov.ua/get-user-certificate/e2LbgtbsSqxQHeNYY8R5","Завантажити сертифікат")</f>
        <v>Завантажити сертифікат</v>
      </c>
    </row>
    <row r="309" spans="1:4" x14ac:dyDescent="0.3">
      <c r="A309" t="s">
        <v>619</v>
      </c>
      <c r="B309" t="s">
        <v>5</v>
      </c>
      <c r="C309" t="s">
        <v>620</v>
      </c>
      <c r="D309" t="str">
        <f>HYPERLINK("https://talan.bank.gov.ua/get-user-certificate/e2LbgrRPG6VB071T6_Ta","Завантажити сертифікат")</f>
        <v>Завантажити сертифікат</v>
      </c>
    </row>
    <row r="310" spans="1:4" x14ac:dyDescent="0.3">
      <c r="A310" t="s">
        <v>621</v>
      </c>
      <c r="B310" t="s">
        <v>5</v>
      </c>
      <c r="C310" t="s">
        <v>622</v>
      </c>
      <c r="D310" t="str">
        <f>HYPERLINK("https://talan.bank.gov.ua/get-user-certificate/e2LbgyXbOKsdyiwWDthl","Завантажити сертифікат")</f>
        <v>Завантажити сертифікат</v>
      </c>
    </row>
    <row r="311" spans="1:4" x14ac:dyDescent="0.3">
      <c r="A311" t="s">
        <v>623</v>
      </c>
      <c r="B311" t="s">
        <v>5</v>
      </c>
      <c r="C311" t="s">
        <v>624</v>
      </c>
      <c r="D311" t="str">
        <f>HYPERLINK("https://talan.bank.gov.ua/get-user-certificate/e2Lbgwj_ZW0x6gPBmQL7","Завантажити сертифікат")</f>
        <v>Завантажити сертифікат</v>
      </c>
    </row>
    <row r="312" spans="1:4" x14ac:dyDescent="0.3">
      <c r="A312" t="s">
        <v>625</v>
      </c>
      <c r="B312" t="s">
        <v>5</v>
      </c>
      <c r="C312" t="s">
        <v>626</v>
      </c>
      <c r="D312" t="str">
        <f>HYPERLINK("https://talan.bank.gov.ua/get-user-certificate/e2LbgL_EESFBRG5mW4b3","Завантажити сертифікат")</f>
        <v>Завантажити сертифікат</v>
      </c>
    </row>
    <row r="313" spans="1:4" x14ac:dyDescent="0.3">
      <c r="A313" t="s">
        <v>627</v>
      </c>
      <c r="B313" t="s">
        <v>5</v>
      </c>
      <c r="C313" t="s">
        <v>628</v>
      </c>
      <c r="D313" t="str">
        <f>HYPERLINK("https://talan.bank.gov.ua/get-user-certificate/e2LbglCipIY6Fs0Ajz1I","Завантажити сертифікат")</f>
        <v>Завантажити сертифікат</v>
      </c>
    </row>
    <row r="314" spans="1:4" x14ac:dyDescent="0.3">
      <c r="A314" t="s">
        <v>629</v>
      </c>
      <c r="B314" t="s">
        <v>5</v>
      </c>
      <c r="C314" t="s">
        <v>630</v>
      </c>
      <c r="D314" t="str">
        <f>HYPERLINK("https://talan.bank.gov.ua/get-user-certificate/e2LbgCqNT0WwKloRIk-z","Завантажити сертифікат")</f>
        <v>Завантажити сертифікат</v>
      </c>
    </row>
    <row r="315" spans="1:4" x14ac:dyDescent="0.3">
      <c r="A315" t="s">
        <v>631</v>
      </c>
      <c r="B315" t="s">
        <v>5</v>
      </c>
      <c r="C315" t="s">
        <v>632</v>
      </c>
      <c r="D315" t="str">
        <f>HYPERLINK("https://talan.bank.gov.ua/get-user-certificate/e2Lbgs_YZElxxT8wACcB","Завантажити сертифікат")</f>
        <v>Завантажити сертифікат</v>
      </c>
    </row>
    <row r="316" spans="1:4" x14ac:dyDescent="0.3">
      <c r="A316" t="s">
        <v>633</v>
      </c>
      <c r="B316" t="s">
        <v>5</v>
      </c>
      <c r="C316" t="s">
        <v>634</v>
      </c>
      <c r="D316" t="str">
        <f>HYPERLINK("https://talan.bank.gov.ua/get-user-certificate/e2LbgIY4bqdk-l-1KBqB","Завантажити сертифікат")</f>
        <v>Завантажити сертифікат</v>
      </c>
    </row>
    <row r="317" spans="1:4" x14ac:dyDescent="0.3">
      <c r="A317" t="s">
        <v>635</v>
      </c>
      <c r="B317" t="s">
        <v>5</v>
      </c>
      <c r="C317" t="s">
        <v>636</v>
      </c>
      <c r="D317" t="str">
        <f>HYPERLINK("https://talan.bank.gov.ua/get-user-certificate/e2LbgWiizPp0XQV0FI7J","Завантажити сертифікат")</f>
        <v>Завантажити сертифікат</v>
      </c>
    </row>
    <row r="318" spans="1:4" x14ac:dyDescent="0.3">
      <c r="A318" t="s">
        <v>637</v>
      </c>
      <c r="B318" t="s">
        <v>5</v>
      </c>
      <c r="C318" t="s">
        <v>638</v>
      </c>
      <c r="D318" t="str">
        <f>HYPERLINK("https://talan.bank.gov.ua/get-user-certificate/e2LbgaJF7istDUtLeThb","Завантажити сертифікат")</f>
        <v>Завантажити сертифікат</v>
      </c>
    </row>
    <row r="319" spans="1:4" x14ac:dyDescent="0.3">
      <c r="A319" t="s">
        <v>639</v>
      </c>
      <c r="B319" t="s">
        <v>5</v>
      </c>
      <c r="C319" t="s">
        <v>640</v>
      </c>
      <c r="D319" t="str">
        <f>HYPERLINK("https://talan.bank.gov.ua/get-user-certificate/e2Lbgl_RF4_pQQqgOob0","Завантажити сертифікат")</f>
        <v>Завантажити сертифікат</v>
      </c>
    </row>
    <row r="320" spans="1:4" x14ac:dyDescent="0.3">
      <c r="A320" t="s">
        <v>641</v>
      </c>
      <c r="B320" t="s">
        <v>5</v>
      </c>
      <c r="C320" t="s">
        <v>642</v>
      </c>
      <c r="D320" t="str">
        <f>HYPERLINK("https://talan.bank.gov.ua/get-user-certificate/e2LbgIdaFpI4OKn2wqUz","Завантажити сертифікат")</f>
        <v>Завантажити сертифікат</v>
      </c>
    </row>
    <row r="321" spans="1:4" x14ac:dyDescent="0.3">
      <c r="A321" t="s">
        <v>643</v>
      </c>
      <c r="B321" t="s">
        <v>5</v>
      </c>
      <c r="C321" t="s">
        <v>644</v>
      </c>
      <c r="D321" t="str">
        <f>HYPERLINK("https://talan.bank.gov.ua/get-user-certificate/e2LbgNER3yEVgQjFqfPv","Завантажити сертифікат")</f>
        <v>Завантажити сертифікат</v>
      </c>
    </row>
    <row r="322" spans="1:4" x14ac:dyDescent="0.3">
      <c r="A322" t="s">
        <v>645</v>
      </c>
      <c r="B322" t="s">
        <v>5</v>
      </c>
      <c r="C322" t="s">
        <v>646</v>
      </c>
      <c r="D322" t="str">
        <f>HYPERLINK("https://talan.bank.gov.ua/get-user-certificate/e2Lbgm_BmWrTHMNICYmw","Завантажити сертифікат")</f>
        <v>Завантажити сертифікат</v>
      </c>
    </row>
    <row r="323" spans="1:4" x14ac:dyDescent="0.3">
      <c r="A323" t="s">
        <v>647</v>
      </c>
      <c r="B323" t="s">
        <v>5</v>
      </c>
      <c r="C323" t="s">
        <v>648</v>
      </c>
      <c r="D323" t="str">
        <f>HYPERLINK("https://talan.bank.gov.ua/get-user-certificate/e2LbgBa8PXXszPfHaIhR","Завантажити сертифікат")</f>
        <v>Завантажити сертифікат</v>
      </c>
    </row>
    <row r="324" spans="1:4" x14ac:dyDescent="0.3">
      <c r="A324" t="s">
        <v>649</v>
      </c>
      <c r="B324" t="s">
        <v>5</v>
      </c>
      <c r="C324" t="s">
        <v>650</v>
      </c>
      <c r="D324" t="str">
        <f>HYPERLINK("https://talan.bank.gov.ua/get-user-certificate/e2Lbg0NCLr9ExSu_zCQd","Завантажити сертифікат")</f>
        <v>Завантажити сертифікат</v>
      </c>
    </row>
    <row r="325" spans="1:4" x14ac:dyDescent="0.3">
      <c r="A325" t="s">
        <v>651</v>
      </c>
      <c r="B325" t="s">
        <v>5</v>
      </c>
      <c r="C325" t="s">
        <v>652</v>
      </c>
      <c r="D325" t="str">
        <f>HYPERLINK("https://talan.bank.gov.ua/get-user-certificate/e2LbgnYbacoNF3LQmyyM","Завантажити сертифікат")</f>
        <v>Завантажити сертифікат</v>
      </c>
    </row>
    <row r="326" spans="1:4" x14ac:dyDescent="0.3">
      <c r="A326" t="s">
        <v>653</v>
      </c>
      <c r="B326" t="s">
        <v>5</v>
      </c>
      <c r="C326" t="s">
        <v>654</v>
      </c>
      <c r="D326" t="str">
        <f>HYPERLINK("https://talan.bank.gov.ua/get-user-certificate/e2Lbgf8ssCNwa8WDoKAq","Завантажити сертифікат")</f>
        <v>Завантажити сертифікат</v>
      </c>
    </row>
    <row r="327" spans="1:4" x14ac:dyDescent="0.3">
      <c r="A327" t="s">
        <v>655</v>
      </c>
      <c r="B327" t="s">
        <v>5</v>
      </c>
      <c r="C327" t="s">
        <v>656</v>
      </c>
      <c r="D327" t="str">
        <f>HYPERLINK("https://talan.bank.gov.ua/get-user-certificate/e2LbgwL6eGlLWvo3l8Fw","Завантажити сертифікат")</f>
        <v>Завантажити сертифікат</v>
      </c>
    </row>
    <row r="328" spans="1:4" x14ac:dyDescent="0.3">
      <c r="A328" t="s">
        <v>657</v>
      </c>
      <c r="B328" t="s">
        <v>5</v>
      </c>
      <c r="C328" t="s">
        <v>658</v>
      </c>
      <c r="D328" t="str">
        <f>HYPERLINK("https://talan.bank.gov.ua/get-user-certificate/e2LbgFu4fnMbKZ2rX9bO","Завантажити сертифікат")</f>
        <v>Завантажити сертифікат</v>
      </c>
    </row>
    <row r="329" spans="1:4" x14ac:dyDescent="0.3">
      <c r="A329" t="s">
        <v>659</v>
      </c>
      <c r="B329" t="s">
        <v>5</v>
      </c>
      <c r="C329" t="s">
        <v>660</v>
      </c>
      <c r="D329" t="str">
        <f>HYPERLINK("https://talan.bank.gov.ua/get-user-certificate/e2Lbg86xpmHzc7KuVUwq","Завантажити сертифікат")</f>
        <v>Завантажити сертифікат</v>
      </c>
    </row>
    <row r="330" spans="1:4" x14ac:dyDescent="0.3">
      <c r="A330" t="s">
        <v>661</v>
      </c>
      <c r="B330" t="s">
        <v>5</v>
      </c>
      <c r="C330" t="s">
        <v>662</v>
      </c>
      <c r="D330" t="str">
        <f>HYPERLINK("https://talan.bank.gov.ua/get-user-certificate/e2LbgQtRqeycHAocZRWV","Завантажити сертифікат")</f>
        <v>Завантажити сертифікат</v>
      </c>
    </row>
    <row r="331" spans="1:4" x14ac:dyDescent="0.3">
      <c r="A331" t="s">
        <v>663</v>
      </c>
      <c r="B331" t="s">
        <v>5</v>
      </c>
      <c r="C331" t="s">
        <v>664</v>
      </c>
      <c r="D331" t="str">
        <f>HYPERLINK("https://talan.bank.gov.ua/get-user-certificate/e2Lbg6EC0NtwwJjlXl8Y","Завантажити сертифікат")</f>
        <v>Завантажити сертифікат</v>
      </c>
    </row>
    <row r="332" spans="1:4" x14ac:dyDescent="0.3">
      <c r="A332" t="s">
        <v>665</v>
      </c>
      <c r="B332" t="s">
        <v>5</v>
      </c>
      <c r="C332" t="s">
        <v>666</v>
      </c>
      <c r="D332" t="str">
        <f>HYPERLINK("https://talan.bank.gov.ua/get-user-certificate/e2Lbg923wZAzmiW8y2UZ","Завантажити сертифікат")</f>
        <v>Завантажити сертифікат</v>
      </c>
    </row>
    <row r="333" spans="1:4" x14ac:dyDescent="0.3">
      <c r="A333" t="s">
        <v>667</v>
      </c>
      <c r="B333" t="s">
        <v>5</v>
      </c>
      <c r="C333" t="s">
        <v>668</v>
      </c>
      <c r="D333" t="str">
        <f>HYPERLINK("https://talan.bank.gov.ua/get-user-certificate/e2LbgxxxpxEMDN-DWFeT","Завантажити сертифікат")</f>
        <v>Завантажити сертифікат</v>
      </c>
    </row>
    <row r="334" spans="1:4" x14ac:dyDescent="0.3">
      <c r="A334" t="s">
        <v>669</v>
      </c>
      <c r="B334" t="s">
        <v>5</v>
      </c>
      <c r="C334" t="s">
        <v>670</v>
      </c>
      <c r="D334" t="str">
        <f>HYPERLINK("https://talan.bank.gov.ua/get-user-certificate/e2Lbgl1de3WdcLGXqTwQ","Завантажити сертифікат")</f>
        <v>Завантажити сертифікат</v>
      </c>
    </row>
    <row r="335" spans="1:4" x14ac:dyDescent="0.3">
      <c r="A335" t="s">
        <v>671</v>
      </c>
      <c r="B335" t="s">
        <v>5</v>
      </c>
      <c r="C335" t="s">
        <v>672</v>
      </c>
      <c r="D335" t="str">
        <f>HYPERLINK("https://talan.bank.gov.ua/get-user-certificate/e2LbgQewWj5H9a-eVcY0","Завантажити сертифікат")</f>
        <v>Завантажити сертифікат</v>
      </c>
    </row>
    <row r="336" spans="1:4" x14ac:dyDescent="0.3">
      <c r="A336" t="s">
        <v>673</v>
      </c>
      <c r="B336" t="s">
        <v>5</v>
      </c>
      <c r="C336" t="s">
        <v>674</v>
      </c>
      <c r="D336" t="str">
        <f>HYPERLINK("https://talan.bank.gov.ua/get-user-certificate/e2Lbg0paY79nqk4FQzeR","Завантажити сертифікат")</f>
        <v>Завантажити сертифікат</v>
      </c>
    </row>
    <row r="337" spans="1:4" x14ac:dyDescent="0.3">
      <c r="A337" t="s">
        <v>675</v>
      </c>
      <c r="B337" t="s">
        <v>5</v>
      </c>
      <c r="C337" t="s">
        <v>676</v>
      </c>
      <c r="D337" t="str">
        <f>HYPERLINK("https://talan.bank.gov.ua/get-user-certificate/e2LbgGl20NuHS0YxL4Hh","Завантажити сертифікат")</f>
        <v>Завантажити сертифікат</v>
      </c>
    </row>
    <row r="338" spans="1:4" x14ac:dyDescent="0.3">
      <c r="A338" t="s">
        <v>677</v>
      </c>
      <c r="B338" t="s">
        <v>5</v>
      </c>
      <c r="C338" t="s">
        <v>678</v>
      </c>
      <c r="D338" t="str">
        <f>HYPERLINK("https://talan.bank.gov.ua/get-user-certificate/e2LbglvTT4fb0KkKBAW6","Завантажити сертифікат")</f>
        <v>Завантажити сертифікат</v>
      </c>
    </row>
    <row r="339" spans="1:4" x14ac:dyDescent="0.3">
      <c r="A339" t="s">
        <v>679</v>
      </c>
      <c r="B339" t="s">
        <v>5</v>
      </c>
      <c r="C339" t="s">
        <v>680</v>
      </c>
      <c r="D339" t="str">
        <f>HYPERLINK("https://talan.bank.gov.ua/get-user-certificate/e2LbgXN4Yn92WxlfOU8r","Завантажити сертифікат")</f>
        <v>Завантажити сертифікат</v>
      </c>
    </row>
    <row r="340" spans="1:4" x14ac:dyDescent="0.3">
      <c r="A340" t="s">
        <v>681</v>
      </c>
      <c r="B340" t="s">
        <v>5</v>
      </c>
      <c r="C340" t="s">
        <v>682</v>
      </c>
      <c r="D340" t="str">
        <f>HYPERLINK("https://talan.bank.gov.ua/get-user-certificate/e2LbgrKD0GxxvUrRuc7S","Завантажити сертифікат")</f>
        <v>Завантажити сертифікат</v>
      </c>
    </row>
    <row r="341" spans="1:4" x14ac:dyDescent="0.3">
      <c r="A341" t="s">
        <v>683</v>
      </c>
      <c r="B341" t="s">
        <v>5</v>
      </c>
      <c r="C341" t="s">
        <v>684</v>
      </c>
      <c r="D341" t="str">
        <f>HYPERLINK("https://talan.bank.gov.ua/get-user-certificate/e2LbgGcIQFYH8pzeOZ-m","Завантажити сертифікат")</f>
        <v>Завантажити сертифікат</v>
      </c>
    </row>
    <row r="342" spans="1:4" x14ac:dyDescent="0.3">
      <c r="A342" t="s">
        <v>685</v>
      </c>
      <c r="B342" t="s">
        <v>5</v>
      </c>
      <c r="C342" t="s">
        <v>686</v>
      </c>
      <c r="D342" t="str">
        <f>HYPERLINK("https://talan.bank.gov.ua/get-user-certificate/e2LbgVl91XRVIIqkE7JI","Завантажити сертифікат")</f>
        <v>Завантажити сертифікат</v>
      </c>
    </row>
    <row r="343" spans="1:4" x14ac:dyDescent="0.3">
      <c r="A343" t="s">
        <v>687</v>
      </c>
      <c r="B343" t="s">
        <v>5</v>
      </c>
      <c r="C343" t="s">
        <v>688</v>
      </c>
      <c r="D343" t="str">
        <f>HYPERLINK("https://talan.bank.gov.ua/get-user-certificate/e2LbgubnZ_4zpGFtR134","Завантажити сертифікат")</f>
        <v>Завантажити сертифікат</v>
      </c>
    </row>
    <row r="344" spans="1:4" x14ac:dyDescent="0.3">
      <c r="A344" t="s">
        <v>689</v>
      </c>
      <c r="B344" t="s">
        <v>5</v>
      </c>
      <c r="C344" t="s">
        <v>690</v>
      </c>
      <c r="D344" t="str">
        <f>HYPERLINK("https://talan.bank.gov.ua/get-user-certificate/e2LbgA8jiQukEyVSullw","Завантажити сертифікат")</f>
        <v>Завантажити сертифікат</v>
      </c>
    </row>
    <row r="345" spans="1:4" x14ac:dyDescent="0.3">
      <c r="A345" t="s">
        <v>691</v>
      </c>
      <c r="B345" t="s">
        <v>5</v>
      </c>
      <c r="C345" t="s">
        <v>692</v>
      </c>
      <c r="D345" t="str">
        <f>HYPERLINK("https://talan.bank.gov.ua/get-user-certificate/e2LbgtOIngBic3kOmps_","Завантажити сертифікат")</f>
        <v>Завантажити сертифікат</v>
      </c>
    </row>
    <row r="346" spans="1:4" x14ac:dyDescent="0.3">
      <c r="A346" t="s">
        <v>693</v>
      </c>
      <c r="B346" t="s">
        <v>5</v>
      </c>
      <c r="C346" t="s">
        <v>694</v>
      </c>
      <c r="D346" t="str">
        <f>HYPERLINK("https://talan.bank.gov.ua/get-user-certificate/e2LbgsvhYqE2cQyS5392","Завантажити сертифікат")</f>
        <v>Завантажити сертифікат</v>
      </c>
    </row>
    <row r="347" spans="1:4" x14ac:dyDescent="0.3">
      <c r="A347" t="s">
        <v>695</v>
      </c>
      <c r="B347" t="s">
        <v>5</v>
      </c>
      <c r="C347" t="s">
        <v>696</v>
      </c>
      <c r="D347" t="str">
        <f>HYPERLINK("https://talan.bank.gov.ua/get-user-certificate/e2LbgVDeNEueXFYvcAtE","Завантажити сертифікат")</f>
        <v>Завантажити сертифікат</v>
      </c>
    </row>
    <row r="348" spans="1:4" x14ac:dyDescent="0.3">
      <c r="A348" t="s">
        <v>697</v>
      </c>
      <c r="B348" t="s">
        <v>5</v>
      </c>
      <c r="C348" t="s">
        <v>698</v>
      </c>
      <c r="D348" t="str">
        <f>HYPERLINK("https://talan.bank.gov.ua/get-user-certificate/e2Lbgg_JrbfWg8OsDcSo","Завантажити сертифікат")</f>
        <v>Завантажити сертифікат</v>
      </c>
    </row>
    <row r="349" spans="1:4" x14ac:dyDescent="0.3">
      <c r="A349" t="s">
        <v>699</v>
      </c>
      <c r="B349" t="s">
        <v>5</v>
      </c>
      <c r="C349" t="s">
        <v>700</v>
      </c>
      <c r="D349" t="str">
        <f>HYPERLINK("https://talan.bank.gov.ua/get-user-certificate/e2Lbg8pHlOov1HmX13Jn","Завантажити сертифікат")</f>
        <v>Завантажити сертифікат</v>
      </c>
    </row>
    <row r="350" spans="1:4" x14ac:dyDescent="0.3">
      <c r="A350" t="s">
        <v>701</v>
      </c>
      <c r="B350" t="s">
        <v>5</v>
      </c>
      <c r="C350" t="s">
        <v>702</v>
      </c>
      <c r="D350" t="str">
        <f>HYPERLINK("https://talan.bank.gov.ua/get-user-certificate/e2LbgkD9GvdhoKeT4Puv","Завантажити сертифікат")</f>
        <v>Завантажити сертифікат</v>
      </c>
    </row>
    <row r="351" spans="1:4" x14ac:dyDescent="0.3">
      <c r="A351" t="s">
        <v>703</v>
      </c>
      <c r="B351" t="s">
        <v>5</v>
      </c>
      <c r="C351" t="s">
        <v>704</v>
      </c>
      <c r="D351" t="str">
        <f>HYPERLINK("https://talan.bank.gov.ua/get-user-certificate/e2LbgVs8E09faPOFd3M5","Завантажити сертифікат")</f>
        <v>Завантажити сертифікат</v>
      </c>
    </row>
    <row r="352" spans="1:4" x14ac:dyDescent="0.3">
      <c r="A352" t="s">
        <v>705</v>
      </c>
      <c r="B352" t="s">
        <v>5</v>
      </c>
      <c r="C352" t="s">
        <v>706</v>
      </c>
      <c r="D352" t="str">
        <f>HYPERLINK("https://talan.bank.gov.ua/get-user-certificate/e2LbgpIn2hR8Nwe2biI_","Завантажити сертифікат")</f>
        <v>Завантажити сертифікат</v>
      </c>
    </row>
    <row r="353" spans="1:4" x14ac:dyDescent="0.3">
      <c r="A353" t="s">
        <v>707</v>
      </c>
      <c r="B353" t="s">
        <v>5</v>
      </c>
      <c r="C353" t="s">
        <v>708</v>
      </c>
      <c r="D353" t="str">
        <f>HYPERLINK("https://talan.bank.gov.ua/get-user-certificate/e2LbgiStFdzfP7HnI8DQ","Завантажити сертифікат")</f>
        <v>Завантажити сертифікат</v>
      </c>
    </row>
    <row r="354" spans="1:4" x14ac:dyDescent="0.3">
      <c r="A354" t="s">
        <v>709</v>
      </c>
      <c r="B354" t="s">
        <v>5</v>
      </c>
      <c r="C354" t="s">
        <v>710</v>
      </c>
      <c r="D354" t="str">
        <f>HYPERLINK("https://talan.bank.gov.ua/get-user-certificate/e2LbgNkN1rc0HbaC0lms","Завантажити сертифікат")</f>
        <v>Завантажити сертифікат</v>
      </c>
    </row>
    <row r="355" spans="1:4" x14ac:dyDescent="0.3">
      <c r="A355" t="s">
        <v>711</v>
      </c>
      <c r="B355" t="s">
        <v>5</v>
      </c>
      <c r="C355" t="s">
        <v>712</v>
      </c>
      <c r="D355" t="str">
        <f>HYPERLINK("https://talan.bank.gov.ua/get-user-certificate/e2LbgW9W_xFdhtp15TJo","Завантажити сертифікат")</f>
        <v>Завантажити сертифікат</v>
      </c>
    </row>
    <row r="356" spans="1:4" x14ac:dyDescent="0.3">
      <c r="A356" t="s">
        <v>713</v>
      </c>
      <c r="B356" t="s">
        <v>5</v>
      </c>
      <c r="C356" t="s">
        <v>714</v>
      </c>
      <c r="D356" t="str">
        <f>HYPERLINK("https://talan.bank.gov.ua/get-user-certificate/e2LbghH3E9KWBGXqD3d2","Завантажити сертифікат")</f>
        <v>Завантажити сертифікат</v>
      </c>
    </row>
    <row r="357" spans="1:4" x14ac:dyDescent="0.3">
      <c r="A357" t="s">
        <v>715</v>
      </c>
      <c r="B357" t="s">
        <v>5</v>
      </c>
      <c r="C357" t="s">
        <v>716</v>
      </c>
      <c r="D357" t="str">
        <f>HYPERLINK("https://talan.bank.gov.ua/get-user-certificate/e2LbgBGbQ4SFffM1ihCY","Завантажити сертифікат")</f>
        <v>Завантажити сертифікат</v>
      </c>
    </row>
    <row r="358" spans="1:4" x14ac:dyDescent="0.3">
      <c r="A358" t="s">
        <v>717</v>
      </c>
      <c r="B358" t="s">
        <v>5</v>
      </c>
      <c r="C358" t="s">
        <v>718</v>
      </c>
      <c r="D358" t="str">
        <f>HYPERLINK("https://talan.bank.gov.ua/get-user-certificate/e2LbgGThqrRvbkfuckLS","Завантажити сертифікат")</f>
        <v>Завантажити сертифікат</v>
      </c>
    </row>
    <row r="359" spans="1:4" x14ac:dyDescent="0.3">
      <c r="A359" t="s">
        <v>719</v>
      </c>
      <c r="B359" t="s">
        <v>5</v>
      </c>
      <c r="C359" t="s">
        <v>720</v>
      </c>
      <c r="D359" t="str">
        <f>HYPERLINK("https://talan.bank.gov.ua/get-user-certificate/e2Lbg4jd2gDcBQMltb--","Завантажити сертифікат")</f>
        <v>Завантажити сертифікат</v>
      </c>
    </row>
    <row r="360" spans="1:4" x14ac:dyDescent="0.3">
      <c r="A360" t="s">
        <v>721</v>
      </c>
      <c r="B360" t="s">
        <v>5</v>
      </c>
      <c r="C360" t="s">
        <v>722</v>
      </c>
      <c r="D360" t="str">
        <f>HYPERLINK("https://talan.bank.gov.ua/get-user-certificate/e2Lbg0hNSgDWlqiCLWw7","Завантажити сертифікат")</f>
        <v>Завантажити сертифікат</v>
      </c>
    </row>
    <row r="361" spans="1:4" x14ac:dyDescent="0.3">
      <c r="A361" t="s">
        <v>723</v>
      </c>
      <c r="B361" t="s">
        <v>5</v>
      </c>
      <c r="C361" t="s">
        <v>724</v>
      </c>
      <c r="D361" t="str">
        <f>HYPERLINK("https://talan.bank.gov.ua/get-user-certificate/e2Lbg1oWeeyt80Xr8TUS","Завантажити сертифікат")</f>
        <v>Завантажити сертифікат</v>
      </c>
    </row>
    <row r="362" spans="1:4" x14ac:dyDescent="0.3">
      <c r="A362" t="s">
        <v>725</v>
      </c>
      <c r="B362" t="s">
        <v>5</v>
      </c>
      <c r="C362" t="s">
        <v>726</v>
      </c>
      <c r="D362" t="str">
        <f>HYPERLINK("https://talan.bank.gov.ua/get-user-certificate/e2LbgrC7Ygg5p2RPxIeU","Завантажити сертифікат")</f>
        <v>Завантажити сертифікат</v>
      </c>
    </row>
    <row r="363" spans="1:4" x14ac:dyDescent="0.3">
      <c r="A363" t="s">
        <v>727</v>
      </c>
      <c r="B363" t="s">
        <v>5</v>
      </c>
      <c r="C363" t="s">
        <v>728</v>
      </c>
      <c r="D363" t="str">
        <f>HYPERLINK("https://talan.bank.gov.ua/get-user-certificate/e2LbgYwcuQJNhRqRZxWZ","Завантажити сертифікат")</f>
        <v>Завантажити сертифікат</v>
      </c>
    </row>
    <row r="364" spans="1:4" x14ac:dyDescent="0.3">
      <c r="A364" t="s">
        <v>729</v>
      </c>
      <c r="B364" t="s">
        <v>5</v>
      </c>
      <c r="C364" t="s">
        <v>730</v>
      </c>
      <c r="D364" t="str">
        <f>HYPERLINK("https://talan.bank.gov.ua/get-user-certificate/e2Lbg6WpsnT_1_Pvj-ku","Завантажити сертифікат")</f>
        <v>Завантажити сертифікат</v>
      </c>
    </row>
    <row r="365" spans="1:4" x14ac:dyDescent="0.3">
      <c r="A365" t="s">
        <v>731</v>
      </c>
      <c r="B365" t="s">
        <v>5</v>
      </c>
      <c r="C365" t="s">
        <v>732</v>
      </c>
      <c r="D365" t="str">
        <f>HYPERLINK("https://talan.bank.gov.ua/get-user-certificate/e2LbgZb9nitJoEM3wzCK","Завантажити сертифікат")</f>
        <v>Завантажити сертифікат</v>
      </c>
    </row>
    <row r="366" spans="1:4" x14ac:dyDescent="0.3">
      <c r="A366" t="s">
        <v>733</v>
      </c>
      <c r="B366" t="s">
        <v>5</v>
      </c>
      <c r="C366" t="s">
        <v>734</v>
      </c>
      <c r="D366" t="str">
        <f>HYPERLINK("https://talan.bank.gov.ua/get-user-certificate/e2Lbg5bz2-XYyA2GznT5","Завантажити сертифікат")</f>
        <v>Завантажити сертифікат</v>
      </c>
    </row>
    <row r="367" spans="1:4" x14ac:dyDescent="0.3">
      <c r="A367" t="s">
        <v>735</v>
      </c>
      <c r="B367" t="s">
        <v>5</v>
      </c>
      <c r="C367" t="s">
        <v>736</v>
      </c>
      <c r="D367" t="str">
        <f>HYPERLINK("https://talan.bank.gov.ua/get-user-certificate/e2LbgsCGCauyrtqy2Tze","Завантажити сертифікат")</f>
        <v>Завантажити сертифікат</v>
      </c>
    </row>
    <row r="368" spans="1:4" x14ac:dyDescent="0.3">
      <c r="A368" t="s">
        <v>737</v>
      </c>
      <c r="B368" t="s">
        <v>5</v>
      </c>
      <c r="C368" t="s">
        <v>738</v>
      </c>
      <c r="D368" t="str">
        <f>HYPERLINK("https://talan.bank.gov.ua/get-user-certificate/e2LbgOeMA4z01O3G_x_X","Завантажити сертифікат")</f>
        <v>Завантажити сертифікат</v>
      </c>
    </row>
    <row r="369" spans="1:4" x14ac:dyDescent="0.3">
      <c r="A369" t="s">
        <v>739</v>
      </c>
      <c r="B369" t="s">
        <v>5</v>
      </c>
      <c r="C369" t="s">
        <v>740</v>
      </c>
      <c r="D369" t="str">
        <f>HYPERLINK("https://talan.bank.gov.ua/get-user-certificate/e2LbgXI2ejegiiaVD8Sa","Завантажити сертифікат")</f>
        <v>Завантажити сертифікат</v>
      </c>
    </row>
    <row r="370" spans="1:4" x14ac:dyDescent="0.3">
      <c r="A370" t="s">
        <v>741</v>
      </c>
      <c r="B370" t="s">
        <v>5</v>
      </c>
      <c r="C370" t="s">
        <v>742</v>
      </c>
      <c r="D370" t="str">
        <f>HYPERLINK("https://talan.bank.gov.ua/get-user-certificate/e2Lbgvy28JufiNeY2_Bm","Завантажити сертифікат")</f>
        <v>Завантажити сертифікат</v>
      </c>
    </row>
    <row r="371" spans="1:4" x14ac:dyDescent="0.3">
      <c r="A371" t="s">
        <v>743</v>
      </c>
      <c r="B371" t="s">
        <v>5</v>
      </c>
      <c r="C371" t="s">
        <v>744</v>
      </c>
      <c r="D371" t="str">
        <f>HYPERLINK("https://talan.bank.gov.ua/get-user-certificate/e2LbgaMFtKO0g6B71H3U","Завантажити сертифікат")</f>
        <v>Завантажити сертифікат</v>
      </c>
    </row>
    <row r="372" spans="1:4" x14ac:dyDescent="0.3">
      <c r="A372" t="s">
        <v>745</v>
      </c>
      <c r="B372" t="s">
        <v>5</v>
      </c>
      <c r="C372" t="s">
        <v>746</v>
      </c>
      <c r="D372" t="str">
        <f>HYPERLINK("https://talan.bank.gov.ua/get-user-certificate/e2LbgOeDkTtdEZQoqlpg","Завантажити сертифікат")</f>
        <v>Завантажити сертифікат</v>
      </c>
    </row>
    <row r="373" spans="1:4" x14ac:dyDescent="0.3">
      <c r="A373" t="s">
        <v>747</v>
      </c>
      <c r="B373" t="s">
        <v>5</v>
      </c>
      <c r="C373" t="s">
        <v>748</v>
      </c>
      <c r="D373" t="str">
        <f>HYPERLINK("https://talan.bank.gov.ua/get-user-certificate/e2LbgOeTJbz2ehJ25XS-","Завантажити сертифікат")</f>
        <v>Завантажити сертифікат</v>
      </c>
    </row>
    <row r="374" spans="1:4" x14ac:dyDescent="0.3">
      <c r="A374" t="s">
        <v>749</v>
      </c>
      <c r="B374" t="s">
        <v>5</v>
      </c>
      <c r="C374" t="s">
        <v>750</v>
      </c>
      <c r="D374" t="str">
        <f>HYPERLINK("https://talan.bank.gov.ua/get-user-certificate/e2Lbg96DIPMwb5kYfQ3D","Завантажити сертифікат")</f>
        <v>Завантажити сертифікат</v>
      </c>
    </row>
    <row r="375" spans="1:4" x14ac:dyDescent="0.3">
      <c r="A375" t="s">
        <v>751</v>
      </c>
      <c r="B375" t="s">
        <v>5</v>
      </c>
      <c r="C375" t="s">
        <v>752</v>
      </c>
      <c r="D375" t="str">
        <f>HYPERLINK("https://talan.bank.gov.ua/get-user-certificate/e2LbgfnVTvX73hOb69jz","Завантажити сертифікат")</f>
        <v>Завантажити сертифікат</v>
      </c>
    </row>
    <row r="376" spans="1:4" x14ac:dyDescent="0.3">
      <c r="A376" t="s">
        <v>753</v>
      </c>
      <c r="B376" t="s">
        <v>5</v>
      </c>
      <c r="C376" t="s">
        <v>754</v>
      </c>
      <c r="D376" t="str">
        <f>HYPERLINK("https://talan.bank.gov.ua/get-user-certificate/e2LbgV64r2ORs0KGQ_pD","Завантажити сертифікат")</f>
        <v>Завантажити сертифікат</v>
      </c>
    </row>
    <row r="377" spans="1:4" x14ac:dyDescent="0.3">
      <c r="A377" t="s">
        <v>755</v>
      </c>
      <c r="B377" t="s">
        <v>5</v>
      </c>
      <c r="C377" t="s">
        <v>756</v>
      </c>
      <c r="D377" t="str">
        <f>HYPERLINK("https://talan.bank.gov.ua/get-user-certificate/e2Lbg7GxMP-ERXqiixBm","Завантажити сертифікат")</f>
        <v>Завантажити сертифікат</v>
      </c>
    </row>
    <row r="378" spans="1:4" x14ac:dyDescent="0.3">
      <c r="A378" t="s">
        <v>757</v>
      </c>
      <c r="B378" t="s">
        <v>5</v>
      </c>
      <c r="C378" t="s">
        <v>758</v>
      </c>
      <c r="D378" t="str">
        <f>HYPERLINK("https://talan.bank.gov.ua/get-user-certificate/e2LbgWWMQF2JK7-3_yw6","Завантажити сертифікат")</f>
        <v>Завантажити сертифікат</v>
      </c>
    </row>
    <row r="379" spans="1:4" x14ac:dyDescent="0.3">
      <c r="A379" t="s">
        <v>759</v>
      </c>
      <c r="B379" t="s">
        <v>5</v>
      </c>
      <c r="C379" t="s">
        <v>760</v>
      </c>
      <c r="D379" t="str">
        <f>HYPERLINK("https://talan.bank.gov.ua/get-user-certificate/e2LbgebQfnH7vMzhFAc7","Завантажити сертифікат")</f>
        <v>Завантажити сертифікат</v>
      </c>
    </row>
    <row r="380" spans="1:4" x14ac:dyDescent="0.3">
      <c r="A380" t="s">
        <v>761</v>
      </c>
      <c r="B380" t="s">
        <v>5</v>
      </c>
      <c r="C380" t="s">
        <v>762</v>
      </c>
      <c r="D380" t="str">
        <f>HYPERLINK("https://talan.bank.gov.ua/get-user-certificate/e2LbgRsrb4kJADSvWy3b","Завантажити сертифікат")</f>
        <v>Завантажити сертифікат</v>
      </c>
    </row>
    <row r="381" spans="1:4" x14ac:dyDescent="0.3">
      <c r="A381" t="s">
        <v>763</v>
      </c>
      <c r="B381" t="s">
        <v>5</v>
      </c>
      <c r="C381" t="s">
        <v>764</v>
      </c>
      <c r="D381" t="str">
        <f>HYPERLINK("https://talan.bank.gov.ua/get-user-certificate/e2LbgvN7kWXP4pBI7VXJ","Завантажити сертифікат")</f>
        <v>Завантажити сертифікат</v>
      </c>
    </row>
    <row r="382" spans="1:4" x14ac:dyDescent="0.3">
      <c r="A382" t="s">
        <v>765</v>
      </c>
      <c r="B382" t="s">
        <v>5</v>
      </c>
      <c r="C382" t="s">
        <v>766</v>
      </c>
      <c r="D382" t="str">
        <f>HYPERLINK("https://talan.bank.gov.ua/get-user-certificate/e2LbgIebsG7kjXy5mXoI","Завантажити сертифікат")</f>
        <v>Завантажити сертифікат</v>
      </c>
    </row>
    <row r="383" spans="1:4" x14ac:dyDescent="0.3">
      <c r="A383" t="s">
        <v>767</v>
      </c>
      <c r="B383" t="s">
        <v>5</v>
      </c>
      <c r="C383" t="s">
        <v>768</v>
      </c>
      <c r="D383" t="str">
        <f>HYPERLINK("https://talan.bank.gov.ua/get-user-certificate/e2LbgZU5BubTeMkDxQJy","Завантажити сертифікат")</f>
        <v>Завантажити сертифікат</v>
      </c>
    </row>
    <row r="384" spans="1:4" x14ac:dyDescent="0.3">
      <c r="A384" t="s">
        <v>769</v>
      </c>
      <c r="B384" t="s">
        <v>5</v>
      </c>
      <c r="C384" t="s">
        <v>770</v>
      </c>
      <c r="D384" t="str">
        <f>HYPERLINK("https://talan.bank.gov.ua/get-user-certificate/e2LbgVzIPPaPO0bYPUwo","Завантажити сертифікат")</f>
        <v>Завантажити сертифікат</v>
      </c>
    </row>
    <row r="385" spans="1:4" x14ac:dyDescent="0.3">
      <c r="A385" t="s">
        <v>771</v>
      </c>
      <c r="B385" t="s">
        <v>5</v>
      </c>
      <c r="C385" t="s">
        <v>772</v>
      </c>
      <c r="D385" t="str">
        <f>HYPERLINK("https://talan.bank.gov.ua/get-user-certificate/e2Lbg0Pvlnma9p9JZuE7","Завантажити сертифікат")</f>
        <v>Завантажити сертифікат</v>
      </c>
    </row>
    <row r="386" spans="1:4" x14ac:dyDescent="0.3">
      <c r="A386" t="s">
        <v>773</v>
      </c>
      <c r="B386" t="s">
        <v>5</v>
      </c>
      <c r="C386" t="s">
        <v>774</v>
      </c>
      <c r="D386" t="str">
        <f>HYPERLINK("https://talan.bank.gov.ua/get-user-certificate/e2LbgCBkLwur-V5nx0L3","Завантажити сертифікат")</f>
        <v>Завантажити сертифікат</v>
      </c>
    </row>
    <row r="387" spans="1:4" x14ac:dyDescent="0.3">
      <c r="A387" t="s">
        <v>775</v>
      </c>
      <c r="B387" t="s">
        <v>5</v>
      </c>
      <c r="C387" t="s">
        <v>776</v>
      </c>
      <c r="D387" t="str">
        <f>HYPERLINK("https://talan.bank.gov.ua/get-user-certificate/e2LbglNXLIcLRAsgiNh9","Завантажити сертифікат")</f>
        <v>Завантажити сертифікат</v>
      </c>
    </row>
    <row r="388" spans="1:4" x14ac:dyDescent="0.3">
      <c r="A388" t="s">
        <v>777</v>
      </c>
      <c r="B388" t="s">
        <v>5</v>
      </c>
      <c r="C388" t="s">
        <v>778</v>
      </c>
      <c r="D388" t="str">
        <f>HYPERLINK("https://talan.bank.gov.ua/get-user-certificate/e2LbgfBusOk41-jACCwq","Завантажити сертифікат")</f>
        <v>Завантажити сертифікат</v>
      </c>
    </row>
    <row r="389" spans="1:4" x14ac:dyDescent="0.3">
      <c r="A389" t="s">
        <v>779</v>
      </c>
      <c r="B389" t="s">
        <v>5</v>
      </c>
      <c r="C389" t="s">
        <v>780</v>
      </c>
      <c r="D389" t="str">
        <f>HYPERLINK("https://talan.bank.gov.ua/get-user-certificate/e2Lbg5eMyZvUtqCCUlif","Завантажити сертифікат")</f>
        <v>Завантажити сертифікат</v>
      </c>
    </row>
    <row r="390" spans="1:4" x14ac:dyDescent="0.3">
      <c r="A390" t="s">
        <v>781</v>
      </c>
      <c r="B390" t="s">
        <v>5</v>
      </c>
      <c r="C390" t="s">
        <v>782</v>
      </c>
      <c r="D390" t="str">
        <f>HYPERLINK("https://talan.bank.gov.ua/get-user-certificate/e2Lbgzby_BiALJ0s8xsk","Завантажити сертифікат")</f>
        <v>Завантажити сертифікат</v>
      </c>
    </row>
    <row r="391" spans="1:4" x14ac:dyDescent="0.3">
      <c r="A391" t="s">
        <v>783</v>
      </c>
      <c r="B391" t="s">
        <v>5</v>
      </c>
      <c r="C391" t="s">
        <v>784</v>
      </c>
      <c r="D391" t="str">
        <f>HYPERLINK("https://talan.bank.gov.ua/get-user-certificate/e2Lbg_h6Jby0W3D9iEtK","Завантажити сертифікат")</f>
        <v>Завантажити сертифікат</v>
      </c>
    </row>
    <row r="392" spans="1:4" x14ac:dyDescent="0.3">
      <c r="A392" t="s">
        <v>785</v>
      </c>
      <c r="B392" t="s">
        <v>5</v>
      </c>
      <c r="C392" t="s">
        <v>786</v>
      </c>
      <c r="D392" t="str">
        <f>HYPERLINK("https://talan.bank.gov.ua/get-user-certificate/e2LbgKRhV5_i0MXrEU0v","Завантажити сертифікат")</f>
        <v>Завантажити сертифікат</v>
      </c>
    </row>
    <row r="393" spans="1:4" x14ac:dyDescent="0.3">
      <c r="A393" t="s">
        <v>787</v>
      </c>
      <c r="B393" t="s">
        <v>5</v>
      </c>
      <c r="C393" t="s">
        <v>788</v>
      </c>
      <c r="D393" t="str">
        <f>HYPERLINK("https://talan.bank.gov.ua/get-user-certificate/e2LbgJjhgUOh2x8xw6tf","Завантажити сертифікат")</f>
        <v>Завантажити сертифікат</v>
      </c>
    </row>
    <row r="394" spans="1:4" x14ac:dyDescent="0.3">
      <c r="A394" t="s">
        <v>789</v>
      </c>
      <c r="B394" t="s">
        <v>5</v>
      </c>
      <c r="C394" t="s">
        <v>790</v>
      </c>
      <c r="D394" t="str">
        <f>HYPERLINK("https://talan.bank.gov.ua/get-user-certificate/e2LbglpScTAleWTFUEjW","Завантажити сертифікат")</f>
        <v>Завантажити сертифікат</v>
      </c>
    </row>
    <row r="395" spans="1:4" x14ac:dyDescent="0.3">
      <c r="A395" t="s">
        <v>791</v>
      </c>
      <c r="B395" t="s">
        <v>5</v>
      </c>
      <c r="C395" t="s">
        <v>792</v>
      </c>
      <c r="D395" t="str">
        <f>HYPERLINK("https://talan.bank.gov.ua/get-user-certificate/e2LbgegrnheAdBgcXaHg","Завантажити сертифікат")</f>
        <v>Завантажити сертифікат</v>
      </c>
    </row>
    <row r="396" spans="1:4" x14ac:dyDescent="0.3">
      <c r="A396" t="s">
        <v>793</v>
      </c>
      <c r="B396" t="s">
        <v>5</v>
      </c>
      <c r="C396" t="s">
        <v>794</v>
      </c>
      <c r="D396" t="str">
        <f>HYPERLINK("https://talan.bank.gov.ua/get-user-certificate/e2Lbg1KrTStUSbtBlhDw","Завантажити сертифікат")</f>
        <v>Завантажити сертифікат</v>
      </c>
    </row>
    <row r="397" spans="1:4" x14ac:dyDescent="0.3">
      <c r="A397" t="s">
        <v>795</v>
      </c>
      <c r="B397" t="s">
        <v>5</v>
      </c>
      <c r="C397" t="s">
        <v>796</v>
      </c>
      <c r="D397" t="str">
        <f>HYPERLINK("https://talan.bank.gov.ua/get-user-certificate/e2Lbg4qY4BODXPdXYeji","Завантажити сертифікат")</f>
        <v>Завантажити сертифікат</v>
      </c>
    </row>
    <row r="398" spans="1:4" x14ac:dyDescent="0.3">
      <c r="A398" t="s">
        <v>797</v>
      </c>
      <c r="B398" t="s">
        <v>5</v>
      </c>
      <c r="C398" t="s">
        <v>798</v>
      </c>
      <c r="D398" t="str">
        <f>HYPERLINK("https://talan.bank.gov.ua/get-user-certificate/e2Lbgv2coB5hbqNjHqDa","Завантажити сертифікат")</f>
        <v>Завантажити сертифікат</v>
      </c>
    </row>
    <row r="399" spans="1:4" x14ac:dyDescent="0.3">
      <c r="A399" t="s">
        <v>799</v>
      </c>
      <c r="B399" t="s">
        <v>5</v>
      </c>
      <c r="C399" t="s">
        <v>800</v>
      </c>
      <c r="D399" t="str">
        <f>HYPERLINK("https://talan.bank.gov.ua/get-user-certificate/e2Lbg083GfN1wFefLQd5","Завантажити сертифікат")</f>
        <v>Завантажити сертифікат</v>
      </c>
    </row>
    <row r="400" spans="1:4" x14ac:dyDescent="0.3">
      <c r="A400" t="s">
        <v>801</v>
      </c>
      <c r="B400" t="s">
        <v>5</v>
      </c>
      <c r="C400" t="s">
        <v>802</v>
      </c>
      <c r="D400" t="str">
        <f>HYPERLINK("https://talan.bank.gov.ua/get-user-certificate/e2LbgGBdy_BgJi1kENlE","Завантажити сертифікат")</f>
        <v>Завантажити сертифікат</v>
      </c>
    </row>
    <row r="401" spans="1:4" x14ac:dyDescent="0.3">
      <c r="A401" t="s">
        <v>803</v>
      </c>
      <c r="B401" t="s">
        <v>5</v>
      </c>
      <c r="C401" t="s">
        <v>804</v>
      </c>
      <c r="D401" t="str">
        <f>HYPERLINK("https://talan.bank.gov.ua/get-user-certificate/e2Lbgqr1IynXqCJjV_RT","Завантажити сертифікат")</f>
        <v>Завантажити сертифікат</v>
      </c>
    </row>
    <row r="402" spans="1:4" x14ac:dyDescent="0.3">
      <c r="A402" t="s">
        <v>805</v>
      </c>
      <c r="B402" t="s">
        <v>5</v>
      </c>
      <c r="C402" t="s">
        <v>806</v>
      </c>
      <c r="D402" t="str">
        <f>HYPERLINK("https://talan.bank.gov.ua/get-user-certificate/e2LbgI4mib6Jgsi7dVvZ","Завантажити сертифікат")</f>
        <v>Завантажити сертифікат</v>
      </c>
    </row>
    <row r="403" spans="1:4" x14ac:dyDescent="0.3">
      <c r="A403" t="s">
        <v>807</v>
      </c>
      <c r="B403" t="s">
        <v>5</v>
      </c>
      <c r="C403" t="s">
        <v>808</v>
      </c>
      <c r="D403" t="str">
        <f>HYPERLINK("https://talan.bank.gov.ua/get-user-certificate/e2LbgYVyDElp98x9AzRH","Завантажити сертифікат")</f>
        <v>Завантажити сертифікат</v>
      </c>
    </row>
    <row r="404" spans="1:4" x14ac:dyDescent="0.3">
      <c r="A404" t="s">
        <v>809</v>
      </c>
      <c r="B404" t="s">
        <v>5</v>
      </c>
      <c r="C404" t="s">
        <v>810</v>
      </c>
      <c r="D404" t="str">
        <f>HYPERLINK("https://talan.bank.gov.ua/get-user-certificate/e2LbgAKMs0InPzM4X9RE","Завантажити сертифікат")</f>
        <v>Завантажити сертифікат</v>
      </c>
    </row>
    <row r="405" spans="1:4" x14ac:dyDescent="0.3">
      <c r="A405" t="s">
        <v>811</v>
      </c>
      <c r="B405" t="s">
        <v>5</v>
      </c>
      <c r="C405" t="s">
        <v>812</v>
      </c>
      <c r="D405" t="str">
        <f>HYPERLINK("https://talan.bank.gov.ua/get-user-certificate/e2LbgouX4mK4nF6jappM","Завантажити сертифікат")</f>
        <v>Завантажити сертифікат</v>
      </c>
    </row>
    <row r="406" spans="1:4" x14ac:dyDescent="0.3">
      <c r="A406" t="s">
        <v>813</v>
      </c>
      <c r="B406" t="s">
        <v>5</v>
      </c>
      <c r="C406" t="s">
        <v>814</v>
      </c>
      <c r="D406" t="str">
        <f>HYPERLINK("https://talan.bank.gov.ua/get-user-certificate/e2Lbg7X_nDPoLWjqPFh6","Завантажити сертифікат")</f>
        <v>Завантажити сертифікат</v>
      </c>
    </row>
    <row r="407" spans="1:4" x14ac:dyDescent="0.3">
      <c r="A407" t="s">
        <v>815</v>
      </c>
      <c r="B407" t="s">
        <v>5</v>
      </c>
      <c r="C407" t="s">
        <v>816</v>
      </c>
      <c r="D407" t="str">
        <f>HYPERLINK("https://talan.bank.gov.ua/get-user-certificate/e2Lbgl1L2vq-VNO1-N5w","Завантажити сертифікат")</f>
        <v>Завантажити сертифікат</v>
      </c>
    </row>
    <row r="408" spans="1:4" x14ac:dyDescent="0.3">
      <c r="A408" t="s">
        <v>817</v>
      </c>
      <c r="B408" t="s">
        <v>5</v>
      </c>
      <c r="C408" t="s">
        <v>818</v>
      </c>
      <c r="D408" t="str">
        <f>HYPERLINK("https://talan.bank.gov.ua/get-user-certificate/e2LbgK2GgITxZlMEATrc","Завантажити сертифікат")</f>
        <v>Завантажити сертифікат</v>
      </c>
    </row>
    <row r="409" spans="1:4" x14ac:dyDescent="0.3">
      <c r="A409" t="s">
        <v>819</v>
      </c>
      <c r="B409" t="s">
        <v>5</v>
      </c>
      <c r="C409" t="s">
        <v>820</v>
      </c>
      <c r="D409" t="str">
        <f>HYPERLINK("https://talan.bank.gov.ua/get-user-certificate/e2LbgTaPgonXRlz2Dt-e","Завантажити сертифікат")</f>
        <v>Завантажити сертифікат</v>
      </c>
    </row>
    <row r="410" spans="1:4" x14ac:dyDescent="0.3">
      <c r="A410" t="s">
        <v>821</v>
      </c>
      <c r="B410" t="s">
        <v>5</v>
      </c>
      <c r="C410" t="s">
        <v>822</v>
      </c>
      <c r="D410" t="str">
        <f>HYPERLINK("https://talan.bank.gov.ua/get-user-certificate/e2Lbgz8CxOCVdOYWdg71","Завантажити сертифікат")</f>
        <v>Завантажити сертифікат</v>
      </c>
    </row>
    <row r="411" spans="1:4" x14ac:dyDescent="0.3">
      <c r="A411" t="s">
        <v>823</v>
      </c>
      <c r="B411" t="s">
        <v>5</v>
      </c>
      <c r="C411" t="s">
        <v>824</v>
      </c>
      <c r="D411" t="str">
        <f>HYPERLINK("https://talan.bank.gov.ua/get-user-certificate/e2LbgbiwvCoX2OpDywTX","Завантажити сертифікат")</f>
        <v>Завантажити сертифікат</v>
      </c>
    </row>
    <row r="412" spans="1:4" x14ac:dyDescent="0.3">
      <c r="A412" t="s">
        <v>825</v>
      </c>
      <c r="B412" t="s">
        <v>5</v>
      </c>
      <c r="C412" t="s">
        <v>826</v>
      </c>
      <c r="D412" t="str">
        <f>HYPERLINK("https://talan.bank.gov.ua/get-user-certificate/e2LbgVdh2b67tEyqEgs6","Завантажити сертифікат")</f>
        <v>Завантажити сертифікат</v>
      </c>
    </row>
    <row r="413" spans="1:4" x14ac:dyDescent="0.3">
      <c r="A413" t="s">
        <v>827</v>
      </c>
      <c r="B413" t="s">
        <v>5</v>
      </c>
      <c r="C413" t="s">
        <v>828</v>
      </c>
      <c r="D413" t="str">
        <f>HYPERLINK("https://talan.bank.gov.ua/get-user-certificate/e2Lbgs5-nGnNxyrPJjbj","Завантажити сертифікат")</f>
        <v>Завантажити сертифікат</v>
      </c>
    </row>
    <row r="414" spans="1:4" x14ac:dyDescent="0.3">
      <c r="A414" t="s">
        <v>829</v>
      </c>
      <c r="B414" t="s">
        <v>5</v>
      </c>
      <c r="C414" t="s">
        <v>830</v>
      </c>
      <c r="D414" t="str">
        <f>HYPERLINK("https://talan.bank.gov.ua/get-user-certificate/e2Lbg6oHz46gdZ4PrthR","Завантажити сертифікат")</f>
        <v>Завантажити сертифікат</v>
      </c>
    </row>
    <row r="415" spans="1:4" x14ac:dyDescent="0.3">
      <c r="A415" t="s">
        <v>831</v>
      </c>
      <c r="B415" t="s">
        <v>5</v>
      </c>
      <c r="C415" t="s">
        <v>832</v>
      </c>
      <c r="D415" t="str">
        <f>HYPERLINK("https://talan.bank.gov.ua/get-user-certificate/e2Lbg-muu7pgEDGKPuZ9","Завантажити сертифікат")</f>
        <v>Завантажити сертифікат</v>
      </c>
    </row>
    <row r="416" spans="1:4" x14ac:dyDescent="0.3">
      <c r="A416" t="s">
        <v>833</v>
      </c>
      <c r="B416" t="s">
        <v>5</v>
      </c>
      <c r="C416" t="s">
        <v>834</v>
      </c>
      <c r="D416" t="str">
        <f>HYPERLINK("https://talan.bank.gov.ua/get-user-certificate/e2Lbg9Fzi7UPfgCMPaM_","Завантажити сертифікат")</f>
        <v>Завантажити сертифікат</v>
      </c>
    </row>
    <row r="417" spans="1:4" x14ac:dyDescent="0.3">
      <c r="A417" t="s">
        <v>835</v>
      </c>
      <c r="B417" t="s">
        <v>5</v>
      </c>
      <c r="C417" t="s">
        <v>836</v>
      </c>
      <c r="D417" t="str">
        <f>HYPERLINK("https://talan.bank.gov.ua/get-user-certificate/e2LbglD96DUYQJNpC2K-","Завантажити сертифікат")</f>
        <v>Завантажити сертифікат</v>
      </c>
    </row>
    <row r="418" spans="1:4" x14ac:dyDescent="0.3">
      <c r="A418" t="s">
        <v>837</v>
      </c>
      <c r="B418" t="s">
        <v>5</v>
      </c>
      <c r="C418" t="s">
        <v>838</v>
      </c>
      <c r="D418" t="str">
        <f>HYPERLINK("https://talan.bank.gov.ua/get-user-certificate/e2LbgA7bi7-9PrWovHEN","Завантажити сертифікат")</f>
        <v>Завантажити сертифікат</v>
      </c>
    </row>
    <row r="419" spans="1:4" x14ac:dyDescent="0.3">
      <c r="A419" t="s">
        <v>839</v>
      </c>
      <c r="B419" t="s">
        <v>5</v>
      </c>
      <c r="C419" t="s">
        <v>840</v>
      </c>
      <c r="D419" t="str">
        <f>HYPERLINK("https://talan.bank.gov.ua/get-user-certificate/e2LbgShbFthgFLh_PDM6","Завантажити сертифікат")</f>
        <v>Завантажити сертифікат</v>
      </c>
    </row>
    <row r="420" spans="1:4" x14ac:dyDescent="0.3">
      <c r="A420" t="s">
        <v>841</v>
      </c>
      <c r="B420" t="s">
        <v>5</v>
      </c>
      <c r="C420" t="s">
        <v>842</v>
      </c>
      <c r="D420" t="str">
        <f>HYPERLINK("https://talan.bank.gov.ua/get-user-certificate/e2Lbgq3pW3fzm6gkeM1C","Завантажити сертифікат")</f>
        <v>Завантажити сертифікат</v>
      </c>
    </row>
    <row r="421" spans="1:4" x14ac:dyDescent="0.3">
      <c r="A421" t="s">
        <v>843</v>
      </c>
      <c r="B421" t="s">
        <v>5</v>
      </c>
      <c r="C421" t="s">
        <v>844</v>
      </c>
      <c r="D421" t="str">
        <f>HYPERLINK("https://talan.bank.gov.ua/get-user-certificate/e2Lbg8QlYxEd5hSnWmc_","Завантажити сертифікат")</f>
        <v>Завантажити сертифікат</v>
      </c>
    </row>
    <row r="422" spans="1:4" x14ac:dyDescent="0.3">
      <c r="A422" t="s">
        <v>845</v>
      </c>
      <c r="B422" t="s">
        <v>5</v>
      </c>
      <c r="C422" t="s">
        <v>846</v>
      </c>
      <c r="D422" t="str">
        <f>HYPERLINK("https://talan.bank.gov.ua/get-user-certificate/e2LbgU1kQXVy7cIqu0Jj","Завантажити сертифікат")</f>
        <v>Завантажити сертифікат</v>
      </c>
    </row>
    <row r="423" spans="1:4" x14ac:dyDescent="0.3">
      <c r="A423" t="s">
        <v>847</v>
      </c>
      <c r="B423" t="s">
        <v>5</v>
      </c>
      <c r="C423" t="s">
        <v>848</v>
      </c>
      <c r="D423" t="str">
        <f>HYPERLINK("https://talan.bank.gov.ua/get-user-certificate/e2Lbgh1gKAPNckTcwcLK","Завантажити сертифікат")</f>
        <v>Завантажити сертифікат</v>
      </c>
    </row>
    <row r="424" spans="1:4" x14ac:dyDescent="0.3">
      <c r="A424" t="s">
        <v>849</v>
      </c>
      <c r="B424" t="s">
        <v>5</v>
      </c>
      <c r="C424" t="s">
        <v>850</v>
      </c>
      <c r="D424" t="str">
        <f>HYPERLINK("https://talan.bank.gov.ua/get-user-certificate/e2LbgZ3DDHZXCu_fznmk","Завантажити сертифікат")</f>
        <v>Завантажити сертифікат</v>
      </c>
    </row>
    <row r="425" spans="1:4" x14ac:dyDescent="0.3">
      <c r="A425" t="s">
        <v>851</v>
      </c>
      <c r="B425" t="s">
        <v>5</v>
      </c>
      <c r="C425" t="s">
        <v>852</v>
      </c>
      <c r="D425" t="str">
        <f>HYPERLINK("https://talan.bank.gov.ua/get-user-certificate/e2LbgwAIzFKSYd_MSt6f","Завантажити сертифікат")</f>
        <v>Завантажити сертифікат</v>
      </c>
    </row>
    <row r="426" spans="1:4" x14ac:dyDescent="0.3">
      <c r="A426" t="s">
        <v>853</v>
      </c>
      <c r="B426" t="s">
        <v>5</v>
      </c>
      <c r="C426" t="s">
        <v>854</v>
      </c>
      <c r="D426" t="str">
        <f>HYPERLINK("https://talan.bank.gov.ua/get-user-certificate/e2LbgqBaGu46YxF_thXw","Завантажити сертифікат")</f>
        <v>Завантажити сертифікат</v>
      </c>
    </row>
    <row r="427" spans="1:4" x14ac:dyDescent="0.3">
      <c r="A427" t="s">
        <v>855</v>
      </c>
      <c r="B427" t="s">
        <v>5</v>
      </c>
      <c r="C427" t="s">
        <v>856</v>
      </c>
      <c r="D427" t="str">
        <f>HYPERLINK("https://talan.bank.gov.ua/get-user-certificate/e2Lbg3LVSIIkpUmEQbWS","Завантажити сертифікат")</f>
        <v>Завантажити сертифікат</v>
      </c>
    </row>
    <row r="428" spans="1:4" x14ac:dyDescent="0.3">
      <c r="A428" t="s">
        <v>857</v>
      </c>
      <c r="B428" t="s">
        <v>5</v>
      </c>
      <c r="C428" t="s">
        <v>858</v>
      </c>
      <c r="D428" t="str">
        <f>HYPERLINK("https://talan.bank.gov.ua/get-user-certificate/e2Lbgfbexz8M4Geb-4Jn","Завантажити сертифікат")</f>
        <v>Завантажити сертифікат</v>
      </c>
    </row>
    <row r="429" spans="1:4" x14ac:dyDescent="0.3">
      <c r="A429" t="s">
        <v>859</v>
      </c>
      <c r="B429" t="s">
        <v>5</v>
      </c>
      <c r="C429" t="s">
        <v>860</v>
      </c>
      <c r="D429" t="str">
        <f>HYPERLINK("https://talan.bank.gov.ua/get-user-certificate/e2LbgfDAE6wYMVDPjhrP","Завантажити сертифікат")</f>
        <v>Завантажити сертифікат</v>
      </c>
    </row>
    <row r="430" spans="1:4" x14ac:dyDescent="0.3">
      <c r="A430" t="s">
        <v>861</v>
      </c>
      <c r="B430" t="s">
        <v>5</v>
      </c>
      <c r="C430" t="s">
        <v>862</v>
      </c>
      <c r="D430" t="str">
        <f>HYPERLINK("https://talan.bank.gov.ua/get-user-certificate/e2LbgBNI5Cq39XkH63E_","Завантажити сертифікат")</f>
        <v>Завантажити сертифікат</v>
      </c>
    </row>
    <row r="431" spans="1:4" x14ac:dyDescent="0.3">
      <c r="A431" t="s">
        <v>863</v>
      </c>
      <c r="B431" t="s">
        <v>5</v>
      </c>
      <c r="C431" t="s">
        <v>864</v>
      </c>
      <c r="D431" t="str">
        <f>HYPERLINK("https://talan.bank.gov.ua/get-user-certificate/e2LbgE_53hRc0Rh6SSv_","Завантажити сертифікат")</f>
        <v>Завантажити сертифікат</v>
      </c>
    </row>
    <row r="432" spans="1:4" x14ac:dyDescent="0.3">
      <c r="A432" t="s">
        <v>865</v>
      </c>
      <c r="B432" t="s">
        <v>5</v>
      </c>
      <c r="C432" t="s">
        <v>866</v>
      </c>
      <c r="D432" t="str">
        <f>HYPERLINK("https://talan.bank.gov.ua/get-user-certificate/e2LbgESwb4iKzLjbWyLs","Завантажити сертифікат")</f>
        <v>Завантажити сертифікат</v>
      </c>
    </row>
    <row r="433" spans="1:4" x14ac:dyDescent="0.3">
      <c r="A433" t="s">
        <v>867</v>
      </c>
      <c r="B433" t="s">
        <v>5</v>
      </c>
      <c r="C433" t="s">
        <v>868</v>
      </c>
      <c r="D433" t="str">
        <f>HYPERLINK("https://talan.bank.gov.ua/get-user-certificate/e2LbgwQDn8zgQdADrzEe","Завантажити сертифікат")</f>
        <v>Завантажити сертифікат</v>
      </c>
    </row>
    <row r="434" spans="1:4" x14ac:dyDescent="0.3">
      <c r="A434" t="s">
        <v>869</v>
      </c>
      <c r="B434" t="s">
        <v>5</v>
      </c>
      <c r="C434" t="s">
        <v>870</v>
      </c>
      <c r="D434" t="str">
        <f>HYPERLINK("https://talan.bank.gov.ua/get-user-certificate/e2Lbg85H6TtZNZm4zotN","Завантажити сертифікат")</f>
        <v>Завантажити сертифікат</v>
      </c>
    </row>
    <row r="435" spans="1:4" x14ac:dyDescent="0.3">
      <c r="A435" t="s">
        <v>871</v>
      </c>
      <c r="B435" t="s">
        <v>5</v>
      </c>
      <c r="C435" t="s">
        <v>872</v>
      </c>
      <c r="D435" t="str">
        <f>HYPERLINK("https://talan.bank.gov.ua/get-user-certificate/e2LbgZ9ry4Glt_D3al1E","Завантажити сертифікат")</f>
        <v>Завантажити сертифікат</v>
      </c>
    </row>
    <row r="436" spans="1:4" x14ac:dyDescent="0.3">
      <c r="A436" t="s">
        <v>873</v>
      </c>
      <c r="B436" t="s">
        <v>5</v>
      </c>
      <c r="C436" t="s">
        <v>874</v>
      </c>
      <c r="D436" t="str">
        <f>HYPERLINK("https://talan.bank.gov.ua/get-user-certificate/e2LbgL-O9QgG7OhWo5aL","Завантажити сертифікат")</f>
        <v>Завантажити сертифікат</v>
      </c>
    </row>
    <row r="437" spans="1:4" x14ac:dyDescent="0.3">
      <c r="A437" t="s">
        <v>875</v>
      </c>
      <c r="B437" t="s">
        <v>5</v>
      </c>
      <c r="C437" t="s">
        <v>876</v>
      </c>
      <c r="D437" t="str">
        <f>HYPERLINK("https://talan.bank.gov.ua/get-user-certificate/e2LbgPern8BemOzrTFbk","Завантажити сертифікат")</f>
        <v>Завантажити сертифікат</v>
      </c>
    </row>
    <row r="438" spans="1:4" x14ac:dyDescent="0.3">
      <c r="A438" t="s">
        <v>877</v>
      </c>
      <c r="B438" t="s">
        <v>5</v>
      </c>
      <c r="C438" t="s">
        <v>878</v>
      </c>
      <c r="D438" t="str">
        <f>HYPERLINK("https://talan.bank.gov.ua/get-user-certificate/e2Lbg8LSTHf4XgjbPQ_r","Завантажити сертифікат")</f>
        <v>Завантажити сертифікат</v>
      </c>
    </row>
    <row r="439" spans="1:4" x14ac:dyDescent="0.3">
      <c r="A439" t="s">
        <v>879</v>
      </c>
      <c r="B439" t="s">
        <v>5</v>
      </c>
      <c r="C439" t="s">
        <v>880</v>
      </c>
      <c r="D439" t="str">
        <f>HYPERLINK("https://talan.bank.gov.ua/get-user-certificate/e2LbgLrgAFNPLEwhCAAx","Завантажити сертифікат")</f>
        <v>Завантажити сертифікат</v>
      </c>
    </row>
    <row r="440" spans="1:4" x14ac:dyDescent="0.3">
      <c r="A440" t="s">
        <v>881</v>
      </c>
      <c r="B440" t="s">
        <v>5</v>
      </c>
      <c r="C440" t="s">
        <v>882</v>
      </c>
      <c r="D440" t="str">
        <f>HYPERLINK("https://talan.bank.gov.ua/get-user-certificate/e2LbgRyezcGp0noZQY2V","Завантажити сертифікат")</f>
        <v>Завантажити сертифікат</v>
      </c>
    </row>
    <row r="441" spans="1:4" x14ac:dyDescent="0.3">
      <c r="A441" t="s">
        <v>883</v>
      </c>
      <c r="B441" t="s">
        <v>5</v>
      </c>
      <c r="C441" t="s">
        <v>884</v>
      </c>
      <c r="D441" t="str">
        <f>HYPERLINK("https://talan.bank.gov.ua/get-user-certificate/e2LbgLD3_fSb-2LUHF9r","Завантажити сертифікат")</f>
        <v>Завантажити сертифікат</v>
      </c>
    </row>
    <row r="442" spans="1:4" x14ac:dyDescent="0.3">
      <c r="A442" t="s">
        <v>885</v>
      </c>
      <c r="B442" t="s">
        <v>5</v>
      </c>
      <c r="C442" t="s">
        <v>886</v>
      </c>
      <c r="D442" t="str">
        <f>HYPERLINK("https://talan.bank.gov.ua/get-user-certificate/e2LbgEyciIqo3pFCWdI0","Завантажити сертифікат")</f>
        <v>Завантажити сертифікат</v>
      </c>
    </row>
    <row r="443" spans="1:4" x14ac:dyDescent="0.3">
      <c r="A443" t="s">
        <v>887</v>
      </c>
      <c r="B443" t="s">
        <v>5</v>
      </c>
      <c r="C443" t="s">
        <v>888</v>
      </c>
      <c r="D443" t="str">
        <f>HYPERLINK("https://talan.bank.gov.ua/get-user-certificate/e2LbgHDz5X50cXPxF-IM","Завантажити сертифікат")</f>
        <v>Завантажити сертифікат</v>
      </c>
    </row>
    <row r="444" spans="1:4" x14ac:dyDescent="0.3">
      <c r="A444" t="s">
        <v>889</v>
      </c>
      <c r="B444" t="s">
        <v>5</v>
      </c>
      <c r="C444" t="s">
        <v>890</v>
      </c>
      <c r="D444" t="str">
        <f>HYPERLINK("https://talan.bank.gov.ua/get-user-certificate/e2LbgXO87IyAWC8oYabz","Завантажити сертифікат")</f>
        <v>Завантажити сертифікат</v>
      </c>
    </row>
    <row r="445" spans="1:4" x14ac:dyDescent="0.3">
      <c r="A445" t="s">
        <v>891</v>
      </c>
      <c r="B445" t="s">
        <v>5</v>
      </c>
      <c r="C445" t="s">
        <v>892</v>
      </c>
      <c r="D445" t="str">
        <f>HYPERLINK("https://talan.bank.gov.ua/get-user-certificate/e2LbgFKw8xpVXxrlgi8I","Завантажити сертифікат")</f>
        <v>Завантажити сертифікат</v>
      </c>
    </row>
    <row r="446" spans="1:4" x14ac:dyDescent="0.3">
      <c r="A446" t="s">
        <v>893</v>
      </c>
      <c r="B446" t="s">
        <v>5</v>
      </c>
      <c r="C446" t="s">
        <v>894</v>
      </c>
      <c r="D446" t="str">
        <f>HYPERLINK("https://talan.bank.gov.ua/get-user-certificate/e2LbgJjo1aMbz6CLyfBY","Завантажити сертифікат")</f>
        <v>Завантажити сертифікат</v>
      </c>
    </row>
    <row r="447" spans="1:4" x14ac:dyDescent="0.3">
      <c r="A447" t="s">
        <v>895</v>
      </c>
      <c r="B447" t="s">
        <v>5</v>
      </c>
      <c r="C447" t="s">
        <v>896</v>
      </c>
      <c r="D447" t="str">
        <f>HYPERLINK("https://talan.bank.gov.ua/get-user-certificate/e2LbgatEo0m_Qvyrnq_x","Завантажити сертифікат")</f>
        <v>Завантажити сертифікат</v>
      </c>
    </row>
    <row r="448" spans="1:4" x14ac:dyDescent="0.3">
      <c r="A448" t="s">
        <v>897</v>
      </c>
      <c r="B448" t="s">
        <v>5</v>
      </c>
      <c r="C448" t="s">
        <v>898</v>
      </c>
      <c r="D448" t="str">
        <f>HYPERLINK("https://talan.bank.gov.ua/get-user-certificate/e2LbgLKdznlBkv1UG3-6","Завантажити сертифікат")</f>
        <v>Завантажити сертифікат</v>
      </c>
    </row>
    <row r="449" spans="1:4" x14ac:dyDescent="0.3">
      <c r="A449" t="s">
        <v>899</v>
      </c>
      <c r="B449" t="s">
        <v>5</v>
      </c>
      <c r="C449" t="s">
        <v>900</v>
      </c>
      <c r="D449" t="str">
        <f>HYPERLINK("https://talan.bank.gov.ua/get-user-certificate/e2Lbg_K_0OdyCPbD82Dv","Завантажити сертифікат")</f>
        <v>Завантажити сертифікат</v>
      </c>
    </row>
    <row r="450" spans="1:4" x14ac:dyDescent="0.3">
      <c r="A450" t="s">
        <v>901</v>
      </c>
      <c r="B450" t="s">
        <v>5</v>
      </c>
      <c r="C450" t="s">
        <v>902</v>
      </c>
      <c r="D450" t="str">
        <f>HYPERLINK("https://talan.bank.gov.ua/get-user-certificate/e2LbgtA3rA-S40Ol9QBA","Завантажити сертифікат")</f>
        <v>Завантажити сертифікат</v>
      </c>
    </row>
    <row r="451" spans="1:4" x14ac:dyDescent="0.3">
      <c r="A451" t="s">
        <v>903</v>
      </c>
      <c r="B451" t="s">
        <v>5</v>
      </c>
      <c r="C451" t="s">
        <v>904</v>
      </c>
      <c r="D451" t="str">
        <f>HYPERLINK("https://talan.bank.gov.ua/get-user-certificate/e2Lbg2EkBxN4CGPpLu8t","Завантажити сертифікат")</f>
        <v>Завантажити сертифікат</v>
      </c>
    </row>
    <row r="452" spans="1:4" x14ac:dyDescent="0.3">
      <c r="A452" t="s">
        <v>905</v>
      </c>
      <c r="B452" t="s">
        <v>5</v>
      </c>
      <c r="C452" t="s">
        <v>906</v>
      </c>
      <c r="D452" t="str">
        <f>HYPERLINK("https://talan.bank.gov.ua/get-user-certificate/e2LbgP3cHhBF4tpQzOOU","Завантажити сертифікат")</f>
        <v>Завантажити сертифікат</v>
      </c>
    </row>
    <row r="453" spans="1:4" x14ac:dyDescent="0.3">
      <c r="A453" t="s">
        <v>907</v>
      </c>
      <c r="B453" t="s">
        <v>5</v>
      </c>
      <c r="C453" t="s">
        <v>908</v>
      </c>
      <c r="D453" t="str">
        <f>HYPERLINK("https://talan.bank.gov.ua/get-user-certificate/e2LbgDyxR69a5f4yO8s1","Завантажити сертифікат")</f>
        <v>Завантажити сертифікат</v>
      </c>
    </row>
    <row r="454" spans="1:4" x14ac:dyDescent="0.3">
      <c r="A454" t="s">
        <v>909</v>
      </c>
      <c r="B454" t="s">
        <v>5</v>
      </c>
      <c r="C454" t="s">
        <v>910</v>
      </c>
      <c r="D454" t="str">
        <f>HYPERLINK("https://talan.bank.gov.ua/get-user-certificate/e2Lbgqfl5HCSM5PzlKLd","Завантажити сертифікат")</f>
        <v>Завантажити сертифікат</v>
      </c>
    </row>
    <row r="455" spans="1:4" x14ac:dyDescent="0.3">
      <c r="A455" t="s">
        <v>911</v>
      </c>
      <c r="B455" t="s">
        <v>5</v>
      </c>
      <c r="C455" t="s">
        <v>912</v>
      </c>
      <c r="D455" t="str">
        <f>HYPERLINK("https://talan.bank.gov.ua/get-user-certificate/e2Lbg0wItyfOR_P1Janf","Завантажити сертифікат")</f>
        <v>Завантажити сертифікат</v>
      </c>
    </row>
    <row r="456" spans="1:4" x14ac:dyDescent="0.3">
      <c r="A456" t="s">
        <v>913</v>
      </c>
      <c r="B456" t="s">
        <v>5</v>
      </c>
      <c r="C456" t="s">
        <v>914</v>
      </c>
      <c r="D456" t="str">
        <f>HYPERLINK("https://talan.bank.gov.ua/get-user-certificate/e2Lbg7oWJhYuQNf1g2fr","Завантажити сертифікат")</f>
        <v>Завантажити сертифікат</v>
      </c>
    </row>
    <row r="457" spans="1:4" x14ac:dyDescent="0.3">
      <c r="A457" t="s">
        <v>915</v>
      </c>
      <c r="B457" t="s">
        <v>5</v>
      </c>
      <c r="C457" t="s">
        <v>916</v>
      </c>
      <c r="D457" t="str">
        <f>HYPERLINK("https://talan.bank.gov.ua/get-user-certificate/e2LbgPDJn1cllKfK9tGB","Завантажити сертифікат")</f>
        <v>Завантажити сертифікат</v>
      </c>
    </row>
    <row r="458" spans="1:4" x14ac:dyDescent="0.3">
      <c r="A458" t="s">
        <v>917</v>
      </c>
      <c r="B458" t="s">
        <v>5</v>
      </c>
      <c r="C458" t="s">
        <v>918</v>
      </c>
      <c r="D458" t="str">
        <f>HYPERLINK("https://talan.bank.gov.ua/get-user-certificate/e2Lbg5UEh1Go6TOv7783","Завантажити сертифікат")</f>
        <v>Завантажити сертифікат</v>
      </c>
    </row>
    <row r="459" spans="1:4" x14ac:dyDescent="0.3">
      <c r="A459" t="s">
        <v>919</v>
      </c>
      <c r="B459" t="s">
        <v>5</v>
      </c>
      <c r="C459" t="s">
        <v>920</v>
      </c>
      <c r="D459" t="str">
        <f>HYPERLINK("https://talan.bank.gov.ua/get-user-certificate/e2LbgxX8hYrEYb0B7Jt1","Завантажити сертифікат")</f>
        <v>Завантажити сертифікат</v>
      </c>
    </row>
    <row r="460" spans="1:4" x14ac:dyDescent="0.3">
      <c r="A460" t="s">
        <v>921</v>
      </c>
      <c r="B460" t="s">
        <v>5</v>
      </c>
      <c r="C460" t="s">
        <v>922</v>
      </c>
      <c r="D460" t="str">
        <f>HYPERLINK("https://talan.bank.gov.ua/get-user-certificate/e2LbgbwFp5fp_LpMbher","Завантажити сертифікат")</f>
        <v>Завантажити сертифікат</v>
      </c>
    </row>
    <row r="461" spans="1:4" x14ac:dyDescent="0.3">
      <c r="A461" t="s">
        <v>923</v>
      </c>
      <c r="B461" t="s">
        <v>5</v>
      </c>
      <c r="C461" t="s">
        <v>924</v>
      </c>
      <c r="D461" t="str">
        <f>HYPERLINK("https://talan.bank.gov.ua/get-user-certificate/e2LbgPqImL7PZrcR7q7T","Завантажити сертифікат")</f>
        <v>Завантажити сертифікат</v>
      </c>
    </row>
    <row r="462" spans="1:4" x14ac:dyDescent="0.3">
      <c r="A462" t="s">
        <v>925</v>
      </c>
      <c r="B462" t="s">
        <v>5</v>
      </c>
      <c r="C462" t="s">
        <v>926</v>
      </c>
      <c r="D462" t="str">
        <f>HYPERLINK("https://talan.bank.gov.ua/get-user-certificate/e2LbgrDpSNGy-pWfHhP4","Завантажити сертифікат")</f>
        <v>Завантажити сертифікат</v>
      </c>
    </row>
    <row r="463" spans="1:4" x14ac:dyDescent="0.3">
      <c r="A463" t="s">
        <v>927</v>
      </c>
      <c r="B463" t="s">
        <v>5</v>
      </c>
      <c r="C463" t="s">
        <v>928</v>
      </c>
      <c r="D463" t="str">
        <f>HYPERLINK("https://talan.bank.gov.ua/get-user-certificate/e2LbgztRyaMlJ4C0K47k","Завантажити сертифікат")</f>
        <v>Завантажити сертифікат</v>
      </c>
    </row>
    <row r="464" spans="1:4" x14ac:dyDescent="0.3">
      <c r="A464" t="s">
        <v>929</v>
      </c>
      <c r="B464" t="s">
        <v>5</v>
      </c>
      <c r="C464" t="s">
        <v>930</v>
      </c>
      <c r="D464" t="str">
        <f>HYPERLINK("https://talan.bank.gov.ua/get-user-certificate/e2LbgpXoT2Qp86sNMgqc","Завантажити сертифікат")</f>
        <v>Завантажити сертифікат</v>
      </c>
    </row>
    <row r="465" spans="1:4" x14ac:dyDescent="0.3">
      <c r="A465" t="s">
        <v>931</v>
      </c>
      <c r="B465" t="s">
        <v>5</v>
      </c>
      <c r="C465" t="s">
        <v>932</v>
      </c>
      <c r="D465" t="str">
        <f>HYPERLINK("https://talan.bank.gov.ua/get-user-certificate/e2Lbg5x9RboPs0Hs4eMn","Завантажити сертифікат")</f>
        <v>Завантажити сертифікат</v>
      </c>
    </row>
    <row r="466" spans="1:4" x14ac:dyDescent="0.3">
      <c r="A466" t="s">
        <v>933</v>
      </c>
      <c r="B466" t="s">
        <v>5</v>
      </c>
      <c r="C466" t="s">
        <v>934</v>
      </c>
      <c r="D466" t="str">
        <f>HYPERLINK("https://talan.bank.gov.ua/get-user-certificate/e2LbgjwBPHUJl---JXZ9","Завантажити сертифікат")</f>
        <v>Завантажити сертифікат</v>
      </c>
    </row>
    <row r="467" spans="1:4" x14ac:dyDescent="0.3">
      <c r="A467" t="s">
        <v>935</v>
      </c>
      <c r="B467" t="s">
        <v>5</v>
      </c>
      <c r="C467" t="s">
        <v>936</v>
      </c>
      <c r="D467" t="str">
        <f>HYPERLINK("https://talan.bank.gov.ua/get-user-certificate/e2LbgR-mo_YK4gHwgc9Y","Завантажити сертифікат")</f>
        <v>Завантажити сертифікат</v>
      </c>
    </row>
    <row r="468" spans="1:4" x14ac:dyDescent="0.3">
      <c r="A468" t="s">
        <v>937</v>
      </c>
      <c r="B468" t="s">
        <v>5</v>
      </c>
      <c r="C468" t="s">
        <v>938</v>
      </c>
      <c r="D468" t="str">
        <f>HYPERLINK("https://talan.bank.gov.ua/get-user-certificate/e2Lbg-83rx8P_pAtDD3t","Завантажити сертифікат")</f>
        <v>Завантажити сертифікат</v>
      </c>
    </row>
    <row r="469" spans="1:4" x14ac:dyDescent="0.3">
      <c r="A469" t="s">
        <v>939</v>
      </c>
      <c r="B469" t="s">
        <v>5</v>
      </c>
      <c r="C469" t="s">
        <v>940</v>
      </c>
      <c r="D469" t="str">
        <f>HYPERLINK("https://talan.bank.gov.ua/get-user-certificate/e2LbgyeoUoQc6AuSl9M2","Завантажити сертифікат")</f>
        <v>Завантажити сертифікат</v>
      </c>
    </row>
    <row r="470" spans="1:4" x14ac:dyDescent="0.3">
      <c r="A470" t="s">
        <v>941</v>
      </c>
      <c r="B470" t="s">
        <v>5</v>
      </c>
      <c r="C470" t="s">
        <v>942</v>
      </c>
      <c r="D470" t="str">
        <f>HYPERLINK("https://talan.bank.gov.ua/get-user-certificate/e2LbgjsQfa1rFPDICL0e","Завантажити сертифікат")</f>
        <v>Завантажити сертифікат</v>
      </c>
    </row>
    <row r="471" spans="1:4" x14ac:dyDescent="0.3">
      <c r="A471" t="s">
        <v>943</v>
      </c>
      <c r="B471" t="s">
        <v>5</v>
      </c>
      <c r="C471" t="s">
        <v>944</v>
      </c>
      <c r="D471" t="str">
        <f>HYPERLINK("https://talan.bank.gov.ua/get-user-certificate/e2LbgTCtyPPZ8yyxmvzE","Завантажити сертифікат")</f>
        <v>Завантажити сертифікат</v>
      </c>
    </row>
    <row r="472" spans="1:4" x14ac:dyDescent="0.3">
      <c r="A472" t="s">
        <v>945</v>
      </c>
      <c r="B472" t="s">
        <v>5</v>
      </c>
      <c r="C472" t="s">
        <v>946</v>
      </c>
      <c r="D472" t="str">
        <f>HYPERLINK("https://talan.bank.gov.ua/get-user-certificate/e2LbgdP0M7fahp27rSuZ","Завантажити сертифікат")</f>
        <v>Завантажити сертифікат</v>
      </c>
    </row>
    <row r="473" spans="1:4" x14ac:dyDescent="0.3">
      <c r="A473" t="s">
        <v>947</v>
      </c>
      <c r="B473" t="s">
        <v>5</v>
      </c>
      <c r="C473" t="s">
        <v>948</v>
      </c>
      <c r="D473" t="str">
        <f>HYPERLINK("https://talan.bank.gov.ua/get-user-certificate/e2Lbg698_kuNC-SXpJQd","Завантажити сертифікат")</f>
        <v>Завантажити сертифікат</v>
      </c>
    </row>
    <row r="474" spans="1:4" x14ac:dyDescent="0.3">
      <c r="A474" t="s">
        <v>949</v>
      </c>
      <c r="B474" t="s">
        <v>5</v>
      </c>
      <c r="C474" t="s">
        <v>950</v>
      </c>
      <c r="D474" t="str">
        <f>HYPERLINK("https://talan.bank.gov.ua/get-user-certificate/e2LbgZ6voPuq7ZCwFOlt","Завантажити сертифікат")</f>
        <v>Завантажити сертифікат</v>
      </c>
    </row>
    <row r="475" spans="1:4" x14ac:dyDescent="0.3">
      <c r="A475" t="s">
        <v>951</v>
      </c>
      <c r="B475" t="s">
        <v>5</v>
      </c>
      <c r="C475" t="s">
        <v>952</v>
      </c>
      <c r="D475" t="str">
        <f>HYPERLINK("https://talan.bank.gov.ua/get-user-certificate/e2LbgIWO1VKsLIo3_zZk","Завантажити сертифікат")</f>
        <v>Завантажити сертифікат</v>
      </c>
    </row>
    <row r="476" spans="1:4" x14ac:dyDescent="0.3">
      <c r="A476" t="s">
        <v>953</v>
      </c>
      <c r="B476" t="s">
        <v>5</v>
      </c>
      <c r="C476" t="s">
        <v>954</v>
      </c>
      <c r="D476" t="str">
        <f>HYPERLINK("https://talan.bank.gov.ua/get-user-certificate/e2LbgHuAEEdvejRvliZk","Завантажити сертифікат")</f>
        <v>Завантажити сертифікат</v>
      </c>
    </row>
    <row r="477" spans="1:4" x14ac:dyDescent="0.3">
      <c r="A477" t="s">
        <v>955</v>
      </c>
      <c r="B477" t="s">
        <v>5</v>
      </c>
      <c r="C477" t="s">
        <v>956</v>
      </c>
      <c r="D477" t="str">
        <f>HYPERLINK("https://talan.bank.gov.ua/get-user-certificate/e2Lbg_dDthTdS-zRbkVo","Завантажити сертифікат")</f>
        <v>Завантажити сертифікат</v>
      </c>
    </row>
    <row r="478" spans="1:4" x14ac:dyDescent="0.3">
      <c r="A478" t="s">
        <v>957</v>
      </c>
      <c r="B478" t="s">
        <v>5</v>
      </c>
      <c r="C478" t="s">
        <v>958</v>
      </c>
      <c r="D478" t="str">
        <f>HYPERLINK("https://talan.bank.gov.ua/get-user-certificate/e2Lbg8y7RlVzk2k3vuYp","Завантажити сертифікат")</f>
        <v>Завантажити сертифікат</v>
      </c>
    </row>
    <row r="479" spans="1:4" x14ac:dyDescent="0.3">
      <c r="A479" t="s">
        <v>959</v>
      </c>
      <c r="B479" t="s">
        <v>5</v>
      </c>
      <c r="C479" t="s">
        <v>960</v>
      </c>
      <c r="D479" t="str">
        <f>HYPERLINK("https://talan.bank.gov.ua/get-user-certificate/e2LbgzavoK75aAYPhxwz","Завантажити сертифікат")</f>
        <v>Завантажити сертифікат</v>
      </c>
    </row>
    <row r="480" spans="1:4" x14ac:dyDescent="0.3">
      <c r="A480" t="s">
        <v>961</v>
      </c>
      <c r="B480" t="s">
        <v>5</v>
      </c>
      <c r="C480" t="s">
        <v>962</v>
      </c>
      <c r="D480" t="str">
        <f>HYPERLINK("https://talan.bank.gov.ua/get-user-certificate/e2LbgJJ8_bv36VhKN7hK","Завантажити сертифікат")</f>
        <v>Завантажити сертифікат</v>
      </c>
    </row>
    <row r="481" spans="1:4" x14ac:dyDescent="0.3">
      <c r="A481" t="s">
        <v>963</v>
      </c>
      <c r="B481" t="s">
        <v>5</v>
      </c>
      <c r="C481" t="s">
        <v>964</v>
      </c>
      <c r="D481" t="str">
        <f>HYPERLINK("https://talan.bank.gov.ua/get-user-certificate/e2Lbg5pt3tyj1x6Renme","Завантажити сертифікат")</f>
        <v>Завантажити сертифікат</v>
      </c>
    </row>
    <row r="482" spans="1:4" x14ac:dyDescent="0.3">
      <c r="A482" t="s">
        <v>965</v>
      </c>
      <c r="B482" t="s">
        <v>5</v>
      </c>
      <c r="C482" t="s">
        <v>966</v>
      </c>
      <c r="D482" t="str">
        <f>HYPERLINK("https://talan.bank.gov.ua/get-user-certificate/e2LbgNc94z5Yoo7I2qn4","Завантажити сертифікат")</f>
        <v>Завантажити сертифікат</v>
      </c>
    </row>
    <row r="483" spans="1:4" x14ac:dyDescent="0.3">
      <c r="A483" t="s">
        <v>967</v>
      </c>
      <c r="B483" t="s">
        <v>5</v>
      </c>
      <c r="C483" t="s">
        <v>968</v>
      </c>
      <c r="D483" t="str">
        <f>HYPERLINK("https://talan.bank.gov.ua/get-user-certificate/e2Lbg7FL2vNfan7ZPMDM","Завантажити сертифікат")</f>
        <v>Завантажити сертифікат</v>
      </c>
    </row>
    <row r="484" spans="1:4" x14ac:dyDescent="0.3">
      <c r="A484" t="s">
        <v>969</v>
      </c>
      <c r="B484" t="s">
        <v>5</v>
      </c>
      <c r="C484" t="s">
        <v>970</v>
      </c>
      <c r="D484" t="str">
        <f>HYPERLINK("https://talan.bank.gov.ua/get-user-certificate/e2LbgpnAg2B6hpBfQoq9","Завантажити сертифікат")</f>
        <v>Завантажити сертифікат</v>
      </c>
    </row>
    <row r="485" spans="1:4" x14ac:dyDescent="0.3">
      <c r="A485" t="s">
        <v>971</v>
      </c>
      <c r="B485" t="s">
        <v>5</v>
      </c>
      <c r="C485" t="s">
        <v>972</v>
      </c>
      <c r="D485" t="str">
        <f>HYPERLINK("https://talan.bank.gov.ua/get-user-certificate/e2LbgEDK_CYCjPn6tcJ7","Завантажити сертифікат")</f>
        <v>Завантажити сертифікат</v>
      </c>
    </row>
    <row r="486" spans="1:4" x14ac:dyDescent="0.3">
      <c r="A486" t="s">
        <v>973</v>
      </c>
      <c r="B486" t="s">
        <v>5</v>
      </c>
      <c r="C486" t="s">
        <v>974</v>
      </c>
      <c r="D486" t="str">
        <f>HYPERLINK("https://talan.bank.gov.ua/get-user-certificate/e2Lbg7J46gpO7FhLEwQf","Завантажити сертифікат")</f>
        <v>Завантажити сертифікат</v>
      </c>
    </row>
    <row r="487" spans="1:4" x14ac:dyDescent="0.3">
      <c r="A487" t="s">
        <v>975</v>
      </c>
      <c r="B487" t="s">
        <v>5</v>
      </c>
      <c r="C487" t="s">
        <v>976</v>
      </c>
      <c r="D487" t="str">
        <f>HYPERLINK("https://talan.bank.gov.ua/get-user-certificate/e2LbgsB61DjQUAXssPvm","Завантажити сертифікат")</f>
        <v>Завантажити сертифікат</v>
      </c>
    </row>
    <row r="488" spans="1:4" x14ac:dyDescent="0.3">
      <c r="A488" t="s">
        <v>977</v>
      </c>
      <c r="B488" t="s">
        <v>5</v>
      </c>
      <c r="C488" t="s">
        <v>978</v>
      </c>
      <c r="D488" t="str">
        <f>HYPERLINK("https://talan.bank.gov.ua/get-user-certificate/e2LbgxY8DwcafvVV0LmO","Завантажити сертифікат")</f>
        <v>Завантажити сертифікат</v>
      </c>
    </row>
    <row r="489" spans="1:4" x14ac:dyDescent="0.3">
      <c r="A489" t="s">
        <v>979</v>
      </c>
      <c r="B489" t="s">
        <v>5</v>
      </c>
      <c r="C489" t="s">
        <v>980</v>
      </c>
      <c r="D489" t="str">
        <f>HYPERLINK("https://talan.bank.gov.ua/get-user-certificate/e2LbgjAbvH6wjNjCydt6","Завантажити сертифікат")</f>
        <v>Завантажити сертифікат</v>
      </c>
    </row>
    <row r="490" spans="1:4" x14ac:dyDescent="0.3">
      <c r="A490" t="s">
        <v>981</v>
      </c>
      <c r="B490" t="s">
        <v>5</v>
      </c>
      <c r="C490" t="s">
        <v>982</v>
      </c>
      <c r="D490" t="str">
        <f>HYPERLINK("https://talan.bank.gov.ua/get-user-certificate/e2LbgNMBCle_1D0yFCIK","Завантажити сертифікат")</f>
        <v>Завантажити сертифікат</v>
      </c>
    </row>
    <row r="491" spans="1:4" x14ac:dyDescent="0.3">
      <c r="A491" t="s">
        <v>983</v>
      </c>
      <c r="B491" t="s">
        <v>5</v>
      </c>
      <c r="C491" t="s">
        <v>984</v>
      </c>
      <c r="D491" t="str">
        <f>HYPERLINK("https://talan.bank.gov.ua/get-user-certificate/e2LbguHBungtkBewun2k","Завантажити сертифікат")</f>
        <v>Завантажити сертифікат</v>
      </c>
    </row>
    <row r="492" spans="1:4" x14ac:dyDescent="0.3">
      <c r="A492" t="s">
        <v>985</v>
      </c>
      <c r="B492" t="s">
        <v>5</v>
      </c>
      <c r="C492" t="s">
        <v>986</v>
      </c>
      <c r="D492" t="str">
        <f>HYPERLINK("https://talan.bank.gov.ua/get-user-certificate/e2LbgSapMrW55ImKjtfi","Завантажити сертифікат")</f>
        <v>Завантажити сертифікат</v>
      </c>
    </row>
    <row r="493" spans="1:4" x14ac:dyDescent="0.3">
      <c r="A493" t="s">
        <v>987</v>
      </c>
      <c r="B493" t="s">
        <v>5</v>
      </c>
      <c r="C493" t="s">
        <v>988</v>
      </c>
      <c r="D493" t="str">
        <f>HYPERLINK("https://talan.bank.gov.ua/get-user-certificate/e2LbgSQhtjvbJArwo01i","Завантажити сертифікат")</f>
        <v>Завантажити сертифікат</v>
      </c>
    </row>
    <row r="494" spans="1:4" x14ac:dyDescent="0.3">
      <c r="A494" t="s">
        <v>989</v>
      </c>
      <c r="B494" t="s">
        <v>5</v>
      </c>
      <c r="C494" t="s">
        <v>990</v>
      </c>
      <c r="D494" t="str">
        <f>HYPERLINK("https://talan.bank.gov.ua/get-user-certificate/e2LbgpR1lo9JvR4CUuII","Завантажити сертифікат")</f>
        <v>Завантажити сертифікат</v>
      </c>
    </row>
    <row r="495" spans="1:4" x14ac:dyDescent="0.3">
      <c r="A495" t="s">
        <v>991</v>
      </c>
      <c r="B495" t="s">
        <v>5</v>
      </c>
      <c r="C495" t="s">
        <v>992</v>
      </c>
      <c r="D495" t="str">
        <f>HYPERLINK("https://talan.bank.gov.ua/get-user-certificate/e2Lbgyr-sPiVDrkmTPRv","Завантажити сертифікат")</f>
        <v>Завантажити сертифікат</v>
      </c>
    </row>
    <row r="496" spans="1:4" x14ac:dyDescent="0.3">
      <c r="A496" t="s">
        <v>993</v>
      </c>
      <c r="B496" t="s">
        <v>5</v>
      </c>
      <c r="C496" t="s">
        <v>994</v>
      </c>
      <c r="D496" t="str">
        <f>HYPERLINK("https://talan.bank.gov.ua/get-user-certificate/e2LbgjNchWps5LC22rRR","Завантажити сертифікат")</f>
        <v>Завантажити сертифікат</v>
      </c>
    </row>
    <row r="497" spans="1:4" x14ac:dyDescent="0.3">
      <c r="A497" t="s">
        <v>995</v>
      </c>
      <c r="B497" t="s">
        <v>5</v>
      </c>
      <c r="C497" t="s">
        <v>996</v>
      </c>
      <c r="D497" t="str">
        <f>HYPERLINK("https://talan.bank.gov.ua/get-user-certificate/e2LbgBl7BcQwrQRPckkG","Завантажити сертифікат")</f>
        <v>Завантажити сертифікат</v>
      </c>
    </row>
    <row r="498" spans="1:4" x14ac:dyDescent="0.3">
      <c r="A498" t="s">
        <v>997</v>
      </c>
      <c r="B498" t="s">
        <v>5</v>
      </c>
      <c r="C498" t="s">
        <v>998</v>
      </c>
      <c r="D498" t="str">
        <f>HYPERLINK("https://talan.bank.gov.ua/get-user-certificate/e2LbgTnkduujoV4h5awB","Завантажити сертифікат")</f>
        <v>Завантажити сертифікат</v>
      </c>
    </row>
    <row r="499" spans="1:4" x14ac:dyDescent="0.3">
      <c r="A499" t="s">
        <v>999</v>
      </c>
      <c r="B499" t="s">
        <v>5</v>
      </c>
      <c r="C499" t="s">
        <v>1000</v>
      </c>
      <c r="D499" t="str">
        <f>HYPERLINK("https://talan.bank.gov.ua/get-user-certificate/e2LbgOlhEQH7LNzBQpfI","Завантажити сертифікат")</f>
        <v>Завантажити сертифікат</v>
      </c>
    </row>
    <row r="500" spans="1:4" x14ac:dyDescent="0.3">
      <c r="A500" t="s">
        <v>1001</v>
      </c>
      <c r="B500" t="s">
        <v>5</v>
      </c>
      <c r="C500" t="s">
        <v>1002</v>
      </c>
      <c r="D500" t="str">
        <f>HYPERLINK("https://talan.bank.gov.ua/get-user-certificate/e2LbgQB9SiDrqGD96EJu","Завантажити сертифікат")</f>
        <v>Завантажити сертифікат</v>
      </c>
    </row>
    <row r="501" spans="1:4" x14ac:dyDescent="0.3">
      <c r="A501" t="s">
        <v>1003</v>
      </c>
      <c r="B501" t="s">
        <v>5</v>
      </c>
      <c r="C501" t="s">
        <v>1004</v>
      </c>
      <c r="D501" t="str">
        <f>HYPERLINK("https://talan.bank.gov.ua/get-user-certificate/e2LbgL__ZmRVXc_ClKTl","Завантажити сертифікат")</f>
        <v>Завантажити сертифікат</v>
      </c>
    </row>
    <row r="502" spans="1:4" x14ac:dyDescent="0.3">
      <c r="A502" t="s">
        <v>1005</v>
      </c>
      <c r="B502" t="s">
        <v>5</v>
      </c>
      <c r="C502" t="s">
        <v>1006</v>
      </c>
      <c r="D502" t="str">
        <f>HYPERLINK("https://talan.bank.gov.ua/get-user-certificate/e2LbgXM_AXdfPiOwCaXm","Завантажити сертифікат")</f>
        <v>Завантажити сертифікат</v>
      </c>
    </row>
    <row r="503" spans="1:4" x14ac:dyDescent="0.3">
      <c r="A503" t="s">
        <v>1007</v>
      </c>
      <c r="B503" t="s">
        <v>5</v>
      </c>
      <c r="C503" t="s">
        <v>1008</v>
      </c>
      <c r="D503" t="str">
        <f>HYPERLINK("https://talan.bank.gov.ua/get-user-certificate/e2LbgmXOu6F_ZeqVE1G1","Завантажити сертифікат")</f>
        <v>Завантажити сертифікат</v>
      </c>
    </row>
    <row r="504" spans="1:4" x14ac:dyDescent="0.3">
      <c r="A504" t="s">
        <v>1009</v>
      </c>
      <c r="B504" t="s">
        <v>5</v>
      </c>
      <c r="C504" t="s">
        <v>1010</v>
      </c>
      <c r="D504" t="str">
        <f>HYPERLINK("https://talan.bank.gov.ua/get-user-certificate/e2Lbg4KWVSwyZlHytHca","Завантажити сертифікат")</f>
        <v>Завантажити сертифікат</v>
      </c>
    </row>
    <row r="505" spans="1:4" x14ac:dyDescent="0.3">
      <c r="A505" t="s">
        <v>1011</v>
      </c>
      <c r="B505" t="s">
        <v>5</v>
      </c>
      <c r="C505" t="s">
        <v>1012</v>
      </c>
      <c r="D505" t="str">
        <f>HYPERLINK("https://talan.bank.gov.ua/get-user-certificate/e2LbgxVqh4tP2uSIrqUW","Завантажити сертифікат")</f>
        <v>Завантажити сертифікат</v>
      </c>
    </row>
    <row r="506" spans="1:4" x14ac:dyDescent="0.3">
      <c r="A506" t="s">
        <v>1013</v>
      </c>
      <c r="B506" t="s">
        <v>5</v>
      </c>
      <c r="C506" t="s">
        <v>1014</v>
      </c>
      <c r="D506" t="str">
        <f>HYPERLINK("https://talan.bank.gov.ua/get-user-certificate/e2LbgYCKldj1PWubt__T","Завантажити сертифікат")</f>
        <v>Завантажити сертифікат</v>
      </c>
    </row>
    <row r="507" spans="1:4" x14ac:dyDescent="0.3">
      <c r="A507" t="s">
        <v>1015</v>
      </c>
      <c r="B507" t="s">
        <v>5</v>
      </c>
      <c r="C507" t="s">
        <v>1016</v>
      </c>
      <c r="D507" t="str">
        <f>HYPERLINK("https://talan.bank.gov.ua/get-user-certificate/e2LbgSaomn58FZdIWhaZ","Завантажити сертифікат")</f>
        <v>Завантажити сертифікат</v>
      </c>
    </row>
    <row r="508" spans="1:4" x14ac:dyDescent="0.3">
      <c r="A508" t="s">
        <v>1017</v>
      </c>
      <c r="B508" t="s">
        <v>5</v>
      </c>
      <c r="C508" t="s">
        <v>1018</v>
      </c>
      <c r="D508" t="str">
        <f>HYPERLINK("https://talan.bank.gov.ua/get-user-certificate/e2LbgITA-PHbp6jr6vDc","Завантажити сертифікат")</f>
        <v>Завантажити сертифікат</v>
      </c>
    </row>
    <row r="509" spans="1:4" x14ac:dyDescent="0.3">
      <c r="A509" t="s">
        <v>1019</v>
      </c>
      <c r="B509" t="s">
        <v>5</v>
      </c>
      <c r="C509" t="s">
        <v>1020</v>
      </c>
      <c r="D509" t="str">
        <f>HYPERLINK("https://talan.bank.gov.ua/get-user-certificate/e2LbgC1cSdAb31xIxOsP","Завантажити сертифікат")</f>
        <v>Завантажити сертифікат</v>
      </c>
    </row>
    <row r="510" spans="1:4" x14ac:dyDescent="0.3">
      <c r="A510" t="s">
        <v>1021</v>
      </c>
      <c r="B510" t="s">
        <v>5</v>
      </c>
      <c r="C510" t="s">
        <v>1022</v>
      </c>
      <c r="D510" t="str">
        <f>HYPERLINK("https://talan.bank.gov.ua/get-user-certificate/e2LbgIoCqLCnzW4ApwAp","Завантажити сертифікат")</f>
        <v>Завантажити сертифікат</v>
      </c>
    </row>
    <row r="511" spans="1:4" x14ac:dyDescent="0.3">
      <c r="A511" t="s">
        <v>1023</v>
      </c>
      <c r="B511" t="s">
        <v>5</v>
      </c>
      <c r="C511" t="s">
        <v>1024</v>
      </c>
      <c r="D511" t="str">
        <f>HYPERLINK("https://talan.bank.gov.ua/get-user-certificate/e2LbgJl4CHAYvvdrlwX2","Завантажити сертифікат")</f>
        <v>Завантажити сертифікат</v>
      </c>
    </row>
    <row r="512" spans="1:4" x14ac:dyDescent="0.3">
      <c r="A512" t="s">
        <v>1025</v>
      </c>
      <c r="B512" t="s">
        <v>5</v>
      </c>
      <c r="C512" t="s">
        <v>1026</v>
      </c>
      <c r="D512" t="str">
        <f>HYPERLINK("https://talan.bank.gov.ua/get-user-certificate/e2LbgHTDCCQDXRa0LJrQ","Завантажити сертифікат")</f>
        <v>Завантажити сертифікат</v>
      </c>
    </row>
    <row r="513" spans="1:4" x14ac:dyDescent="0.3">
      <c r="A513" t="s">
        <v>1027</v>
      </c>
      <c r="B513" t="s">
        <v>5</v>
      </c>
      <c r="C513" t="s">
        <v>1028</v>
      </c>
      <c r="D513" t="str">
        <f>HYPERLINK("https://talan.bank.gov.ua/get-user-certificate/e2Lbg0pQqFkZvr8Piesk","Завантажити сертифікат")</f>
        <v>Завантажити сертифікат</v>
      </c>
    </row>
    <row r="514" spans="1:4" x14ac:dyDescent="0.3">
      <c r="A514" t="s">
        <v>1029</v>
      </c>
      <c r="B514" t="s">
        <v>5</v>
      </c>
      <c r="C514" t="s">
        <v>1030</v>
      </c>
      <c r="D514" t="str">
        <f>HYPERLINK("https://talan.bank.gov.ua/get-user-certificate/e2LbgeAXGeW6AW4R0cDS","Завантажити сертифікат")</f>
        <v>Завантажити сертифікат</v>
      </c>
    </row>
    <row r="515" spans="1:4" x14ac:dyDescent="0.3">
      <c r="A515" t="s">
        <v>1031</v>
      </c>
      <c r="B515" t="s">
        <v>5</v>
      </c>
      <c r="C515" t="s">
        <v>1032</v>
      </c>
      <c r="D515" t="str">
        <f>HYPERLINK("https://talan.bank.gov.ua/get-user-certificate/e2Lbg2TMBRmksgxLPCbE","Завантажити сертифікат")</f>
        <v>Завантажити сертифікат</v>
      </c>
    </row>
    <row r="516" spans="1:4" x14ac:dyDescent="0.3">
      <c r="A516" t="s">
        <v>1033</v>
      </c>
      <c r="B516" t="s">
        <v>5</v>
      </c>
      <c r="C516" t="s">
        <v>1034</v>
      </c>
      <c r="D516" t="str">
        <f>HYPERLINK("https://talan.bank.gov.ua/get-user-certificate/e2LbgReiyMFbpWUCaGUj","Завантажити сертифікат")</f>
        <v>Завантажити сертифікат</v>
      </c>
    </row>
    <row r="517" spans="1:4" x14ac:dyDescent="0.3">
      <c r="A517" t="s">
        <v>1035</v>
      </c>
      <c r="B517" t="s">
        <v>5</v>
      </c>
      <c r="C517" t="s">
        <v>1036</v>
      </c>
      <c r="D517" t="str">
        <f>HYPERLINK("https://talan.bank.gov.ua/get-user-certificate/e2Lbg1mDWxX5KxJBCigW","Завантажити сертифікат")</f>
        <v>Завантажити сертифікат</v>
      </c>
    </row>
    <row r="518" spans="1:4" x14ac:dyDescent="0.3">
      <c r="A518" t="s">
        <v>1037</v>
      </c>
      <c r="B518" t="s">
        <v>5</v>
      </c>
      <c r="C518" t="s">
        <v>1038</v>
      </c>
      <c r="D518" t="str">
        <f>HYPERLINK("https://talan.bank.gov.ua/get-user-certificate/e2Lbg1jCLPrfukGYssUU","Завантажити сертифікат")</f>
        <v>Завантажити сертифікат</v>
      </c>
    </row>
    <row r="519" spans="1:4" x14ac:dyDescent="0.3">
      <c r="A519" t="s">
        <v>1039</v>
      </c>
      <c r="B519" t="s">
        <v>5</v>
      </c>
      <c r="C519" t="s">
        <v>1040</v>
      </c>
      <c r="D519" t="str">
        <f>HYPERLINK("https://talan.bank.gov.ua/get-user-certificate/e2Lbg3EwFZdxhLmlAwvG","Завантажити сертифікат")</f>
        <v>Завантажити сертифікат</v>
      </c>
    </row>
    <row r="520" spans="1:4" x14ac:dyDescent="0.3">
      <c r="A520" t="s">
        <v>1041</v>
      </c>
      <c r="B520" t="s">
        <v>5</v>
      </c>
      <c r="C520" t="s">
        <v>1042</v>
      </c>
      <c r="D520" t="str">
        <f>HYPERLINK("https://talan.bank.gov.ua/get-user-certificate/e2LbgWiUy9xQx7KW1XqN","Завантажити сертифікат")</f>
        <v>Завантажити сертифікат</v>
      </c>
    </row>
    <row r="521" spans="1:4" x14ac:dyDescent="0.3">
      <c r="A521" t="s">
        <v>1043</v>
      </c>
      <c r="B521" t="s">
        <v>5</v>
      </c>
      <c r="C521" t="s">
        <v>1044</v>
      </c>
      <c r="D521" t="str">
        <f>HYPERLINK("https://talan.bank.gov.ua/get-user-certificate/e2LbgIgAetXzSbHMNTxL","Завантажити сертифікат")</f>
        <v>Завантажити сертифікат</v>
      </c>
    </row>
    <row r="522" spans="1:4" x14ac:dyDescent="0.3">
      <c r="A522" t="s">
        <v>1045</v>
      </c>
      <c r="B522" t="s">
        <v>5</v>
      </c>
      <c r="C522" t="s">
        <v>1046</v>
      </c>
      <c r="D522" t="str">
        <f>HYPERLINK("https://talan.bank.gov.ua/get-user-certificate/e2LbgYt5E3Fc3v7VLnIH","Завантажити сертифікат")</f>
        <v>Завантажити сертифікат</v>
      </c>
    </row>
    <row r="523" spans="1:4" x14ac:dyDescent="0.3">
      <c r="A523" t="s">
        <v>1047</v>
      </c>
      <c r="B523" t="s">
        <v>5</v>
      </c>
      <c r="C523" t="s">
        <v>1048</v>
      </c>
      <c r="D523" t="str">
        <f>HYPERLINK("https://talan.bank.gov.ua/get-user-certificate/e2LbgvjfcHc9Wk0dRuA-","Завантажити сертифікат")</f>
        <v>Завантажити сертифікат</v>
      </c>
    </row>
    <row r="524" spans="1:4" x14ac:dyDescent="0.3">
      <c r="A524" t="s">
        <v>1049</v>
      </c>
      <c r="B524" t="s">
        <v>5</v>
      </c>
      <c r="C524" t="s">
        <v>1050</v>
      </c>
      <c r="D524" t="str">
        <f>HYPERLINK("https://talan.bank.gov.ua/get-user-certificate/e2LbgTkF03LcmBO9moDJ","Завантажити сертифікат")</f>
        <v>Завантажити сертифікат</v>
      </c>
    </row>
    <row r="525" spans="1:4" x14ac:dyDescent="0.3">
      <c r="A525" t="s">
        <v>1051</v>
      </c>
      <c r="B525" t="s">
        <v>5</v>
      </c>
      <c r="C525" t="s">
        <v>1052</v>
      </c>
      <c r="D525" t="str">
        <f>HYPERLINK("https://talan.bank.gov.ua/get-user-certificate/e2LbgzioSpaw-hPlJNuv","Завантажити сертифікат")</f>
        <v>Завантажити сертифікат</v>
      </c>
    </row>
    <row r="526" spans="1:4" x14ac:dyDescent="0.3">
      <c r="A526" t="s">
        <v>1053</v>
      </c>
      <c r="B526" t="s">
        <v>5</v>
      </c>
      <c r="C526" t="s">
        <v>1054</v>
      </c>
      <c r="D526" t="str">
        <f>HYPERLINK("https://talan.bank.gov.ua/get-user-certificate/e2Lbgn1jZJivl9YYNIt2","Завантажити сертифікат")</f>
        <v>Завантажити сертифікат</v>
      </c>
    </row>
    <row r="527" spans="1:4" x14ac:dyDescent="0.3">
      <c r="A527" t="s">
        <v>1055</v>
      </c>
      <c r="B527" t="s">
        <v>5</v>
      </c>
      <c r="C527" t="s">
        <v>1056</v>
      </c>
      <c r="D527" t="str">
        <f>HYPERLINK("https://talan.bank.gov.ua/get-user-certificate/e2LbgzNw5V9we6XYgHuU","Завантажити сертифікат")</f>
        <v>Завантажити сертифікат</v>
      </c>
    </row>
    <row r="528" spans="1:4" x14ac:dyDescent="0.3">
      <c r="A528" t="s">
        <v>1057</v>
      </c>
      <c r="B528" t="s">
        <v>5</v>
      </c>
      <c r="C528" t="s">
        <v>1058</v>
      </c>
      <c r="D528" t="str">
        <f>HYPERLINK("https://talan.bank.gov.ua/get-user-certificate/e2Lbgw8SFL-0EAIrhWCB","Завантажити сертифікат")</f>
        <v>Завантажити сертифікат</v>
      </c>
    </row>
    <row r="529" spans="1:4" x14ac:dyDescent="0.3">
      <c r="A529" t="s">
        <v>1059</v>
      </c>
      <c r="B529" t="s">
        <v>5</v>
      </c>
      <c r="C529" t="s">
        <v>1060</v>
      </c>
      <c r="D529" t="str">
        <f>HYPERLINK("https://talan.bank.gov.ua/get-user-certificate/e2LbgBcijwBSxvOc-HG5","Завантажити сертифікат")</f>
        <v>Завантажити сертифікат</v>
      </c>
    </row>
    <row r="530" spans="1:4" x14ac:dyDescent="0.3">
      <c r="A530" t="s">
        <v>1061</v>
      </c>
      <c r="B530" t="s">
        <v>5</v>
      </c>
      <c r="C530" t="s">
        <v>1062</v>
      </c>
      <c r="D530" t="str">
        <f>HYPERLINK("https://talan.bank.gov.ua/get-user-certificate/e2LbgfVcE6llj6rK84by","Завантажити сертифікат")</f>
        <v>Завантажити сертифікат</v>
      </c>
    </row>
    <row r="531" spans="1:4" x14ac:dyDescent="0.3">
      <c r="A531" t="s">
        <v>1063</v>
      </c>
      <c r="B531" t="s">
        <v>5</v>
      </c>
      <c r="C531" t="s">
        <v>1064</v>
      </c>
      <c r="D531" t="str">
        <f>HYPERLINK("https://talan.bank.gov.ua/get-user-certificate/e2Lbgpu-jrKcYaU8yCKm","Завантажити сертифікат")</f>
        <v>Завантажити сертифікат</v>
      </c>
    </row>
    <row r="532" spans="1:4" x14ac:dyDescent="0.3">
      <c r="A532" t="s">
        <v>1065</v>
      </c>
      <c r="B532" t="s">
        <v>5</v>
      </c>
      <c r="C532" t="s">
        <v>1066</v>
      </c>
      <c r="D532" t="str">
        <f>HYPERLINK("https://talan.bank.gov.ua/get-user-certificate/e2Lbgwp1Z8sV7yT0PKUK","Завантажити сертифікат")</f>
        <v>Завантажити сертифікат</v>
      </c>
    </row>
    <row r="533" spans="1:4" x14ac:dyDescent="0.3">
      <c r="A533" t="s">
        <v>1067</v>
      </c>
      <c r="B533" t="s">
        <v>5</v>
      </c>
      <c r="C533" t="s">
        <v>1068</v>
      </c>
      <c r="D533" t="str">
        <f>HYPERLINK("https://talan.bank.gov.ua/get-user-certificate/e2LbgajrAVqBQvrPk7RX","Завантажити сертифікат")</f>
        <v>Завантажити сертифікат</v>
      </c>
    </row>
    <row r="534" spans="1:4" x14ac:dyDescent="0.3">
      <c r="A534" t="s">
        <v>1069</v>
      </c>
      <c r="B534" t="s">
        <v>5</v>
      </c>
      <c r="C534" t="s">
        <v>1070</v>
      </c>
      <c r="D534" t="str">
        <f>HYPERLINK("https://talan.bank.gov.ua/get-user-certificate/e2LbgdN3TQCf_m4xqaJx","Завантажити сертифікат")</f>
        <v>Завантажити сертифікат</v>
      </c>
    </row>
    <row r="535" spans="1:4" x14ac:dyDescent="0.3">
      <c r="A535" t="s">
        <v>1071</v>
      </c>
      <c r="B535" t="s">
        <v>5</v>
      </c>
      <c r="C535" t="s">
        <v>1072</v>
      </c>
      <c r="D535" t="str">
        <f>HYPERLINK("https://talan.bank.gov.ua/get-user-certificate/e2LbgMPTRULRIJrj4hRN","Завантажити сертифікат")</f>
        <v>Завантажити сертифікат</v>
      </c>
    </row>
    <row r="536" spans="1:4" x14ac:dyDescent="0.3">
      <c r="A536" t="s">
        <v>1073</v>
      </c>
      <c r="B536" t="s">
        <v>5</v>
      </c>
      <c r="C536" t="s">
        <v>1074</v>
      </c>
      <c r="D536" t="str">
        <f>HYPERLINK("https://talan.bank.gov.ua/get-user-certificate/e2Lbgsdzr4iHoiSP3BYD","Завантажити сертифікат")</f>
        <v>Завантажити сертифікат</v>
      </c>
    </row>
    <row r="537" spans="1:4" x14ac:dyDescent="0.3">
      <c r="A537" t="s">
        <v>1075</v>
      </c>
      <c r="B537" t="s">
        <v>5</v>
      </c>
      <c r="C537" t="s">
        <v>1076</v>
      </c>
      <c r="D537" t="str">
        <f>HYPERLINK("https://talan.bank.gov.ua/get-user-certificate/e2LbgSQDKaH6Ot9dm5Ef","Завантажити сертифікат")</f>
        <v>Завантажити сертифікат</v>
      </c>
    </row>
    <row r="538" spans="1:4" x14ac:dyDescent="0.3">
      <c r="A538" t="s">
        <v>1077</v>
      </c>
      <c r="B538" t="s">
        <v>5</v>
      </c>
      <c r="C538" t="s">
        <v>1078</v>
      </c>
      <c r="D538" t="str">
        <f>HYPERLINK("https://talan.bank.gov.ua/get-user-certificate/e2LbgASluySzz5K2-FDZ","Завантажити сертифікат")</f>
        <v>Завантажити сертифікат</v>
      </c>
    </row>
    <row r="539" spans="1:4" x14ac:dyDescent="0.3">
      <c r="A539" t="s">
        <v>1079</v>
      </c>
      <c r="B539" t="s">
        <v>5</v>
      </c>
      <c r="C539" t="s">
        <v>1080</v>
      </c>
      <c r="D539" t="str">
        <f>HYPERLINK("https://talan.bank.gov.ua/get-user-certificate/e2Lbg_bIME7DXTveMiPr","Завантажити сертифікат")</f>
        <v>Завантажити сертифікат</v>
      </c>
    </row>
    <row r="540" spans="1:4" x14ac:dyDescent="0.3">
      <c r="A540" t="s">
        <v>1081</v>
      </c>
      <c r="B540" t="s">
        <v>5</v>
      </c>
      <c r="C540" t="s">
        <v>1082</v>
      </c>
      <c r="D540" t="str">
        <f>HYPERLINK("https://talan.bank.gov.ua/get-user-certificate/e2LbgGySD8qkSc6a1RGs","Завантажити сертифікат")</f>
        <v>Завантажити сертифікат</v>
      </c>
    </row>
    <row r="541" spans="1:4" x14ac:dyDescent="0.3">
      <c r="A541" t="s">
        <v>1083</v>
      </c>
      <c r="B541" t="s">
        <v>5</v>
      </c>
      <c r="C541" t="s">
        <v>1084</v>
      </c>
      <c r="D541" t="str">
        <f>HYPERLINK("https://talan.bank.gov.ua/get-user-certificate/e2LbgwrVcCH2juakexGp","Завантажити сертифікат")</f>
        <v>Завантажити сертифікат</v>
      </c>
    </row>
    <row r="542" spans="1:4" x14ac:dyDescent="0.3">
      <c r="A542" t="s">
        <v>1085</v>
      </c>
      <c r="B542" t="s">
        <v>5</v>
      </c>
      <c r="C542" t="s">
        <v>1086</v>
      </c>
      <c r="D542" t="str">
        <f>HYPERLINK("https://talan.bank.gov.ua/get-user-certificate/e2Lbgr9wAUsqSQ8wXRCa","Завантажити сертифікат")</f>
        <v>Завантажити сертифікат</v>
      </c>
    </row>
    <row r="543" spans="1:4" x14ac:dyDescent="0.3">
      <c r="A543" t="s">
        <v>1087</v>
      </c>
      <c r="B543" t="s">
        <v>5</v>
      </c>
      <c r="C543" t="s">
        <v>1088</v>
      </c>
      <c r="D543" t="str">
        <f>HYPERLINK("https://talan.bank.gov.ua/get-user-certificate/e2LbggxjHlDyiGkH96yt","Завантажити сертифікат")</f>
        <v>Завантажити сертифікат</v>
      </c>
    </row>
    <row r="544" spans="1:4" x14ac:dyDescent="0.3">
      <c r="A544" t="s">
        <v>1089</v>
      </c>
      <c r="B544" t="s">
        <v>5</v>
      </c>
      <c r="C544" t="s">
        <v>1090</v>
      </c>
      <c r="D544" t="str">
        <f>HYPERLINK("https://talan.bank.gov.ua/get-user-certificate/e2LbgbCd7XxHUMk_O5TO","Завантажити сертифікат")</f>
        <v>Завантажити сертифікат</v>
      </c>
    </row>
    <row r="545" spans="1:4" x14ac:dyDescent="0.3">
      <c r="A545" t="s">
        <v>1091</v>
      </c>
      <c r="B545" t="s">
        <v>5</v>
      </c>
      <c r="C545" t="s">
        <v>1092</v>
      </c>
      <c r="D545" t="str">
        <f>HYPERLINK("https://talan.bank.gov.ua/get-user-certificate/e2Lbg6GrdHwu8w9IIdBk","Завантажити сертифікат")</f>
        <v>Завантажити сертифікат</v>
      </c>
    </row>
    <row r="546" spans="1:4" x14ac:dyDescent="0.3">
      <c r="A546" t="s">
        <v>1093</v>
      </c>
      <c r="B546" t="s">
        <v>5</v>
      </c>
      <c r="C546" t="s">
        <v>1094</v>
      </c>
      <c r="D546" t="str">
        <f>HYPERLINK("https://talan.bank.gov.ua/get-user-certificate/e2Lbg5K7ypFnNyqXydUx","Завантажити сертифікат")</f>
        <v>Завантажити сертифікат</v>
      </c>
    </row>
    <row r="547" spans="1:4" x14ac:dyDescent="0.3">
      <c r="A547" t="s">
        <v>1095</v>
      </c>
      <c r="B547" t="s">
        <v>5</v>
      </c>
      <c r="C547" t="s">
        <v>1096</v>
      </c>
      <c r="D547" t="str">
        <f>HYPERLINK("https://talan.bank.gov.ua/get-user-certificate/e2LbgUleGXXGZeZFGmg8","Завантажити сертифікат")</f>
        <v>Завантажити сертифікат</v>
      </c>
    </row>
    <row r="548" spans="1:4" x14ac:dyDescent="0.3">
      <c r="A548" t="s">
        <v>1097</v>
      </c>
      <c r="B548" t="s">
        <v>5</v>
      </c>
      <c r="C548" t="s">
        <v>1098</v>
      </c>
      <c r="D548" t="str">
        <f>HYPERLINK("https://talan.bank.gov.ua/get-user-certificate/e2LbgR5M8DRgASJDoeNu","Завантажити сертифікат")</f>
        <v>Завантажити сертифікат</v>
      </c>
    </row>
    <row r="549" spans="1:4" x14ac:dyDescent="0.3">
      <c r="A549" t="s">
        <v>1099</v>
      </c>
      <c r="B549" t="s">
        <v>5</v>
      </c>
      <c r="C549" t="s">
        <v>1100</v>
      </c>
      <c r="D549" t="str">
        <f>HYPERLINK("https://talan.bank.gov.ua/get-user-certificate/e2LbgvdAOgjXsFJBPs2s","Завантажити сертифікат")</f>
        <v>Завантажити сертифікат</v>
      </c>
    </row>
    <row r="550" spans="1:4" x14ac:dyDescent="0.3">
      <c r="A550" t="s">
        <v>1101</v>
      </c>
      <c r="B550" t="s">
        <v>5</v>
      </c>
      <c r="C550" t="s">
        <v>1102</v>
      </c>
      <c r="D550" t="str">
        <f>HYPERLINK("https://talan.bank.gov.ua/get-user-certificate/e2LbgVFxQjAHO7BOR4zv","Завантажити сертифікат")</f>
        <v>Завантажити сертифікат</v>
      </c>
    </row>
    <row r="551" spans="1:4" x14ac:dyDescent="0.3">
      <c r="A551" t="s">
        <v>1103</v>
      </c>
      <c r="B551" t="s">
        <v>5</v>
      </c>
      <c r="C551" t="s">
        <v>1104</v>
      </c>
      <c r="D551" t="str">
        <f>HYPERLINK("https://talan.bank.gov.ua/get-user-certificate/e2LbgtGjv9erxx-1Ne05","Завантажити сертифікат")</f>
        <v>Завантажити сертифікат</v>
      </c>
    </row>
    <row r="552" spans="1:4" x14ac:dyDescent="0.3">
      <c r="A552" t="s">
        <v>1105</v>
      </c>
      <c r="B552" t="s">
        <v>5</v>
      </c>
      <c r="C552" t="s">
        <v>1106</v>
      </c>
      <c r="D552" t="str">
        <f>HYPERLINK("https://talan.bank.gov.ua/get-user-certificate/e2Lbgygy8mAI82hL33E9","Завантажити сертифікат")</f>
        <v>Завантажити сертифікат</v>
      </c>
    </row>
    <row r="553" spans="1:4" x14ac:dyDescent="0.3">
      <c r="A553" t="s">
        <v>1107</v>
      </c>
      <c r="B553" t="s">
        <v>5</v>
      </c>
      <c r="C553" t="s">
        <v>1108</v>
      </c>
      <c r="D553" t="str">
        <f>HYPERLINK("https://talan.bank.gov.ua/get-user-certificate/e2Lbg_WpWERg-coRvMWy","Завантажити сертифікат")</f>
        <v>Завантажити сертифікат</v>
      </c>
    </row>
    <row r="554" spans="1:4" x14ac:dyDescent="0.3">
      <c r="A554" t="s">
        <v>1109</v>
      </c>
      <c r="B554" t="s">
        <v>5</v>
      </c>
      <c r="C554" t="s">
        <v>1110</v>
      </c>
      <c r="D554" t="str">
        <f>HYPERLINK("https://talan.bank.gov.ua/get-user-certificate/e2LbgLM3qeensWjTMNEg","Завантажити сертифікат")</f>
        <v>Завантажити сертифікат</v>
      </c>
    </row>
    <row r="555" spans="1:4" x14ac:dyDescent="0.3">
      <c r="A555" t="s">
        <v>1111</v>
      </c>
      <c r="B555" t="s">
        <v>5</v>
      </c>
      <c r="C555" t="s">
        <v>1112</v>
      </c>
      <c r="D555" t="str">
        <f>HYPERLINK("https://talan.bank.gov.ua/get-user-certificate/e2LbgLcAD8FxW85YF1_B","Завантажити сертифікат")</f>
        <v>Завантажити сертифікат</v>
      </c>
    </row>
    <row r="556" spans="1:4" x14ac:dyDescent="0.3">
      <c r="A556" t="s">
        <v>1113</v>
      </c>
      <c r="B556" t="s">
        <v>5</v>
      </c>
      <c r="C556" t="s">
        <v>1114</v>
      </c>
      <c r="D556" t="str">
        <f>HYPERLINK("https://talan.bank.gov.ua/get-user-certificate/e2Lbg-7nFS7HIBU7ewzI","Завантажити сертифікат")</f>
        <v>Завантажити сертифікат</v>
      </c>
    </row>
    <row r="557" spans="1:4" x14ac:dyDescent="0.3">
      <c r="A557" t="s">
        <v>1115</v>
      </c>
      <c r="B557" t="s">
        <v>5</v>
      </c>
      <c r="C557" t="s">
        <v>1116</v>
      </c>
      <c r="D557" t="str">
        <f>HYPERLINK("https://talan.bank.gov.ua/get-user-certificate/e2Lbg_8ST1ontAbjrRML","Завантажити сертифікат")</f>
        <v>Завантажити сертифікат</v>
      </c>
    </row>
    <row r="558" spans="1:4" x14ac:dyDescent="0.3">
      <c r="A558" t="s">
        <v>1117</v>
      </c>
      <c r="B558" t="s">
        <v>5</v>
      </c>
      <c r="C558" t="s">
        <v>1118</v>
      </c>
      <c r="D558" t="str">
        <f>HYPERLINK("https://talan.bank.gov.ua/get-user-certificate/e2LbgQZ56IE4SEtr5bk1","Завантажити сертифікат")</f>
        <v>Завантажити сертифікат</v>
      </c>
    </row>
    <row r="559" spans="1:4" x14ac:dyDescent="0.3">
      <c r="A559" t="s">
        <v>1119</v>
      </c>
      <c r="B559" t="s">
        <v>5</v>
      </c>
      <c r="C559" t="s">
        <v>1120</v>
      </c>
      <c r="D559" t="str">
        <f>HYPERLINK("https://talan.bank.gov.ua/get-user-certificate/e2LbgwK8T1_AN-jZ9q8N","Завантажити сертифікат")</f>
        <v>Завантажити сертифікат</v>
      </c>
    </row>
    <row r="560" spans="1:4" x14ac:dyDescent="0.3">
      <c r="A560" t="s">
        <v>1121</v>
      </c>
      <c r="B560" t="s">
        <v>5</v>
      </c>
      <c r="C560" t="s">
        <v>1122</v>
      </c>
      <c r="D560" t="str">
        <f>HYPERLINK("https://talan.bank.gov.ua/get-user-certificate/e2LbgaNUKVHArNrkH4HB","Завантажити сертифікат")</f>
        <v>Завантажити сертифікат</v>
      </c>
    </row>
    <row r="561" spans="1:4" x14ac:dyDescent="0.3">
      <c r="A561" t="s">
        <v>1123</v>
      </c>
      <c r="B561" t="s">
        <v>5</v>
      </c>
      <c r="C561" t="s">
        <v>1124</v>
      </c>
      <c r="D561" t="str">
        <f>HYPERLINK("https://talan.bank.gov.ua/get-user-certificate/e2LbggZ8k6sdnvqtg8Mn","Завантажити сертифікат")</f>
        <v>Завантажити сертифікат</v>
      </c>
    </row>
    <row r="562" spans="1:4" x14ac:dyDescent="0.3">
      <c r="A562" t="s">
        <v>1125</v>
      </c>
      <c r="B562" t="s">
        <v>5</v>
      </c>
      <c r="C562" t="s">
        <v>1126</v>
      </c>
      <c r="D562" t="str">
        <f>HYPERLINK("https://talan.bank.gov.ua/get-user-certificate/e2Lbg_6CRJqG3X3es7Yv","Завантажити сертифікат")</f>
        <v>Завантажити сертифікат</v>
      </c>
    </row>
    <row r="563" spans="1:4" x14ac:dyDescent="0.3">
      <c r="A563" t="s">
        <v>1127</v>
      </c>
      <c r="B563" t="s">
        <v>5</v>
      </c>
      <c r="C563" t="s">
        <v>1128</v>
      </c>
      <c r="D563" t="str">
        <f>HYPERLINK("https://talan.bank.gov.ua/get-user-certificate/e2LbgXfhR-nFttAQa49d","Завантажити сертифікат")</f>
        <v>Завантажити сертифікат</v>
      </c>
    </row>
    <row r="564" spans="1:4" x14ac:dyDescent="0.3">
      <c r="A564" t="s">
        <v>1129</v>
      </c>
      <c r="B564" t="s">
        <v>5</v>
      </c>
      <c r="C564" t="s">
        <v>1130</v>
      </c>
      <c r="D564" t="str">
        <f>HYPERLINK("https://talan.bank.gov.ua/get-user-certificate/e2LbgxZ7nM72-_gLywiM","Завантажити сертифікат")</f>
        <v>Завантажити сертифікат</v>
      </c>
    </row>
    <row r="565" spans="1:4" x14ac:dyDescent="0.3">
      <c r="A565" t="s">
        <v>1131</v>
      </c>
      <c r="B565" t="s">
        <v>5</v>
      </c>
      <c r="C565" t="s">
        <v>1132</v>
      </c>
      <c r="D565" t="str">
        <f>HYPERLINK("https://talan.bank.gov.ua/get-user-certificate/e2LbgVtMyVhzUxbTw_9z","Завантажити сертифікат")</f>
        <v>Завантажити сертифікат</v>
      </c>
    </row>
    <row r="566" spans="1:4" x14ac:dyDescent="0.3">
      <c r="A566" t="s">
        <v>1133</v>
      </c>
      <c r="B566" t="s">
        <v>5</v>
      </c>
      <c r="C566" t="s">
        <v>1134</v>
      </c>
      <c r="D566" t="str">
        <f>HYPERLINK("https://talan.bank.gov.ua/get-user-certificate/e2LbgDmGyHuwwXq8YTR_","Завантажити сертифікат")</f>
        <v>Завантажити сертифікат</v>
      </c>
    </row>
    <row r="567" spans="1:4" x14ac:dyDescent="0.3">
      <c r="A567" t="s">
        <v>1135</v>
      </c>
      <c r="B567" t="s">
        <v>5</v>
      </c>
      <c r="C567" t="s">
        <v>1136</v>
      </c>
      <c r="D567" t="str">
        <f>HYPERLINK("https://talan.bank.gov.ua/get-user-certificate/e2LbgJXoL-mZGGG8Am7X","Завантажити сертифікат")</f>
        <v>Завантажити сертифікат</v>
      </c>
    </row>
    <row r="568" spans="1:4" x14ac:dyDescent="0.3">
      <c r="A568" t="s">
        <v>1137</v>
      </c>
      <c r="B568" t="s">
        <v>5</v>
      </c>
      <c r="C568" t="s">
        <v>1138</v>
      </c>
      <c r="D568" t="str">
        <f>HYPERLINK("https://talan.bank.gov.ua/get-user-certificate/e2LbgDb0hIyUvmyqza05","Завантажити сертифікат")</f>
        <v>Завантажити сертифікат</v>
      </c>
    </row>
    <row r="569" spans="1:4" x14ac:dyDescent="0.3">
      <c r="A569" t="s">
        <v>1139</v>
      </c>
      <c r="B569" t="s">
        <v>5</v>
      </c>
      <c r="C569" t="s">
        <v>1140</v>
      </c>
      <c r="D569" t="str">
        <f>HYPERLINK("https://talan.bank.gov.ua/get-user-certificate/e2LbgY0oiteXjflAh5kZ","Завантажити сертифікат")</f>
        <v>Завантажити сертифікат</v>
      </c>
    </row>
    <row r="570" spans="1:4" x14ac:dyDescent="0.3">
      <c r="A570" t="s">
        <v>1141</v>
      </c>
      <c r="B570" t="s">
        <v>5</v>
      </c>
      <c r="C570" t="s">
        <v>1142</v>
      </c>
      <c r="D570" t="str">
        <f>HYPERLINK("https://talan.bank.gov.ua/get-user-certificate/e2LbgrIQW_ilRGrPOiqO","Завантажити сертифікат")</f>
        <v>Завантажити сертифікат</v>
      </c>
    </row>
    <row r="571" spans="1:4" x14ac:dyDescent="0.3">
      <c r="A571" t="s">
        <v>1143</v>
      </c>
      <c r="B571" t="s">
        <v>5</v>
      </c>
      <c r="C571" t="s">
        <v>1144</v>
      </c>
      <c r="D571" t="str">
        <f>HYPERLINK("https://talan.bank.gov.ua/get-user-certificate/e2LbgautPwaEClwSt2Kd","Завантажити сертифікат")</f>
        <v>Завантажити сертифікат</v>
      </c>
    </row>
    <row r="572" spans="1:4" x14ac:dyDescent="0.3">
      <c r="A572" t="s">
        <v>1145</v>
      </c>
      <c r="B572" t="s">
        <v>5</v>
      </c>
      <c r="C572" t="s">
        <v>1146</v>
      </c>
      <c r="D572" t="str">
        <f>HYPERLINK("https://talan.bank.gov.ua/get-user-certificate/e2LbgjU93OCrQQIkEx9l","Завантажити сертифікат")</f>
        <v>Завантажити сертифікат</v>
      </c>
    </row>
    <row r="573" spans="1:4" x14ac:dyDescent="0.3">
      <c r="A573" t="s">
        <v>1147</v>
      </c>
      <c r="B573" t="s">
        <v>5</v>
      </c>
      <c r="C573" t="s">
        <v>1148</v>
      </c>
      <c r="D573" t="str">
        <f>HYPERLINK("https://talan.bank.gov.ua/get-user-certificate/e2LbgFFJxky2RFaSxzJB","Завантажити сертифікат")</f>
        <v>Завантажити сертифікат</v>
      </c>
    </row>
    <row r="574" spans="1:4" x14ac:dyDescent="0.3">
      <c r="A574" t="s">
        <v>1149</v>
      </c>
      <c r="B574" t="s">
        <v>5</v>
      </c>
      <c r="C574" t="s">
        <v>1150</v>
      </c>
      <c r="D574" t="str">
        <f>HYPERLINK("https://talan.bank.gov.ua/get-user-certificate/e2LbgAJ23_US472vU1S4","Завантажити сертифікат")</f>
        <v>Завантажити сертифікат</v>
      </c>
    </row>
    <row r="575" spans="1:4" x14ac:dyDescent="0.3">
      <c r="A575" t="s">
        <v>1151</v>
      </c>
      <c r="B575" t="s">
        <v>5</v>
      </c>
      <c r="C575" t="s">
        <v>1152</v>
      </c>
      <c r="D575" t="str">
        <f>HYPERLINK("https://talan.bank.gov.ua/get-user-certificate/e2LbgNJCK9lfWPn1o7Da","Завантажити сертифікат")</f>
        <v>Завантажити сертифікат</v>
      </c>
    </row>
    <row r="576" spans="1:4" x14ac:dyDescent="0.3">
      <c r="A576" t="s">
        <v>1153</v>
      </c>
      <c r="B576" t="s">
        <v>5</v>
      </c>
      <c r="C576" t="s">
        <v>1154</v>
      </c>
      <c r="D576" t="str">
        <f>HYPERLINK("https://talan.bank.gov.ua/get-user-certificate/e2LbgqhUyJ3bPf9tzy47","Завантажити сертифікат")</f>
        <v>Завантажити сертифікат</v>
      </c>
    </row>
    <row r="577" spans="1:4" x14ac:dyDescent="0.3">
      <c r="A577" t="s">
        <v>1155</v>
      </c>
      <c r="B577" t="s">
        <v>5</v>
      </c>
      <c r="C577" t="s">
        <v>1156</v>
      </c>
      <c r="D577" t="str">
        <f>HYPERLINK("https://talan.bank.gov.ua/get-user-certificate/e2LbgGqWax3WQFc4B9aC","Завантажити сертифікат")</f>
        <v>Завантажити сертифікат</v>
      </c>
    </row>
    <row r="578" spans="1:4" x14ac:dyDescent="0.3">
      <c r="A578" t="s">
        <v>1157</v>
      </c>
      <c r="B578" t="s">
        <v>5</v>
      </c>
      <c r="C578" t="s">
        <v>1158</v>
      </c>
      <c r="D578" t="str">
        <f>HYPERLINK("https://talan.bank.gov.ua/get-user-certificate/e2LbgFn93XWuZeLb08iM","Завантажити сертифікат")</f>
        <v>Завантажити сертифікат</v>
      </c>
    </row>
    <row r="579" spans="1:4" x14ac:dyDescent="0.3">
      <c r="A579" t="s">
        <v>1159</v>
      </c>
      <c r="B579" t="s">
        <v>5</v>
      </c>
      <c r="C579" t="s">
        <v>1160</v>
      </c>
      <c r="D579" t="str">
        <f>HYPERLINK("https://talan.bank.gov.ua/get-user-certificate/e2LbgYomY8dYEIeTNVGe","Завантажити сертифікат")</f>
        <v>Завантажити сертифікат</v>
      </c>
    </row>
    <row r="580" spans="1:4" x14ac:dyDescent="0.3">
      <c r="A580" t="s">
        <v>1161</v>
      </c>
      <c r="B580" t="s">
        <v>5</v>
      </c>
      <c r="C580" t="s">
        <v>1162</v>
      </c>
      <c r="D580" t="str">
        <f>HYPERLINK("https://talan.bank.gov.ua/get-user-certificate/e2LbgYDhpovNxKNR8aTi","Завантажити сертифікат")</f>
        <v>Завантажити сертифікат</v>
      </c>
    </row>
    <row r="581" spans="1:4" x14ac:dyDescent="0.3">
      <c r="A581" t="s">
        <v>1163</v>
      </c>
      <c r="B581" t="s">
        <v>5</v>
      </c>
      <c r="C581" t="s">
        <v>1164</v>
      </c>
      <c r="D581" t="str">
        <f>HYPERLINK("https://talan.bank.gov.ua/get-user-certificate/e2Lbg_vyh3OEQlFe7_75","Завантажити сертифікат")</f>
        <v>Завантажити сертифікат</v>
      </c>
    </row>
    <row r="582" spans="1:4" x14ac:dyDescent="0.3">
      <c r="A582" t="s">
        <v>1165</v>
      </c>
      <c r="B582" t="s">
        <v>5</v>
      </c>
      <c r="C582" t="s">
        <v>1166</v>
      </c>
      <c r="D582" t="str">
        <f>HYPERLINK("https://talan.bank.gov.ua/get-user-certificate/e2Lbgy0-iTgzW81yQXOl","Завантажити сертифікат")</f>
        <v>Завантажити сертифікат</v>
      </c>
    </row>
    <row r="583" spans="1:4" x14ac:dyDescent="0.3">
      <c r="A583" t="s">
        <v>1167</v>
      </c>
      <c r="B583" t="s">
        <v>5</v>
      </c>
      <c r="C583" t="s">
        <v>1168</v>
      </c>
      <c r="D583" t="str">
        <f>HYPERLINK("https://talan.bank.gov.ua/get-user-certificate/e2LbgcV3ZWAAm_5HgQeN","Завантажити сертифікат")</f>
        <v>Завантажити сертифікат</v>
      </c>
    </row>
    <row r="584" spans="1:4" x14ac:dyDescent="0.3">
      <c r="A584" t="s">
        <v>1169</v>
      </c>
      <c r="B584" t="s">
        <v>5</v>
      </c>
      <c r="C584" t="s">
        <v>1170</v>
      </c>
      <c r="D584" t="str">
        <f>HYPERLINK("https://talan.bank.gov.ua/get-user-certificate/e2Lbgo6BlTJzJ0W1Tbn9","Завантажити сертифікат")</f>
        <v>Завантажити сертифікат</v>
      </c>
    </row>
    <row r="585" spans="1:4" x14ac:dyDescent="0.3">
      <c r="A585" t="s">
        <v>1171</v>
      </c>
      <c r="B585" t="s">
        <v>5</v>
      </c>
      <c r="C585" t="s">
        <v>1172</v>
      </c>
      <c r="D585" t="str">
        <f>HYPERLINK("https://talan.bank.gov.ua/get-user-certificate/e2LbgGgV5Nv6YNA7Wfcw","Завантажити сертифікат")</f>
        <v>Завантажити сертифікат</v>
      </c>
    </row>
    <row r="586" spans="1:4" x14ac:dyDescent="0.3">
      <c r="A586" t="s">
        <v>1173</v>
      </c>
      <c r="B586" t="s">
        <v>5</v>
      </c>
      <c r="C586" t="s">
        <v>1174</v>
      </c>
      <c r="D586" t="str">
        <f>HYPERLINK("https://talan.bank.gov.ua/get-user-certificate/e2LbgXscwysQVmyHg_ke","Завантажити сертифікат")</f>
        <v>Завантажити сертифікат</v>
      </c>
    </row>
    <row r="587" spans="1:4" x14ac:dyDescent="0.3">
      <c r="A587" t="s">
        <v>1175</v>
      </c>
      <c r="B587" t="s">
        <v>5</v>
      </c>
      <c r="C587" t="s">
        <v>1176</v>
      </c>
      <c r="D587" t="str">
        <f>HYPERLINK("https://talan.bank.gov.ua/get-user-certificate/e2Lbg4p7W091y2Xb9sA7","Завантажити сертифікат")</f>
        <v>Завантажити сертифікат</v>
      </c>
    </row>
    <row r="588" spans="1:4" x14ac:dyDescent="0.3">
      <c r="A588" t="s">
        <v>1177</v>
      </c>
      <c r="B588" t="s">
        <v>5</v>
      </c>
      <c r="C588" t="s">
        <v>1178</v>
      </c>
      <c r="D588" t="str">
        <f>HYPERLINK("https://talan.bank.gov.ua/get-user-certificate/e2Lbg0dpLmLZq6Upr7ba","Завантажити сертифікат")</f>
        <v>Завантажити сертифікат</v>
      </c>
    </row>
    <row r="589" spans="1:4" x14ac:dyDescent="0.3">
      <c r="A589" t="s">
        <v>1179</v>
      </c>
      <c r="B589" t="s">
        <v>5</v>
      </c>
      <c r="C589" t="s">
        <v>1180</v>
      </c>
      <c r="D589" t="str">
        <f>HYPERLINK("https://talan.bank.gov.ua/get-user-certificate/e2Lbgwkn9OXRMSOcXHi1","Завантажити сертифікат")</f>
        <v>Завантажити сертифікат</v>
      </c>
    </row>
    <row r="590" spans="1:4" x14ac:dyDescent="0.3">
      <c r="A590" t="s">
        <v>1181</v>
      </c>
      <c r="B590" t="s">
        <v>5</v>
      </c>
      <c r="C590" t="s">
        <v>1182</v>
      </c>
      <c r="D590" t="str">
        <f>HYPERLINK("https://talan.bank.gov.ua/get-user-certificate/e2LbgjkJYT4-UDBDEqSf","Завантажити сертифікат")</f>
        <v>Завантажити сертифікат</v>
      </c>
    </row>
    <row r="591" spans="1:4" x14ac:dyDescent="0.3">
      <c r="A591" t="s">
        <v>1183</v>
      </c>
      <c r="B591" t="s">
        <v>5</v>
      </c>
      <c r="C591" t="s">
        <v>1184</v>
      </c>
      <c r="D591" t="str">
        <f>HYPERLINK("https://talan.bank.gov.ua/get-user-certificate/e2LbgRxffVl7Qd6bHbfp","Завантажити сертифікат")</f>
        <v>Завантажити сертифікат</v>
      </c>
    </row>
    <row r="592" spans="1:4" x14ac:dyDescent="0.3">
      <c r="A592" t="s">
        <v>1185</v>
      </c>
      <c r="B592" t="s">
        <v>5</v>
      </c>
      <c r="C592" t="s">
        <v>1186</v>
      </c>
      <c r="D592" t="str">
        <f>HYPERLINK("https://talan.bank.gov.ua/get-user-certificate/e2LbgXg9waRPKKT25V7k","Завантажити сертифікат")</f>
        <v>Завантажити сертифікат</v>
      </c>
    </row>
    <row r="593" spans="1:4" x14ac:dyDescent="0.3">
      <c r="A593" t="s">
        <v>1187</v>
      </c>
      <c r="B593" t="s">
        <v>5</v>
      </c>
      <c r="C593" t="s">
        <v>1188</v>
      </c>
      <c r="D593" t="str">
        <f>HYPERLINK("https://talan.bank.gov.ua/get-user-certificate/e2Lbg4xYYW6ICMbwskS7","Завантажити сертифікат")</f>
        <v>Завантажити сертифікат</v>
      </c>
    </row>
    <row r="594" spans="1:4" x14ac:dyDescent="0.3">
      <c r="A594" t="s">
        <v>1189</v>
      </c>
      <c r="B594" t="s">
        <v>5</v>
      </c>
      <c r="C594" t="s">
        <v>1190</v>
      </c>
      <c r="D594" t="str">
        <f>HYPERLINK("https://talan.bank.gov.ua/get-user-certificate/e2LbgeSbexMYlWJs-tKH","Завантажити сертифікат")</f>
        <v>Завантажити сертифікат</v>
      </c>
    </row>
    <row r="595" spans="1:4" x14ac:dyDescent="0.3">
      <c r="A595" t="s">
        <v>1191</v>
      </c>
      <c r="B595" t="s">
        <v>5</v>
      </c>
      <c r="C595" t="s">
        <v>1192</v>
      </c>
      <c r="D595" t="str">
        <f>HYPERLINK("https://talan.bank.gov.ua/get-user-certificate/e2LbgUXZrB0K3AjghWez","Завантажити сертифікат")</f>
        <v>Завантажити сертифікат</v>
      </c>
    </row>
    <row r="596" spans="1:4" x14ac:dyDescent="0.3">
      <c r="A596" t="s">
        <v>1193</v>
      </c>
      <c r="B596" t="s">
        <v>5</v>
      </c>
      <c r="C596" t="s">
        <v>1194</v>
      </c>
      <c r="D596" t="str">
        <f>HYPERLINK("https://talan.bank.gov.ua/get-user-certificate/e2LbgRsdIsEdmlvRD0Hq","Завантажити сертифікат")</f>
        <v>Завантажити сертифікат</v>
      </c>
    </row>
    <row r="597" spans="1:4" x14ac:dyDescent="0.3">
      <c r="A597" t="s">
        <v>1195</v>
      </c>
      <c r="B597" t="s">
        <v>5</v>
      </c>
      <c r="C597" t="s">
        <v>1196</v>
      </c>
      <c r="D597" t="str">
        <f>HYPERLINK("https://talan.bank.gov.ua/get-user-certificate/e2Lbgmf5usfPPwezkMuy","Завантажити сертифікат")</f>
        <v>Завантажити сертифікат</v>
      </c>
    </row>
    <row r="598" spans="1:4" x14ac:dyDescent="0.3">
      <c r="A598" t="s">
        <v>1197</v>
      </c>
      <c r="B598" t="s">
        <v>5</v>
      </c>
      <c r="C598" t="s">
        <v>1198</v>
      </c>
      <c r="D598" t="str">
        <f>HYPERLINK("https://talan.bank.gov.ua/get-user-certificate/e2LbgRYCATPmo53Tzbm2","Завантажити сертифікат")</f>
        <v>Завантажити сертифікат</v>
      </c>
    </row>
    <row r="599" spans="1:4" x14ac:dyDescent="0.3">
      <c r="A599" t="s">
        <v>1199</v>
      </c>
      <c r="B599" t="s">
        <v>5</v>
      </c>
      <c r="C599" t="s">
        <v>1200</v>
      </c>
      <c r="D599" t="str">
        <f>HYPERLINK("https://talan.bank.gov.ua/get-user-certificate/e2LbgYCASXlu0q-_5WVd","Завантажити сертифікат")</f>
        <v>Завантажити сертифікат</v>
      </c>
    </row>
    <row r="600" spans="1:4" x14ac:dyDescent="0.3">
      <c r="A600" t="s">
        <v>1201</v>
      </c>
      <c r="B600" t="s">
        <v>5</v>
      </c>
      <c r="C600" t="s">
        <v>1202</v>
      </c>
      <c r="D600" t="str">
        <f>HYPERLINK("https://talan.bank.gov.ua/get-user-certificate/e2Lbg8zV3-JGElxIGqAg","Завантажити сертифікат")</f>
        <v>Завантажити сертифікат</v>
      </c>
    </row>
    <row r="601" spans="1:4" x14ac:dyDescent="0.3">
      <c r="A601" t="s">
        <v>1203</v>
      </c>
      <c r="B601" t="s">
        <v>5</v>
      </c>
      <c r="C601" t="s">
        <v>1204</v>
      </c>
      <c r="D601" t="str">
        <f>HYPERLINK("https://talan.bank.gov.ua/get-user-certificate/e2LbgehGqYUDYyhbXN_a","Завантажити сертифікат")</f>
        <v>Завантажити сертифікат</v>
      </c>
    </row>
    <row r="602" spans="1:4" x14ac:dyDescent="0.3">
      <c r="A602" t="s">
        <v>1205</v>
      </c>
      <c r="B602" t="s">
        <v>5</v>
      </c>
      <c r="C602" t="s">
        <v>1206</v>
      </c>
      <c r="D602" t="str">
        <f>HYPERLINK("https://talan.bank.gov.ua/get-user-certificate/e2LbguYGZHMmVxz-55vE","Завантажити сертифікат")</f>
        <v>Завантажити сертифікат</v>
      </c>
    </row>
    <row r="603" spans="1:4" x14ac:dyDescent="0.3">
      <c r="A603" t="s">
        <v>1207</v>
      </c>
      <c r="B603" t="s">
        <v>5</v>
      </c>
      <c r="C603" t="s">
        <v>1208</v>
      </c>
      <c r="D603" t="str">
        <f>HYPERLINK("https://talan.bank.gov.ua/get-user-certificate/e2LbgljVLG3IJzTVSj-P","Завантажити сертифікат")</f>
        <v>Завантажити сертифікат</v>
      </c>
    </row>
    <row r="604" spans="1:4" x14ac:dyDescent="0.3">
      <c r="A604" t="s">
        <v>1209</v>
      </c>
      <c r="B604" t="s">
        <v>5</v>
      </c>
      <c r="C604" t="s">
        <v>1210</v>
      </c>
      <c r="D604" t="str">
        <f>HYPERLINK("https://talan.bank.gov.ua/get-user-certificate/e2Lbg8EyMWwIg-AjP-YU","Завантажити сертифікат")</f>
        <v>Завантажити сертифікат</v>
      </c>
    </row>
    <row r="605" spans="1:4" x14ac:dyDescent="0.3">
      <c r="A605" t="s">
        <v>1211</v>
      </c>
      <c r="B605" t="s">
        <v>5</v>
      </c>
      <c r="C605" t="s">
        <v>1212</v>
      </c>
      <c r="D605" t="str">
        <f>HYPERLINK("https://talan.bank.gov.ua/get-user-certificate/e2LbgKcfBhE2dHJmONE0","Завантажити сертифікат")</f>
        <v>Завантажити сертифікат</v>
      </c>
    </row>
    <row r="606" spans="1:4" x14ac:dyDescent="0.3">
      <c r="A606" t="s">
        <v>1213</v>
      </c>
      <c r="B606" t="s">
        <v>5</v>
      </c>
      <c r="C606" t="s">
        <v>1214</v>
      </c>
      <c r="D606" t="str">
        <f>HYPERLINK("https://talan.bank.gov.ua/get-user-certificate/e2LbgfreoUUbBt1SEzm8","Завантажити сертифікат")</f>
        <v>Завантажити сертифікат</v>
      </c>
    </row>
    <row r="607" spans="1:4" x14ac:dyDescent="0.3">
      <c r="A607" t="s">
        <v>1215</v>
      </c>
      <c r="B607" t="s">
        <v>5</v>
      </c>
      <c r="C607" t="s">
        <v>1216</v>
      </c>
      <c r="D607" t="str">
        <f>HYPERLINK("https://talan.bank.gov.ua/get-user-certificate/e2LbggElXnTEtkW3CuQj","Завантажити сертифікат")</f>
        <v>Завантажити сертифікат</v>
      </c>
    </row>
    <row r="608" spans="1:4" x14ac:dyDescent="0.3">
      <c r="A608" t="s">
        <v>1217</v>
      </c>
      <c r="B608" t="s">
        <v>5</v>
      </c>
      <c r="C608" t="s">
        <v>1218</v>
      </c>
      <c r="D608" t="str">
        <f>HYPERLINK("https://talan.bank.gov.ua/get-user-certificate/e2Lbg7KtVHlgTWy8o6h2","Завантажити сертифікат")</f>
        <v>Завантажити сертифікат</v>
      </c>
    </row>
    <row r="609" spans="1:4" x14ac:dyDescent="0.3">
      <c r="A609" t="s">
        <v>1219</v>
      </c>
      <c r="B609" t="s">
        <v>5</v>
      </c>
      <c r="C609" t="s">
        <v>1220</v>
      </c>
      <c r="D609" t="str">
        <f>HYPERLINK("https://talan.bank.gov.ua/get-user-certificate/e2LbgOA9nfoxsQ0XSyKq","Завантажити сертифікат")</f>
        <v>Завантажити сертифікат</v>
      </c>
    </row>
    <row r="610" spans="1:4" x14ac:dyDescent="0.3">
      <c r="A610" t="s">
        <v>1221</v>
      </c>
      <c r="B610" t="s">
        <v>5</v>
      </c>
      <c r="C610" t="s">
        <v>1222</v>
      </c>
      <c r="D610" t="str">
        <f>HYPERLINK("https://talan.bank.gov.ua/get-user-certificate/e2LbggIh36139ViEXqds","Завантажити сертифікат")</f>
        <v>Завантажити сертифікат</v>
      </c>
    </row>
    <row r="611" spans="1:4" x14ac:dyDescent="0.3">
      <c r="A611" t="s">
        <v>1223</v>
      </c>
      <c r="B611" t="s">
        <v>5</v>
      </c>
      <c r="C611" t="s">
        <v>1224</v>
      </c>
      <c r="D611" t="str">
        <f>HYPERLINK("https://talan.bank.gov.ua/get-user-certificate/e2LbgpqRcgFmF7CVK9_E","Завантажити сертифікат")</f>
        <v>Завантажити сертифікат</v>
      </c>
    </row>
    <row r="612" spans="1:4" x14ac:dyDescent="0.3">
      <c r="A612" t="s">
        <v>1225</v>
      </c>
      <c r="B612" t="s">
        <v>5</v>
      </c>
      <c r="C612" t="s">
        <v>1226</v>
      </c>
      <c r="D612" t="str">
        <f>HYPERLINK("https://talan.bank.gov.ua/get-user-certificate/e2Lbg8jk6yKtpNHy_ghW","Завантажити сертифікат")</f>
        <v>Завантажити сертифікат</v>
      </c>
    </row>
    <row r="613" spans="1:4" x14ac:dyDescent="0.3">
      <c r="A613" t="s">
        <v>1227</v>
      </c>
      <c r="B613" t="s">
        <v>5</v>
      </c>
      <c r="C613" t="s">
        <v>1228</v>
      </c>
      <c r="D613" t="str">
        <f>HYPERLINK("https://talan.bank.gov.ua/get-user-certificate/e2LbgBmDi4m93g7VQPXG","Завантажити сертифікат")</f>
        <v>Завантажити сертифікат</v>
      </c>
    </row>
    <row r="614" spans="1:4" x14ac:dyDescent="0.3">
      <c r="A614" t="s">
        <v>1229</v>
      </c>
      <c r="B614" t="s">
        <v>5</v>
      </c>
      <c r="C614" t="s">
        <v>1230</v>
      </c>
      <c r="D614" t="str">
        <f>HYPERLINK("https://talan.bank.gov.ua/get-user-certificate/e2LbghVmpxnKCgcsQc-H","Завантажити сертифікат")</f>
        <v>Завантажити сертифікат</v>
      </c>
    </row>
    <row r="615" spans="1:4" x14ac:dyDescent="0.3">
      <c r="A615" t="s">
        <v>1231</v>
      </c>
      <c r="B615" t="s">
        <v>5</v>
      </c>
      <c r="C615" t="s">
        <v>1232</v>
      </c>
      <c r="D615" t="str">
        <f>HYPERLINK("https://talan.bank.gov.ua/get-user-certificate/e2Lbg4lMJW3TX20iia05","Завантажити сертифікат")</f>
        <v>Завантажити сертифікат</v>
      </c>
    </row>
    <row r="616" spans="1:4" x14ac:dyDescent="0.3">
      <c r="A616" t="s">
        <v>1233</v>
      </c>
      <c r="B616" t="s">
        <v>5</v>
      </c>
      <c r="C616" t="s">
        <v>1234</v>
      </c>
      <c r="D616" t="str">
        <f>HYPERLINK("https://talan.bank.gov.ua/get-user-certificate/e2LbgBWww9aGmr_PfRgm","Завантажити сертифікат")</f>
        <v>Завантажити сертифікат</v>
      </c>
    </row>
    <row r="617" spans="1:4" x14ac:dyDescent="0.3">
      <c r="A617" t="s">
        <v>1235</v>
      </c>
      <c r="B617" t="s">
        <v>5</v>
      </c>
      <c r="C617" t="s">
        <v>1236</v>
      </c>
      <c r="D617" t="str">
        <f>HYPERLINK("https://talan.bank.gov.ua/get-user-certificate/e2Lbg29XPp-5APkDprsL","Завантажити сертифікат")</f>
        <v>Завантажити сертифікат</v>
      </c>
    </row>
    <row r="618" spans="1:4" x14ac:dyDescent="0.3">
      <c r="A618" t="s">
        <v>1237</v>
      </c>
      <c r="B618" t="s">
        <v>5</v>
      </c>
      <c r="C618" t="s">
        <v>1238</v>
      </c>
      <c r="D618" t="str">
        <f>HYPERLINK("https://talan.bank.gov.ua/get-user-certificate/e2LbgSdYlMI1B62_d6k8","Завантажити сертифікат")</f>
        <v>Завантажити сертифікат</v>
      </c>
    </row>
    <row r="619" spans="1:4" x14ac:dyDescent="0.3">
      <c r="A619" t="s">
        <v>1239</v>
      </c>
      <c r="B619" t="s">
        <v>5</v>
      </c>
      <c r="C619" t="s">
        <v>1240</v>
      </c>
      <c r="D619" t="str">
        <f>HYPERLINK("https://talan.bank.gov.ua/get-user-certificate/e2LbgjUueMugPk-BeguQ","Завантажити сертифікат")</f>
        <v>Завантажити сертифікат</v>
      </c>
    </row>
    <row r="620" spans="1:4" x14ac:dyDescent="0.3">
      <c r="A620" t="s">
        <v>1241</v>
      </c>
      <c r="B620" t="s">
        <v>5</v>
      </c>
      <c r="C620" t="s">
        <v>1242</v>
      </c>
      <c r="D620" t="str">
        <f>HYPERLINK("https://talan.bank.gov.ua/get-user-certificate/e2Lbg4G0vauz49U_e1zx","Завантажити сертифікат")</f>
        <v>Завантажити сертифікат</v>
      </c>
    </row>
    <row r="621" spans="1:4" x14ac:dyDescent="0.3">
      <c r="A621" t="s">
        <v>1243</v>
      </c>
      <c r="B621" t="s">
        <v>5</v>
      </c>
      <c r="C621" t="s">
        <v>1244</v>
      </c>
      <c r="D621" t="str">
        <f>HYPERLINK("https://talan.bank.gov.ua/get-user-certificate/e2LbggeGjZ803H0SQQ97","Завантажити сертифікат")</f>
        <v>Завантажити сертифікат</v>
      </c>
    </row>
    <row r="622" spans="1:4" x14ac:dyDescent="0.3">
      <c r="A622" t="s">
        <v>1245</v>
      </c>
      <c r="B622" t="s">
        <v>5</v>
      </c>
      <c r="C622" t="s">
        <v>1246</v>
      </c>
      <c r="D622" t="str">
        <f>HYPERLINK("https://talan.bank.gov.ua/get-user-certificate/e2Lbg0QJTLPaX1M1ZFeQ","Завантажити сертифікат")</f>
        <v>Завантажити сертифікат</v>
      </c>
    </row>
    <row r="623" spans="1:4" x14ac:dyDescent="0.3">
      <c r="A623" t="s">
        <v>1247</v>
      </c>
      <c r="B623" t="s">
        <v>5</v>
      </c>
      <c r="C623" t="s">
        <v>1248</v>
      </c>
      <c r="D623" t="str">
        <f>HYPERLINK("https://talan.bank.gov.ua/get-user-certificate/e2LbgAcA06V9FYe-glTT","Завантажити сертифікат")</f>
        <v>Завантажити сертифікат</v>
      </c>
    </row>
    <row r="624" spans="1:4" x14ac:dyDescent="0.3">
      <c r="A624" t="s">
        <v>1249</v>
      </c>
      <c r="B624" t="s">
        <v>5</v>
      </c>
      <c r="C624" t="s">
        <v>1250</v>
      </c>
      <c r="D624" t="str">
        <f>HYPERLINK("https://talan.bank.gov.ua/get-user-certificate/e2LbgVzaXa0jJ_XwsTj4","Завантажити сертифікат")</f>
        <v>Завантажити сертифікат</v>
      </c>
    </row>
    <row r="625" spans="1:4" x14ac:dyDescent="0.3">
      <c r="A625" t="s">
        <v>1251</v>
      </c>
      <c r="B625" t="s">
        <v>5</v>
      </c>
      <c r="C625" t="s">
        <v>1252</v>
      </c>
      <c r="D625" t="str">
        <f>HYPERLINK("https://talan.bank.gov.ua/get-user-certificate/e2LbggvOZJkOke6J8QR7","Завантажити сертифікат")</f>
        <v>Завантажити сертифікат</v>
      </c>
    </row>
    <row r="626" spans="1:4" x14ac:dyDescent="0.3">
      <c r="A626" t="s">
        <v>1253</v>
      </c>
      <c r="B626" t="s">
        <v>5</v>
      </c>
      <c r="C626" t="s">
        <v>1254</v>
      </c>
      <c r="D626" t="str">
        <f>HYPERLINK("https://talan.bank.gov.ua/get-user-certificate/e2LbguBqdfPw_WmPRnXV","Завантажити сертифікат")</f>
        <v>Завантажити сертифікат</v>
      </c>
    </row>
    <row r="627" spans="1:4" x14ac:dyDescent="0.3">
      <c r="A627" t="s">
        <v>1255</v>
      </c>
      <c r="B627" t="s">
        <v>5</v>
      </c>
      <c r="C627" t="s">
        <v>1256</v>
      </c>
      <c r="D627" t="str">
        <f>HYPERLINK("https://talan.bank.gov.ua/get-user-certificate/e2LbgNnIg8GQFRMMoLT3","Завантажити сертифікат")</f>
        <v>Завантажити сертифікат</v>
      </c>
    </row>
    <row r="628" spans="1:4" x14ac:dyDescent="0.3">
      <c r="A628" t="s">
        <v>1257</v>
      </c>
      <c r="B628" t="s">
        <v>5</v>
      </c>
      <c r="C628" t="s">
        <v>1258</v>
      </c>
      <c r="D628" t="str">
        <f>HYPERLINK("https://talan.bank.gov.ua/get-user-certificate/e2LbgiGPcCy113ha7_3M","Завантажити сертифікат")</f>
        <v>Завантажити сертифікат</v>
      </c>
    </row>
    <row r="629" spans="1:4" x14ac:dyDescent="0.3">
      <c r="A629" t="s">
        <v>1259</v>
      </c>
      <c r="B629" t="s">
        <v>5</v>
      </c>
      <c r="C629" t="s">
        <v>1260</v>
      </c>
      <c r="D629" t="str">
        <f>HYPERLINK("https://talan.bank.gov.ua/get-user-certificate/e2LbgYk5S2kcOCU2bUrG","Завантажити сертифікат")</f>
        <v>Завантажити сертифікат</v>
      </c>
    </row>
    <row r="630" spans="1:4" x14ac:dyDescent="0.3">
      <c r="A630" t="s">
        <v>1261</v>
      </c>
      <c r="B630" t="s">
        <v>5</v>
      </c>
      <c r="C630" t="s">
        <v>1262</v>
      </c>
      <c r="D630" t="str">
        <f>HYPERLINK("https://talan.bank.gov.ua/get-user-certificate/e2Lbgn1xzoZ3YaEani1G","Завантажити сертифікат")</f>
        <v>Завантажити сертифікат</v>
      </c>
    </row>
    <row r="631" spans="1:4" x14ac:dyDescent="0.3">
      <c r="A631" t="s">
        <v>1263</v>
      </c>
      <c r="B631" t="s">
        <v>5</v>
      </c>
      <c r="C631" t="s">
        <v>1264</v>
      </c>
      <c r="D631" t="str">
        <f>HYPERLINK("https://talan.bank.gov.ua/get-user-certificate/e2LbgyUq4lhROPITR7dT","Завантажити сертифікат")</f>
        <v>Завантажити сертифікат</v>
      </c>
    </row>
    <row r="632" spans="1:4" x14ac:dyDescent="0.3">
      <c r="A632" t="s">
        <v>1265</v>
      </c>
      <c r="B632" t="s">
        <v>5</v>
      </c>
      <c r="C632" t="s">
        <v>1266</v>
      </c>
      <c r="D632" t="str">
        <f>HYPERLINK("https://talan.bank.gov.ua/get-user-certificate/e2Lbg3qAbREKoG9H6dBW","Завантажити сертифікат")</f>
        <v>Завантажити сертифікат</v>
      </c>
    </row>
    <row r="633" spans="1:4" x14ac:dyDescent="0.3">
      <c r="A633" t="s">
        <v>1267</v>
      </c>
      <c r="B633" t="s">
        <v>5</v>
      </c>
      <c r="C633" t="s">
        <v>1268</v>
      </c>
      <c r="D633" t="str">
        <f>HYPERLINK("https://talan.bank.gov.ua/get-user-certificate/e2LbgM7qS1uIS-C801gL","Завантажити сертифікат")</f>
        <v>Завантажити сертифікат</v>
      </c>
    </row>
    <row r="634" spans="1:4" x14ac:dyDescent="0.3">
      <c r="A634" t="s">
        <v>1269</v>
      </c>
      <c r="B634" t="s">
        <v>5</v>
      </c>
      <c r="C634" t="s">
        <v>1270</v>
      </c>
      <c r="D634" t="str">
        <f>HYPERLINK("https://talan.bank.gov.ua/get-user-certificate/e2LbgBDKInO420rwGB94","Завантажити сертифікат")</f>
        <v>Завантажити сертифікат</v>
      </c>
    </row>
    <row r="635" spans="1:4" x14ac:dyDescent="0.3">
      <c r="A635" t="s">
        <v>1271</v>
      </c>
      <c r="B635" t="s">
        <v>5</v>
      </c>
      <c r="C635" t="s">
        <v>1272</v>
      </c>
      <c r="D635" t="str">
        <f>HYPERLINK("https://talan.bank.gov.ua/get-user-certificate/e2Lbgdk57xrOf-oRJPD-","Завантажити сертифікат")</f>
        <v>Завантажити сертифікат</v>
      </c>
    </row>
    <row r="636" spans="1:4" x14ac:dyDescent="0.3">
      <c r="A636" t="s">
        <v>1273</v>
      </c>
      <c r="B636" t="s">
        <v>5</v>
      </c>
      <c r="C636" t="s">
        <v>1274</v>
      </c>
      <c r="D636" t="str">
        <f>HYPERLINK("https://talan.bank.gov.ua/get-user-certificate/e2LbgSUEV4DRtPSBZoIt","Завантажити сертифікат")</f>
        <v>Завантажити сертифікат</v>
      </c>
    </row>
    <row r="637" spans="1:4" x14ac:dyDescent="0.3">
      <c r="A637" t="s">
        <v>1275</v>
      </c>
      <c r="B637" t="s">
        <v>5</v>
      </c>
      <c r="C637" t="s">
        <v>1276</v>
      </c>
      <c r="D637" t="str">
        <f>HYPERLINK("https://talan.bank.gov.ua/get-user-certificate/e2LbgEvf0213FkNgsZ_o","Завантажити сертифікат")</f>
        <v>Завантажити сертифікат</v>
      </c>
    </row>
    <row r="638" spans="1:4" x14ac:dyDescent="0.3">
      <c r="A638" t="s">
        <v>1277</v>
      </c>
      <c r="B638" t="s">
        <v>5</v>
      </c>
      <c r="C638" t="s">
        <v>1278</v>
      </c>
      <c r="D638" t="str">
        <f>HYPERLINK("https://talan.bank.gov.ua/get-user-certificate/e2LbgwTqB54tjSmJFEOM","Завантажити сертифікат")</f>
        <v>Завантажити сертифікат</v>
      </c>
    </row>
    <row r="639" spans="1:4" x14ac:dyDescent="0.3">
      <c r="A639" t="s">
        <v>1279</v>
      </c>
      <c r="B639" t="s">
        <v>5</v>
      </c>
      <c r="C639" t="s">
        <v>1280</v>
      </c>
      <c r="D639" t="str">
        <f>HYPERLINK("https://talan.bank.gov.ua/get-user-certificate/e2LbgqEwgFO2sC2kk865","Завантажити сертифікат")</f>
        <v>Завантажити сертифікат</v>
      </c>
    </row>
    <row r="640" spans="1:4" x14ac:dyDescent="0.3">
      <c r="A640" t="s">
        <v>1281</v>
      </c>
      <c r="B640" t="s">
        <v>5</v>
      </c>
      <c r="C640" t="s">
        <v>1282</v>
      </c>
      <c r="D640" t="str">
        <f>HYPERLINK("https://talan.bank.gov.ua/get-user-certificate/e2LbgxbMhFRiMvql8vP0","Завантажити сертифікат")</f>
        <v>Завантажити сертифікат</v>
      </c>
    </row>
    <row r="641" spans="1:4" x14ac:dyDescent="0.3">
      <c r="A641" t="s">
        <v>1283</v>
      </c>
      <c r="B641" t="s">
        <v>5</v>
      </c>
      <c r="C641" t="s">
        <v>1284</v>
      </c>
      <c r="D641" t="str">
        <f>HYPERLINK("https://talan.bank.gov.ua/get-user-certificate/e2Lbgv9KIRquVnT-axkv","Завантажити сертифікат")</f>
        <v>Завантажити сертифікат</v>
      </c>
    </row>
    <row r="642" spans="1:4" x14ac:dyDescent="0.3">
      <c r="A642" t="s">
        <v>1285</v>
      </c>
      <c r="B642" t="s">
        <v>5</v>
      </c>
      <c r="C642" t="s">
        <v>1286</v>
      </c>
      <c r="D642" t="str">
        <f>HYPERLINK("https://talan.bank.gov.ua/get-user-certificate/e2LbghuLdhPX3gSVmYjk","Завантажити сертифікат")</f>
        <v>Завантажити сертифікат</v>
      </c>
    </row>
    <row r="643" spans="1:4" x14ac:dyDescent="0.3">
      <c r="A643" t="s">
        <v>1287</v>
      </c>
      <c r="B643" t="s">
        <v>5</v>
      </c>
      <c r="C643" t="s">
        <v>1288</v>
      </c>
      <c r="D643" t="str">
        <f>HYPERLINK("https://talan.bank.gov.ua/get-user-certificate/e2LbgyU-RZ_7NvWomOZY","Завантажити сертифікат")</f>
        <v>Завантажити сертифікат</v>
      </c>
    </row>
    <row r="644" spans="1:4" x14ac:dyDescent="0.3">
      <c r="A644" t="s">
        <v>1289</v>
      </c>
      <c r="B644" t="s">
        <v>5</v>
      </c>
      <c r="C644" t="s">
        <v>1290</v>
      </c>
      <c r="D644" t="str">
        <f>HYPERLINK("https://talan.bank.gov.ua/get-user-certificate/e2LbgL62ponK18T4Jmjc","Завантажити сертифікат")</f>
        <v>Завантажити сертифікат</v>
      </c>
    </row>
    <row r="645" spans="1:4" x14ac:dyDescent="0.3">
      <c r="A645" t="s">
        <v>1291</v>
      </c>
      <c r="B645" t="s">
        <v>5</v>
      </c>
      <c r="C645" t="s">
        <v>1292</v>
      </c>
      <c r="D645" t="str">
        <f>HYPERLINK("https://talan.bank.gov.ua/get-user-certificate/e2LbgVuLy3MBpRfWHI1L","Завантажити сертифікат")</f>
        <v>Завантажити сертифікат</v>
      </c>
    </row>
    <row r="646" spans="1:4" x14ac:dyDescent="0.3">
      <c r="A646" t="s">
        <v>1293</v>
      </c>
      <c r="B646" t="s">
        <v>5</v>
      </c>
      <c r="C646" t="s">
        <v>1294</v>
      </c>
      <c r="D646" t="str">
        <f>HYPERLINK("https://talan.bank.gov.ua/get-user-certificate/e2LbgWbA55qTytQozcnU","Завантажити сертифікат")</f>
        <v>Завантажити сертифікат</v>
      </c>
    </row>
    <row r="647" spans="1:4" x14ac:dyDescent="0.3">
      <c r="A647" t="s">
        <v>1295</v>
      </c>
      <c r="B647" t="s">
        <v>5</v>
      </c>
      <c r="C647" t="s">
        <v>1296</v>
      </c>
      <c r="D647" t="str">
        <f>HYPERLINK("https://talan.bank.gov.ua/get-user-certificate/e2Lbgd8mrEpWdJyQztlz","Завантажити сертифікат")</f>
        <v>Завантажити сертифікат</v>
      </c>
    </row>
    <row r="648" spans="1:4" x14ac:dyDescent="0.3">
      <c r="A648" t="s">
        <v>1297</v>
      </c>
      <c r="B648" t="s">
        <v>5</v>
      </c>
      <c r="C648" t="s">
        <v>1298</v>
      </c>
      <c r="D648" t="str">
        <f>HYPERLINK("https://talan.bank.gov.ua/get-user-certificate/e2LbgEMPuYkCLFZOzTqE","Завантажити сертифікат")</f>
        <v>Завантажити сертифікат</v>
      </c>
    </row>
    <row r="649" spans="1:4" x14ac:dyDescent="0.3">
      <c r="A649" t="s">
        <v>1299</v>
      </c>
      <c r="B649" t="s">
        <v>5</v>
      </c>
      <c r="C649" t="s">
        <v>1300</v>
      </c>
      <c r="D649" t="str">
        <f>HYPERLINK("https://talan.bank.gov.ua/get-user-certificate/e2LbgDOaOFiHI8XEo59z","Завантажити сертифікат")</f>
        <v>Завантажити сертифікат</v>
      </c>
    </row>
    <row r="650" spans="1:4" x14ac:dyDescent="0.3">
      <c r="A650" t="s">
        <v>1301</v>
      </c>
      <c r="B650" t="s">
        <v>5</v>
      </c>
      <c r="C650" t="s">
        <v>1302</v>
      </c>
      <c r="D650" t="str">
        <f>HYPERLINK("https://talan.bank.gov.ua/get-user-certificate/e2LbgB16Qp_b98O1eUoG","Завантажити сертифікат")</f>
        <v>Завантажити сертифікат</v>
      </c>
    </row>
    <row r="651" spans="1:4" x14ac:dyDescent="0.3">
      <c r="A651" t="s">
        <v>1303</v>
      </c>
      <c r="B651" t="s">
        <v>5</v>
      </c>
      <c r="C651" t="s">
        <v>1304</v>
      </c>
      <c r="D651" t="str">
        <f>HYPERLINK("https://talan.bank.gov.ua/get-user-certificate/e2LbgGotP1SNNk9CLEMr","Завантажити сертифікат")</f>
        <v>Завантажити сертифікат</v>
      </c>
    </row>
    <row r="652" spans="1:4" x14ac:dyDescent="0.3">
      <c r="A652" t="s">
        <v>1305</v>
      </c>
      <c r="B652" t="s">
        <v>5</v>
      </c>
      <c r="C652" t="s">
        <v>1306</v>
      </c>
      <c r="D652" t="str">
        <f>HYPERLINK("https://talan.bank.gov.ua/get-user-certificate/e2Lbgz_eiFumEgaWh6mX","Завантажити сертифікат")</f>
        <v>Завантажити сертифікат</v>
      </c>
    </row>
    <row r="653" spans="1:4" x14ac:dyDescent="0.3">
      <c r="A653" t="s">
        <v>1307</v>
      </c>
      <c r="B653" t="s">
        <v>5</v>
      </c>
      <c r="C653" t="s">
        <v>1308</v>
      </c>
      <c r="D653" t="str">
        <f>HYPERLINK("https://talan.bank.gov.ua/get-user-certificate/e2LbgkIeC-KqpzI4S1De","Завантажити сертифікат")</f>
        <v>Завантажити сертифікат</v>
      </c>
    </row>
    <row r="654" spans="1:4" x14ac:dyDescent="0.3">
      <c r="A654" t="s">
        <v>1309</v>
      </c>
      <c r="B654" t="s">
        <v>5</v>
      </c>
      <c r="C654" t="s">
        <v>1310</v>
      </c>
      <c r="D654" t="str">
        <f>HYPERLINK("https://talan.bank.gov.ua/get-user-certificate/e2LbgXTtmQHOce5eFR-f","Завантажити сертифікат")</f>
        <v>Завантажити сертифікат</v>
      </c>
    </row>
    <row r="655" spans="1:4" x14ac:dyDescent="0.3">
      <c r="A655" t="s">
        <v>1311</v>
      </c>
      <c r="B655" t="s">
        <v>5</v>
      </c>
      <c r="C655" t="s">
        <v>1312</v>
      </c>
      <c r="D655" t="str">
        <f>HYPERLINK("https://talan.bank.gov.ua/get-user-certificate/e2LbgaVoTi47TP5DoZmW","Завантажити сертифікат")</f>
        <v>Завантажити сертифікат</v>
      </c>
    </row>
    <row r="656" spans="1:4" x14ac:dyDescent="0.3">
      <c r="A656" t="s">
        <v>1313</v>
      </c>
      <c r="B656" t="s">
        <v>5</v>
      </c>
      <c r="C656" t="s">
        <v>1314</v>
      </c>
      <c r="D656" t="str">
        <f>HYPERLINK("https://talan.bank.gov.ua/get-user-certificate/e2LbgHyPWup3-UmZ5y2C","Завантажити сертифікат")</f>
        <v>Завантажити сертифікат</v>
      </c>
    </row>
    <row r="657" spans="1:4" x14ac:dyDescent="0.3">
      <c r="A657" t="s">
        <v>1315</v>
      </c>
      <c r="B657" t="s">
        <v>5</v>
      </c>
      <c r="C657" t="s">
        <v>1316</v>
      </c>
      <c r="D657" t="str">
        <f>HYPERLINK("https://talan.bank.gov.ua/get-user-certificate/e2LbgnNTAwVYoQbAeZrj","Завантажити сертифікат")</f>
        <v>Завантажити сертифікат</v>
      </c>
    </row>
    <row r="658" spans="1:4" x14ac:dyDescent="0.3">
      <c r="A658" t="s">
        <v>1317</v>
      </c>
      <c r="B658" t="s">
        <v>5</v>
      </c>
      <c r="C658" t="s">
        <v>1318</v>
      </c>
      <c r="D658" t="str">
        <f>HYPERLINK("https://talan.bank.gov.ua/get-user-certificate/e2LbgFIRiklOi0RD9PK-","Завантажити сертифікат")</f>
        <v>Завантажити сертифікат</v>
      </c>
    </row>
    <row r="659" spans="1:4" x14ac:dyDescent="0.3">
      <c r="A659" t="s">
        <v>1319</v>
      </c>
      <c r="B659" t="s">
        <v>5</v>
      </c>
      <c r="C659" t="s">
        <v>1320</v>
      </c>
      <c r="D659" t="str">
        <f>HYPERLINK("https://talan.bank.gov.ua/get-user-certificate/e2LbgEpEQjjqsimr1HB0","Завантажити сертифікат")</f>
        <v>Завантажити сертифікат</v>
      </c>
    </row>
    <row r="660" spans="1:4" x14ac:dyDescent="0.3">
      <c r="A660" t="s">
        <v>1321</v>
      </c>
      <c r="B660" t="s">
        <v>5</v>
      </c>
      <c r="C660" t="s">
        <v>1322</v>
      </c>
      <c r="D660" t="str">
        <f>HYPERLINK("https://talan.bank.gov.ua/get-user-certificate/e2LbgWqHlFm26KQPaTjh","Завантажити сертифікат")</f>
        <v>Завантажити сертифікат</v>
      </c>
    </row>
    <row r="661" spans="1:4" x14ac:dyDescent="0.3">
      <c r="A661" t="s">
        <v>1323</v>
      </c>
      <c r="B661" t="s">
        <v>5</v>
      </c>
      <c r="C661" t="s">
        <v>1324</v>
      </c>
      <c r="D661" t="str">
        <f>HYPERLINK("https://talan.bank.gov.ua/get-user-certificate/e2LbgjXtKyxheihpcKVL","Завантажити сертифікат")</f>
        <v>Завантажити сертифікат</v>
      </c>
    </row>
    <row r="662" spans="1:4" x14ac:dyDescent="0.3">
      <c r="A662" t="s">
        <v>1325</v>
      </c>
      <c r="B662" t="s">
        <v>5</v>
      </c>
      <c r="C662" t="s">
        <v>1326</v>
      </c>
      <c r="D662" t="str">
        <f>HYPERLINK("https://talan.bank.gov.ua/get-user-certificate/e2LbgZCIzai7DvcdF_Sl","Завантажити сертифікат")</f>
        <v>Завантажити сертифікат</v>
      </c>
    </row>
    <row r="663" spans="1:4" x14ac:dyDescent="0.3">
      <c r="A663" t="s">
        <v>1327</v>
      </c>
      <c r="B663" t="s">
        <v>5</v>
      </c>
      <c r="C663" t="s">
        <v>1328</v>
      </c>
      <c r="D663" t="str">
        <f>HYPERLINK("https://talan.bank.gov.ua/get-user-certificate/e2LbgSY8B8jLIgFbh8Go","Завантажити сертифікат")</f>
        <v>Завантажити сертифікат</v>
      </c>
    </row>
    <row r="664" spans="1:4" x14ac:dyDescent="0.3">
      <c r="A664" t="s">
        <v>1329</v>
      </c>
      <c r="B664" t="s">
        <v>5</v>
      </c>
      <c r="C664" t="s">
        <v>1330</v>
      </c>
      <c r="D664" t="str">
        <f>HYPERLINK("https://talan.bank.gov.ua/get-user-certificate/e2LbgUEMTMIMqftER39R","Завантажити сертифікат")</f>
        <v>Завантажити сертифікат</v>
      </c>
    </row>
    <row r="665" spans="1:4" x14ac:dyDescent="0.3">
      <c r="A665" t="s">
        <v>1331</v>
      </c>
      <c r="B665" t="s">
        <v>5</v>
      </c>
      <c r="C665" t="s">
        <v>1332</v>
      </c>
      <c r="D665" t="str">
        <f>HYPERLINK("https://talan.bank.gov.ua/get-user-certificate/e2LbgGQYryjkkyJ5lnZT","Завантажити сертифікат")</f>
        <v>Завантажити сертифікат</v>
      </c>
    </row>
    <row r="666" spans="1:4" x14ac:dyDescent="0.3">
      <c r="A666" t="s">
        <v>1333</v>
      </c>
      <c r="B666" t="s">
        <v>5</v>
      </c>
      <c r="C666" t="s">
        <v>1334</v>
      </c>
      <c r="D666" t="str">
        <f>HYPERLINK("https://talan.bank.gov.ua/get-user-certificate/e2LbgS7R99hsPIvfSdh2","Завантажити сертифікат")</f>
        <v>Завантажити сертифікат</v>
      </c>
    </row>
    <row r="667" spans="1:4" x14ac:dyDescent="0.3">
      <c r="A667" t="s">
        <v>1335</v>
      </c>
      <c r="B667" t="s">
        <v>5</v>
      </c>
      <c r="C667" t="s">
        <v>1336</v>
      </c>
      <c r="D667" t="str">
        <f>HYPERLINK("https://talan.bank.gov.ua/get-user-certificate/e2LbgkBq7qhQ9mh9j9ky","Завантажити сертифікат")</f>
        <v>Завантажити сертифікат</v>
      </c>
    </row>
    <row r="668" spans="1:4" x14ac:dyDescent="0.3">
      <c r="A668" t="s">
        <v>1337</v>
      </c>
      <c r="B668" t="s">
        <v>5</v>
      </c>
      <c r="C668" t="s">
        <v>1338</v>
      </c>
      <c r="D668" t="str">
        <f>HYPERLINK("https://talan.bank.gov.ua/get-user-certificate/e2LbgQF4IJpxyK_XJqqg","Завантажити сертифікат")</f>
        <v>Завантажити сертифікат</v>
      </c>
    </row>
    <row r="669" spans="1:4" x14ac:dyDescent="0.3">
      <c r="A669" t="s">
        <v>1339</v>
      </c>
      <c r="B669" t="s">
        <v>5</v>
      </c>
      <c r="C669" t="s">
        <v>1340</v>
      </c>
      <c r="D669" t="str">
        <f>HYPERLINK("https://talan.bank.gov.ua/get-user-certificate/e2LbgGT-8q82WMrrx9gU","Завантажити сертифікат")</f>
        <v>Завантажити сертифікат</v>
      </c>
    </row>
    <row r="670" spans="1:4" x14ac:dyDescent="0.3">
      <c r="A670" t="s">
        <v>1341</v>
      </c>
      <c r="B670" t="s">
        <v>5</v>
      </c>
      <c r="C670" t="s">
        <v>1342</v>
      </c>
      <c r="D670" t="str">
        <f>HYPERLINK("https://talan.bank.gov.ua/get-user-certificate/e2LbgTBhEnoGuAOv0BBf","Завантажити сертифікат")</f>
        <v>Завантажити сертифікат</v>
      </c>
    </row>
    <row r="671" spans="1:4" x14ac:dyDescent="0.3">
      <c r="A671" t="s">
        <v>1343</v>
      </c>
      <c r="B671" t="s">
        <v>5</v>
      </c>
      <c r="C671" t="s">
        <v>1344</v>
      </c>
      <c r="D671" t="str">
        <f>HYPERLINK("https://talan.bank.gov.ua/get-user-certificate/e2LbgkQNvZ-rt5vpHJFf","Завантажити сертифікат")</f>
        <v>Завантажити сертифікат</v>
      </c>
    </row>
    <row r="672" spans="1:4" x14ac:dyDescent="0.3">
      <c r="A672" t="s">
        <v>1345</v>
      </c>
      <c r="B672" t="s">
        <v>5</v>
      </c>
      <c r="C672" t="s">
        <v>1346</v>
      </c>
      <c r="D672" t="str">
        <f>HYPERLINK("https://talan.bank.gov.ua/get-user-certificate/e2LbgwHUwMlR6Gp8XKUw","Завантажити сертифікат")</f>
        <v>Завантажити сертифікат</v>
      </c>
    </row>
    <row r="673" spans="1:4" x14ac:dyDescent="0.3">
      <c r="A673" t="s">
        <v>1347</v>
      </c>
      <c r="B673" t="s">
        <v>5</v>
      </c>
      <c r="C673" t="s">
        <v>1348</v>
      </c>
      <c r="D673" t="str">
        <f>HYPERLINK("https://talan.bank.gov.ua/get-user-certificate/e2LbgDnNH9sXz_rgvnPK","Завантажити сертифікат")</f>
        <v>Завантажити сертифікат</v>
      </c>
    </row>
    <row r="674" spans="1:4" x14ac:dyDescent="0.3">
      <c r="A674" t="s">
        <v>1349</v>
      </c>
      <c r="B674" t="s">
        <v>5</v>
      </c>
      <c r="C674" t="s">
        <v>1350</v>
      </c>
      <c r="D674" t="str">
        <f>HYPERLINK("https://talan.bank.gov.ua/get-user-certificate/e2LbgeaDi9nG5sZoHQpa","Завантажити сертифікат")</f>
        <v>Завантажити сертифікат</v>
      </c>
    </row>
    <row r="675" spans="1:4" x14ac:dyDescent="0.3">
      <c r="A675" t="s">
        <v>1351</v>
      </c>
      <c r="B675" t="s">
        <v>5</v>
      </c>
      <c r="C675" t="s">
        <v>1352</v>
      </c>
      <c r="D675" t="str">
        <f>HYPERLINK("https://talan.bank.gov.ua/get-user-certificate/e2LbgUynHifQ6HoxrYRf","Завантажити сертифікат")</f>
        <v>Завантажити сертифікат</v>
      </c>
    </row>
    <row r="676" spans="1:4" x14ac:dyDescent="0.3">
      <c r="A676" t="s">
        <v>1353</v>
      </c>
      <c r="B676" t="s">
        <v>5</v>
      </c>
      <c r="C676" t="s">
        <v>1354</v>
      </c>
      <c r="D676" t="str">
        <f>HYPERLINK("https://talan.bank.gov.ua/get-user-certificate/e2LbgvUmC7GUH1MTHcZk","Завантажити сертифікат")</f>
        <v>Завантажити сертифікат</v>
      </c>
    </row>
    <row r="677" spans="1:4" x14ac:dyDescent="0.3">
      <c r="A677" t="s">
        <v>1355</v>
      </c>
      <c r="B677" t="s">
        <v>5</v>
      </c>
      <c r="C677" t="s">
        <v>1356</v>
      </c>
      <c r="D677" t="str">
        <f>HYPERLINK("https://talan.bank.gov.ua/get-user-certificate/e2LbgSmpeFL0P94MbN6e","Завантажити сертифікат")</f>
        <v>Завантажити сертифікат</v>
      </c>
    </row>
    <row r="678" spans="1:4" x14ac:dyDescent="0.3">
      <c r="A678" t="s">
        <v>1357</v>
      </c>
      <c r="B678" t="s">
        <v>5</v>
      </c>
      <c r="C678" t="s">
        <v>1358</v>
      </c>
      <c r="D678" t="str">
        <f>HYPERLINK("https://talan.bank.gov.ua/get-user-certificate/e2Lbglus7XFv9IgMG9po","Завантажити сертифікат")</f>
        <v>Завантажити сертифікат</v>
      </c>
    </row>
    <row r="679" spans="1:4" x14ac:dyDescent="0.3">
      <c r="A679" t="s">
        <v>1359</v>
      </c>
      <c r="B679" t="s">
        <v>5</v>
      </c>
      <c r="C679" t="s">
        <v>1360</v>
      </c>
      <c r="D679" t="str">
        <f>HYPERLINK("https://talan.bank.gov.ua/get-user-certificate/e2LbgDef5F9biyikgaCL","Завантажити сертифікат")</f>
        <v>Завантажити сертифікат</v>
      </c>
    </row>
    <row r="680" spans="1:4" x14ac:dyDescent="0.3">
      <c r="A680" t="s">
        <v>1361</v>
      </c>
      <c r="B680" t="s">
        <v>5</v>
      </c>
      <c r="C680" t="s">
        <v>1362</v>
      </c>
      <c r="D680" t="str">
        <f>HYPERLINK("https://talan.bank.gov.ua/get-user-certificate/e2LbgT8_kW8nYK7GiZRd","Завантажити сертифікат")</f>
        <v>Завантажити сертифікат</v>
      </c>
    </row>
    <row r="681" spans="1:4" x14ac:dyDescent="0.3">
      <c r="A681" t="s">
        <v>1363</v>
      </c>
      <c r="B681" t="s">
        <v>5</v>
      </c>
      <c r="C681" t="s">
        <v>1364</v>
      </c>
      <c r="D681" t="str">
        <f>HYPERLINK("https://talan.bank.gov.ua/get-user-certificate/e2Lbgf8blcwC6IgXjBGu","Завантажити сертифікат")</f>
        <v>Завантажити сертифікат</v>
      </c>
    </row>
    <row r="682" spans="1:4" x14ac:dyDescent="0.3">
      <c r="A682" t="s">
        <v>1365</v>
      </c>
      <c r="B682" t="s">
        <v>5</v>
      </c>
      <c r="C682" t="s">
        <v>1366</v>
      </c>
      <c r="D682" t="str">
        <f>HYPERLINK("https://talan.bank.gov.ua/get-user-certificate/e2Lbg3z_tmH4Q3GiU1CH","Завантажити сертифікат")</f>
        <v>Завантажити сертифікат</v>
      </c>
    </row>
    <row r="683" spans="1:4" x14ac:dyDescent="0.3">
      <c r="A683" t="s">
        <v>1367</v>
      </c>
      <c r="B683" t="s">
        <v>5</v>
      </c>
      <c r="C683" t="s">
        <v>1368</v>
      </c>
      <c r="D683" t="str">
        <f>HYPERLINK("https://talan.bank.gov.ua/get-user-certificate/e2LbguC0V0YdidIpI4U1","Завантажити сертифікат")</f>
        <v>Завантажити сертифікат</v>
      </c>
    </row>
    <row r="684" spans="1:4" x14ac:dyDescent="0.3">
      <c r="A684" t="s">
        <v>1369</v>
      </c>
      <c r="B684" t="s">
        <v>5</v>
      </c>
      <c r="C684" t="s">
        <v>1370</v>
      </c>
      <c r="D684" t="str">
        <f>HYPERLINK("https://talan.bank.gov.ua/get-user-certificate/e2Lbg0JJzs_xBIPcfhHT","Завантажити сертифікат")</f>
        <v>Завантажити сертифікат</v>
      </c>
    </row>
    <row r="685" spans="1:4" x14ac:dyDescent="0.3">
      <c r="A685" t="s">
        <v>1371</v>
      </c>
      <c r="B685" t="s">
        <v>5</v>
      </c>
      <c r="C685" t="s">
        <v>1372</v>
      </c>
      <c r="D685" t="str">
        <f>HYPERLINK("https://talan.bank.gov.ua/get-user-certificate/e2Lbg6SkLWm9ewHDfX-J","Завантажити сертифікат")</f>
        <v>Завантажити сертифікат</v>
      </c>
    </row>
    <row r="686" spans="1:4" x14ac:dyDescent="0.3">
      <c r="A686" t="s">
        <v>1373</v>
      </c>
      <c r="B686" t="s">
        <v>5</v>
      </c>
      <c r="C686" t="s">
        <v>1374</v>
      </c>
      <c r="D686" t="str">
        <f>HYPERLINK("https://talan.bank.gov.ua/get-user-certificate/e2LbgiNBGDMVqNj3oflc","Завантажити сертифікат")</f>
        <v>Завантажити сертифікат</v>
      </c>
    </row>
    <row r="687" spans="1:4" x14ac:dyDescent="0.3">
      <c r="A687" t="s">
        <v>1375</v>
      </c>
      <c r="B687" t="s">
        <v>5</v>
      </c>
      <c r="C687" t="s">
        <v>1376</v>
      </c>
      <c r="D687" t="str">
        <f>HYPERLINK("https://talan.bank.gov.ua/get-user-certificate/e2LbgR5zZ41-OF0pwRoZ","Завантажити сертифікат")</f>
        <v>Завантажити сертифікат</v>
      </c>
    </row>
    <row r="688" spans="1:4" x14ac:dyDescent="0.3">
      <c r="A688" t="s">
        <v>1377</v>
      </c>
      <c r="B688" t="s">
        <v>5</v>
      </c>
      <c r="C688" t="s">
        <v>1378</v>
      </c>
      <c r="D688" t="str">
        <f>HYPERLINK("https://talan.bank.gov.ua/get-user-certificate/e2Lbg6kGiixOl55VgAF0","Завантажити сертифікат")</f>
        <v>Завантажити сертифікат</v>
      </c>
    </row>
    <row r="689" spans="1:4" x14ac:dyDescent="0.3">
      <c r="A689" t="s">
        <v>1379</v>
      </c>
      <c r="B689" t="s">
        <v>5</v>
      </c>
      <c r="C689" t="s">
        <v>1380</v>
      </c>
      <c r="D689" t="str">
        <f>HYPERLINK("https://talan.bank.gov.ua/get-user-certificate/e2LbgnnHD2QPQ7jFhbgN","Завантажити сертифікат")</f>
        <v>Завантажити сертифікат</v>
      </c>
    </row>
    <row r="690" spans="1:4" x14ac:dyDescent="0.3">
      <c r="A690" t="s">
        <v>1381</v>
      </c>
      <c r="B690" t="s">
        <v>5</v>
      </c>
      <c r="C690" t="s">
        <v>1382</v>
      </c>
      <c r="D690" t="str">
        <f>HYPERLINK("https://talan.bank.gov.ua/get-user-certificate/e2LbgVW7Mx7azRzfznx7","Завантажити сертифікат")</f>
        <v>Завантажити сертифікат</v>
      </c>
    </row>
    <row r="691" spans="1:4" x14ac:dyDescent="0.3">
      <c r="A691" t="s">
        <v>1383</v>
      </c>
      <c r="B691" t="s">
        <v>5</v>
      </c>
      <c r="C691" t="s">
        <v>1384</v>
      </c>
      <c r="D691" t="str">
        <f>HYPERLINK("https://talan.bank.gov.ua/get-user-certificate/e2Lbg_oQ8-xZ7sEewQMn","Завантажити сертифікат")</f>
        <v>Завантажити сертифікат</v>
      </c>
    </row>
    <row r="692" spans="1:4" x14ac:dyDescent="0.3">
      <c r="A692" t="s">
        <v>1385</v>
      </c>
      <c r="B692" t="s">
        <v>5</v>
      </c>
      <c r="C692" t="s">
        <v>1386</v>
      </c>
      <c r="D692" t="str">
        <f>HYPERLINK("https://talan.bank.gov.ua/get-user-certificate/e2LbgSKTN_cYa6eYaeMZ","Завантажити сертифікат")</f>
        <v>Завантажити сертифікат</v>
      </c>
    </row>
    <row r="693" spans="1:4" x14ac:dyDescent="0.3">
      <c r="A693" t="s">
        <v>1387</v>
      </c>
      <c r="B693" t="s">
        <v>5</v>
      </c>
      <c r="C693" t="s">
        <v>1388</v>
      </c>
      <c r="D693" t="str">
        <f>HYPERLINK("https://talan.bank.gov.ua/get-user-certificate/e2LbglUXEBRQ0E09pziS","Завантажити сертифікат")</f>
        <v>Завантажити сертифікат</v>
      </c>
    </row>
    <row r="694" spans="1:4" x14ac:dyDescent="0.3">
      <c r="A694" t="s">
        <v>1389</v>
      </c>
      <c r="B694" t="s">
        <v>5</v>
      </c>
      <c r="C694" t="s">
        <v>1390</v>
      </c>
      <c r="D694" t="str">
        <f>HYPERLINK("https://talan.bank.gov.ua/get-user-certificate/e2LbgEs0RYPVkLfehIlE","Завантажити сертифікат")</f>
        <v>Завантажити сертифікат</v>
      </c>
    </row>
    <row r="695" spans="1:4" x14ac:dyDescent="0.3">
      <c r="A695" t="s">
        <v>1391</v>
      </c>
      <c r="B695" t="s">
        <v>5</v>
      </c>
      <c r="C695" t="s">
        <v>1392</v>
      </c>
      <c r="D695" t="str">
        <f>HYPERLINK("https://talan.bank.gov.ua/get-user-certificate/e2LbgENYEX7lfbgvSQz2","Завантажити сертифікат")</f>
        <v>Завантажити сертифікат</v>
      </c>
    </row>
    <row r="696" spans="1:4" x14ac:dyDescent="0.3">
      <c r="A696" t="s">
        <v>1393</v>
      </c>
      <c r="B696" t="s">
        <v>5</v>
      </c>
      <c r="C696" t="s">
        <v>1394</v>
      </c>
      <c r="D696" t="str">
        <f>HYPERLINK("https://talan.bank.gov.ua/get-user-certificate/e2Lbg3PgPj3_5UcMhI4J","Завантажити сертифікат")</f>
        <v>Завантажити сертифікат</v>
      </c>
    </row>
    <row r="697" spans="1:4" x14ac:dyDescent="0.3">
      <c r="A697" t="s">
        <v>1395</v>
      </c>
      <c r="B697" t="s">
        <v>5</v>
      </c>
      <c r="C697" t="s">
        <v>1396</v>
      </c>
      <c r="D697" t="str">
        <f>HYPERLINK("https://talan.bank.gov.ua/get-user-certificate/e2Lbg36-9YUML4hgUnPl","Завантажити сертифікат")</f>
        <v>Завантажити сертифікат</v>
      </c>
    </row>
    <row r="698" spans="1:4" x14ac:dyDescent="0.3">
      <c r="A698" t="s">
        <v>1397</v>
      </c>
      <c r="B698" t="s">
        <v>5</v>
      </c>
      <c r="C698" t="s">
        <v>1398</v>
      </c>
      <c r="D698" t="str">
        <f>HYPERLINK("https://talan.bank.gov.ua/get-user-certificate/e2Lbgs9S2ex4CQ1xWRG1","Завантажити сертифікат")</f>
        <v>Завантажити сертифікат</v>
      </c>
    </row>
    <row r="699" spans="1:4" x14ac:dyDescent="0.3">
      <c r="A699" t="s">
        <v>1399</v>
      </c>
      <c r="B699" t="s">
        <v>5</v>
      </c>
      <c r="C699" t="s">
        <v>1400</v>
      </c>
      <c r="D699" t="str">
        <f>HYPERLINK("https://talan.bank.gov.ua/get-user-certificate/e2LbgIUka1FfJZOW73gd","Завантажити сертифікат")</f>
        <v>Завантажити сертифікат</v>
      </c>
    </row>
    <row r="700" spans="1:4" x14ac:dyDescent="0.3">
      <c r="A700" t="s">
        <v>1401</v>
      </c>
      <c r="B700" t="s">
        <v>5</v>
      </c>
      <c r="C700" t="s">
        <v>1402</v>
      </c>
      <c r="D700" t="str">
        <f>HYPERLINK("https://talan.bank.gov.ua/get-user-certificate/e2LbgBLmqiWThjsCyEAa","Завантажити сертифікат")</f>
        <v>Завантажити сертифікат</v>
      </c>
    </row>
    <row r="701" spans="1:4" x14ac:dyDescent="0.3">
      <c r="A701" t="s">
        <v>1403</v>
      </c>
      <c r="B701" t="s">
        <v>5</v>
      </c>
      <c r="C701" t="s">
        <v>1404</v>
      </c>
      <c r="D701" t="str">
        <f>HYPERLINK("https://talan.bank.gov.ua/get-user-certificate/e2LbgShvZT2yqgfjsCPy","Завантажити сертифікат")</f>
        <v>Завантажити сертифікат</v>
      </c>
    </row>
    <row r="702" spans="1:4" x14ac:dyDescent="0.3">
      <c r="A702" t="s">
        <v>1405</v>
      </c>
      <c r="B702" t="s">
        <v>5</v>
      </c>
      <c r="C702" t="s">
        <v>1406</v>
      </c>
      <c r="D702" t="str">
        <f>HYPERLINK("https://talan.bank.gov.ua/get-user-certificate/e2LbgmmqShi_S0yJQ0FF","Завантажити сертифікат")</f>
        <v>Завантажити сертифікат</v>
      </c>
    </row>
    <row r="703" spans="1:4" x14ac:dyDescent="0.3">
      <c r="A703" t="s">
        <v>1407</v>
      </c>
      <c r="B703" t="s">
        <v>5</v>
      </c>
      <c r="C703" t="s">
        <v>1408</v>
      </c>
      <c r="D703" t="str">
        <f>HYPERLINK("https://talan.bank.gov.ua/get-user-certificate/e2Lbgdi5KzWcZNmTAlM1","Завантажити сертифікат")</f>
        <v>Завантажити сертифікат</v>
      </c>
    </row>
    <row r="704" spans="1:4" x14ac:dyDescent="0.3">
      <c r="A704" t="s">
        <v>1409</v>
      </c>
      <c r="B704" t="s">
        <v>5</v>
      </c>
      <c r="C704" t="s">
        <v>1410</v>
      </c>
      <c r="D704" t="str">
        <f>HYPERLINK("https://talan.bank.gov.ua/get-user-certificate/e2Lbg--yRT8IOOmHLW4J","Завантажити сертифікат")</f>
        <v>Завантажити сертифікат</v>
      </c>
    </row>
    <row r="705" spans="1:4" x14ac:dyDescent="0.3">
      <c r="A705" t="s">
        <v>1411</v>
      </c>
      <c r="B705" t="s">
        <v>5</v>
      </c>
      <c r="C705" t="s">
        <v>1412</v>
      </c>
      <c r="D705" t="str">
        <f>HYPERLINK("https://talan.bank.gov.ua/get-user-certificate/e2LbgLm73keTUt2TrMea","Завантажити сертифікат")</f>
        <v>Завантажити сертифікат</v>
      </c>
    </row>
    <row r="706" spans="1:4" x14ac:dyDescent="0.3">
      <c r="A706" t="s">
        <v>1413</v>
      </c>
      <c r="B706" t="s">
        <v>5</v>
      </c>
      <c r="C706" t="s">
        <v>1414</v>
      </c>
      <c r="D706" t="str">
        <f>HYPERLINK("https://talan.bank.gov.ua/get-user-certificate/e2Lbg9PepyIZ_o87h4Sr","Завантажити сертифікат")</f>
        <v>Завантажити сертифікат</v>
      </c>
    </row>
    <row r="707" spans="1:4" x14ac:dyDescent="0.3">
      <c r="A707" t="s">
        <v>1415</v>
      </c>
      <c r="B707" t="s">
        <v>5</v>
      </c>
      <c r="C707" t="s">
        <v>1416</v>
      </c>
      <c r="D707" t="str">
        <f>HYPERLINK("https://talan.bank.gov.ua/get-user-certificate/e2Lbg7Gt2HLW_aTnk8UN","Завантажити сертифікат")</f>
        <v>Завантажити сертифікат</v>
      </c>
    </row>
    <row r="708" spans="1:4" x14ac:dyDescent="0.3">
      <c r="A708" t="s">
        <v>1417</v>
      </c>
      <c r="B708" t="s">
        <v>5</v>
      </c>
      <c r="C708" t="s">
        <v>1418</v>
      </c>
      <c r="D708" t="str">
        <f>HYPERLINK("https://talan.bank.gov.ua/get-user-certificate/e2Lbga3zahkmK8gfa-WL","Завантажити сертифікат")</f>
        <v>Завантажити сертифікат</v>
      </c>
    </row>
    <row r="709" spans="1:4" x14ac:dyDescent="0.3">
      <c r="A709" t="s">
        <v>1419</v>
      </c>
      <c r="B709" t="s">
        <v>5</v>
      </c>
      <c r="C709" t="s">
        <v>1420</v>
      </c>
      <c r="D709" t="str">
        <f>HYPERLINK("https://talan.bank.gov.ua/get-user-certificate/e2Lbgliqw1Y_UKRGe4Lg","Завантажити сертифікат")</f>
        <v>Завантажити сертифікат</v>
      </c>
    </row>
    <row r="710" spans="1:4" x14ac:dyDescent="0.3">
      <c r="A710" t="s">
        <v>1421</v>
      </c>
      <c r="B710" t="s">
        <v>5</v>
      </c>
      <c r="C710" t="s">
        <v>1422</v>
      </c>
      <c r="D710" t="str">
        <f>HYPERLINK("https://talan.bank.gov.ua/get-user-certificate/e2LbgmK6opsejQoxxT-K","Завантажити сертифікат")</f>
        <v>Завантажити сертифікат</v>
      </c>
    </row>
    <row r="711" spans="1:4" x14ac:dyDescent="0.3">
      <c r="A711" t="s">
        <v>1423</v>
      </c>
      <c r="B711" t="s">
        <v>5</v>
      </c>
      <c r="C711" t="s">
        <v>1424</v>
      </c>
      <c r="D711" t="str">
        <f>HYPERLINK("https://talan.bank.gov.ua/get-user-certificate/e2LbgRxBfG4NUXyeAenQ","Завантажити сертифікат")</f>
        <v>Завантажити сертифікат</v>
      </c>
    </row>
    <row r="712" spans="1:4" x14ac:dyDescent="0.3">
      <c r="A712" t="s">
        <v>1425</v>
      </c>
      <c r="B712" t="s">
        <v>5</v>
      </c>
      <c r="C712" t="s">
        <v>1426</v>
      </c>
      <c r="D712" t="str">
        <f>HYPERLINK("https://talan.bank.gov.ua/get-user-certificate/e2LbgdmaDJ_LH2z_t8U8","Завантажити сертифікат")</f>
        <v>Завантажити сертифікат</v>
      </c>
    </row>
    <row r="713" spans="1:4" x14ac:dyDescent="0.3">
      <c r="A713" t="s">
        <v>1427</v>
      </c>
      <c r="B713" t="s">
        <v>5</v>
      </c>
      <c r="C713" t="s">
        <v>1428</v>
      </c>
      <c r="D713" t="str">
        <f>HYPERLINK("https://talan.bank.gov.ua/get-user-certificate/e2LbgoFVB7xerm6MGHtE","Завантажити сертифікат")</f>
        <v>Завантажити сертифікат</v>
      </c>
    </row>
    <row r="714" spans="1:4" x14ac:dyDescent="0.3">
      <c r="A714" t="s">
        <v>1429</v>
      </c>
      <c r="B714" t="s">
        <v>5</v>
      </c>
      <c r="C714" t="s">
        <v>1430</v>
      </c>
      <c r="D714" t="str">
        <f>HYPERLINK("https://talan.bank.gov.ua/get-user-certificate/e2LbgH8I6mkYf-MJ1vXm","Завантажити сертифікат")</f>
        <v>Завантажити сертифікат</v>
      </c>
    </row>
    <row r="715" spans="1:4" x14ac:dyDescent="0.3">
      <c r="A715" t="s">
        <v>1431</v>
      </c>
      <c r="B715" t="s">
        <v>5</v>
      </c>
      <c r="C715" t="s">
        <v>1432</v>
      </c>
      <c r="D715" t="str">
        <f>HYPERLINK("https://talan.bank.gov.ua/get-user-certificate/e2LbgTv8GjOY0JPDQemR","Завантажити сертифікат")</f>
        <v>Завантажити сертифікат</v>
      </c>
    </row>
    <row r="716" spans="1:4" x14ac:dyDescent="0.3">
      <c r="A716" t="s">
        <v>1433</v>
      </c>
      <c r="B716" t="s">
        <v>5</v>
      </c>
      <c r="C716" t="s">
        <v>1434</v>
      </c>
      <c r="D716" t="str">
        <f>HYPERLINK("https://talan.bank.gov.ua/get-user-certificate/e2LbgcYmOCPTtj77WL6t","Завантажити сертифікат")</f>
        <v>Завантажити сертифікат</v>
      </c>
    </row>
    <row r="717" spans="1:4" x14ac:dyDescent="0.3">
      <c r="A717" t="s">
        <v>1435</v>
      </c>
      <c r="B717" t="s">
        <v>5</v>
      </c>
      <c r="C717" t="s">
        <v>1436</v>
      </c>
      <c r="D717" t="str">
        <f>HYPERLINK("https://talan.bank.gov.ua/get-user-certificate/e2Lbgk7kDW5Pcf9KB6NP","Завантажити сертифікат")</f>
        <v>Завантажити сертифікат</v>
      </c>
    </row>
    <row r="718" spans="1:4" x14ac:dyDescent="0.3">
      <c r="A718" t="s">
        <v>1437</v>
      </c>
      <c r="B718" t="s">
        <v>5</v>
      </c>
      <c r="C718" t="s">
        <v>1438</v>
      </c>
      <c r="D718" t="str">
        <f>HYPERLINK("https://talan.bank.gov.ua/get-user-certificate/e2Lbg0Z4QyW0nsavFfld","Завантажити сертифікат")</f>
        <v>Завантажити сертифікат</v>
      </c>
    </row>
    <row r="719" spans="1:4" x14ac:dyDescent="0.3">
      <c r="A719" t="s">
        <v>1439</v>
      </c>
      <c r="B719" t="s">
        <v>5</v>
      </c>
      <c r="C719" t="s">
        <v>1440</v>
      </c>
      <c r="D719" t="str">
        <f>HYPERLINK("https://talan.bank.gov.ua/get-user-certificate/e2LbgMtwUqpVOhARylVD","Завантажити сертифікат")</f>
        <v>Завантажити сертифікат</v>
      </c>
    </row>
    <row r="720" spans="1:4" x14ac:dyDescent="0.3">
      <c r="A720" t="s">
        <v>1441</v>
      </c>
      <c r="B720" t="s">
        <v>5</v>
      </c>
      <c r="C720" t="s">
        <v>1442</v>
      </c>
      <c r="D720" t="str">
        <f>HYPERLINK("https://talan.bank.gov.ua/get-user-certificate/e2LbgAYnkCzQXQw1u76Z","Завантажити сертифікат")</f>
        <v>Завантажити сертифікат</v>
      </c>
    </row>
    <row r="721" spans="1:4" x14ac:dyDescent="0.3">
      <c r="A721" t="s">
        <v>1443</v>
      </c>
      <c r="B721" t="s">
        <v>5</v>
      </c>
      <c r="C721" t="s">
        <v>1444</v>
      </c>
      <c r="D721" t="str">
        <f>HYPERLINK("https://talan.bank.gov.ua/get-user-certificate/e2LbgGogmcLdFrAknbx-","Завантажити сертифікат")</f>
        <v>Завантажити сертифікат</v>
      </c>
    </row>
    <row r="722" spans="1:4" x14ac:dyDescent="0.3">
      <c r="A722" t="s">
        <v>1445</v>
      </c>
      <c r="B722" t="s">
        <v>5</v>
      </c>
      <c r="C722" t="s">
        <v>1446</v>
      </c>
      <c r="D722" t="str">
        <f>HYPERLINK("https://talan.bank.gov.ua/get-user-certificate/e2LbgIDSLJueNpUXy-Pz","Завантажити сертифікат")</f>
        <v>Завантажити сертифікат</v>
      </c>
    </row>
    <row r="723" spans="1:4" x14ac:dyDescent="0.3">
      <c r="A723" t="s">
        <v>1447</v>
      </c>
      <c r="B723" t="s">
        <v>5</v>
      </c>
      <c r="C723" t="s">
        <v>1448</v>
      </c>
      <c r="D723" t="str">
        <f>HYPERLINK("https://talan.bank.gov.ua/get-user-certificate/e2LbgKGk6EzU-lttPSjG","Завантажити сертифікат")</f>
        <v>Завантажити сертифікат</v>
      </c>
    </row>
    <row r="724" spans="1:4" x14ac:dyDescent="0.3">
      <c r="A724" t="s">
        <v>1449</v>
      </c>
      <c r="B724" t="s">
        <v>5</v>
      </c>
      <c r="C724" t="s">
        <v>1450</v>
      </c>
      <c r="D724" t="str">
        <f>HYPERLINK("https://talan.bank.gov.ua/get-user-certificate/e2LbgtGZGJkHU9fQG3Jg","Завантажити сертифікат")</f>
        <v>Завантажити сертифікат</v>
      </c>
    </row>
    <row r="725" spans="1:4" x14ac:dyDescent="0.3">
      <c r="A725" t="s">
        <v>1451</v>
      </c>
      <c r="B725" t="s">
        <v>5</v>
      </c>
      <c r="C725" t="s">
        <v>1452</v>
      </c>
      <c r="D725" t="str">
        <f>HYPERLINK("https://talan.bank.gov.ua/get-user-certificate/e2LbgpasLg_U2aFB6pSl","Завантажити сертифікат")</f>
        <v>Завантажити сертифікат</v>
      </c>
    </row>
    <row r="726" spans="1:4" x14ac:dyDescent="0.3">
      <c r="A726" t="s">
        <v>1453</v>
      </c>
      <c r="B726" t="s">
        <v>5</v>
      </c>
      <c r="C726" t="s">
        <v>1454</v>
      </c>
      <c r="D726" t="str">
        <f>HYPERLINK("https://talan.bank.gov.ua/get-user-certificate/e2LbgAfcWxzDcwGBsg8F","Завантажити сертифікат")</f>
        <v>Завантажити сертифікат</v>
      </c>
    </row>
    <row r="727" spans="1:4" x14ac:dyDescent="0.3">
      <c r="A727" t="s">
        <v>1455</v>
      </c>
      <c r="B727" t="s">
        <v>5</v>
      </c>
      <c r="C727" t="s">
        <v>1456</v>
      </c>
      <c r="D727" t="str">
        <f>HYPERLINK("https://talan.bank.gov.ua/get-user-certificate/e2LbgfK9MDZW_i2DX0bR","Завантажити сертифікат")</f>
        <v>Завантажити сертифікат</v>
      </c>
    </row>
    <row r="728" spans="1:4" x14ac:dyDescent="0.3">
      <c r="A728" t="s">
        <v>1457</v>
      </c>
      <c r="B728" t="s">
        <v>5</v>
      </c>
      <c r="C728" t="s">
        <v>1458</v>
      </c>
      <c r="D728" t="str">
        <f>HYPERLINK("https://talan.bank.gov.ua/get-user-certificate/e2LbggM9sRVho2FpCuBQ","Завантажити сертифікат")</f>
        <v>Завантажити сертифікат</v>
      </c>
    </row>
    <row r="729" spans="1:4" x14ac:dyDescent="0.3">
      <c r="A729" t="s">
        <v>1459</v>
      </c>
      <c r="B729" t="s">
        <v>5</v>
      </c>
      <c r="C729" t="s">
        <v>1460</v>
      </c>
      <c r="D729" t="str">
        <f>HYPERLINK("https://talan.bank.gov.ua/get-user-certificate/e2Lbg6MyY0lmp1K6YUxH","Завантажити сертифікат")</f>
        <v>Завантажити сертифікат</v>
      </c>
    </row>
    <row r="730" spans="1:4" x14ac:dyDescent="0.3">
      <c r="A730" t="s">
        <v>1461</v>
      </c>
      <c r="B730" t="s">
        <v>5</v>
      </c>
      <c r="C730" t="s">
        <v>1462</v>
      </c>
      <c r="D730" t="str">
        <f>HYPERLINK("https://talan.bank.gov.ua/get-user-certificate/e2Lbg4l2tOg_sXDjDvok","Завантажити сертифікат")</f>
        <v>Завантажити сертифікат</v>
      </c>
    </row>
    <row r="731" spans="1:4" x14ac:dyDescent="0.3">
      <c r="A731" t="s">
        <v>1463</v>
      </c>
      <c r="B731" t="s">
        <v>5</v>
      </c>
      <c r="C731" t="s">
        <v>1464</v>
      </c>
      <c r="D731" t="str">
        <f>HYPERLINK("https://talan.bank.gov.ua/get-user-certificate/e2LbgMpWPRmmXUrxqorq","Завантажити сертифікат")</f>
        <v>Завантажити сертифікат</v>
      </c>
    </row>
    <row r="732" spans="1:4" x14ac:dyDescent="0.3">
      <c r="A732" t="s">
        <v>1465</v>
      </c>
      <c r="B732" t="s">
        <v>5</v>
      </c>
      <c r="C732" t="s">
        <v>1466</v>
      </c>
      <c r="D732" t="str">
        <f>HYPERLINK("https://talan.bank.gov.ua/get-user-certificate/e2LbgBysnKabM4INaZFy","Завантажити сертифікат")</f>
        <v>Завантажити сертифікат</v>
      </c>
    </row>
    <row r="733" spans="1:4" x14ac:dyDescent="0.3">
      <c r="A733" t="s">
        <v>1467</v>
      </c>
      <c r="B733" t="s">
        <v>5</v>
      </c>
      <c r="C733" t="s">
        <v>1468</v>
      </c>
      <c r="D733" t="str">
        <f>HYPERLINK("https://talan.bank.gov.ua/get-user-certificate/e2LbgXnnd4cJTNgbkKZC","Завантажити сертифікат")</f>
        <v>Завантажити сертифікат</v>
      </c>
    </row>
    <row r="734" spans="1:4" x14ac:dyDescent="0.3">
      <c r="A734" t="s">
        <v>1469</v>
      </c>
      <c r="B734" t="s">
        <v>5</v>
      </c>
      <c r="C734" t="s">
        <v>1470</v>
      </c>
      <c r="D734" t="str">
        <f>HYPERLINK("https://talan.bank.gov.ua/get-user-certificate/e2LbgWcwA24IFTJVKTbU","Завантажити сертифікат")</f>
        <v>Завантажити сертифікат</v>
      </c>
    </row>
    <row r="735" spans="1:4" x14ac:dyDescent="0.3">
      <c r="A735" t="s">
        <v>1471</v>
      </c>
      <c r="B735" t="s">
        <v>5</v>
      </c>
      <c r="C735" t="s">
        <v>1472</v>
      </c>
      <c r="D735" t="str">
        <f>HYPERLINK("https://talan.bank.gov.ua/get-user-certificate/e2LbgO_i4DgEtdgJ49dE","Завантажити сертифікат")</f>
        <v>Завантажити сертифікат</v>
      </c>
    </row>
    <row r="736" spans="1:4" x14ac:dyDescent="0.3">
      <c r="A736" t="s">
        <v>1473</v>
      </c>
      <c r="B736" t="s">
        <v>5</v>
      </c>
      <c r="C736" t="s">
        <v>1474</v>
      </c>
      <c r="D736" t="str">
        <f>HYPERLINK("https://talan.bank.gov.ua/get-user-certificate/e2Lbg_rd_q6d5avEqFAJ","Завантажити сертифікат")</f>
        <v>Завантажити сертифікат</v>
      </c>
    </row>
    <row r="737" spans="1:4" x14ac:dyDescent="0.3">
      <c r="A737" t="s">
        <v>1475</v>
      </c>
      <c r="B737" t="s">
        <v>5</v>
      </c>
      <c r="C737" t="s">
        <v>1476</v>
      </c>
      <c r="D737" t="str">
        <f>HYPERLINK("https://talan.bank.gov.ua/get-user-certificate/e2Lbg4V-wwACkrx_yK1j","Завантажити сертифікат")</f>
        <v>Завантажити сертифікат</v>
      </c>
    </row>
    <row r="738" spans="1:4" x14ac:dyDescent="0.3">
      <c r="A738" t="s">
        <v>1477</v>
      </c>
      <c r="B738" t="s">
        <v>5</v>
      </c>
      <c r="C738" t="s">
        <v>1478</v>
      </c>
      <c r="D738" t="str">
        <f>HYPERLINK("https://talan.bank.gov.ua/get-user-certificate/e2LbgXPakarEt9DU3F2r","Завантажити сертифікат")</f>
        <v>Завантажити сертифікат</v>
      </c>
    </row>
    <row r="739" spans="1:4" x14ac:dyDescent="0.3">
      <c r="A739" t="s">
        <v>1479</v>
      </c>
      <c r="B739" t="s">
        <v>5</v>
      </c>
      <c r="C739" t="s">
        <v>1480</v>
      </c>
      <c r="D739" t="str">
        <f>HYPERLINK("https://talan.bank.gov.ua/get-user-certificate/e2LbgwcWys6k8Kgh4phZ","Завантажити сертифікат")</f>
        <v>Завантажити сертифікат</v>
      </c>
    </row>
    <row r="740" spans="1:4" x14ac:dyDescent="0.3">
      <c r="A740" t="s">
        <v>1481</v>
      </c>
      <c r="B740" t="s">
        <v>5</v>
      </c>
      <c r="C740" t="s">
        <v>1482</v>
      </c>
      <c r="D740" t="str">
        <f>HYPERLINK("https://talan.bank.gov.ua/get-user-certificate/e2Lbgg6i-XJr4ArOAelm","Завантажити сертифікат")</f>
        <v>Завантажити сертифікат</v>
      </c>
    </row>
    <row r="741" spans="1:4" x14ac:dyDescent="0.3">
      <c r="A741" t="s">
        <v>1483</v>
      </c>
      <c r="B741" t="s">
        <v>5</v>
      </c>
      <c r="C741" t="s">
        <v>1484</v>
      </c>
      <c r="D741" t="str">
        <f>HYPERLINK("https://talan.bank.gov.ua/get-user-certificate/e2Lbg48xtMK4AXQmaPyr","Завантажити сертифікат")</f>
        <v>Завантажити сертифікат</v>
      </c>
    </row>
    <row r="742" spans="1:4" x14ac:dyDescent="0.3">
      <c r="A742" t="s">
        <v>1485</v>
      </c>
      <c r="B742" t="s">
        <v>5</v>
      </c>
      <c r="C742" t="s">
        <v>1486</v>
      </c>
      <c r="D742" t="str">
        <f>HYPERLINK("https://talan.bank.gov.ua/get-user-certificate/e2LbgBdgdGmJh7xVrx51","Завантажити сертифікат")</f>
        <v>Завантажити сертифікат</v>
      </c>
    </row>
    <row r="743" spans="1:4" x14ac:dyDescent="0.3">
      <c r="A743" t="s">
        <v>1487</v>
      </c>
      <c r="B743" t="s">
        <v>5</v>
      </c>
      <c r="C743" t="s">
        <v>1488</v>
      </c>
      <c r="D743" t="str">
        <f>HYPERLINK("https://talan.bank.gov.ua/get-user-certificate/e2LbghCwKU5fPQhzWhzo","Завантажити сертифікат")</f>
        <v>Завантажити сертифікат</v>
      </c>
    </row>
    <row r="744" spans="1:4" x14ac:dyDescent="0.3">
      <c r="A744" t="s">
        <v>1489</v>
      </c>
      <c r="B744" t="s">
        <v>5</v>
      </c>
      <c r="C744" t="s">
        <v>1490</v>
      </c>
      <c r="D744" t="str">
        <f>HYPERLINK("https://talan.bank.gov.ua/get-user-certificate/e2LbgltTI5POzAE0PB1r","Завантажити сертифікат")</f>
        <v>Завантажити сертифікат</v>
      </c>
    </row>
    <row r="745" spans="1:4" x14ac:dyDescent="0.3">
      <c r="A745" t="s">
        <v>1491</v>
      </c>
      <c r="B745" t="s">
        <v>5</v>
      </c>
      <c r="C745" t="s">
        <v>1492</v>
      </c>
      <c r="D745" t="str">
        <f>HYPERLINK("https://talan.bank.gov.ua/get-user-certificate/e2LbgXpHwDEywHqvpuY5","Завантажити сертифікат")</f>
        <v>Завантажити сертифікат</v>
      </c>
    </row>
    <row r="746" spans="1:4" x14ac:dyDescent="0.3">
      <c r="A746" t="s">
        <v>1493</v>
      </c>
      <c r="B746" t="s">
        <v>5</v>
      </c>
      <c r="C746" t="s">
        <v>1494</v>
      </c>
      <c r="D746" t="str">
        <f>HYPERLINK("https://talan.bank.gov.ua/get-user-certificate/e2Lbg_UojHc2yC9tBiCu","Завантажити сертифікат")</f>
        <v>Завантажити сертифікат</v>
      </c>
    </row>
    <row r="747" spans="1:4" x14ac:dyDescent="0.3">
      <c r="A747" t="s">
        <v>1495</v>
      </c>
      <c r="B747" t="s">
        <v>5</v>
      </c>
      <c r="C747" t="s">
        <v>1496</v>
      </c>
      <c r="D747" t="str">
        <f>HYPERLINK("https://talan.bank.gov.ua/get-user-certificate/e2LbgZmGC07OGnMBnwq5","Завантажити сертифікат")</f>
        <v>Завантажити сертифікат</v>
      </c>
    </row>
    <row r="748" spans="1:4" x14ac:dyDescent="0.3">
      <c r="A748" t="s">
        <v>1497</v>
      </c>
      <c r="B748" t="s">
        <v>5</v>
      </c>
      <c r="C748" t="s">
        <v>1498</v>
      </c>
      <c r="D748" t="str">
        <f>HYPERLINK("https://talan.bank.gov.ua/get-user-certificate/e2Lbgacbz1LYwRcDtsZi","Завантажити сертифікат")</f>
        <v>Завантажити сертифікат</v>
      </c>
    </row>
    <row r="749" spans="1:4" x14ac:dyDescent="0.3">
      <c r="A749" t="s">
        <v>1499</v>
      </c>
      <c r="B749" t="s">
        <v>5</v>
      </c>
      <c r="C749" t="s">
        <v>1500</v>
      </c>
      <c r="D749" t="str">
        <f>HYPERLINK("https://talan.bank.gov.ua/get-user-certificate/e2LbgOEj6VQpKRFtI_HY","Завантажити сертифікат")</f>
        <v>Завантажити сертифікат</v>
      </c>
    </row>
    <row r="750" spans="1:4" x14ac:dyDescent="0.3">
      <c r="A750" t="s">
        <v>1501</v>
      </c>
      <c r="B750" t="s">
        <v>5</v>
      </c>
      <c r="C750" t="s">
        <v>1502</v>
      </c>
      <c r="D750" t="str">
        <f>HYPERLINK("https://talan.bank.gov.ua/get-user-certificate/e2LbgWDHp9bOX0xrwxX8","Завантажити сертифікат")</f>
        <v>Завантажити сертифікат</v>
      </c>
    </row>
    <row r="751" spans="1:4" x14ac:dyDescent="0.3">
      <c r="A751" t="s">
        <v>1503</v>
      </c>
      <c r="B751" t="s">
        <v>5</v>
      </c>
      <c r="C751" t="s">
        <v>1504</v>
      </c>
      <c r="D751" t="str">
        <f>HYPERLINK("https://talan.bank.gov.ua/get-user-certificate/e2LbglMsv8SOxG2EL9I3","Завантажити сертифікат")</f>
        <v>Завантажити сертифікат</v>
      </c>
    </row>
    <row r="752" spans="1:4" x14ac:dyDescent="0.3">
      <c r="A752" t="s">
        <v>1505</v>
      </c>
      <c r="B752" t="s">
        <v>5</v>
      </c>
      <c r="C752" t="s">
        <v>1506</v>
      </c>
      <c r="D752" t="str">
        <f>HYPERLINK("https://talan.bank.gov.ua/get-user-certificate/e2LbgpQeQLBo-Ns2i_9l","Завантажити сертифікат")</f>
        <v>Завантажити сертифікат</v>
      </c>
    </row>
    <row r="753" spans="1:4" x14ac:dyDescent="0.3">
      <c r="A753" t="s">
        <v>1507</v>
      </c>
      <c r="B753" t="s">
        <v>5</v>
      </c>
      <c r="C753" t="s">
        <v>1508</v>
      </c>
      <c r="D753" t="str">
        <f>HYPERLINK("https://talan.bank.gov.ua/get-user-certificate/e2LbgWEii4nKTK4zLkuY","Завантажити сертифікат")</f>
        <v>Завантажити сертифікат</v>
      </c>
    </row>
    <row r="754" spans="1:4" x14ac:dyDescent="0.3">
      <c r="A754" t="s">
        <v>1509</v>
      </c>
      <c r="B754" t="s">
        <v>5</v>
      </c>
      <c r="C754" t="s">
        <v>1510</v>
      </c>
      <c r="D754" t="str">
        <f>HYPERLINK("https://talan.bank.gov.ua/get-user-certificate/e2LbgBFh5ae1e7m-Mi2A","Завантажити сертифікат")</f>
        <v>Завантажити сертифікат</v>
      </c>
    </row>
    <row r="755" spans="1:4" x14ac:dyDescent="0.3">
      <c r="A755" t="s">
        <v>1511</v>
      </c>
      <c r="B755" t="s">
        <v>5</v>
      </c>
      <c r="C755" t="s">
        <v>1512</v>
      </c>
      <c r="D755" t="str">
        <f>HYPERLINK("https://talan.bank.gov.ua/get-user-certificate/e2LbgyuZkq_7ZAo2Sk0w","Завантажити сертифікат")</f>
        <v>Завантажити сертифікат</v>
      </c>
    </row>
    <row r="756" spans="1:4" x14ac:dyDescent="0.3">
      <c r="A756" t="s">
        <v>1513</v>
      </c>
      <c r="B756" t="s">
        <v>5</v>
      </c>
      <c r="C756" t="s">
        <v>1514</v>
      </c>
      <c r="D756" t="str">
        <f>HYPERLINK("https://talan.bank.gov.ua/get-user-certificate/e2LbgX_ZNh5yhawqdISO","Завантажити сертифікат")</f>
        <v>Завантажити сертифікат</v>
      </c>
    </row>
    <row r="757" spans="1:4" x14ac:dyDescent="0.3">
      <c r="A757" t="s">
        <v>1515</v>
      </c>
      <c r="B757" t="s">
        <v>5</v>
      </c>
      <c r="C757" t="s">
        <v>1516</v>
      </c>
      <c r="D757" t="str">
        <f>HYPERLINK("https://talan.bank.gov.ua/get-user-certificate/e2LbgkT8ue4AuuQ7OLal","Завантажити сертифікат")</f>
        <v>Завантажити сертифікат</v>
      </c>
    </row>
    <row r="758" spans="1:4" x14ac:dyDescent="0.3">
      <c r="A758" t="s">
        <v>1517</v>
      </c>
      <c r="B758" t="s">
        <v>5</v>
      </c>
      <c r="C758" t="s">
        <v>1518</v>
      </c>
      <c r="D758" t="str">
        <f>HYPERLINK("https://talan.bank.gov.ua/get-user-certificate/e2LbgDKJSSYNgAHKllHP","Завантажити сертифікат")</f>
        <v>Завантажити сертифікат</v>
      </c>
    </row>
    <row r="759" spans="1:4" x14ac:dyDescent="0.3">
      <c r="A759" t="s">
        <v>1519</v>
      </c>
      <c r="B759" t="s">
        <v>5</v>
      </c>
      <c r="C759" t="s">
        <v>1520</v>
      </c>
      <c r="D759" t="str">
        <f>HYPERLINK("https://talan.bank.gov.ua/get-user-certificate/e2Lbg0b8yYLGbChZtdAM","Завантажити сертифікат")</f>
        <v>Завантажити сертифікат</v>
      </c>
    </row>
    <row r="760" spans="1:4" x14ac:dyDescent="0.3">
      <c r="A760" t="s">
        <v>1521</v>
      </c>
      <c r="B760" t="s">
        <v>5</v>
      </c>
      <c r="C760" t="s">
        <v>1522</v>
      </c>
      <c r="D760" t="str">
        <f>HYPERLINK("https://talan.bank.gov.ua/get-user-certificate/e2Lbgeb_Wri_fT-iVLa5","Завантажити сертифікат")</f>
        <v>Завантажити сертифікат</v>
      </c>
    </row>
    <row r="761" spans="1:4" x14ac:dyDescent="0.3">
      <c r="A761" t="s">
        <v>1523</v>
      </c>
      <c r="B761" t="s">
        <v>5</v>
      </c>
      <c r="C761" t="s">
        <v>1524</v>
      </c>
      <c r="D761" t="str">
        <f>HYPERLINK("https://talan.bank.gov.ua/get-user-certificate/e2LbgSSVsgCMEZdCFV2F","Завантажити сертифікат")</f>
        <v>Завантажити сертифікат</v>
      </c>
    </row>
    <row r="762" spans="1:4" x14ac:dyDescent="0.3">
      <c r="A762" t="s">
        <v>1525</v>
      </c>
      <c r="B762" t="s">
        <v>5</v>
      </c>
      <c r="C762" t="s">
        <v>1526</v>
      </c>
      <c r="D762" t="str">
        <f>HYPERLINK("https://talan.bank.gov.ua/get-user-certificate/e2Lbg2ZhLbIKnaKxs_WM","Завантажити сертифікат")</f>
        <v>Завантажити сертифікат</v>
      </c>
    </row>
    <row r="763" spans="1:4" x14ac:dyDescent="0.3">
      <c r="A763" t="s">
        <v>1527</v>
      </c>
      <c r="B763" t="s">
        <v>5</v>
      </c>
      <c r="C763" t="s">
        <v>1528</v>
      </c>
      <c r="D763" t="str">
        <f>HYPERLINK("https://talan.bank.gov.ua/get-user-certificate/e2LbgEhYnt7H4XCoo1PP","Завантажити сертифікат")</f>
        <v>Завантажити сертифікат</v>
      </c>
    </row>
    <row r="764" spans="1:4" x14ac:dyDescent="0.3">
      <c r="A764" t="s">
        <v>1529</v>
      </c>
      <c r="B764" t="s">
        <v>5</v>
      </c>
      <c r="C764" t="s">
        <v>1530</v>
      </c>
      <c r="D764" t="str">
        <f>HYPERLINK("https://talan.bank.gov.ua/get-user-certificate/e2LbgzOcKx5d59rVmEet","Завантажити сертифікат")</f>
        <v>Завантажити сертифікат</v>
      </c>
    </row>
    <row r="765" spans="1:4" x14ac:dyDescent="0.3">
      <c r="A765" t="s">
        <v>1531</v>
      </c>
      <c r="B765" t="s">
        <v>5</v>
      </c>
      <c r="C765" t="s">
        <v>1532</v>
      </c>
      <c r="D765" t="str">
        <f>HYPERLINK("https://talan.bank.gov.ua/get-user-certificate/e2LbgmmZmkdoQo5tvgpQ","Завантажити сертифікат")</f>
        <v>Завантажити сертифікат</v>
      </c>
    </row>
    <row r="766" spans="1:4" x14ac:dyDescent="0.3">
      <c r="A766" t="s">
        <v>1533</v>
      </c>
      <c r="B766" t="s">
        <v>5</v>
      </c>
      <c r="C766" t="s">
        <v>1534</v>
      </c>
      <c r="D766" t="str">
        <f>HYPERLINK("https://talan.bank.gov.ua/get-user-certificate/e2LbgUUn_n2pcMrWbpm4","Завантажити сертифікат")</f>
        <v>Завантажити сертифікат</v>
      </c>
    </row>
    <row r="767" spans="1:4" x14ac:dyDescent="0.3">
      <c r="A767" t="s">
        <v>1535</v>
      </c>
      <c r="B767" t="s">
        <v>5</v>
      </c>
      <c r="C767" t="s">
        <v>1536</v>
      </c>
      <c r="D767" t="str">
        <f>HYPERLINK("https://talan.bank.gov.ua/get-user-certificate/e2LbgF_DK2P3RB2dMpkO","Завантажити сертифікат")</f>
        <v>Завантажити сертифікат</v>
      </c>
    </row>
    <row r="768" spans="1:4" x14ac:dyDescent="0.3">
      <c r="A768" t="s">
        <v>1537</v>
      </c>
      <c r="B768" t="s">
        <v>5</v>
      </c>
      <c r="C768" t="s">
        <v>1538</v>
      </c>
      <c r="D768" t="str">
        <f>HYPERLINK("https://talan.bank.gov.ua/get-user-certificate/e2LbgFOZj0qgfSTkDHCN","Завантажити сертифікат")</f>
        <v>Завантажити сертифікат</v>
      </c>
    </row>
    <row r="769" spans="1:4" x14ac:dyDescent="0.3">
      <c r="A769" t="s">
        <v>1539</v>
      </c>
      <c r="B769" t="s">
        <v>5</v>
      </c>
      <c r="C769" t="s">
        <v>1540</v>
      </c>
      <c r="D769" t="str">
        <f>HYPERLINK("https://talan.bank.gov.ua/get-user-certificate/e2LbgP4eW-_VMOgTVp_b","Завантажити сертифікат")</f>
        <v>Завантажити сертифікат</v>
      </c>
    </row>
    <row r="770" spans="1:4" x14ac:dyDescent="0.3">
      <c r="A770" t="s">
        <v>1541</v>
      </c>
      <c r="B770" t="s">
        <v>5</v>
      </c>
      <c r="C770" t="s">
        <v>1542</v>
      </c>
      <c r="D770" t="str">
        <f>HYPERLINK("https://talan.bank.gov.ua/get-user-certificate/e2Lbgvqi-vecJOO86vZX","Завантажити сертифікат")</f>
        <v>Завантажити сертифікат</v>
      </c>
    </row>
    <row r="771" spans="1:4" x14ac:dyDescent="0.3">
      <c r="A771" t="s">
        <v>1543</v>
      </c>
      <c r="B771" t="s">
        <v>5</v>
      </c>
      <c r="C771" t="s">
        <v>1544</v>
      </c>
      <c r="D771" t="str">
        <f>HYPERLINK("https://talan.bank.gov.ua/get-user-certificate/e2Lbgb974W0FjEqYLHUi","Завантажити сертифікат")</f>
        <v>Завантажити сертифікат</v>
      </c>
    </row>
    <row r="772" spans="1:4" x14ac:dyDescent="0.3">
      <c r="A772" t="s">
        <v>1545</v>
      </c>
      <c r="B772" t="s">
        <v>5</v>
      </c>
      <c r="C772" t="s">
        <v>1546</v>
      </c>
      <c r="D772" t="str">
        <f>HYPERLINK("https://talan.bank.gov.ua/get-user-certificate/e2LbgyKhAnpabdOj9Jst","Завантажити сертифікат")</f>
        <v>Завантажити сертифікат</v>
      </c>
    </row>
    <row r="773" spans="1:4" x14ac:dyDescent="0.3">
      <c r="A773" t="s">
        <v>1547</v>
      </c>
      <c r="B773" t="s">
        <v>5</v>
      </c>
      <c r="C773" t="s">
        <v>1548</v>
      </c>
      <c r="D773" t="str">
        <f>HYPERLINK("https://talan.bank.gov.ua/get-user-certificate/e2LbgaSO658E7decMaSP","Завантажити сертифікат")</f>
        <v>Завантажити сертифікат</v>
      </c>
    </row>
    <row r="774" spans="1:4" x14ac:dyDescent="0.3">
      <c r="A774" t="s">
        <v>1549</v>
      </c>
      <c r="B774" t="s">
        <v>5</v>
      </c>
      <c r="C774" t="s">
        <v>1550</v>
      </c>
      <c r="D774" t="str">
        <f>HYPERLINK("https://talan.bank.gov.ua/get-user-certificate/e2LbgXXHtBS7OwZmxxNx","Завантажити сертифікат")</f>
        <v>Завантажити сертифікат</v>
      </c>
    </row>
    <row r="775" spans="1:4" x14ac:dyDescent="0.3">
      <c r="A775" t="s">
        <v>1551</v>
      </c>
      <c r="B775" t="s">
        <v>5</v>
      </c>
      <c r="C775" t="s">
        <v>1552</v>
      </c>
      <c r="D775" t="str">
        <f>HYPERLINK("https://talan.bank.gov.ua/get-user-certificate/e2LbgnlEh_8tduENyTGW","Завантажити сертифікат")</f>
        <v>Завантажити сертифікат</v>
      </c>
    </row>
    <row r="776" spans="1:4" x14ac:dyDescent="0.3">
      <c r="A776" t="s">
        <v>1553</v>
      </c>
      <c r="B776" t="s">
        <v>5</v>
      </c>
      <c r="C776" t="s">
        <v>1554</v>
      </c>
      <c r="D776" t="str">
        <f>HYPERLINK("https://talan.bank.gov.ua/get-user-certificate/e2LbgnrmMFAbr7ptbl0E","Завантажити сертифікат")</f>
        <v>Завантажити сертифікат</v>
      </c>
    </row>
    <row r="777" spans="1:4" x14ac:dyDescent="0.3">
      <c r="A777" t="s">
        <v>1555</v>
      </c>
      <c r="B777" t="s">
        <v>5</v>
      </c>
      <c r="C777" t="s">
        <v>1556</v>
      </c>
      <c r="D777" t="str">
        <f>HYPERLINK("https://talan.bank.gov.ua/get-user-certificate/e2Lbgk4oBzSaKhRJkhGk","Завантажити сертифікат")</f>
        <v>Завантажити сертифікат</v>
      </c>
    </row>
    <row r="778" spans="1:4" x14ac:dyDescent="0.3">
      <c r="A778" t="s">
        <v>1557</v>
      </c>
      <c r="B778" t="s">
        <v>5</v>
      </c>
      <c r="C778" t="s">
        <v>1558</v>
      </c>
      <c r="D778" t="str">
        <f>HYPERLINK("https://talan.bank.gov.ua/get-user-certificate/e2Lbg0KR0NjAWGPWNEOl","Завантажити сертифікат")</f>
        <v>Завантажити сертифікат</v>
      </c>
    </row>
    <row r="779" spans="1:4" x14ac:dyDescent="0.3">
      <c r="A779" t="s">
        <v>1559</v>
      </c>
      <c r="B779" t="s">
        <v>5</v>
      </c>
      <c r="C779" t="s">
        <v>1560</v>
      </c>
      <c r="D779" t="str">
        <f>HYPERLINK("https://talan.bank.gov.ua/get-user-certificate/e2Lbgs7bFpm9RMCCm8lg","Завантажити сертифікат")</f>
        <v>Завантажити сертифікат</v>
      </c>
    </row>
    <row r="780" spans="1:4" x14ac:dyDescent="0.3">
      <c r="A780" t="s">
        <v>1561</v>
      </c>
      <c r="B780" t="s">
        <v>5</v>
      </c>
      <c r="C780" t="s">
        <v>1562</v>
      </c>
      <c r="D780" t="str">
        <f>HYPERLINK("https://talan.bank.gov.ua/get-user-certificate/e2Lbgy66D82VKDtt08Jz","Завантажити сертифікат")</f>
        <v>Завантажити сертифікат</v>
      </c>
    </row>
    <row r="781" spans="1:4" x14ac:dyDescent="0.3">
      <c r="A781" t="s">
        <v>1563</v>
      </c>
      <c r="B781" t="s">
        <v>5</v>
      </c>
      <c r="C781" t="s">
        <v>1564</v>
      </c>
      <c r="D781" t="str">
        <f>HYPERLINK("https://talan.bank.gov.ua/get-user-certificate/e2LbgJMQK-vzlyLyS0ID","Завантажити сертифікат")</f>
        <v>Завантажити сертифікат</v>
      </c>
    </row>
    <row r="782" spans="1:4" x14ac:dyDescent="0.3">
      <c r="A782" t="s">
        <v>1565</v>
      </c>
      <c r="B782" t="s">
        <v>5</v>
      </c>
      <c r="C782" t="s">
        <v>1566</v>
      </c>
      <c r="D782" t="str">
        <f>HYPERLINK("https://talan.bank.gov.ua/get-user-certificate/e2LbgTzR68lmJ-erhI-Q","Завантажити сертифікат")</f>
        <v>Завантажити сертифікат</v>
      </c>
    </row>
    <row r="783" spans="1:4" x14ac:dyDescent="0.3">
      <c r="A783" t="s">
        <v>1567</v>
      </c>
      <c r="B783" t="s">
        <v>5</v>
      </c>
      <c r="C783" t="s">
        <v>1568</v>
      </c>
      <c r="D783" t="str">
        <f>HYPERLINK("https://talan.bank.gov.ua/get-user-certificate/e2LbgU1z_2hqJ5aYRUwT","Завантажити сертифікат")</f>
        <v>Завантажити сертифікат</v>
      </c>
    </row>
    <row r="784" spans="1:4" x14ac:dyDescent="0.3">
      <c r="A784" t="s">
        <v>1569</v>
      </c>
      <c r="B784" t="s">
        <v>5</v>
      </c>
      <c r="C784" t="s">
        <v>1570</v>
      </c>
      <c r="D784" t="str">
        <f>HYPERLINK("https://talan.bank.gov.ua/get-user-certificate/e2Lbg47f2imAB5qE2mZw","Завантажити сертифікат")</f>
        <v>Завантажити сертифікат</v>
      </c>
    </row>
    <row r="785" spans="1:4" x14ac:dyDescent="0.3">
      <c r="A785" t="s">
        <v>1571</v>
      </c>
      <c r="B785" t="s">
        <v>5</v>
      </c>
      <c r="C785" t="s">
        <v>1572</v>
      </c>
      <c r="D785" t="str">
        <f>HYPERLINK("https://talan.bank.gov.ua/get-user-certificate/e2LbgcFIB4svn5mQABCS","Завантажити сертифікат")</f>
        <v>Завантажити сертифікат</v>
      </c>
    </row>
    <row r="786" spans="1:4" x14ac:dyDescent="0.3">
      <c r="A786" t="s">
        <v>1573</v>
      </c>
      <c r="B786" t="s">
        <v>5</v>
      </c>
      <c r="C786" t="s">
        <v>1574</v>
      </c>
      <c r="D786" t="str">
        <f>HYPERLINK("https://talan.bank.gov.ua/get-user-certificate/e2Lbg_tAfpsGt69Zmmv6","Завантажити сертифікат")</f>
        <v>Завантажити сертифікат</v>
      </c>
    </row>
    <row r="787" spans="1:4" x14ac:dyDescent="0.3">
      <c r="A787" t="s">
        <v>1575</v>
      </c>
      <c r="B787" t="s">
        <v>5</v>
      </c>
      <c r="C787" t="s">
        <v>1576</v>
      </c>
      <c r="D787" t="str">
        <f>HYPERLINK("https://talan.bank.gov.ua/get-user-certificate/e2LbgrNlYn2RP0ERMCvl","Завантажити сертифікат")</f>
        <v>Завантажити сертифікат</v>
      </c>
    </row>
    <row r="788" spans="1:4" x14ac:dyDescent="0.3">
      <c r="A788" t="s">
        <v>1577</v>
      </c>
      <c r="B788" t="s">
        <v>5</v>
      </c>
      <c r="C788" t="s">
        <v>1578</v>
      </c>
      <c r="D788" t="str">
        <f>HYPERLINK("https://talan.bank.gov.ua/get-user-certificate/e2LbgOmzKbNFPuSmxLAQ","Завантажити сертифікат")</f>
        <v>Завантажити сертифікат</v>
      </c>
    </row>
    <row r="789" spans="1:4" x14ac:dyDescent="0.3">
      <c r="A789" t="s">
        <v>1579</v>
      </c>
      <c r="B789" t="s">
        <v>5</v>
      </c>
      <c r="C789" t="s">
        <v>1580</v>
      </c>
      <c r="D789" t="str">
        <f>HYPERLINK("https://talan.bank.gov.ua/get-user-certificate/e2LbglPDCNR7gEEKJ_mC","Завантажити сертифікат")</f>
        <v>Завантажити сертифікат</v>
      </c>
    </row>
    <row r="790" spans="1:4" x14ac:dyDescent="0.3">
      <c r="A790" t="s">
        <v>1581</v>
      </c>
      <c r="B790" t="s">
        <v>5</v>
      </c>
      <c r="C790" t="s">
        <v>1582</v>
      </c>
      <c r="D790" t="str">
        <f>HYPERLINK("https://talan.bank.gov.ua/get-user-certificate/e2LbgJuzPNsmsSlvyD9L","Завантажити сертифікат")</f>
        <v>Завантажити сертифікат</v>
      </c>
    </row>
    <row r="791" spans="1:4" x14ac:dyDescent="0.3">
      <c r="A791" t="s">
        <v>1583</v>
      </c>
      <c r="B791" t="s">
        <v>5</v>
      </c>
      <c r="C791" t="s">
        <v>1584</v>
      </c>
      <c r="D791" t="str">
        <f>HYPERLINK("https://talan.bank.gov.ua/get-user-certificate/e2LbgEJGujWkjMftxw-X","Завантажити сертифікат")</f>
        <v>Завантажити сертифікат</v>
      </c>
    </row>
    <row r="792" spans="1:4" x14ac:dyDescent="0.3">
      <c r="A792" t="s">
        <v>1585</v>
      </c>
      <c r="B792" t="s">
        <v>5</v>
      </c>
      <c r="C792" t="s">
        <v>1586</v>
      </c>
      <c r="D792" t="str">
        <f>HYPERLINK("https://talan.bank.gov.ua/get-user-certificate/e2LbgPt0l9UsQFKfYGC4","Завантажити сертифікат")</f>
        <v>Завантажити сертифікат</v>
      </c>
    </row>
    <row r="793" spans="1:4" x14ac:dyDescent="0.3">
      <c r="A793" t="s">
        <v>1587</v>
      </c>
      <c r="B793" t="s">
        <v>5</v>
      </c>
      <c r="C793" t="s">
        <v>1588</v>
      </c>
      <c r="D793" t="str">
        <f>HYPERLINK("https://talan.bank.gov.ua/get-user-certificate/e2Lbg9vd5tk7bz-4d3OS","Завантажити сертифікат")</f>
        <v>Завантажити сертифікат</v>
      </c>
    </row>
    <row r="794" spans="1:4" x14ac:dyDescent="0.3">
      <c r="A794" t="s">
        <v>1589</v>
      </c>
      <c r="B794" t="s">
        <v>5</v>
      </c>
      <c r="C794" t="s">
        <v>1590</v>
      </c>
      <c r="D794" t="str">
        <f>HYPERLINK("https://talan.bank.gov.ua/get-user-certificate/e2LbgBFtN3hsfnShJ6un","Завантажити сертифікат")</f>
        <v>Завантажити сертифікат</v>
      </c>
    </row>
    <row r="795" spans="1:4" x14ac:dyDescent="0.3">
      <c r="A795" t="s">
        <v>1591</v>
      </c>
      <c r="B795" t="s">
        <v>5</v>
      </c>
      <c r="C795" t="s">
        <v>1592</v>
      </c>
      <c r="D795" t="str">
        <f>HYPERLINK("https://talan.bank.gov.ua/get-user-certificate/e2LbgCLZKCCHijqrZ_D4","Завантажити сертифікат")</f>
        <v>Завантажити сертифікат</v>
      </c>
    </row>
    <row r="796" spans="1:4" x14ac:dyDescent="0.3">
      <c r="A796" t="s">
        <v>1593</v>
      </c>
      <c r="B796" t="s">
        <v>5</v>
      </c>
      <c r="C796" t="s">
        <v>1594</v>
      </c>
      <c r="D796" t="str">
        <f>HYPERLINK("https://talan.bank.gov.ua/get-user-certificate/e2LbgWZPWBDR2u3qVV4_","Завантажити сертифікат")</f>
        <v>Завантажити сертифікат</v>
      </c>
    </row>
    <row r="797" spans="1:4" x14ac:dyDescent="0.3">
      <c r="A797" t="s">
        <v>1595</v>
      </c>
      <c r="B797" t="s">
        <v>5</v>
      </c>
      <c r="C797" t="s">
        <v>1596</v>
      </c>
      <c r="D797" t="str">
        <f>HYPERLINK("https://talan.bank.gov.ua/get-user-certificate/e2Lbg4gxOScrOAucohhB","Завантажити сертифікат")</f>
        <v>Завантажити сертифікат</v>
      </c>
    </row>
    <row r="798" spans="1:4" x14ac:dyDescent="0.3">
      <c r="A798" t="s">
        <v>1597</v>
      </c>
      <c r="B798" t="s">
        <v>5</v>
      </c>
      <c r="C798" t="s">
        <v>1598</v>
      </c>
      <c r="D798" t="str">
        <f>HYPERLINK("https://talan.bank.gov.ua/get-user-certificate/e2Lbg2E-gNujYxrjy_Y8","Завантажити сертифікат")</f>
        <v>Завантажити сертифікат</v>
      </c>
    </row>
    <row r="799" spans="1:4" x14ac:dyDescent="0.3">
      <c r="A799" t="s">
        <v>1599</v>
      </c>
      <c r="B799" t="s">
        <v>5</v>
      </c>
      <c r="C799" t="s">
        <v>1600</v>
      </c>
      <c r="D799" t="str">
        <f>HYPERLINK("https://talan.bank.gov.ua/get-user-certificate/e2Lbg6LKGrBfCj-VGgrK","Завантажити сертифікат")</f>
        <v>Завантажити сертифікат</v>
      </c>
    </row>
    <row r="800" spans="1:4" x14ac:dyDescent="0.3">
      <c r="A800" t="s">
        <v>1601</v>
      </c>
      <c r="B800" t="s">
        <v>5</v>
      </c>
      <c r="C800" t="s">
        <v>1602</v>
      </c>
      <c r="D800" t="str">
        <f>HYPERLINK("https://talan.bank.gov.ua/get-user-certificate/e2Lbgwjdnu6gNF9-t2UQ","Завантажити сертифікат")</f>
        <v>Завантажити сертифікат</v>
      </c>
    </row>
    <row r="801" spans="1:4" x14ac:dyDescent="0.3">
      <c r="A801" t="s">
        <v>1603</v>
      </c>
      <c r="B801" t="s">
        <v>5</v>
      </c>
      <c r="C801" t="s">
        <v>1604</v>
      </c>
      <c r="D801" t="str">
        <f>HYPERLINK("https://talan.bank.gov.ua/get-user-certificate/e2LbgOBcCxpuVJtnM-Vy","Завантажити сертифікат")</f>
        <v>Завантажити сертифікат</v>
      </c>
    </row>
    <row r="802" spans="1:4" x14ac:dyDescent="0.3">
      <c r="A802" t="s">
        <v>1605</v>
      </c>
      <c r="B802" t="s">
        <v>5</v>
      </c>
      <c r="C802" t="s">
        <v>1606</v>
      </c>
      <c r="D802" t="str">
        <f>HYPERLINK("https://talan.bank.gov.ua/get-user-certificate/e2LbggNyrS_Z70v3BpFr","Завантажити сертифікат")</f>
        <v>Завантажити сертифікат</v>
      </c>
    </row>
    <row r="803" spans="1:4" x14ac:dyDescent="0.3">
      <c r="A803" t="s">
        <v>1607</v>
      </c>
      <c r="B803" t="s">
        <v>5</v>
      </c>
      <c r="C803" t="s">
        <v>1608</v>
      </c>
      <c r="D803" t="str">
        <f>HYPERLINK("https://talan.bank.gov.ua/get-user-certificate/e2LbgVU8HrCjTAaUOxl4","Завантажити сертифікат")</f>
        <v>Завантажити сертифікат</v>
      </c>
    </row>
    <row r="804" spans="1:4" x14ac:dyDescent="0.3">
      <c r="A804" t="s">
        <v>1609</v>
      </c>
      <c r="B804" t="s">
        <v>5</v>
      </c>
      <c r="C804" t="s">
        <v>1610</v>
      </c>
      <c r="D804" t="str">
        <f>HYPERLINK("https://talan.bank.gov.ua/get-user-certificate/e2LbgUcpYDkpmwuNCOuS","Завантажити сертифікат")</f>
        <v>Завантажити сертифікат</v>
      </c>
    </row>
    <row r="805" spans="1:4" x14ac:dyDescent="0.3">
      <c r="A805" t="s">
        <v>1611</v>
      </c>
      <c r="B805" t="s">
        <v>5</v>
      </c>
      <c r="C805" t="s">
        <v>1612</v>
      </c>
      <c r="D805" t="str">
        <f>HYPERLINK("https://talan.bank.gov.ua/get-user-certificate/e2LbgHoUUXbzrJNaTdk5","Завантажити сертифікат")</f>
        <v>Завантажити сертифікат</v>
      </c>
    </row>
    <row r="806" spans="1:4" x14ac:dyDescent="0.3">
      <c r="A806" t="s">
        <v>1613</v>
      </c>
      <c r="B806" t="s">
        <v>5</v>
      </c>
      <c r="C806" t="s">
        <v>1614</v>
      </c>
      <c r="D806" t="str">
        <f>HYPERLINK("https://talan.bank.gov.ua/get-user-certificate/e2LbgQmXElroKOmzX566","Завантажити сертифікат")</f>
        <v>Завантажити сертифікат</v>
      </c>
    </row>
    <row r="807" spans="1:4" x14ac:dyDescent="0.3">
      <c r="A807" t="s">
        <v>1615</v>
      </c>
      <c r="B807" t="s">
        <v>5</v>
      </c>
      <c r="C807" t="s">
        <v>1616</v>
      </c>
      <c r="D807" t="str">
        <f>HYPERLINK("https://talan.bank.gov.ua/get-user-certificate/e2LbgX6cQ5fEYdEan140","Завантажити сертифікат")</f>
        <v>Завантажити сертифікат</v>
      </c>
    </row>
    <row r="808" spans="1:4" x14ac:dyDescent="0.3">
      <c r="A808" t="s">
        <v>1617</v>
      </c>
      <c r="B808" t="s">
        <v>5</v>
      </c>
      <c r="C808" t="s">
        <v>1618</v>
      </c>
      <c r="D808" t="str">
        <f>HYPERLINK("https://talan.bank.gov.ua/get-user-certificate/e2Lbg5_rqJ_QdjaqQJnq","Завантажити сертифікат")</f>
        <v>Завантажити сертифікат</v>
      </c>
    </row>
    <row r="809" spans="1:4" x14ac:dyDescent="0.3">
      <c r="A809" t="s">
        <v>1619</v>
      </c>
      <c r="B809" t="s">
        <v>5</v>
      </c>
      <c r="C809" t="s">
        <v>1620</v>
      </c>
      <c r="D809" t="str">
        <f>HYPERLINK("https://talan.bank.gov.ua/get-user-certificate/e2Lbg1jekXmP4aqtXBj-","Завантажити сертифікат")</f>
        <v>Завантажити сертифікат</v>
      </c>
    </row>
    <row r="810" spans="1:4" x14ac:dyDescent="0.3">
      <c r="A810" t="s">
        <v>1621</v>
      </c>
      <c r="B810" t="s">
        <v>5</v>
      </c>
      <c r="C810" t="s">
        <v>1622</v>
      </c>
      <c r="D810" t="str">
        <f>HYPERLINK("https://talan.bank.gov.ua/get-user-certificate/e2LbgKoH_u01aAKvvijN","Завантажити сертифікат")</f>
        <v>Завантажити сертифікат</v>
      </c>
    </row>
    <row r="811" spans="1:4" x14ac:dyDescent="0.3">
      <c r="A811" t="s">
        <v>1623</v>
      </c>
      <c r="B811" t="s">
        <v>5</v>
      </c>
      <c r="C811" t="s">
        <v>1624</v>
      </c>
      <c r="D811" t="str">
        <f>HYPERLINK("https://talan.bank.gov.ua/get-user-certificate/e2Lbg-zdhv1geoCb9xDo","Завантажити сертифікат")</f>
        <v>Завантажити сертифікат</v>
      </c>
    </row>
    <row r="812" spans="1:4" x14ac:dyDescent="0.3">
      <c r="A812" t="s">
        <v>1625</v>
      </c>
      <c r="B812" t="s">
        <v>5</v>
      </c>
      <c r="C812" t="s">
        <v>1626</v>
      </c>
      <c r="D812" t="str">
        <f>HYPERLINK("https://talan.bank.gov.ua/get-user-certificate/e2LbgUj4FU3vFchCBilw","Завантажити сертифікат")</f>
        <v>Завантажити сертифікат</v>
      </c>
    </row>
    <row r="813" spans="1:4" x14ac:dyDescent="0.3">
      <c r="A813" t="s">
        <v>1627</v>
      </c>
      <c r="B813" t="s">
        <v>5</v>
      </c>
      <c r="C813" t="s">
        <v>1628</v>
      </c>
      <c r="D813" t="str">
        <f>HYPERLINK("https://talan.bank.gov.ua/get-user-certificate/e2LbgsWfoYqutOOVh7lh","Завантажити сертифікат")</f>
        <v>Завантажити сертифікат</v>
      </c>
    </row>
    <row r="814" spans="1:4" x14ac:dyDescent="0.3">
      <c r="A814" t="s">
        <v>1629</v>
      </c>
      <c r="B814" t="s">
        <v>5</v>
      </c>
      <c r="C814" t="s">
        <v>1630</v>
      </c>
      <c r="D814" t="str">
        <f>HYPERLINK("https://talan.bank.gov.ua/get-user-certificate/e2Lbg_8aDUaIW5KnADzG","Завантажити сертифікат")</f>
        <v>Завантажити сертифікат</v>
      </c>
    </row>
    <row r="815" spans="1:4" x14ac:dyDescent="0.3">
      <c r="A815" t="s">
        <v>1631</v>
      </c>
      <c r="B815" t="s">
        <v>5</v>
      </c>
      <c r="C815" t="s">
        <v>1632</v>
      </c>
      <c r="D815" t="str">
        <f>HYPERLINK("https://talan.bank.gov.ua/get-user-certificate/e2LbgDNGW6ZkrWnqLLZt","Завантажити сертифікат")</f>
        <v>Завантажити сертифікат</v>
      </c>
    </row>
    <row r="816" spans="1:4" x14ac:dyDescent="0.3">
      <c r="A816" t="s">
        <v>1633</v>
      </c>
      <c r="B816" t="s">
        <v>5</v>
      </c>
      <c r="C816" t="s">
        <v>1634</v>
      </c>
      <c r="D816" t="str">
        <f>HYPERLINK("https://talan.bank.gov.ua/get-user-certificate/e2LbgtPYXvbc7miQ6X-s","Завантажити сертифікат")</f>
        <v>Завантажити сертифікат</v>
      </c>
    </row>
    <row r="817" spans="1:4" x14ac:dyDescent="0.3">
      <c r="A817" t="s">
        <v>1635</v>
      </c>
      <c r="B817" t="s">
        <v>5</v>
      </c>
      <c r="C817" t="s">
        <v>1636</v>
      </c>
      <c r="D817" t="str">
        <f>HYPERLINK("https://talan.bank.gov.ua/get-user-certificate/e2LbgTR4m-QUMMhZBXHF","Завантажити сертифікат")</f>
        <v>Завантажити сертифікат</v>
      </c>
    </row>
    <row r="818" spans="1:4" x14ac:dyDescent="0.3">
      <c r="A818" t="s">
        <v>1637</v>
      </c>
      <c r="B818" t="s">
        <v>5</v>
      </c>
      <c r="C818" t="s">
        <v>1638</v>
      </c>
      <c r="D818" t="str">
        <f>HYPERLINK("https://talan.bank.gov.ua/get-user-certificate/e2LbgOmvPtryd1tmkblM","Завантажити сертифікат")</f>
        <v>Завантажити сертифікат</v>
      </c>
    </row>
    <row r="819" spans="1:4" x14ac:dyDescent="0.3">
      <c r="A819" t="s">
        <v>1639</v>
      </c>
      <c r="B819" t="s">
        <v>5</v>
      </c>
      <c r="C819" t="s">
        <v>1640</v>
      </c>
      <c r="D819" t="str">
        <f>HYPERLINK("https://talan.bank.gov.ua/get-user-certificate/e2Lbg6ijS_rBWOGjpHR0","Завантажити сертифікат")</f>
        <v>Завантажити сертифікат</v>
      </c>
    </row>
    <row r="820" spans="1:4" x14ac:dyDescent="0.3">
      <c r="A820" t="s">
        <v>1641</v>
      </c>
      <c r="B820" t="s">
        <v>5</v>
      </c>
      <c r="C820" t="s">
        <v>1642</v>
      </c>
      <c r="D820" t="str">
        <f>HYPERLINK("https://talan.bank.gov.ua/get-user-certificate/e2Lbgsha0dYNGaaqybNo","Завантажити сертифікат")</f>
        <v>Завантажити сертифікат</v>
      </c>
    </row>
    <row r="821" spans="1:4" x14ac:dyDescent="0.3">
      <c r="A821" t="s">
        <v>1643</v>
      </c>
      <c r="B821" t="s">
        <v>5</v>
      </c>
      <c r="C821" t="s">
        <v>1644</v>
      </c>
      <c r="D821" t="str">
        <f>HYPERLINK("https://talan.bank.gov.ua/get-user-certificate/e2LbgQpTTQaVagdLOzQu","Завантажити сертифікат")</f>
        <v>Завантажити сертифікат</v>
      </c>
    </row>
    <row r="822" spans="1:4" x14ac:dyDescent="0.3">
      <c r="A822" t="s">
        <v>1645</v>
      </c>
      <c r="B822" t="s">
        <v>5</v>
      </c>
      <c r="C822" t="s">
        <v>1646</v>
      </c>
      <c r="D822" t="str">
        <f>HYPERLINK("https://talan.bank.gov.ua/get-user-certificate/e2Lbgmfiw2ImxlcaecRN","Завантажити сертифікат")</f>
        <v>Завантажити сертифікат</v>
      </c>
    </row>
    <row r="823" spans="1:4" x14ac:dyDescent="0.3">
      <c r="A823" t="s">
        <v>1647</v>
      </c>
      <c r="B823" t="s">
        <v>5</v>
      </c>
      <c r="C823" t="s">
        <v>1648</v>
      </c>
      <c r="D823" t="str">
        <f>HYPERLINK("https://talan.bank.gov.ua/get-user-certificate/e2LbgCW1D3dG-GpqPlfY","Завантажити сертифікат")</f>
        <v>Завантажити сертифікат</v>
      </c>
    </row>
    <row r="824" spans="1:4" x14ac:dyDescent="0.3">
      <c r="A824" t="s">
        <v>1649</v>
      </c>
      <c r="B824" t="s">
        <v>5</v>
      </c>
      <c r="C824" t="s">
        <v>1650</v>
      </c>
      <c r="D824" t="str">
        <f>HYPERLINK("https://talan.bank.gov.ua/get-user-certificate/e2LbgrkSy5B2jz8kM5RW","Завантажити сертифікат")</f>
        <v>Завантажити сертифікат</v>
      </c>
    </row>
    <row r="825" spans="1:4" x14ac:dyDescent="0.3">
      <c r="A825" t="s">
        <v>1651</v>
      </c>
      <c r="B825" t="s">
        <v>5</v>
      </c>
      <c r="C825" t="s">
        <v>1652</v>
      </c>
      <c r="D825" t="str">
        <f>HYPERLINK("https://talan.bank.gov.ua/get-user-certificate/e2LbgicPxq6n0F2SGrL-","Завантажити сертифікат")</f>
        <v>Завантажити сертифікат</v>
      </c>
    </row>
    <row r="826" spans="1:4" x14ac:dyDescent="0.3">
      <c r="A826" t="s">
        <v>1653</v>
      </c>
      <c r="B826" t="s">
        <v>5</v>
      </c>
      <c r="C826" t="s">
        <v>1654</v>
      </c>
      <c r="D826" t="str">
        <f>HYPERLINK("https://talan.bank.gov.ua/get-user-certificate/e2LbgyC3S-Jg5lk0smzW","Завантажити сертифікат")</f>
        <v>Завантажити сертифікат</v>
      </c>
    </row>
    <row r="827" spans="1:4" x14ac:dyDescent="0.3">
      <c r="A827" t="s">
        <v>1655</v>
      </c>
      <c r="B827" t="s">
        <v>5</v>
      </c>
      <c r="C827" t="s">
        <v>1656</v>
      </c>
      <c r="D827" t="str">
        <f>HYPERLINK("https://talan.bank.gov.ua/get-user-certificate/e2Lbg_RkEhSL7ds2mrEJ","Завантажити сертифікат")</f>
        <v>Завантажити сертифікат</v>
      </c>
    </row>
    <row r="828" spans="1:4" x14ac:dyDescent="0.3">
      <c r="A828" t="s">
        <v>1657</v>
      </c>
      <c r="B828" t="s">
        <v>5</v>
      </c>
      <c r="C828" t="s">
        <v>1658</v>
      </c>
      <c r="D828" t="str">
        <f>HYPERLINK("https://talan.bank.gov.ua/get-user-certificate/e2LbgqmPLeCMj-Br3b2m","Завантажити сертифікат")</f>
        <v>Завантажити сертифікат</v>
      </c>
    </row>
    <row r="829" spans="1:4" x14ac:dyDescent="0.3">
      <c r="A829" t="s">
        <v>1659</v>
      </c>
      <c r="B829" t="s">
        <v>5</v>
      </c>
      <c r="C829" t="s">
        <v>1660</v>
      </c>
      <c r="D829" t="str">
        <f>HYPERLINK("https://talan.bank.gov.ua/get-user-certificate/e2LbgNlNK7QU7zXjqVLF","Завантажити сертифікат")</f>
        <v>Завантажити сертифікат</v>
      </c>
    </row>
    <row r="830" spans="1:4" x14ac:dyDescent="0.3">
      <c r="A830" t="s">
        <v>1661</v>
      </c>
      <c r="B830" t="s">
        <v>5</v>
      </c>
      <c r="C830" t="s">
        <v>1662</v>
      </c>
      <c r="D830" t="str">
        <f>HYPERLINK("https://talan.bank.gov.ua/get-user-certificate/e2LbgOBlE6p1oFyv_n4E","Завантажити сертифікат")</f>
        <v>Завантажити сертифікат</v>
      </c>
    </row>
    <row r="831" spans="1:4" x14ac:dyDescent="0.3">
      <c r="A831" t="s">
        <v>1663</v>
      </c>
      <c r="B831" t="s">
        <v>5</v>
      </c>
      <c r="C831" t="s">
        <v>1664</v>
      </c>
      <c r="D831" t="str">
        <f>HYPERLINK("https://talan.bank.gov.ua/get-user-certificate/e2LbgD0eywgdKXsmi2DL","Завантажити сертифікат")</f>
        <v>Завантажити сертифікат</v>
      </c>
    </row>
    <row r="832" spans="1:4" x14ac:dyDescent="0.3">
      <c r="A832" t="s">
        <v>1665</v>
      </c>
      <c r="B832" t="s">
        <v>5</v>
      </c>
      <c r="C832" t="s">
        <v>1666</v>
      </c>
      <c r="D832" t="str">
        <f>HYPERLINK("https://talan.bank.gov.ua/get-user-certificate/e2LbgtV0qpL-JmPFYfN-","Завантажити сертифікат")</f>
        <v>Завантажити сертифікат</v>
      </c>
    </row>
    <row r="833" spans="1:4" x14ac:dyDescent="0.3">
      <c r="A833" t="s">
        <v>1667</v>
      </c>
      <c r="B833" t="s">
        <v>5</v>
      </c>
      <c r="C833" t="s">
        <v>1668</v>
      </c>
      <c r="D833" t="str">
        <f>HYPERLINK("https://talan.bank.gov.ua/get-user-certificate/e2LbgIhIv-UVZZMk0QTJ","Завантажити сертифікат")</f>
        <v>Завантажити сертифікат</v>
      </c>
    </row>
    <row r="834" spans="1:4" x14ac:dyDescent="0.3">
      <c r="A834" t="s">
        <v>1669</v>
      </c>
      <c r="B834" t="s">
        <v>5</v>
      </c>
      <c r="C834" t="s">
        <v>1670</v>
      </c>
      <c r="D834" t="str">
        <f>HYPERLINK("https://talan.bank.gov.ua/get-user-certificate/e2LbgqBruN4caipwxQp2","Завантажити сертифікат")</f>
        <v>Завантажити сертифікат</v>
      </c>
    </row>
    <row r="835" spans="1:4" x14ac:dyDescent="0.3">
      <c r="A835" t="s">
        <v>1671</v>
      </c>
      <c r="B835" t="s">
        <v>5</v>
      </c>
      <c r="C835" t="s">
        <v>1672</v>
      </c>
      <c r="D835" t="str">
        <f>HYPERLINK("https://talan.bank.gov.ua/get-user-certificate/e2LbgVdOSZsuSbSSTf5f","Завантажити сертифікат")</f>
        <v>Завантажити сертифікат</v>
      </c>
    </row>
    <row r="836" spans="1:4" x14ac:dyDescent="0.3">
      <c r="A836" t="s">
        <v>1673</v>
      </c>
      <c r="B836" t="s">
        <v>5</v>
      </c>
      <c r="C836" t="s">
        <v>1674</v>
      </c>
      <c r="D836" t="str">
        <f>HYPERLINK("https://talan.bank.gov.ua/get-user-certificate/e2Lbgjm9cUmp2NIeqFqe","Завантажити сертифікат")</f>
        <v>Завантажити сертифікат</v>
      </c>
    </row>
    <row r="837" spans="1:4" x14ac:dyDescent="0.3">
      <c r="A837" t="s">
        <v>1675</v>
      </c>
      <c r="B837" t="s">
        <v>5</v>
      </c>
      <c r="C837" t="s">
        <v>1676</v>
      </c>
      <c r="D837" t="str">
        <f>HYPERLINK("https://talan.bank.gov.ua/get-user-certificate/e2Lbgs75_1542uHgUAOX","Завантажити сертифікат")</f>
        <v>Завантажити сертифікат</v>
      </c>
    </row>
    <row r="838" spans="1:4" x14ac:dyDescent="0.3">
      <c r="A838" t="s">
        <v>1677</v>
      </c>
      <c r="B838" t="s">
        <v>5</v>
      </c>
      <c r="C838" t="s">
        <v>1678</v>
      </c>
      <c r="D838" t="str">
        <f>HYPERLINK("https://talan.bank.gov.ua/get-user-certificate/e2LbgtyNmohiQBwgUjzf","Завантажити сертифікат")</f>
        <v>Завантажити сертифікат</v>
      </c>
    </row>
    <row r="839" spans="1:4" x14ac:dyDescent="0.3">
      <c r="A839" t="s">
        <v>1679</v>
      </c>
      <c r="B839" t="s">
        <v>5</v>
      </c>
      <c r="C839" t="s">
        <v>1680</v>
      </c>
      <c r="D839" t="str">
        <f>HYPERLINK("https://talan.bank.gov.ua/get-user-certificate/e2Lbgtpudg7zReMq-GJ1","Завантажити сертифікат")</f>
        <v>Завантажити сертифікат</v>
      </c>
    </row>
    <row r="840" spans="1:4" x14ac:dyDescent="0.3">
      <c r="A840" t="s">
        <v>1681</v>
      </c>
      <c r="B840" t="s">
        <v>5</v>
      </c>
      <c r="C840" t="s">
        <v>1682</v>
      </c>
      <c r="D840" t="str">
        <f>HYPERLINK("https://talan.bank.gov.ua/get-user-certificate/e2Lbgx1rsIiCz4193ujo","Завантажити сертифікат")</f>
        <v>Завантажити сертифікат</v>
      </c>
    </row>
    <row r="841" spans="1:4" x14ac:dyDescent="0.3">
      <c r="A841" t="s">
        <v>1683</v>
      </c>
      <c r="B841" t="s">
        <v>5</v>
      </c>
      <c r="C841" t="s">
        <v>1684</v>
      </c>
      <c r="D841" t="str">
        <f>HYPERLINK("https://talan.bank.gov.ua/get-user-certificate/e2Lbg5sBPCDYC9mjmnrg","Завантажити сертифікат")</f>
        <v>Завантажити сертифікат</v>
      </c>
    </row>
    <row r="842" spans="1:4" x14ac:dyDescent="0.3">
      <c r="A842" t="s">
        <v>1685</v>
      </c>
      <c r="B842" t="s">
        <v>5</v>
      </c>
      <c r="C842" t="s">
        <v>1686</v>
      </c>
      <c r="D842" t="str">
        <f>HYPERLINK("https://talan.bank.gov.ua/get-user-certificate/e2LbglV6wIlP_ZiiPpfx","Завантажити сертифікат")</f>
        <v>Завантажити сертифікат</v>
      </c>
    </row>
    <row r="843" spans="1:4" x14ac:dyDescent="0.3">
      <c r="A843" t="s">
        <v>1687</v>
      </c>
      <c r="B843" t="s">
        <v>5</v>
      </c>
      <c r="C843" t="s">
        <v>1688</v>
      </c>
      <c r="D843" t="str">
        <f>HYPERLINK("https://talan.bank.gov.ua/get-user-certificate/e2LbgLDUIz1FT5Q21am0","Завантажити сертифікат")</f>
        <v>Завантажити сертифікат</v>
      </c>
    </row>
    <row r="844" spans="1:4" x14ac:dyDescent="0.3">
      <c r="A844" t="s">
        <v>1689</v>
      </c>
      <c r="B844" t="s">
        <v>5</v>
      </c>
      <c r="C844" t="s">
        <v>1690</v>
      </c>
      <c r="D844" t="str">
        <f>HYPERLINK("https://talan.bank.gov.ua/get-user-certificate/e2LbgmgRuY84CQx4c2TX","Завантажити сертифікат")</f>
        <v>Завантажити сертифікат</v>
      </c>
    </row>
    <row r="845" spans="1:4" x14ac:dyDescent="0.3">
      <c r="A845" t="s">
        <v>1691</v>
      </c>
      <c r="B845" t="s">
        <v>5</v>
      </c>
      <c r="C845" t="s">
        <v>1692</v>
      </c>
      <c r="D845" t="str">
        <f>HYPERLINK("https://talan.bank.gov.ua/get-user-certificate/e2LbgZTE0CzODaVYGIvM","Завантажити сертифікат")</f>
        <v>Завантажити сертифікат</v>
      </c>
    </row>
    <row r="846" spans="1:4" x14ac:dyDescent="0.3">
      <c r="A846" t="s">
        <v>1693</v>
      </c>
      <c r="B846" t="s">
        <v>5</v>
      </c>
      <c r="C846" t="s">
        <v>1694</v>
      </c>
      <c r="D846" t="str">
        <f>HYPERLINK("https://talan.bank.gov.ua/get-user-certificate/e2LbgKHDfBuDg2WsSIyH","Завантажити сертифікат")</f>
        <v>Завантажити сертифікат</v>
      </c>
    </row>
    <row r="847" spans="1:4" x14ac:dyDescent="0.3">
      <c r="A847" t="s">
        <v>1695</v>
      </c>
      <c r="B847" t="s">
        <v>5</v>
      </c>
      <c r="C847" t="s">
        <v>1696</v>
      </c>
      <c r="D847" t="str">
        <f>HYPERLINK("https://talan.bank.gov.ua/get-user-certificate/e2Lbgfbndq44OXUh1c4h","Завантажити сертифікат")</f>
        <v>Завантажити сертифікат</v>
      </c>
    </row>
    <row r="848" spans="1:4" x14ac:dyDescent="0.3">
      <c r="A848" t="s">
        <v>1697</v>
      </c>
      <c r="B848" t="s">
        <v>5</v>
      </c>
      <c r="C848" t="s">
        <v>1698</v>
      </c>
      <c r="D848" t="str">
        <f>HYPERLINK("https://talan.bank.gov.ua/get-user-certificate/e2LbgquHHyGPzMIfxy_6","Завантажити сертифікат")</f>
        <v>Завантажити сертифікат</v>
      </c>
    </row>
    <row r="849" spans="1:4" x14ac:dyDescent="0.3">
      <c r="A849" t="s">
        <v>1699</v>
      </c>
      <c r="B849" t="s">
        <v>5</v>
      </c>
      <c r="C849" t="s">
        <v>1700</v>
      </c>
      <c r="D849" t="str">
        <f>HYPERLINK("https://talan.bank.gov.ua/get-user-certificate/e2Lbgh4DUllkC7mbSalJ","Завантажити сертифікат")</f>
        <v>Завантажити сертифікат</v>
      </c>
    </row>
    <row r="850" spans="1:4" x14ac:dyDescent="0.3">
      <c r="A850" t="s">
        <v>1701</v>
      </c>
      <c r="B850" t="s">
        <v>5</v>
      </c>
      <c r="C850" t="s">
        <v>1702</v>
      </c>
      <c r="D850" t="str">
        <f>HYPERLINK("https://talan.bank.gov.ua/get-user-certificate/e2LbgGV4g0R8a1P3b2UA","Завантажити сертифікат")</f>
        <v>Завантажити сертифікат</v>
      </c>
    </row>
    <row r="851" spans="1:4" x14ac:dyDescent="0.3">
      <c r="A851" t="s">
        <v>1703</v>
      </c>
      <c r="B851" t="s">
        <v>5</v>
      </c>
      <c r="C851" t="s">
        <v>1704</v>
      </c>
      <c r="D851" t="str">
        <f>HYPERLINK("https://talan.bank.gov.ua/get-user-certificate/e2LbggVenTGkaYbcVAVd","Завантажити сертифікат")</f>
        <v>Завантажити сертифікат</v>
      </c>
    </row>
    <row r="852" spans="1:4" x14ac:dyDescent="0.3">
      <c r="A852" t="s">
        <v>1705</v>
      </c>
      <c r="B852" t="s">
        <v>5</v>
      </c>
      <c r="C852" t="s">
        <v>1706</v>
      </c>
      <c r="D852" t="str">
        <f>HYPERLINK("https://talan.bank.gov.ua/get-user-certificate/e2Lbg4RHyzeEyODr32js","Завантажити сертифікат")</f>
        <v>Завантажити сертифікат</v>
      </c>
    </row>
    <row r="853" spans="1:4" x14ac:dyDescent="0.3">
      <c r="A853" t="s">
        <v>1707</v>
      </c>
      <c r="B853" t="s">
        <v>5</v>
      </c>
      <c r="C853" t="s">
        <v>1708</v>
      </c>
      <c r="D853" t="str">
        <f>HYPERLINK("https://talan.bank.gov.ua/get-user-certificate/e2LbgUZC1QV7mpv7-VpW","Завантажити сертифікат")</f>
        <v>Завантажити сертифікат</v>
      </c>
    </row>
    <row r="854" spans="1:4" x14ac:dyDescent="0.3">
      <c r="A854" t="s">
        <v>1709</v>
      </c>
      <c r="B854" t="s">
        <v>5</v>
      </c>
      <c r="C854" t="s">
        <v>1710</v>
      </c>
      <c r="D854" t="str">
        <f>HYPERLINK("https://talan.bank.gov.ua/get-user-certificate/e2Lbgg_vYbiFppl2j0pp","Завантажити сертифікат")</f>
        <v>Завантажити сертифікат</v>
      </c>
    </row>
    <row r="855" spans="1:4" x14ac:dyDescent="0.3">
      <c r="A855" t="s">
        <v>1711</v>
      </c>
      <c r="B855" t="s">
        <v>5</v>
      </c>
      <c r="C855" t="s">
        <v>1712</v>
      </c>
      <c r="D855" t="str">
        <f>HYPERLINK("https://talan.bank.gov.ua/get-user-certificate/e2Lbg3YSK7F7b1pH3uZS","Завантажити сертифікат")</f>
        <v>Завантажити сертифікат</v>
      </c>
    </row>
    <row r="856" spans="1:4" x14ac:dyDescent="0.3">
      <c r="A856" t="s">
        <v>1713</v>
      </c>
      <c r="B856" t="s">
        <v>5</v>
      </c>
      <c r="C856" t="s">
        <v>1714</v>
      </c>
      <c r="D856" t="str">
        <f>HYPERLINK("https://talan.bank.gov.ua/get-user-certificate/e2LbgTJVTd5C5iZYF-rj","Завантажити сертифікат")</f>
        <v>Завантажити сертифікат</v>
      </c>
    </row>
    <row r="857" spans="1:4" x14ac:dyDescent="0.3">
      <c r="A857" t="s">
        <v>1715</v>
      </c>
      <c r="B857" t="s">
        <v>5</v>
      </c>
      <c r="C857" t="s">
        <v>1716</v>
      </c>
      <c r="D857" t="str">
        <f>HYPERLINK("https://talan.bank.gov.ua/get-user-certificate/e2LbgHPy0v0vt0i0qk3x","Завантажити сертифікат")</f>
        <v>Завантажити сертифікат</v>
      </c>
    </row>
    <row r="858" spans="1:4" x14ac:dyDescent="0.3">
      <c r="A858" t="s">
        <v>1717</v>
      </c>
      <c r="B858" t="s">
        <v>5</v>
      </c>
      <c r="C858" t="s">
        <v>1718</v>
      </c>
      <c r="D858" t="str">
        <f>HYPERLINK("https://talan.bank.gov.ua/get-user-certificate/e2LbgXzRSujvQsFATxwd","Завантажити сертифікат")</f>
        <v>Завантажити сертифікат</v>
      </c>
    </row>
    <row r="859" spans="1:4" x14ac:dyDescent="0.3">
      <c r="A859" t="s">
        <v>1719</v>
      </c>
      <c r="B859" t="s">
        <v>5</v>
      </c>
      <c r="C859" t="s">
        <v>1720</v>
      </c>
      <c r="D859" t="str">
        <f>HYPERLINK("https://talan.bank.gov.ua/get-user-certificate/e2LbgBTDlU2u_rmcaYgl","Завантажити сертифікат")</f>
        <v>Завантажити сертифікат</v>
      </c>
    </row>
    <row r="860" spans="1:4" x14ac:dyDescent="0.3">
      <c r="A860" t="s">
        <v>1721</v>
      </c>
      <c r="B860" t="s">
        <v>5</v>
      </c>
      <c r="C860" t="s">
        <v>1722</v>
      </c>
      <c r="D860" t="str">
        <f>HYPERLINK("https://talan.bank.gov.ua/get-user-certificate/e2Lbgxf2dpBMmmOozrzn","Завантажити сертифікат")</f>
        <v>Завантажити сертифікат</v>
      </c>
    </row>
    <row r="861" spans="1:4" x14ac:dyDescent="0.3">
      <c r="A861" t="s">
        <v>1723</v>
      </c>
      <c r="B861" t="s">
        <v>5</v>
      </c>
      <c r="C861" t="s">
        <v>1724</v>
      </c>
      <c r="D861" t="str">
        <f>HYPERLINK("https://talan.bank.gov.ua/get-user-certificate/e2LbgS6ySICwrsXj26pm","Завантажити сертифікат")</f>
        <v>Завантажити сертифікат</v>
      </c>
    </row>
    <row r="862" spans="1:4" x14ac:dyDescent="0.3">
      <c r="A862" t="s">
        <v>1725</v>
      </c>
      <c r="B862" t="s">
        <v>5</v>
      </c>
      <c r="C862" t="s">
        <v>1726</v>
      </c>
      <c r="D862" t="str">
        <f>HYPERLINK("https://talan.bank.gov.ua/get-user-certificate/e2Lbgf5-qE7aL3rgalND","Завантажити сертифікат")</f>
        <v>Завантажити сертифікат</v>
      </c>
    </row>
    <row r="863" spans="1:4" x14ac:dyDescent="0.3">
      <c r="A863" t="s">
        <v>1727</v>
      </c>
      <c r="B863" t="s">
        <v>5</v>
      </c>
      <c r="C863" t="s">
        <v>1728</v>
      </c>
      <c r="D863" t="str">
        <f>HYPERLINK("https://talan.bank.gov.ua/get-user-certificate/e2Lbg92777YHksvsNmOD","Завантажити сертифікат")</f>
        <v>Завантажити сертифікат</v>
      </c>
    </row>
    <row r="864" spans="1:4" x14ac:dyDescent="0.3">
      <c r="A864" t="s">
        <v>1729</v>
      </c>
      <c r="B864" t="s">
        <v>5</v>
      </c>
      <c r="C864" t="s">
        <v>1730</v>
      </c>
      <c r="D864" t="str">
        <f>HYPERLINK("https://talan.bank.gov.ua/get-user-certificate/e2LbgTXHPsBZkiuyFSZ-","Завантажити сертифікат")</f>
        <v>Завантажити сертифікат</v>
      </c>
    </row>
    <row r="865" spans="1:4" x14ac:dyDescent="0.3">
      <c r="A865" t="s">
        <v>1731</v>
      </c>
      <c r="B865" t="s">
        <v>5</v>
      </c>
      <c r="C865" t="s">
        <v>1732</v>
      </c>
      <c r="D865" t="str">
        <f>HYPERLINK("https://talan.bank.gov.ua/get-user-certificate/e2LbgIVoKXPXaqs7AkaX","Завантажити сертифікат")</f>
        <v>Завантажити сертифікат</v>
      </c>
    </row>
    <row r="866" spans="1:4" x14ac:dyDescent="0.3">
      <c r="A866" t="s">
        <v>1733</v>
      </c>
      <c r="B866" t="s">
        <v>5</v>
      </c>
      <c r="C866" t="s">
        <v>1734</v>
      </c>
      <c r="D866" t="str">
        <f>HYPERLINK("https://talan.bank.gov.ua/get-user-certificate/e2Lbg58YKxaN1itJA7jW","Завантажити сертифікат")</f>
        <v>Завантажити сертифікат</v>
      </c>
    </row>
    <row r="867" spans="1:4" x14ac:dyDescent="0.3">
      <c r="A867" t="s">
        <v>1735</v>
      </c>
      <c r="B867" t="s">
        <v>5</v>
      </c>
      <c r="C867" t="s">
        <v>1736</v>
      </c>
      <c r="D867" t="str">
        <f>HYPERLINK("https://talan.bank.gov.ua/get-user-certificate/e2LbgPMJoJk3_lP-A7YB","Завантажити сертифікат")</f>
        <v>Завантажити сертифікат</v>
      </c>
    </row>
    <row r="868" spans="1:4" x14ac:dyDescent="0.3">
      <c r="A868" t="s">
        <v>1737</v>
      </c>
      <c r="B868" t="s">
        <v>5</v>
      </c>
      <c r="C868" t="s">
        <v>1738</v>
      </c>
      <c r="D868" t="str">
        <f>HYPERLINK("https://talan.bank.gov.ua/get-user-certificate/e2LbgXYdYDZTU_sUFCJM","Завантажити сертифікат")</f>
        <v>Завантажити сертифікат</v>
      </c>
    </row>
    <row r="869" spans="1:4" x14ac:dyDescent="0.3">
      <c r="A869" t="s">
        <v>1739</v>
      </c>
      <c r="B869" t="s">
        <v>5</v>
      </c>
      <c r="C869" t="s">
        <v>1740</v>
      </c>
      <c r="D869" t="str">
        <f>HYPERLINK("https://talan.bank.gov.ua/get-user-certificate/e2LbgJQ8vAd9daDOoift","Завантажити сертифікат")</f>
        <v>Завантажити сертифікат</v>
      </c>
    </row>
    <row r="870" spans="1:4" x14ac:dyDescent="0.3">
      <c r="A870" t="s">
        <v>1741</v>
      </c>
      <c r="B870" t="s">
        <v>5</v>
      </c>
      <c r="C870" t="s">
        <v>1742</v>
      </c>
      <c r="D870" t="str">
        <f>HYPERLINK("https://talan.bank.gov.ua/get-user-certificate/e2LbghZ1VVSLdUN5fWMM","Завантажити сертифікат")</f>
        <v>Завантажити сертифікат</v>
      </c>
    </row>
    <row r="871" spans="1:4" x14ac:dyDescent="0.3">
      <c r="A871" t="s">
        <v>1743</v>
      </c>
      <c r="B871" t="s">
        <v>5</v>
      </c>
      <c r="C871" t="s">
        <v>1744</v>
      </c>
      <c r="D871" t="str">
        <f>HYPERLINK("https://talan.bank.gov.ua/get-user-certificate/e2Lbgky5uf7Vpqh5h-sJ","Завантажити сертифікат")</f>
        <v>Завантажити сертифікат</v>
      </c>
    </row>
    <row r="872" spans="1:4" x14ac:dyDescent="0.3">
      <c r="A872" t="s">
        <v>1745</v>
      </c>
      <c r="B872" t="s">
        <v>5</v>
      </c>
      <c r="C872" t="s">
        <v>1746</v>
      </c>
      <c r="D872" t="str">
        <f>HYPERLINK("https://talan.bank.gov.ua/get-user-certificate/e2LbgAq3TJFMp1Q-gK-k","Завантажити сертифікат")</f>
        <v>Завантажити сертифікат</v>
      </c>
    </row>
    <row r="873" spans="1:4" x14ac:dyDescent="0.3">
      <c r="A873" t="s">
        <v>1747</v>
      </c>
      <c r="B873" t="s">
        <v>5</v>
      </c>
      <c r="C873" t="s">
        <v>1748</v>
      </c>
      <c r="D873" t="str">
        <f>HYPERLINK("https://talan.bank.gov.ua/get-user-certificate/e2Lbg0i6w3wZkNN4twlO","Завантажити сертифікат")</f>
        <v>Завантажити сертифікат</v>
      </c>
    </row>
    <row r="874" spans="1:4" x14ac:dyDescent="0.3">
      <c r="A874" t="s">
        <v>1749</v>
      </c>
      <c r="B874" t="s">
        <v>5</v>
      </c>
      <c r="C874" t="s">
        <v>1750</v>
      </c>
      <c r="D874" t="str">
        <f>HYPERLINK("https://talan.bank.gov.ua/get-user-certificate/e2LbgvOP1d4_FV3AkjFa","Завантажити сертифікат")</f>
        <v>Завантажити сертифікат</v>
      </c>
    </row>
    <row r="875" spans="1:4" x14ac:dyDescent="0.3">
      <c r="A875" t="s">
        <v>1751</v>
      </c>
      <c r="B875" t="s">
        <v>5</v>
      </c>
      <c r="C875" t="s">
        <v>1752</v>
      </c>
      <c r="D875" t="str">
        <f>HYPERLINK("https://talan.bank.gov.ua/get-user-certificate/e2LbguSzlKShSz9t7Kh-","Завантажити сертифікат")</f>
        <v>Завантажити сертифікат</v>
      </c>
    </row>
    <row r="876" spans="1:4" x14ac:dyDescent="0.3">
      <c r="A876" t="s">
        <v>1753</v>
      </c>
      <c r="B876" t="s">
        <v>5</v>
      </c>
      <c r="C876" t="s">
        <v>1754</v>
      </c>
      <c r="D876" t="str">
        <f>HYPERLINK("https://talan.bank.gov.ua/get-user-certificate/e2Lbg0xT8IahyBzjhilz","Завантажити сертифікат")</f>
        <v>Завантажити сертифікат</v>
      </c>
    </row>
    <row r="877" spans="1:4" x14ac:dyDescent="0.3">
      <c r="A877" t="s">
        <v>1755</v>
      </c>
      <c r="B877" t="s">
        <v>5</v>
      </c>
      <c r="C877" t="s">
        <v>1756</v>
      </c>
      <c r="D877" t="str">
        <f>HYPERLINK("https://talan.bank.gov.ua/get-user-certificate/e2LbgbBPy1myDA24QaA8","Завантажити сертифікат")</f>
        <v>Завантажити сертифікат</v>
      </c>
    </row>
    <row r="878" spans="1:4" x14ac:dyDescent="0.3">
      <c r="A878" t="s">
        <v>1757</v>
      </c>
      <c r="B878" t="s">
        <v>5</v>
      </c>
      <c r="C878" t="s">
        <v>1758</v>
      </c>
      <c r="D878" t="str">
        <f>HYPERLINK("https://talan.bank.gov.ua/get-user-certificate/e2LbgjbiXK4iksmy3Sgq","Завантажити сертифікат")</f>
        <v>Завантажити сертифікат</v>
      </c>
    </row>
    <row r="879" spans="1:4" x14ac:dyDescent="0.3">
      <c r="A879" t="s">
        <v>1759</v>
      </c>
      <c r="B879" t="s">
        <v>5</v>
      </c>
      <c r="C879" t="s">
        <v>1760</v>
      </c>
      <c r="D879" t="str">
        <f>HYPERLINK("https://talan.bank.gov.ua/get-user-certificate/e2LbgciyuFEm_pgWHPvj","Завантажити сертифікат")</f>
        <v>Завантажити сертифікат</v>
      </c>
    </row>
    <row r="880" spans="1:4" x14ac:dyDescent="0.3">
      <c r="A880" t="s">
        <v>1761</v>
      </c>
      <c r="B880" t="s">
        <v>5</v>
      </c>
      <c r="C880" t="s">
        <v>1762</v>
      </c>
      <c r="D880" t="str">
        <f>HYPERLINK("https://talan.bank.gov.ua/get-user-certificate/e2LbgtjEJRSRRSrbTKd0","Завантажити сертифікат")</f>
        <v>Завантажити сертифікат</v>
      </c>
    </row>
    <row r="881" spans="1:4" x14ac:dyDescent="0.3">
      <c r="A881" t="s">
        <v>1763</v>
      </c>
      <c r="B881" t="s">
        <v>5</v>
      </c>
      <c r="C881" t="s">
        <v>1764</v>
      </c>
      <c r="D881" t="str">
        <f>HYPERLINK("https://talan.bank.gov.ua/get-user-certificate/e2LbgUX66Oys7LjDaFaR","Завантажити сертифікат")</f>
        <v>Завантажити сертифікат</v>
      </c>
    </row>
    <row r="882" spans="1:4" x14ac:dyDescent="0.3">
      <c r="A882" t="s">
        <v>1765</v>
      </c>
      <c r="B882" t="s">
        <v>5</v>
      </c>
      <c r="C882" t="s">
        <v>1766</v>
      </c>
      <c r="D882" t="str">
        <f>HYPERLINK("https://talan.bank.gov.ua/get-user-certificate/e2LbgLw2gWECBFhv6l5c","Завантажити сертифікат")</f>
        <v>Завантажити сертифікат</v>
      </c>
    </row>
    <row r="883" spans="1:4" x14ac:dyDescent="0.3">
      <c r="A883" t="s">
        <v>1767</v>
      </c>
      <c r="B883" t="s">
        <v>5</v>
      </c>
      <c r="C883" t="s">
        <v>1768</v>
      </c>
      <c r="D883" t="str">
        <f>HYPERLINK("https://talan.bank.gov.ua/get-user-certificate/e2LbgE2PvTLRoCcBzf84","Завантажити сертифікат")</f>
        <v>Завантажити сертифікат</v>
      </c>
    </row>
    <row r="884" spans="1:4" x14ac:dyDescent="0.3">
      <c r="A884" t="s">
        <v>1769</v>
      </c>
      <c r="B884" t="s">
        <v>5</v>
      </c>
      <c r="C884" t="s">
        <v>1770</v>
      </c>
      <c r="D884" t="str">
        <f>HYPERLINK("https://talan.bank.gov.ua/get-user-certificate/e2LbgNj579OQHPd1O1pZ","Завантажити сертифікат")</f>
        <v>Завантажити сертифікат</v>
      </c>
    </row>
    <row r="885" spans="1:4" x14ac:dyDescent="0.3">
      <c r="A885" t="s">
        <v>1771</v>
      </c>
      <c r="B885" t="s">
        <v>5</v>
      </c>
      <c r="C885" t="s">
        <v>1772</v>
      </c>
      <c r="D885" t="str">
        <f>HYPERLINK("https://talan.bank.gov.ua/get-user-certificate/e2LbggtmVIzecRVgTcRW","Завантажити сертифікат")</f>
        <v>Завантажити сертифікат</v>
      </c>
    </row>
    <row r="886" spans="1:4" x14ac:dyDescent="0.3">
      <c r="A886" t="s">
        <v>1773</v>
      </c>
      <c r="B886" t="s">
        <v>5</v>
      </c>
      <c r="C886" t="s">
        <v>1774</v>
      </c>
      <c r="D886" t="str">
        <f>HYPERLINK("https://talan.bank.gov.ua/get-user-certificate/e2Lbg9LuZ6PqvOtNKiVG","Завантажити сертифікат")</f>
        <v>Завантажити сертифікат</v>
      </c>
    </row>
    <row r="887" spans="1:4" x14ac:dyDescent="0.3">
      <c r="A887" t="s">
        <v>1775</v>
      </c>
      <c r="B887" t="s">
        <v>5</v>
      </c>
      <c r="C887" t="s">
        <v>1776</v>
      </c>
      <c r="D887" t="str">
        <f>HYPERLINK("https://talan.bank.gov.ua/get-user-certificate/e2Lbgw-Eqfo4Avg63Wkb","Завантажити сертифікат")</f>
        <v>Завантажити сертифікат</v>
      </c>
    </row>
    <row r="888" spans="1:4" x14ac:dyDescent="0.3">
      <c r="A888" t="s">
        <v>1777</v>
      </c>
      <c r="B888" t="s">
        <v>5</v>
      </c>
      <c r="C888" t="s">
        <v>1778</v>
      </c>
      <c r="D888" t="str">
        <f>HYPERLINK("https://talan.bank.gov.ua/get-user-certificate/e2LbgqKPv66zYM-wMdIV","Завантажити сертифікат")</f>
        <v>Завантажити сертифікат</v>
      </c>
    </row>
    <row r="889" spans="1:4" x14ac:dyDescent="0.3">
      <c r="A889" t="s">
        <v>1779</v>
      </c>
      <c r="B889" t="s">
        <v>5</v>
      </c>
      <c r="C889" t="s">
        <v>1780</v>
      </c>
      <c r="D889" t="str">
        <f>HYPERLINK("https://talan.bank.gov.ua/get-user-certificate/e2Lbgkj2bYGhXcma0vP4","Завантажити сертифікат")</f>
        <v>Завантажити сертифікат</v>
      </c>
    </row>
    <row r="890" spans="1:4" x14ac:dyDescent="0.3">
      <c r="A890" t="s">
        <v>1781</v>
      </c>
      <c r="B890" t="s">
        <v>5</v>
      </c>
      <c r="C890" t="s">
        <v>1782</v>
      </c>
      <c r="D890" t="str">
        <f>HYPERLINK("https://talan.bank.gov.ua/get-user-certificate/e2LbgAvpOKwM_D2x_sDI","Завантажити сертифікат")</f>
        <v>Завантажити сертифікат</v>
      </c>
    </row>
    <row r="891" spans="1:4" x14ac:dyDescent="0.3">
      <c r="A891" t="s">
        <v>1783</v>
      </c>
      <c r="B891" t="s">
        <v>5</v>
      </c>
      <c r="C891" t="s">
        <v>1784</v>
      </c>
      <c r="D891" t="str">
        <f>HYPERLINK("https://talan.bank.gov.ua/get-user-certificate/e2LbgK4TLsjgcBAo3fq9","Завантажити сертифікат")</f>
        <v>Завантажити сертифікат</v>
      </c>
    </row>
    <row r="892" spans="1:4" x14ac:dyDescent="0.3">
      <c r="A892" t="s">
        <v>1785</v>
      </c>
      <c r="B892" t="s">
        <v>5</v>
      </c>
      <c r="C892" t="s">
        <v>1786</v>
      </c>
      <c r="D892" t="str">
        <f>HYPERLINK("https://talan.bank.gov.ua/get-user-certificate/e2LbgLBmRmV4FeNzSrxh","Завантажити сертифікат")</f>
        <v>Завантажити сертифікат</v>
      </c>
    </row>
    <row r="893" spans="1:4" x14ac:dyDescent="0.3">
      <c r="A893" t="s">
        <v>1787</v>
      </c>
      <c r="B893" t="s">
        <v>5</v>
      </c>
      <c r="C893" t="s">
        <v>1788</v>
      </c>
      <c r="D893" t="str">
        <f>HYPERLINK("https://talan.bank.gov.ua/get-user-certificate/e2LbgeERAHxgk6O7_e0c","Завантажити сертифікат")</f>
        <v>Завантажити сертифікат</v>
      </c>
    </row>
    <row r="894" spans="1:4" x14ac:dyDescent="0.3">
      <c r="A894" t="s">
        <v>1789</v>
      </c>
      <c r="B894" t="s">
        <v>5</v>
      </c>
      <c r="C894" t="s">
        <v>1790</v>
      </c>
      <c r="D894" t="str">
        <f>HYPERLINK("https://talan.bank.gov.ua/get-user-certificate/e2LbgrZyaRtKLgsQCecI","Завантажити сертифікат")</f>
        <v>Завантажити сертифікат</v>
      </c>
    </row>
    <row r="895" spans="1:4" x14ac:dyDescent="0.3">
      <c r="A895" t="s">
        <v>1791</v>
      </c>
      <c r="B895" t="s">
        <v>5</v>
      </c>
      <c r="C895" t="s">
        <v>1792</v>
      </c>
      <c r="D895" t="str">
        <f>HYPERLINK("https://talan.bank.gov.ua/get-user-certificate/e2LbgUQOatpDHybit7Iw","Завантажити сертифікат")</f>
        <v>Завантажити сертифікат</v>
      </c>
    </row>
    <row r="896" spans="1:4" x14ac:dyDescent="0.3">
      <c r="A896" t="s">
        <v>1793</v>
      </c>
      <c r="B896" t="s">
        <v>5</v>
      </c>
      <c r="C896" t="s">
        <v>1794</v>
      </c>
      <c r="D896" t="str">
        <f>HYPERLINK("https://talan.bank.gov.ua/get-user-certificate/e2LbgEDNWCNvNxPlaeA3","Завантажити сертифікат")</f>
        <v>Завантажити сертифікат</v>
      </c>
    </row>
    <row r="897" spans="1:4" x14ac:dyDescent="0.3">
      <c r="A897" t="s">
        <v>1795</v>
      </c>
      <c r="B897" t="s">
        <v>5</v>
      </c>
      <c r="C897" t="s">
        <v>1796</v>
      </c>
      <c r="D897" t="str">
        <f>HYPERLINK("https://talan.bank.gov.ua/get-user-certificate/e2LbgY9c9xqVNAcbrKsd","Завантажити сертифікат")</f>
        <v>Завантажити сертифікат</v>
      </c>
    </row>
    <row r="898" spans="1:4" x14ac:dyDescent="0.3">
      <c r="A898" t="s">
        <v>1797</v>
      </c>
      <c r="B898" t="s">
        <v>5</v>
      </c>
      <c r="C898" t="s">
        <v>1798</v>
      </c>
      <c r="D898" t="str">
        <f>HYPERLINK("https://talan.bank.gov.ua/get-user-certificate/e2Lbg6c7fCCBJT_xNKsR","Завантажити сертифікат")</f>
        <v>Завантажити сертифікат</v>
      </c>
    </row>
    <row r="899" spans="1:4" x14ac:dyDescent="0.3">
      <c r="A899" t="s">
        <v>1799</v>
      </c>
      <c r="B899" t="s">
        <v>5</v>
      </c>
      <c r="C899" t="s">
        <v>1800</v>
      </c>
      <c r="D899" t="str">
        <f>HYPERLINK("https://talan.bank.gov.ua/get-user-certificate/e2LbgXUOEC_INaYnI_Ay","Завантажити сертифікат")</f>
        <v>Завантажити сертифікат</v>
      </c>
    </row>
    <row r="900" spans="1:4" x14ac:dyDescent="0.3">
      <c r="A900" t="s">
        <v>1801</v>
      </c>
      <c r="B900" t="s">
        <v>5</v>
      </c>
      <c r="C900" t="s">
        <v>1802</v>
      </c>
      <c r="D900" t="str">
        <f>HYPERLINK("https://talan.bank.gov.ua/get-user-certificate/e2LbgONZqvsJ88DmN6f_","Завантажити сертифікат")</f>
        <v>Завантажити сертифікат</v>
      </c>
    </row>
    <row r="901" spans="1:4" x14ac:dyDescent="0.3">
      <c r="A901" t="s">
        <v>1803</v>
      </c>
      <c r="B901" t="s">
        <v>5</v>
      </c>
      <c r="C901" t="s">
        <v>1804</v>
      </c>
      <c r="D901" t="str">
        <f>HYPERLINK("https://talan.bank.gov.ua/get-user-certificate/e2LbgAx2X5THgIoCqQFy","Завантажити сертифікат")</f>
        <v>Завантажити сертифікат</v>
      </c>
    </row>
    <row r="902" spans="1:4" x14ac:dyDescent="0.3">
      <c r="A902" t="s">
        <v>1805</v>
      </c>
      <c r="B902" t="s">
        <v>5</v>
      </c>
      <c r="C902" t="s">
        <v>1806</v>
      </c>
      <c r="D902" t="str">
        <f>HYPERLINK("https://talan.bank.gov.ua/get-user-certificate/e2LbggYQc8E59JNlR1n1","Завантажити сертифікат")</f>
        <v>Завантажити сертифікат</v>
      </c>
    </row>
    <row r="903" spans="1:4" x14ac:dyDescent="0.3">
      <c r="A903" t="s">
        <v>1807</v>
      </c>
      <c r="B903" t="s">
        <v>5</v>
      </c>
      <c r="C903" t="s">
        <v>1808</v>
      </c>
      <c r="D903" t="str">
        <f>HYPERLINK("https://talan.bank.gov.ua/get-user-certificate/e2LbgOfBtekIBeJ1mafd","Завантажити сертифікат")</f>
        <v>Завантажити сертифікат</v>
      </c>
    </row>
    <row r="904" spans="1:4" x14ac:dyDescent="0.3">
      <c r="A904" t="s">
        <v>1809</v>
      </c>
      <c r="B904" t="s">
        <v>5</v>
      </c>
      <c r="C904" t="s">
        <v>1810</v>
      </c>
      <c r="D904" t="str">
        <f>HYPERLINK("https://talan.bank.gov.ua/get-user-certificate/e2LbgRhNEAKQUtTNe7AO","Завантажити сертифікат")</f>
        <v>Завантажити сертифікат</v>
      </c>
    </row>
    <row r="905" spans="1:4" x14ac:dyDescent="0.3">
      <c r="A905" t="s">
        <v>1811</v>
      </c>
      <c r="B905" t="s">
        <v>5</v>
      </c>
      <c r="C905" t="s">
        <v>1812</v>
      </c>
      <c r="D905" t="str">
        <f>HYPERLINK("https://talan.bank.gov.ua/get-user-certificate/e2LbgRA7j-LA-evNFUe6","Завантажити сертифікат")</f>
        <v>Завантажити сертифікат</v>
      </c>
    </row>
    <row r="906" spans="1:4" x14ac:dyDescent="0.3">
      <c r="A906" t="s">
        <v>1813</v>
      </c>
      <c r="B906" t="s">
        <v>5</v>
      </c>
      <c r="C906" t="s">
        <v>1814</v>
      </c>
      <c r="D906" t="str">
        <f>HYPERLINK("https://talan.bank.gov.ua/get-user-certificate/e2LbggNzS9bAwwfv5jGX","Завантажити сертифікат")</f>
        <v>Завантажити сертифікат</v>
      </c>
    </row>
    <row r="907" spans="1:4" x14ac:dyDescent="0.3">
      <c r="A907" t="s">
        <v>1815</v>
      </c>
      <c r="B907" t="s">
        <v>5</v>
      </c>
      <c r="C907" t="s">
        <v>1816</v>
      </c>
      <c r="D907" t="str">
        <f>HYPERLINK("https://talan.bank.gov.ua/get-user-certificate/e2LbglKnLYmC4uDmnY7w","Завантажити сертифікат")</f>
        <v>Завантажити сертифікат</v>
      </c>
    </row>
    <row r="908" spans="1:4" x14ac:dyDescent="0.3">
      <c r="A908" t="s">
        <v>1817</v>
      </c>
      <c r="B908" t="s">
        <v>5</v>
      </c>
      <c r="C908" t="s">
        <v>1818</v>
      </c>
      <c r="D908" t="str">
        <f>HYPERLINK("https://talan.bank.gov.ua/get-user-certificate/e2Lbg3KyrKcbjSFHHP9v","Завантажити сертифікат")</f>
        <v>Завантажити сертифікат</v>
      </c>
    </row>
    <row r="909" spans="1:4" x14ac:dyDescent="0.3">
      <c r="A909" t="s">
        <v>1819</v>
      </c>
      <c r="B909" t="s">
        <v>5</v>
      </c>
      <c r="C909" t="s">
        <v>1820</v>
      </c>
      <c r="D909" t="str">
        <f>HYPERLINK("https://talan.bank.gov.ua/get-user-certificate/e2LbgfArorfGL6KumkkV","Завантажити сертифікат")</f>
        <v>Завантажити сертифікат</v>
      </c>
    </row>
    <row r="910" spans="1:4" x14ac:dyDescent="0.3">
      <c r="A910" t="s">
        <v>1821</v>
      </c>
      <c r="B910" t="s">
        <v>5</v>
      </c>
      <c r="C910" t="s">
        <v>1822</v>
      </c>
      <c r="D910" t="str">
        <f>HYPERLINK("https://talan.bank.gov.ua/get-user-certificate/e2Lbg-WEmXI1XtzggSSd","Завантажити сертифікат")</f>
        <v>Завантажити сертифікат</v>
      </c>
    </row>
    <row r="911" spans="1:4" x14ac:dyDescent="0.3">
      <c r="A911" t="s">
        <v>1823</v>
      </c>
      <c r="B911" t="s">
        <v>5</v>
      </c>
      <c r="C911" t="s">
        <v>1824</v>
      </c>
      <c r="D911" t="str">
        <f>HYPERLINK("https://talan.bank.gov.ua/get-user-certificate/e2Lbg42KM30kOIDtuVqx","Завантажити сертифікат")</f>
        <v>Завантажити сертифікат</v>
      </c>
    </row>
    <row r="912" spans="1:4" x14ac:dyDescent="0.3">
      <c r="A912" t="s">
        <v>1825</v>
      </c>
      <c r="B912" t="s">
        <v>5</v>
      </c>
      <c r="C912" t="s">
        <v>1826</v>
      </c>
      <c r="D912" t="str">
        <f>HYPERLINK("https://talan.bank.gov.ua/get-user-certificate/e2Lbgq6AE327LAC6dyoL","Завантажити сертифікат")</f>
        <v>Завантажити сертифікат</v>
      </c>
    </row>
    <row r="913" spans="1:4" x14ac:dyDescent="0.3">
      <c r="A913" t="s">
        <v>1827</v>
      </c>
      <c r="B913" t="s">
        <v>5</v>
      </c>
      <c r="C913" t="s">
        <v>1828</v>
      </c>
      <c r="D913" t="str">
        <f>HYPERLINK("https://talan.bank.gov.ua/get-user-certificate/e2LbgGJfanWX7bnkK7Ws","Завантажити сертифікат")</f>
        <v>Завантажити сертифікат</v>
      </c>
    </row>
    <row r="914" spans="1:4" x14ac:dyDescent="0.3">
      <c r="A914" t="s">
        <v>1829</v>
      </c>
      <c r="B914" t="s">
        <v>5</v>
      </c>
      <c r="C914" t="s">
        <v>1830</v>
      </c>
      <c r="D914" t="str">
        <f>HYPERLINK("https://talan.bank.gov.ua/get-user-certificate/e2LbgeR7LEq-sadxjCYH","Завантажити сертифікат")</f>
        <v>Завантажити сертифікат</v>
      </c>
    </row>
    <row r="915" spans="1:4" x14ac:dyDescent="0.3">
      <c r="A915" t="s">
        <v>1831</v>
      </c>
      <c r="B915" t="s">
        <v>5</v>
      </c>
      <c r="C915" t="s">
        <v>1832</v>
      </c>
      <c r="D915" t="str">
        <f>HYPERLINK("https://talan.bank.gov.ua/get-user-certificate/e2LbgDPD2G9obmq0-14B","Завантажити сертифікат")</f>
        <v>Завантажити сертифікат</v>
      </c>
    </row>
    <row r="916" spans="1:4" x14ac:dyDescent="0.3">
      <c r="A916" t="s">
        <v>1833</v>
      </c>
      <c r="B916" t="s">
        <v>5</v>
      </c>
      <c r="C916" t="s">
        <v>1834</v>
      </c>
      <c r="D916" t="str">
        <f>HYPERLINK("https://talan.bank.gov.ua/get-user-certificate/e2Lbg5jVaaoNrOsxrCXh","Завантажити сертифікат")</f>
        <v>Завантажити сертифікат</v>
      </c>
    </row>
    <row r="917" spans="1:4" x14ac:dyDescent="0.3">
      <c r="A917" t="s">
        <v>1835</v>
      </c>
      <c r="B917" t="s">
        <v>5</v>
      </c>
      <c r="C917" t="s">
        <v>1836</v>
      </c>
      <c r="D917" t="str">
        <f>HYPERLINK("https://talan.bank.gov.ua/get-user-certificate/e2LbgniXAykoUrQqZqsq","Завантажити сертифікат")</f>
        <v>Завантажити сертифікат</v>
      </c>
    </row>
    <row r="918" spans="1:4" x14ac:dyDescent="0.3">
      <c r="A918" t="s">
        <v>1837</v>
      </c>
      <c r="B918" t="s">
        <v>5</v>
      </c>
      <c r="C918" t="s">
        <v>1838</v>
      </c>
      <c r="D918" t="str">
        <f>HYPERLINK("https://talan.bank.gov.ua/get-user-certificate/e2Lbg1FofSYaA8SbFYZe","Завантажити сертифікат")</f>
        <v>Завантажити сертифікат</v>
      </c>
    </row>
    <row r="919" spans="1:4" x14ac:dyDescent="0.3">
      <c r="A919" t="s">
        <v>1839</v>
      </c>
      <c r="B919" t="s">
        <v>5</v>
      </c>
      <c r="C919" t="s">
        <v>1840</v>
      </c>
      <c r="D919" t="str">
        <f>HYPERLINK("https://talan.bank.gov.ua/get-user-certificate/e2Lbgbnc3sEKUDHCasBw","Завантажити сертифікат")</f>
        <v>Завантажити сертифікат</v>
      </c>
    </row>
    <row r="920" spans="1:4" x14ac:dyDescent="0.3">
      <c r="A920" t="s">
        <v>1841</v>
      </c>
      <c r="B920" t="s">
        <v>5</v>
      </c>
      <c r="C920" t="s">
        <v>1842</v>
      </c>
      <c r="D920" t="str">
        <f>HYPERLINK("https://talan.bank.gov.ua/get-user-certificate/e2LbgF_1Iuxi8Qirsy8T","Завантажити сертифікат")</f>
        <v>Завантажити сертифікат</v>
      </c>
    </row>
    <row r="921" spans="1:4" x14ac:dyDescent="0.3">
      <c r="A921" t="s">
        <v>1843</v>
      </c>
      <c r="B921" t="s">
        <v>5</v>
      </c>
      <c r="C921" t="s">
        <v>1844</v>
      </c>
      <c r="D921" t="str">
        <f>HYPERLINK("https://talan.bank.gov.ua/get-user-certificate/e2LbgZh9EY2TCET4ygrY","Завантажити сертифікат")</f>
        <v>Завантажити сертифікат</v>
      </c>
    </row>
    <row r="922" spans="1:4" x14ac:dyDescent="0.3">
      <c r="A922" t="s">
        <v>1845</v>
      </c>
      <c r="B922" t="s">
        <v>5</v>
      </c>
      <c r="C922" t="s">
        <v>1846</v>
      </c>
      <c r="D922" t="str">
        <f>HYPERLINK("https://talan.bank.gov.ua/get-user-certificate/e2LbgJRC77Sv2GjePBIs","Завантажити сертифікат")</f>
        <v>Завантажити сертифікат</v>
      </c>
    </row>
    <row r="923" spans="1:4" x14ac:dyDescent="0.3">
      <c r="A923" t="s">
        <v>1847</v>
      </c>
      <c r="B923" t="s">
        <v>5</v>
      </c>
      <c r="C923" t="s">
        <v>1848</v>
      </c>
      <c r="D923" t="str">
        <f>HYPERLINK("https://talan.bank.gov.ua/get-user-certificate/e2LbgjAc0YTWK2gQ8lq6","Завантажити сертифікат")</f>
        <v>Завантажити сертифікат</v>
      </c>
    </row>
    <row r="924" spans="1:4" x14ac:dyDescent="0.3">
      <c r="A924" t="s">
        <v>1849</v>
      </c>
      <c r="B924" t="s">
        <v>5</v>
      </c>
      <c r="C924" t="s">
        <v>1850</v>
      </c>
      <c r="D924" t="str">
        <f>HYPERLINK("https://talan.bank.gov.ua/get-user-certificate/e2LbgPhiqFrNNwoImS4e","Завантажити сертифікат")</f>
        <v>Завантажити сертифікат</v>
      </c>
    </row>
    <row r="925" spans="1:4" x14ac:dyDescent="0.3">
      <c r="A925" t="s">
        <v>1851</v>
      </c>
      <c r="B925" t="s">
        <v>5</v>
      </c>
      <c r="C925" t="s">
        <v>1852</v>
      </c>
      <c r="D925" t="str">
        <f>HYPERLINK("https://talan.bank.gov.ua/get-user-certificate/e2Lbg8DNTtwSg5IfTRFe","Завантажити сертифікат")</f>
        <v>Завантажити сертифікат</v>
      </c>
    </row>
    <row r="926" spans="1:4" x14ac:dyDescent="0.3">
      <c r="A926" t="s">
        <v>1853</v>
      </c>
      <c r="B926" t="s">
        <v>5</v>
      </c>
      <c r="C926" t="s">
        <v>1854</v>
      </c>
      <c r="D926" t="str">
        <f>HYPERLINK("https://talan.bank.gov.ua/get-user-certificate/e2LbgnXvPiE-CNFowEXx","Завантажити сертифікат")</f>
        <v>Завантажити сертифікат</v>
      </c>
    </row>
    <row r="927" spans="1:4" x14ac:dyDescent="0.3">
      <c r="A927" t="s">
        <v>1855</v>
      </c>
      <c r="B927" t="s">
        <v>5</v>
      </c>
      <c r="C927" t="s">
        <v>1856</v>
      </c>
      <c r="D927" t="str">
        <f>HYPERLINK("https://talan.bank.gov.ua/get-user-certificate/e2LbgwAadszYuHalo1f6","Завантажити сертифікат")</f>
        <v>Завантажити сертифікат</v>
      </c>
    </row>
    <row r="928" spans="1:4" x14ac:dyDescent="0.3">
      <c r="A928" t="s">
        <v>1857</v>
      </c>
      <c r="B928" t="s">
        <v>5</v>
      </c>
      <c r="C928" t="s">
        <v>1858</v>
      </c>
      <c r="D928" t="str">
        <f>HYPERLINK("https://talan.bank.gov.ua/get-user-certificate/e2LbgsgPd9lI8iUKVW47","Завантажити сертифікат")</f>
        <v>Завантажити сертифікат</v>
      </c>
    </row>
    <row r="929" spans="1:4" x14ac:dyDescent="0.3">
      <c r="A929" t="s">
        <v>1859</v>
      </c>
      <c r="B929" t="s">
        <v>5</v>
      </c>
      <c r="C929" t="s">
        <v>1860</v>
      </c>
      <c r="D929" t="str">
        <f>HYPERLINK("https://talan.bank.gov.ua/get-user-certificate/e2LbgtTqDFK3jQ7zTteL","Завантажити сертифікат")</f>
        <v>Завантажити сертифікат</v>
      </c>
    </row>
    <row r="930" spans="1:4" x14ac:dyDescent="0.3">
      <c r="A930" t="s">
        <v>1861</v>
      </c>
      <c r="B930" t="s">
        <v>5</v>
      </c>
      <c r="C930" t="s">
        <v>1862</v>
      </c>
      <c r="D930" t="str">
        <f>HYPERLINK("https://talan.bank.gov.ua/get-user-certificate/e2LbgPC4XcqXBf7mZPPQ","Завантажити сертифікат")</f>
        <v>Завантажити сертифікат</v>
      </c>
    </row>
    <row r="931" spans="1:4" x14ac:dyDescent="0.3">
      <c r="A931" t="s">
        <v>1863</v>
      </c>
      <c r="B931" t="s">
        <v>5</v>
      </c>
      <c r="C931" t="s">
        <v>1864</v>
      </c>
      <c r="D931" t="str">
        <f>HYPERLINK("https://talan.bank.gov.ua/get-user-certificate/e2LbgCS2xYeJPzmZBKW6","Завантажити сертифікат")</f>
        <v>Завантажити сертифікат</v>
      </c>
    </row>
    <row r="932" spans="1:4" x14ac:dyDescent="0.3">
      <c r="A932" t="s">
        <v>1865</v>
      </c>
      <c r="B932" t="s">
        <v>5</v>
      </c>
      <c r="C932" t="s">
        <v>1866</v>
      </c>
      <c r="D932" t="str">
        <f>HYPERLINK("https://talan.bank.gov.ua/get-user-certificate/e2LbgsBMxzs5C8Chn4A4","Завантажити сертифікат")</f>
        <v>Завантажити сертифікат</v>
      </c>
    </row>
    <row r="933" spans="1:4" x14ac:dyDescent="0.3">
      <c r="A933" t="s">
        <v>1867</v>
      </c>
      <c r="B933" t="s">
        <v>5</v>
      </c>
      <c r="C933" t="s">
        <v>1868</v>
      </c>
      <c r="D933" t="str">
        <f>HYPERLINK("https://talan.bank.gov.ua/get-user-certificate/e2LbgoP32SmP_Mm2BIzk","Завантажити сертифікат")</f>
        <v>Завантажити сертифікат</v>
      </c>
    </row>
    <row r="934" spans="1:4" x14ac:dyDescent="0.3">
      <c r="A934" t="s">
        <v>1869</v>
      </c>
      <c r="B934" t="s">
        <v>5</v>
      </c>
      <c r="C934" t="s">
        <v>1870</v>
      </c>
      <c r="D934" t="str">
        <f>HYPERLINK("https://talan.bank.gov.ua/get-user-certificate/e2Lbgdc2CNm7WFowPdR-","Завантажити сертифікат")</f>
        <v>Завантажити сертифікат</v>
      </c>
    </row>
    <row r="935" spans="1:4" x14ac:dyDescent="0.3">
      <c r="A935" t="s">
        <v>1871</v>
      </c>
      <c r="B935" t="s">
        <v>5</v>
      </c>
      <c r="C935" t="s">
        <v>1872</v>
      </c>
      <c r="D935" t="str">
        <f>HYPERLINK("https://talan.bank.gov.ua/get-user-certificate/e2LbgmqYiUT8EX-Xzpon","Завантажити сертифікат")</f>
        <v>Завантажити сертифікат</v>
      </c>
    </row>
    <row r="936" spans="1:4" x14ac:dyDescent="0.3">
      <c r="A936" t="s">
        <v>1873</v>
      </c>
      <c r="B936" t="s">
        <v>5</v>
      </c>
      <c r="C936" t="s">
        <v>1874</v>
      </c>
      <c r="D936" t="str">
        <f>HYPERLINK("https://talan.bank.gov.ua/get-user-certificate/e2LbgzF528h04ehKKJnA","Завантажити сертифікат")</f>
        <v>Завантажити сертифікат</v>
      </c>
    </row>
    <row r="937" spans="1:4" x14ac:dyDescent="0.3">
      <c r="A937" t="s">
        <v>1875</v>
      </c>
      <c r="B937" t="s">
        <v>5</v>
      </c>
      <c r="C937" t="s">
        <v>1876</v>
      </c>
      <c r="D937" t="str">
        <f>HYPERLINK("https://talan.bank.gov.ua/get-user-certificate/e2Lbg9bCrRwpeJNI0HtY","Завантажити сертифікат")</f>
        <v>Завантажити сертифікат</v>
      </c>
    </row>
    <row r="938" spans="1:4" x14ac:dyDescent="0.3">
      <c r="A938" t="s">
        <v>1877</v>
      </c>
      <c r="B938" t="s">
        <v>5</v>
      </c>
      <c r="C938" t="s">
        <v>1878</v>
      </c>
      <c r="D938" t="str">
        <f>HYPERLINK("https://talan.bank.gov.ua/get-user-certificate/e2LbghlusCbfNyoIufPk","Завантажити сертифікат")</f>
        <v>Завантажити сертифікат</v>
      </c>
    </row>
    <row r="939" spans="1:4" x14ac:dyDescent="0.3">
      <c r="A939" t="s">
        <v>1879</v>
      </c>
      <c r="B939" t="s">
        <v>5</v>
      </c>
      <c r="C939" t="s">
        <v>1880</v>
      </c>
      <c r="D939" t="str">
        <f>HYPERLINK("https://talan.bank.gov.ua/get-user-certificate/e2LbgWua5IWvXL1AAd6U","Завантажити сертифікат")</f>
        <v>Завантажити сертифікат</v>
      </c>
    </row>
    <row r="940" spans="1:4" x14ac:dyDescent="0.3">
      <c r="A940" t="s">
        <v>1881</v>
      </c>
      <c r="B940" t="s">
        <v>5</v>
      </c>
      <c r="C940" t="s">
        <v>1882</v>
      </c>
      <c r="D940" t="str">
        <f>HYPERLINK("https://talan.bank.gov.ua/get-user-certificate/e2Lbg7ETVlDo6uAd9lEG","Завантажити сертифікат")</f>
        <v>Завантажити сертифікат</v>
      </c>
    </row>
    <row r="941" spans="1:4" x14ac:dyDescent="0.3">
      <c r="A941" t="s">
        <v>1883</v>
      </c>
      <c r="B941" t="s">
        <v>5</v>
      </c>
      <c r="C941" t="s">
        <v>1884</v>
      </c>
      <c r="D941" t="str">
        <f>HYPERLINK("https://talan.bank.gov.ua/get-user-certificate/e2LbgPHJ3c0WzkxNqJqN","Завантажити сертифікат")</f>
        <v>Завантажити сертифікат</v>
      </c>
    </row>
    <row r="942" spans="1:4" x14ac:dyDescent="0.3">
      <c r="A942" t="s">
        <v>1885</v>
      </c>
      <c r="B942" t="s">
        <v>5</v>
      </c>
      <c r="C942" t="s">
        <v>1886</v>
      </c>
      <c r="D942" t="str">
        <f>HYPERLINK("https://talan.bank.gov.ua/get-user-certificate/e2LbgABEC_R8dAsTfGL9","Завантажити сертифікат")</f>
        <v>Завантажити сертифікат</v>
      </c>
    </row>
    <row r="943" spans="1:4" x14ac:dyDescent="0.3">
      <c r="A943" t="s">
        <v>1887</v>
      </c>
      <c r="B943" t="s">
        <v>5</v>
      </c>
      <c r="C943" t="s">
        <v>1888</v>
      </c>
      <c r="D943" t="str">
        <f>HYPERLINK("https://talan.bank.gov.ua/get-user-certificate/e2LbgFEN_HkZHFcmUvn2","Завантажити сертифікат")</f>
        <v>Завантажити сертифікат</v>
      </c>
    </row>
    <row r="944" spans="1:4" x14ac:dyDescent="0.3">
      <c r="A944" t="s">
        <v>1889</v>
      </c>
      <c r="B944" t="s">
        <v>5</v>
      </c>
      <c r="C944" t="s">
        <v>1890</v>
      </c>
      <c r="D944" t="str">
        <f>HYPERLINK("https://talan.bank.gov.ua/get-user-certificate/e2LbgCSfVTUTDjuoGOvy","Завантажити сертифікат")</f>
        <v>Завантажити сертифікат</v>
      </c>
    </row>
    <row r="945" spans="1:4" x14ac:dyDescent="0.3">
      <c r="A945" t="s">
        <v>1891</v>
      </c>
      <c r="B945" t="s">
        <v>5</v>
      </c>
      <c r="C945" t="s">
        <v>1892</v>
      </c>
      <c r="D945" t="str">
        <f>HYPERLINK("https://talan.bank.gov.ua/get-user-certificate/e2LbgEOWJNrSGN3U1Ynm","Завантажити сертифікат")</f>
        <v>Завантажити сертифікат</v>
      </c>
    </row>
    <row r="946" spans="1:4" x14ac:dyDescent="0.3">
      <c r="A946" t="s">
        <v>1893</v>
      </c>
      <c r="B946" t="s">
        <v>5</v>
      </c>
      <c r="C946" t="s">
        <v>1894</v>
      </c>
      <c r="D946" t="str">
        <f>HYPERLINK("https://talan.bank.gov.ua/get-user-certificate/e2Lbg2m37HD_-5wEQrQQ","Завантажити сертифікат")</f>
        <v>Завантажити сертифікат</v>
      </c>
    </row>
    <row r="947" spans="1:4" x14ac:dyDescent="0.3">
      <c r="A947" t="s">
        <v>1895</v>
      </c>
      <c r="B947" t="s">
        <v>5</v>
      </c>
      <c r="C947" t="s">
        <v>1896</v>
      </c>
      <c r="D947" t="str">
        <f>HYPERLINK("https://talan.bank.gov.ua/get-user-certificate/e2LbgJR3_Oz70uMHsR7j","Завантажити сертифікат")</f>
        <v>Завантажити сертифікат</v>
      </c>
    </row>
    <row r="948" spans="1:4" x14ac:dyDescent="0.3">
      <c r="A948" t="s">
        <v>1897</v>
      </c>
      <c r="B948" t="s">
        <v>5</v>
      </c>
      <c r="C948" t="s">
        <v>1898</v>
      </c>
      <c r="D948" t="str">
        <f>HYPERLINK("https://talan.bank.gov.ua/get-user-certificate/e2Lbg3gTQJIqQrKTI_HR","Завантажити сертифікат")</f>
        <v>Завантажити сертифікат</v>
      </c>
    </row>
    <row r="949" spans="1:4" x14ac:dyDescent="0.3">
      <c r="A949" t="s">
        <v>1899</v>
      </c>
      <c r="B949" t="s">
        <v>5</v>
      </c>
      <c r="C949" t="s">
        <v>1900</v>
      </c>
      <c r="D949" t="str">
        <f>HYPERLINK("https://talan.bank.gov.ua/get-user-certificate/e2LbgrHuyWVgy-5Tm7Zj","Завантажити сертифікат")</f>
        <v>Завантажити сертифікат</v>
      </c>
    </row>
    <row r="950" spans="1:4" x14ac:dyDescent="0.3">
      <c r="A950" t="s">
        <v>1901</v>
      </c>
      <c r="B950" t="s">
        <v>5</v>
      </c>
      <c r="C950" t="s">
        <v>1902</v>
      </c>
      <c r="D950" t="str">
        <f>HYPERLINK("https://talan.bank.gov.ua/get-user-certificate/e2LbgGJHT-uVDQAh2Hul","Завантажити сертифікат")</f>
        <v>Завантажити сертифікат</v>
      </c>
    </row>
    <row r="951" spans="1:4" x14ac:dyDescent="0.3">
      <c r="A951" t="s">
        <v>1903</v>
      </c>
      <c r="B951" t="s">
        <v>5</v>
      </c>
      <c r="C951" t="s">
        <v>1904</v>
      </c>
      <c r="D951" t="str">
        <f>HYPERLINK("https://talan.bank.gov.ua/get-user-certificate/e2LbgRESMtNZBtGlqEJK","Завантажити сертифікат")</f>
        <v>Завантажити сертифікат</v>
      </c>
    </row>
    <row r="952" spans="1:4" x14ac:dyDescent="0.3">
      <c r="A952" t="s">
        <v>1905</v>
      </c>
      <c r="B952" t="s">
        <v>5</v>
      </c>
      <c r="C952" t="s">
        <v>1906</v>
      </c>
      <c r="D952" t="str">
        <f>HYPERLINK("https://talan.bank.gov.ua/get-user-certificate/e2Lbgk_RPj4VaUgYXqtL","Завантажити сертифікат")</f>
        <v>Завантажити сертифікат</v>
      </c>
    </row>
    <row r="953" spans="1:4" x14ac:dyDescent="0.3">
      <c r="A953" t="s">
        <v>1907</v>
      </c>
      <c r="B953" t="s">
        <v>5</v>
      </c>
      <c r="C953" t="s">
        <v>1908</v>
      </c>
      <c r="D953" t="str">
        <f>HYPERLINK("https://talan.bank.gov.ua/get-user-certificate/e2LbginHkJ2Zjjcs1E-j","Завантажити сертифікат")</f>
        <v>Завантажити сертифікат</v>
      </c>
    </row>
    <row r="954" spans="1:4" x14ac:dyDescent="0.3">
      <c r="A954" t="s">
        <v>1909</v>
      </c>
      <c r="B954" t="s">
        <v>5</v>
      </c>
      <c r="C954" t="s">
        <v>1910</v>
      </c>
      <c r="D954" t="str">
        <f>HYPERLINK("https://talan.bank.gov.ua/get-user-certificate/e2Lbg-8BwMRkhKQUGi2F","Завантажити сертифікат")</f>
        <v>Завантажити сертифікат</v>
      </c>
    </row>
    <row r="955" spans="1:4" x14ac:dyDescent="0.3">
      <c r="A955" t="s">
        <v>1911</v>
      </c>
      <c r="B955" t="s">
        <v>5</v>
      </c>
      <c r="C955" t="s">
        <v>1912</v>
      </c>
      <c r="D955" t="str">
        <f>HYPERLINK("https://talan.bank.gov.ua/get-user-certificate/e2LbgvOzafRw3Rr45Pup","Завантажити сертифікат")</f>
        <v>Завантажити сертифікат</v>
      </c>
    </row>
    <row r="956" spans="1:4" x14ac:dyDescent="0.3">
      <c r="A956" t="s">
        <v>1913</v>
      </c>
      <c r="B956" t="s">
        <v>5</v>
      </c>
      <c r="C956" t="s">
        <v>1914</v>
      </c>
      <c r="D956" t="str">
        <f>HYPERLINK("https://talan.bank.gov.ua/get-user-certificate/e2LbgWCgl92M_r3kRcxb","Завантажити сертифікат")</f>
        <v>Завантажити сертифікат</v>
      </c>
    </row>
    <row r="957" spans="1:4" x14ac:dyDescent="0.3">
      <c r="A957" t="s">
        <v>1915</v>
      </c>
      <c r="B957" t="s">
        <v>5</v>
      </c>
      <c r="C957" t="s">
        <v>1916</v>
      </c>
      <c r="D957" t="str">
        <f>HYPERLINK("https://talan.bank.gov.ua/get-user-certificate/e2Lbgggqmn218mjrJA4n","Завантажити сертифікат")</f>
        <v>Завантажити сертифікат</v>
      </c>
    </row>
    <row r="958" spans="1:4" x14ac:dyDescent="0.3">
      <c r="A958" t="s">
        <v>1917</v>
      </c>
      <c r="B958" t="s">
        <v>5</v>
      </c>
      <c r="C958" t="s">
        <v>1918</v>
      </c>
      <c r="D958" t="str">
        <f>HYPERLINK("https://talan.bank.gov.ua/get-user-certificate/e2LbgqPEW9A0eTGWVqXO","Завантажити сертифікат")</f>
        <v>Завантажити сертифікат</v>
      </c>
    </row>
    <row r="959" spans="1:4" x14ac:dyDescent="0.3">
      <c r="A959" t="s">
        <v>1919</v>
      </c>
      <c r="B959" t="s">
        <v>5</v>
      </c>
      <c r="C959" t="s">
        <v>1920</v>
      </c>
      <c r="D959" t="str">
        <f>HYPERLINK("https://talan.bank.gov.ua/get-user-certificate/e2LbguB8tJt71JKgtBA6","Завантажити сертифікат")</f>
        <v>Завантажити сертифікат</v>
      </c>
    </row>
    <row r="960" spans="1:4" x14ac:dyDescent="0.3">
      <c r="A960" t="s">
        <v>1921</v>
      </c>
      <c r="B960" t="s">
        <v>5</v>
      </c>
      <c r="C960" t="s">
        <v>1922</v>
      </c>
      <c r="D960" t="str">
        <f>HYPERLINK("https://talan.bank.gov.ua/get-user-certificate/e2LbgokaP8kLFrC88i_c","Завантажити сертифікат")</f>
        <v>Завантажити сертифікат</v>
      </c>
    </row>
    <row r="961" spans="1:4" x14ac:dyDescent="0.3">
      <c r="A961" t="s">
        <v>1923</v>
      </c>
      <c r="B961" t="s">
        <v>5</v>
      </c>
      <c r="C961" t="s">
        <v>1924</v>
      </c>
      <c r="D961" t="str">
        <f>HYPERLINK("https://talan.bank.gov.ua/get-user-certificate/e2LbgqtNOKMue_xMtJkn","Завантажити сертифікат")</f>
        <v>Завантажити сертифікат</v>
      </c>
    </row>
    <row r="962" spans="1:4" x14ac:dyDescent="0.3">
      <c r="A962" t="s">
        <v>1925</v>
      </c>
      <c r="B962" t="s">
        <v>5</v>
      </c>
      <c r="C962" t="s">
        <v>1926</v>
      </c>
      <c r="D962" t="str">
        <f>HYPERLINK("https://talan.bank.gov.ua/get-user-certificate/e2LbggLcnnpwOk_rsT40","Завантажити сертифікат")</f>
        <v>Завантажити сертифікат</v>
      </c>
    </row>
    <row r="963" spans="1:4" x14ac:dyDescent="0.3">
      <c r="A963" t="s">
        <v>1927</v>
      </c>
      <c r="B963" t="s">
        <v>5</v>
      </c>
      <c r="C963" t="s">
        <v>1928</v>
      </c>
      <c r="D963" t="str">
        <f>HYPERLINK("https://talan.bank.gov.ua/get-user-certificate/e2LbgXNlsQwsV9w57gpY","Завантажити сертифікат")</f>
        <v>Завантажити сертифікат</v>
      </c>
    </row>
    <row r="964" spans="1:4" x14ac:dyDescent="0.3">
      <c r="A964" t="s">
        <v>1929</v>
      </c>
      <c r="B964" t="s">
        <v>5</v>
      </c>
      <c r="C964" t="s">
        <v>1930</v>
      </c>
      <c r="D964" t="str">
        <f>HYPERLINK("https://talan.bank.gov.ua/get-user-certificate/e2Lbg0D4HfCz2qhUypYJ","Завантажити сертифікат")</f>
        <v>Завантажити сертифікат</v>
      </c>
    </row>
    <row r="965" spans="1:4" x14ac:dyDescent="0.3">
      <c r="A965" t="s">
        <v>1931</v>
      </c>
      <c r="B965" t="s">
        <v>5</v>
      </c>
      <c r="C965" t="s">
        <v>1932</v>
      </c>
      <c r="D965" t="str">
        <f>HYPERLINK("https://talan.bank.gov.ua/get-user-certificate/e2Lbg1LT2ITLXLVPoU36","Завантажити сертифікат")</f>
        <v>Завантажити сертифікат</v>
      </c>
    </row>
    <row r="966" spans="1:4" x14ac:dyDescent="0.3">
      <c r="A966" t="s">
        <v>1933</v>
      </c>
      <c r="B966" t="s">
        <v>5</v>
      </c>
      <c r="C966" t="s">
        <v>1934</v>
      </c>
      <c r="D966" t="str">
        <f>HYPERLINK("https://talan.bank.gov.ua/get-user-certificate/e2LbgFNva_BYxXPBsth1","Завантажити сертифікат")</f>
        <v>Завантажити сертифікат</v>
      </c>
    </row>
    <row r="967" spans="1:4" x14ac:dyDescent="0.3">
      <c r="A967" t="s">
        <v>1935</v>
      </c>
      <c r="B967" t="s">
        <v>5</v>
      </c>
      <c r="C967" t="s">
        <v>1936</v>
      </c>
      <c r="D967" t="str">
        <f>HYPERLINK("https://talan.bank.gov.ua/get-user-certificate/e2LbgeNr0JRcLFZVcWv4","Завантажити сертифікат")</f>
        <v>Завантажити сертифікат</v>
      </c>
    </row>
    <row r="968" spans="1:4" x14ac:dyDescent="0.3">
      <c r="A968" t="s">
        <v>1937</v>
      </c>
      <c r="B968" t="s">
        <v>5</v>
      </c>
      <c r="C968" t="s">
        <v>1938</v>
      </c>
      <c r="D968" t="str">
        <f>HYPERLINK("https://talan.bank.gov.ua/get-user-certificate/e2Lbgd6fYmcjEr690iyi","Завантажити сертифікат")</f>
        <v>Завантажити сертифікат</v>
      </c>
    </row>
    <row r="969" spans="1:4" x14ac:dyDescent="0.3">
      <c r="A969" t="s">
        <v>1939</v>
      </c>
      <c r="B969" t="s">
        <v>5</v>
      </c>
      <c r="C969" t="s">
        <v>1940</v>
      </c>
      <c r="D969" t="str">
        <f>HYPERLINK("https://talan.bank.gov.ua/get-user-certificate/e2LbgIMTX5ru1t9y2DSH","Завантажити сертифікат")</f>
        <v>Завантажити сертифікат</v>
      </c>
    </row>
    <row r="970" spans="1:4" x14ac:dyDescent="0.3">
      <c r="A970" t="s">
        <v>1941</v>
      </c>
      <c r="B970" t="s">
        <v>5</v>
      </c>
      <c r="C970" t="s">
        <v>1942</v>
      </c>
      <c r="D970" t="str">
        <f>HYPERLINK("https://talan.bank.gov.ua/get-user-certificate/e2LbgLDe1lsyYW_ZR1y3","Завантажити сертифікат")</f>
        <v>Завантажити сертифікат</v>
      </c>
    </row>
    <row r="971" spans="1:4" x14ac:dyDescent="0.3">
      <c r="A971" t="s">
        <v>1943</v>
      </c>
      <c r="B971" t="s">
        <v>5</v>
      </c>
      <c r="C971" t="s">
        <v>1944</v>
      </c>
      <c r="D971" t="str">
        <f>HYPERLINK("https://talan.bank.gov.ua/get-user-certificate/e2Lbg6NPPd53vHcFwvkg","Завантажити сертифікат")</f>
        <v>Завантажити сертифікат</v>
      </c>
    </row>
    <row r="972" spans="1:4" x14ac:dyDescent="0.3">
      <c r="A972" t="s">
        <v>1945</v>
      </c>
      <c r="B972" t="s">
        <v>5</v>
      </c>
      <c r="C972" t="s">
        <v>1946</v>
      </c>
      <c r="D972" t="str">
        <f>HYPERLINK("https://talan.bank.gov.ua/get-user-certificate/e2LbgUT5OmzgikZmz3a8","Завантажити сертифікат")</f>
        <v>Завантажити сертифікат</v>
      </c>
    </row>
    <row r="973" spans="1:4" x14ac:dyDescent="0.3">
      <c r="A973" t="s">
        <v>1947</v>
      </c>
      <c r="B973" t="s">
        <v>5</v>
      </c>
      <c r="C973" t="s">
        <v>1948</v>
      </c>
      <c r="D973" t="str">
        <f>HYPERLINK("https://talan.bank.gov.ua/get-user-certificate/e2LbgzJaAyGEzshAv4E0","Завантажити сертифікат")</f>
        <v>Завантажити сертифікат</v>
      </c>
    </row>
    <row r="974" spans="1:4" x14ac:dyDescent="0.3">
      <c r="A974" t="s">
        <v>1949</v>
      </c>
      <c r="B974" t="s">
        <v>5</v>
      </c>
      <c r="C974" t="s">
        <v>1950</v>
      </c>
      <c r="D974" t="str">
        <f>HYPERLINK("https://talan.bank.gov.ua/get-user-certificate/e2Lbgzu3XcmdsE5i0GV8","Завантажити сертифікат")</f>
        <v>Завантажити сертифікат</v>
      </c>
    </row>
    <row r="975" spans="1:4" x14ac:dyDescent="0.3">
      <c r="A975" t="s">
        <v>1951</v>
      </c>
      <c r="B975" t="s">
        <v>5</v>
      </c>
      <c r="C975" t="s">
        <v>1952</v>
      </c>
      <c r="D975" t="str">
        <f>HYPERLINK("https://talan.bank.gov.ua/get-user-certificate/e2LbgvJVOHeQbwsRHQrN","Завантажити сертифікат")</f>
        <v>Завантажити сертифікат</v>
      </c>
    </row>
    <row r="976" spans="1:4" x14ac:dyDescent="0.3">
      <c r="A976" t="s">
        <v>1953</v>
      </c>
      <c r="B976" t="s">
        <v>5</v>
      </c>
      <c r="C976" t="s">
        <v>1954</v>
      </c>
      <c r="D976" t="str">
        <f>HYPERLINK("https://talan.bank.gov.ua/get-user-certificate/e2LbgAyHkgtOr3v3TQCz","Завантажити сертифікат")</f>
        <v>Завантажити сертифікат</v>
      </c>
    </row>
    <row r="977" spans="1:4" x14ac:dyDescent="0.3">
      <c r="A977" t="s">
        <v>1955</v>
      </c>
      <c r="B977" t="s">
        <v>5</v>
      </c>
      <c r="C977" t="s">
        <v>1956</v>
      </c>
      <c r="D977" t="str">
        <f>HYPERLINK("https://talan.bank.gov.ua/get-user-certificate/e2LbgPZ6ei41Gs7OotCa","Завантажити сертифікат")</f>
        <v>Завантажити сертифікат</v>
      </c>
    </row>
    <row r="978" spans="1:4" x14ac:dyDescent="0.3">
      <c r="A978" t="s">
        <v>1957</v>
      </c>
      <c r="B978" t="s">
        <v>5</v>
      </c>
      <c r="C978" t="s">
        <v>1958</v>
      </c>
      <c r="D978" t="str">
        <f>HYPERLINK("https://talan.bank.gov.ua/get-user-certificate/e2Lbg-c2nMoNWYvuSZE2","Завантажити сертифікат")</f>
        <v>Завантажити сертифікат</v>
      </c>
    </row>
    <row r="979" spans="1:4" x14ac:dyDescent="0.3">
      <c r="A979" t="s">
        <v>1959</v>
      </c>
      <c r="B979" t="s">
        <v>5</v>
      </c>
      <c r="C979" t="s">
        <v>1960</v>
      </c>
      <c r="D979" t="str">
        <f>HYPERLINK("https://talan.bank.gov.ua/get-user-certificate/e2LbgxEFazuh8_1Qedbe","Завантажити сертифікат")</f>
        <v>Завантажити сертифікат</v>
      </c>
    </row>
    <row r="980" spans="1:4" x14ac:dyDescent="0.3">
      <c r="A980" t="s">
        <v>1961</v>
      </c>
      <c r="B980" t="s">
        <v>5</v>
      </c>
      <c r="C980" t="s">
        <v>1962</v>
      </c>
      <c r="D980" t="str">
        <f>HYPERLINK("https://talan.bank.gov.ua/get-user-certificate/e2LbgQBszcvpL0J0xQuQ","Завантажити сертифікат")</f>
        <v>Завантажити сертифікат</v>
      </c>
    </row>
    <row r="981" spans="1:4" x14ac:dyDescent="0.3">
      <c r="A981" t="s">
        <v>1963</v>
      </c>
      <c r="B981" t="s">
        <v>5</v>
      </c>
      <c r="C981" t="s">
        <v>1964</v>
      </c>
      <c r="D981" t="str">
        <f>HYPERLINK("https://talan.bank.gov.ua/get-user-certificate/e2LbgyZRNDS5Q5sHkkry","Завантажити сертифікат")</f>
        <v>Завантажити сертифікат</v>
      </c>
    </row>
    <row r="982" spans="1:4" x14ac:dyDescent="0.3">
      <c r="A982" t="s">
        <v>1965</v>
      </c>
      <c r="B982" t="s">
        <v>5</v>
      </c>
      <c r="C982" t="s">
        <v>1966</v>
      </c>
      <c r="D982" t="str">
        <f>HYPERLINK("https://talan.bank.gov.ua/get-user-certificate/e2LbgQ2YdL6JZDmW1e26","Завантажити сертифікат")</f>
        <v>Завантажити сертифікат</v>
      </c>
    </row>
    <row r="983" spans="1:4" x14ac:dyDescent="0.3">
      <c r="A983" t="s">
        <v>1967</v>
      </c>
      <c r="B983" t="s">
        <v>5</v>
      </c>
      <c r="C983" t="s">
        <v>1968</v>
      </c>
      <c r="D983" t="str">
        <f>HYPERLINK("https://talan.bank.gov.ua/get-user-certificate/e2LbgOsKz3dRpE4DZRFr","Завантажити сертифікат")</f>
        <v>Завантажити сертифікат</v>
      </c>
    </row>
    <row r="984" spans="1:4" x14ac:dyDescent="0.3">
      <c r="A984" t="s">
        <v>1969</v>
      </c>
      <c r="B984" t="s">
        <v>5</v>
      </c>
      <c r="C984" t="s">
        <v>1970</v>
      </c>
      <c r="D984" t="str">
        <f>HYPERLINK("https://talan.bank.gov.ua/get-user-certificate/e2LbgcjQt6WRJ-7PJmfY","Завантажити сертифікат")</f>
        <v>Завантажити сертифікат</v>
      </c>
    </row>
    <row r="985" spans="1:4" x14ac:dyDescent="0.3">
      <c r="A985" t="s">
        <v>1971</v>
      </c>
      <c r="B985" t="s">
        <v>5</v>
      </c>
      <c r="C985" t="s">
        <v>1972</v>
      </c>
      <c r="D985" t="str">
        <f>HYPERLINK("https://talan.bank.gov.ua/get-user-certificate/e2LbgarFojbT377TOG_E","Завантажити сертифікат")</f>
        <v>Завантажити сертифікат</v>
      </c>
    </row>
    <row r="986" spans="1:4" x14ac:dyDescent="0.3">
      <c r="A986" t="s">
        <v>1973</v>
      </c>
      <c r="B986" t="s">
        <v>5</v>
      </c>
      <c r="C986" t="s">
        <v>1974</v>
      </c>
      <c r="D986" t="str">
        <f>HYPERLINK("https://talan.bank.gov.ua/get-user-certificate/e2LbgQ2yR3NG05fw176u","Завантажити сертифікат")</f>
        <v>Завантажити сертифікат</v>
      </c>
    </row>
    <row r="987" spans="1:4" x14ac:dyDescent="0.3">
      <c r="A987" t="s">
        <v>1975</v>
      </c>
      <c r="B987" t="s">
        <v>5</v>
      </c>
      <c r="C987" t="s">
        <v>1976</v>
      </c>
      <c r="D987" t="str">
        <f>HYPERLINK("https://talan.bank.gov.ua/get-user-certificate/e2Lbg37bcHjVKkJJHfKE","Завантажити сертифікат")</f>
        <v>Завантажити сертифікат</v>
      </c>
    </row>
    <row r="988" spans="1:4" x14ac:dyDescent="0.3">
      <c r="A988" t="s">
        <v>1977</v>
      </c>
      <c r="B988" t="s">
        <v>5</v>
      </c>
      <c r="C988" t="s">
        <v>1978</v>
      </c>
      <c r="D988" t="str">
        <f>HYPERLINK("https://talan.bank.gov.ua/get-user-certificate/e2LbgFdHYCzJ8s7GY3lc","Завантажити сертифікат")</f>
        <v>Завантажити сертифікат</v>
      </c>
    </row>
    <row r="989" spans="1:4" x14ac:dyDescent="0.3">
      <c r="A989" t="s">
        <v>1979</v>
      </c>
      <c r="B989" t="s">
        <v>5</v>
      </c>
      <c r="C989" t="s">
        <v>1980</v>
      </c>
      <c r="D989" t="str">
        <f>HYPERLINK("https://talan.bank.gov.ua/get-user-certificate/e2LbgLSOfxXyNjTUEcWU","Завантажити сертифікат")</f>
        <v>Завантажити сертифікат</v>
      </c>
    </row>
    <row r="990" spans="1:4" x14ac:dyDescent="0.3">
      <c r="A990" t="s">
        <v>1981</v>
      </c>
      <c r="B990" t="s">
        <v>5</v>
      </c>
      <c r="C990" t="s">
        <v>1982</v>
      </c>
      <c r="D990" t="str">
        <f>HYPERLINK("https://talan.bank.gov.ua/get-user-certificate/e2LbgSnVRb6iXpjB8GEP","Завантажити сертифікат")</f>
        <v>Завантажити сертифікат</v>
      </c>
    </row>
    <row r="991" spans="1:4" x14ac:dyDescent="0.3">
      <c r="A991" t="s">
        <v>1983</v>
      </c>
      <c r="B991" t="s">
        <v>5</v>
      </c>
      <c r="C991" t="s">
        <v>1984</v>
      </c>
      <c r="D991" t="str">
        <f>HYPERLINK("https://talan.bank.gov.ua/get-user-certificate/e2Lbgj9WZ4Dz6Gh8R2Sc","Завантажити сертифікат")</f>
        <v>Завантажити сертифікат</v>
      </c>
    </row>
    <row r="992" spans="1:4" x14ac:dyDescent="0.3">
      <c r="A992" t="s">
        <v>1985</v>
      </c>
      <c r="B992" t="s">
        <v>5</v>
      </c>
      <c r="C992" t="s">
        <v>1986</v>
      </c>
      <c r="D992" t="str">
        <f>HYPERLINK("https://talan.bank.gov.ua/get-user-certificate/e2Lbg8YHzNuo55owowme","Завантажити сертифікат")</f>
        <v>Завантажити сертифікат</v>
      </c>
    </row>
    <row r="993" spans="1:4" x14ac:dyDescent="0.3">
      <c r="A993" t="s">
        <v>1987</v>
      </c>
      <c r="B993" t="s">
        <v>5</v>
      </c>
      <c r="C993" t="s">
        <v>1988</v>
      </c>
      <c r="D993" t="str">
        <f>HYPERLINK("https://talan.bank.gov.ua/get-user-certificate/e2LbgTd75egfzmaGXaYJ","Завантажити сертифікат")</f>
        <v>Завантажити сертифікат</v>
      </c>
    </row>
    <row r="994" spans="1:4" x14ac:dyDescent="0.3">
      <c r="A994" t="s">
        <v>1989</v>
      </c>
      <c r="B994" t="s">
        <v>5</v>
      </c>
      <c r="C994" t="s">
        <v>1990</v>
      </c>
      <c r="D994" t="str">
        <f>HYPERLINK("https://talan.bank.gov.ua/get-user-certificate/e2LbglUVpFXxpqS1Q3rK","Завантажити сертифікат")</f>
        <v>Завантажити сертифікат</v>
      </c>
    </row>
    <row r="995" spans="1:4" x14ac:dyDescent="0.3">
      <c r="A995" t="s">
        <v>1991</v>
      </c>
      <c r="B995" t="s">
        <v>5</v>
      </c>
      <c r="C995" t="s">
        <v>1992</v>
      </c>
      <c r="D995" t="str">
        <f>HYPERLINK("https://talan.bank.gov.ua/get-user-certificate/e2Lbghs8Kzcr4VeJBxrN","Завантажити сертифікат")</f>
        <v>Завантажити сертифікат</v>
      </c>
    </row>
    <row r="996" spans="1:4" x14ac:dyDescent="0.3">
      <c r="A996" t="s">
        <v>1993</v>
      </c>
      <c r="B996" t="s">
        <v>5</v>
      </c>
      <c r="C996" t="s">
        <v>1994</v>
      </c>
      <c r="D996" t="str">
        <f>HYPERLINK("https://talan.bank.gov.ua/get-user-certificate/e2Lbg8lk4F8WtW20otR5","Завантажити сертифікат")</f>
        <v>Завантажити сертифікат</v>
      </c>
    </row>
    <row r="997" spans="1:4" x14ac:dyDescent="0.3">
      <c r="A997" t="s">
        <v>1995</v>
      </c>
      <c r="B997" t="s">
        <v>5</v>
      </c>
      <c r="C997" t="s">
        <v>1996</v>
      </c>
      <c r="D997" t="str">
        <f>HYPERLINK("https://talan.bank.gov.ua/get-user-certificate/e2LbgB9PYIuFcDczpsmQ","Завантажити сертифікат")</f>
        <v>Завантажити сертифікат</v>
      </c>
    </row>
    <row r="998" spans="1:4" x14ac:dyDescent="0.3">
      <c r="A998" t="s">
        <v>1997</v>
      </c>
      <c r="B998" t="s">
        <v>5</v>
      </c>
      <c r="C998" t="s">
        <v>1998</v>
      </c>
      <c r="D998" t="str">
        <f>HYPERLINK("https://talan.bank.gov.ua/get-user-certificate/e2LbgPd_KxBosIGuSwkq","Завантажити сертифікат")</f>
        <v>Завантажити сертифікат</v>
      </c>
    </row>
    <row r="999" spans="1:4" x14ac:dyDescent="0.3">
      <c r="A999" t="s">
        <v>1999</v>
      </c>
      <c r="B999" t="s">
        <v>5</v>
      </c>
      <c r="C999" t="s">
        <v>2000</v>
      </c>
      <c r="D999" t="str">
        <f>HYPERLINK("https://talan.bank.gov.ua/get-user-certificate/e2LbgW36k-yBy1FWE6mf","Завантажити сертифікат")</f>
        <v>Завантажити сертифікат</v>
      </c>
    </row>
    <row r="1000" spans="1:4" x14ac:dyDescent="0.3">
      <c r="A1000" t="s">
        <v>2001</v>
      </c>
      <c r="B1000" t="s">
        <v>5</v>
      </c>
      <c r="C1000" t="s">
        <v>2002</v>
      </c>
      <c r="D1000" t="str">
        <f>HYPERLINK("https://talan.bank.gov.ua/get-user-certificate/e2LbgY86oiwI2rrQA0Jw","Завантажити сертифікат")</f>
        <v>Завантажити сертифікат</v>
      </c>
    </row>
    <row r="1001" spans="1:4" x14ac:dyDescent="0.3">
      <c r="A1001" t="s">
        <v>2003</v>
      </c>
      <c r="B1001" t="s">
        <v>5</v>
      </c>
      <c r="C1001" t="s">
        <v>2004</v>
      </c>
      <c r="D1001" t="str">
        <f>HYPERLINK("https://talan.bank.gov.ua/get-user-certificate/e2LbgSixckraufOC9gmO","Завантажити сертифікат")</f>
        <v>Завантажити сертифікат</v>
      </c>
    </row>
    <row r="1002" spans="1:4" x14ac:dyDescent="0.3">
      <c r="A1002" t="s">
        <v>2005</v>
      </c>
      <c r="B1002" t="s">
        <v>5</v>
      </c>
      <c r="C1002" t="s">
        <v>2006</v>
      </c>
      <c r="D1002" t="str">
        <f>HYPERLINK("https://talan.bank.gov.ua/get-user-certificate/e2LbgljaJDtwb87N8I-U","Завантажити сертифікат")</f>
        <v>Завантажити сертифікат</v>
      </c>
    </row>
    <row r="1003" spans="1:4" x14ac:dyDescent="0.3">
      <c r="A1003" t="s">
        <v>2007</v>
      </c>
      <c r="B1003" t="s">
        <v>5</v>
      </c>
      <c r="C1003" t="s">
        <v>2008</v>
      </c>
      <c r="D1003" t="str">
        <f>HYPERLINK("https://talan.bank.gov.ua/get-user-certificate/e2LbgdEQ8HJsgvXCsRvl","Завантажити сертифікат")</f>
        <v>Завантажити сертифікат</v>
      </c>
    </row>
    <row r="1004" spans="1:4" x14ac:dyDescent="0.3">
      <c r="A1004" t="s">
        <v>2009</v>
      </c>
      <c r="B1004" t="s">
        <v>5</v>
      </c>
      <c r="C1004" t="s">
        <v>2010</v>
      </c>
      <c r="D1004" t="str">
        <f>HYPERLINK("https://talan.bank.gov.ua/get-user-certificate/e2LbgzONs0XPjy-v6UeX","Завантажити сертифікат")</f>
        <v>Завантажити сертифікат</v>
      </c>
    </row>
    <row r="1005" spans="1:4" x14ac:dyDescent="0.3">
      <c r="A1005" t="s">
        <v>2011</v>
      </c>
      <c r="B1005" t="s">
        <v>5</v>
      </c>
      <c r="C1005" t="s">
        <v>2012</v>
      </c>
      <c r="D1005" t="str">
        <f>HYPERLINK("https://talan.bank.gov.ua/get-user-certificate/e2LbgLHpkaOUjx9aSn0l","Завантажити сертифікат")</f>
        <v>Завантажити сертифікат</v>
      </c>
    </row>
    <row r="1006" spans="1:4" x14ac:dyDescent="0.3">
      <c r="A1006" t="s">
        <v>2013</v>
      </c>
      <c r="B1006" t="s">
        <v>5</v>
      </c>
      <c r="C1006" t="s">
        <v>2014</v>
      </c>
      <c r="D1006" t="str">
        <f>HYPERLINK("https://talan.bank.gov.ua/get-user-certificate/e2LbgveiVEfjxzf2clpg","Завантажити сертифікат")</f>
        <v>Завантажити сертифікат</v>
      </c>
    </row>
    <row r="1007" spans="1:4" x14ac:dyDescent="0.3">
      <c r="A1007" t="s">
        <v>2015</v>
      </c>
      <c r="B1007" t="s">
        <v>5</v>
      </c>
      <c r="C1007" t="s">
        <v>2016</v>
      </c>
      <c r="D1007" t="str">
        <f>HYPERLINK("https://talan.bank.gov.ua/get-user-certificate/e2LbgAfRP5jGnCFjzUbG","Завантажити сертифікат")</f>
        <v>Завантажити сертифікат</v>
      </c>
    </row>
    <row r="1008" spans="1:4" x14ac:dyDescent="0.3">
      <c r="A1008" t="s">
        <v>2017</v>
      </c>
      <c r="B1008" t="s">
        <v>5</v>
      </c>
      <c r="C1008" t="s">
        <v>2018</v>
      </c>
      <c r="D1008" t="str">
        <f>HYPERLINK("https://talan.bank.gov.ua/get-user-certificate/e2LbgneIpSrw57vLwqv2","Завантажити сертифікат")</f>
        <v>Завантажити сертифікат</v>
      </c>
    </row>
    <row r="1009" spans="1:4" x14ac:dyDescent="0.3">
      <c r="A1009" t="s">
        <v>2019</v>
      </c>
      <c r="B1009" t="s">
        <v>5</v>
      </c>
      <c r="C1009" t="s">
        <v>2020</v>
      </c>
      <c r="D1009" t="str">
        <f>HYPERLINK("https://talan.bank.gov.ua/get-user-certificate/e2Lbg16ew2h2t_u-1j9H","Завантажити сертифікат")</f>
        <v>Завантажити сертифікат</v>
      </c>
    </row>
    <row r="1010" spans="1:4" x14ac:dyDescent="0.3">
      <c r="A1010" t="s">
        <v>2021</v>
      </c>
      <c r="B1010" t="s">
        <v>5</v>
      </c>
      <c r="C1010" t="s">
        <v>2022</v>
      </c>
      <c r="D1010" t="str">
        <f>HYPERLINK("https://talan.bank.gov.ua/get-user-certificate/e2LbgufMSi6JCnbMGnUA","Завантажити сертифікат")</f>
        <v>Завантажити сертифікат</v>
      </c>
    </row>
    <row r="1011" spans="1:4" x14ac:dyDescent="0.3">
      <c r="A1011" t="s">
        <v>2023</v>
      </c>
      <c r="B1011" t="s">
        <v>5</v>
      </c>
      <c r="C1011" t="s">
        <v>2024</v>
      </c>
      <c r="D1011" t="str">
        <f>HYPERLINK("https://talan.bank.gov.ua/get-user-certificate/e2LbgsiE_vvt8xQQG3lz","Завантажити сертифікат")</f>
        <v>Завантажити сертифікат</v>
      </c>
    </row>
    <row r="1012" spans="1:4" x14ac:dyDescent="0.3">
      <c r="A1012" t="s">
        <v>2025</v>
      </c>
      <c r="B1012" t="s">
        <v>5</v>
      </c>
      <c r="C1012" t="s">
        <v>2026</v>
      </c>
      <c r="D1012" t="str">
        <f>HYPERLINK("https://talan.bank.gov.ua/get-user-certificate/e2LbgB2I7VFIKNh5VYEK","Завантажити сертифікат")</f>
        <v>Завантажити сертифікат</v>
      </c>
    </row>
    <row r="1013" spans="1:4" x14ac:dyDescent="0.3">
      <c r="A1013" t="s">
        <v>2027</v>
      </c>
      <c r="B1013" t="s">
        <v>5</v>
      </c>
      <c r="C1013" t="s">
        <v>2028</v>
      </c>
      <c r="D1013" t="str">
        <f>HYPERLINK("https://talan.bank.gov.ua/get-user-certificate/e2LbgVz1UhAM3Rz_v7WV","Завантажити сертифікат")</f>
        <v>Завантажити сертифікат</v>
      </c>
    </row>
    <row r="1014" spans="1:4" x14ac:dyDescent="0.3">
      <c r="A1014" t="s">
        <v>2029</v>
      </c>
      <c r="B1014" t="s">
        <v>5</v>
      </c>
      <c r="C1014" t="s">
        <v>2030</v>
      </c>
      <c r="D1014" t="str">
        <f>HYPERLINK("https://talan.bank.gov.ua/get-user-certificate/e2LbglKXTYl7xb3Nhhgz","Завантажити сертифікат")</f>
        <v>Завантажити сертифікат</v>
      </c>
    </row>
    <row r="1015" spans="1:4" x14ac:dyDescent="0.3">
      <c r="A1015" t="s">
        <v>2031</v>
      </c>
      <c r="B1015" t="s">
        <v>5</v>
      </c>
      <c r="C1015" t="s">
        <v>2032</v>
      </c>
      <c r="D1015" t="str">
        <f>HYPERLINK("https://talan.bank.gov.ua/get-user-certificate/e2LbgShqP5chIXPZq4VX","Завантажити сертифікат")</f>
        <v>Завантажити сертифікат</v>
      </c>
    </row>
    <row r="1016" spans="1:4" x14ac:dyDescent="0.3">
      <c r="A1016" t="s">
        <v>2033</v>
      </c>
      <c r="B1016" t="s">
        <v>5</v>
      </c>
      <c r="C1016" t="s">
        <v>2034</v>
      </c>
      <c r="D1016" t="str">
        <f>HYPERLINK("https://talan.bank.gov.ua/get-user-certificate/e2Lbg8oduFzpKfbDxvaV","Завантажити сертифікат")</f>
        <v>Завантажити сертифікат</v>
      </c>
    </row>
    <row r="1017" spans="1:4" x14ac:dyDescent="0.3">
      <c r="A1017" t="s">
        <v>2035</v>
      </c>
      <c r="B1017" t="s">
        <v>5</v>
      </c>
      <c r="C1017" t="s">
        <v>2036</v>
      </c>
      <c r="D1017" t="str">
        <f>HYPERLINK("https://talan.bank.gov.ua/get-user-certificate/e2Lbgd-hHeOgpC5QX23U","Завантажити сертифікат")</f>
        <v>Завантажити сертифікат</v>
      </c>
    </row>
    <row r="1018" spans="1:4" x14ac:dyDescent="0.3">
      <c r="A1018" t="s">
        <v>2037</v>
      </c>
      <c r="B1018" t="s">
        <v>5</v>
      </c>
      <c r="C1018" t="s">
        <v>2038</v>
      </c>
      <c r="D1018" t="str">
        <f>HYPERLINK("https://talan.bank.gov.ua/get-user-certificate/e2LbguTT9c1yWsP5YJJw","Завантажити сертифікат")</f>
        <v>Завантажити сертифікат</v>
      </c>
    </row>
    <row r="1019" spans="1:4" x14ac:dyDescent="0.3">
      <c r="A1019" t="s">
        <v>2039</v>
      </c>
      <c r="B1019" t="s">
        <v>5</v>
      </c>
      <c r="C1019" t="s">
        <v>2040</v>
      </c>
      <c r="D1019" t="str">
        <f>HYPERLINK("https://talan.bank.gov.ua/get-user-certificate/e2Lbgu9_469ghJ-QbQ4N","Завантажити сертифікат")</f>
        <v>Завантажити сертифікат</v>
      </c>
    </row>
    <row r="1020" spans="1:4" x14ac:dyDescent="0.3">
      <c r="A1020" t="s">
        <v>2041</v>
      </c>
      <c r="B1020" t="s">
        <v>5</v>
      </c>
      <c r="C1020" t="s">
        <v>2042</v>
      </c>
      <c r="D1020" t="str">
        <f>HYPERLINK("https://talan.bank.gov.ua/get-user-certificate/e2LbgvpUed7RzxPiqA_3","Завантажити сертифікат")</f>
        <v>Завантажити сертифікат</v>
      </c>
    </row>
    <row r="1021" spans="1:4" x14ac:dyDescent="0.3">
      <c r="A1021" t="s">
        <v>2043</v>
      </c>
      <c r="B1021" t="s">
        <v>5</v>
      </c>
      <c r="C1021" t="s">
        <v>2044</v>
      </c>
      <c r="D1021" t="str">
        <f>HYPERLINK("https://talan.bank.gov.ua/get-user-certificate/e2LbgVastY4nTWRwzU6q","Завантажити сертифікат")</f>
        <v>Завантажити сертифікат</v>
      </c>
    </row>
    <row r="1022" spans="1:4" x14ac:dyDescent="0.3">
      <c r="A1022" t="s">
        <v>2045</v>
      </c>
      <c r="B1022" t="s">
        <v>5</v>
      </c>
      <c r="C1022" t="s">
        <v>2046</v>
      </c>
      <c r="D1022" t="str">
        <f>HYPERLINK("https://talan.bank.gov.ua/get-user-certificate/e2LbgA5-BkjDounac8Zk","Завантажити сертифікат")</f>
        <v>Завантажити сертифікат</v>
      </c>
    </row>
    <row r="1023" spans="1:4" x14ac:dyDescent="0.3">
      <c r="A1023" t="s">
        <v>2047</v>
      </c>
      <c r="B1023" t="s">
        <v>5</v>
      </c>
      <c r="C1023" t="s">
        <v>2048</v>
      </c>
      <c r="D1023" t="str">
        <f>HYPERLINK("https://talan.bank.gov.ua/get-user-certificate/e2Lbgf4dNEzApMMyPtNa","Завантажити сертифікат")</f>
        <v>Завантажити сертифікат</v>
      </c>
    </row>
    <row r="1024" spans="1:4" x14ac:dyDescent="0.3">
      <c r="A1024" t="s">
        <v>2049</v>
      </c>
      <c r="B1024" t="s">
        <v>5</v>
      </c>
      <c r="C1024" t="s">
        <v>2050</v>
      </c>
      <c r="D1024" t="str">
        <f>HYPERLINK("https://talan.bank.gov.ua/get-user-certificate/e2LbgtlmK4_-L-wtVJbS","Завантажити сертифікат")</f>
        <v>Завантажити сертифікат</v>
      </c>
    </row>
    <row r="1025" spans="1:4" x14ac:dyDescent="0.3">
      <c r="A1025" t="s">
        <v>2051</v>
      </c>
      <c r="B1025" t="s">
        <v>5</v>
      </c>
      <c r="C1025" t="s">
        <v>2052</v>
      </c>
      <c r="D1025" t="str">
        <f>HYPERLINK("https://talan.bank.gov.ua/get-user-certificate/e2LbgbUFzKnwn07WejbN","Завантажити сертифікат")</f>
        <v>Завантажити сертифікат</v>
      </c>
    </row>
    <row r="1026" spans="1:4" x14ac:dyDescent="0.3">
      <c r="A1026" t="s">
        <v>2053</v>
      </c>
      <c r="B1026" t="s">
        <v>5</v>
      </c>
      <c r="C1026" t="s">
        <v>2054</v>
      </c>
      <c r="D1026" t="str">
        <f>HYPERLINK("https://talan.bank.gov.ua/get-user-certificate/e2LbgiGjPHJsVzIMANEz","Завантажити сертифікат")</f>
        <v>Завантажити сертифікат</v>
      </c>
    </row>
    <row r="1027" spans="1:4" x14ac:dyDescent="0.3">
      <c r="A1027" t="s">
        <v>2055</v>
      </c>
      <c r="B1027" t="s">
        <v>5</v>
      </c>
      <c r="C1027" t="s">
        <v>2056</v>
      </c>
      <c r="D1027" t="str">
        <f>HYPERLINK("https://talan.bank.gov.ua/get-user-certificate/e2Lbg-66ZJZ2tkEOGG42","Завантажити сертифікат")</f>
        <v>Завантажити сертифікат</v>
      </c>
    </row>
    <row r="1028" spans="1:4" x14ac:dyDescent="0.3">
      <c r="A1028" t="s">
        <v>2057</v>
      </c>
      <c r="B1028" t="s">
        <v>5</v>
      </c>
      <c r="C1028" t="s">
        <v>2058</v>
      </c>
      <c r="D1028" t="str">
        <f>HYPERLINK("https://talan.bank.gov.ua/get-user-certificate/e2LbgSb5dvVqo2qlooLr","Завантажити сертифікат")</f>
        <v>Завантажити сертифікат</v>
      </c>
    </row>
    <row r="1029" spans="1:4" x14ac:dyDescent="0.3">
      <c r="A1029" t="s">
        <v>2059</v>
      </c>
      <c r="B1029" t="s">
        <v>5</v>
      </c>
      <c r="C1029" t="s">
        <v>2060</v>
      </c>
      <c r="D1029" t="str">
        <f>HYPERLINK("https://talan.bank.gov.ua/get-user-certificate/e2LbgnExL64siPH918Qj","Завантажити сертифікат")</f>
        <v>Завантажити сертифікат</v>
      </c>
    </row>
    <row r="1030" spans="1:4" x14ac:dyDescent="0.3">
      <c r="A1030" t="s">
        <v>2061</v>
      </c>
      <c r="B1030" t="s">
        <v>5</v>
      </c>
      <c r="C1030" t="s">
        <v>2062</v>
      </c>
      <c r="D1030" t="str">
        <f>HYPERLINK("https://talan.bank.gov.ua/get-user-certificate/e2LbgVoofsinCT1WvaZX","Завантажити сертифікат")</f>
        <v>Завантажити сертифікат</v>
      </c>
    </row>
    <row r="1031" spans="1:4" x14ac:dyDescent="0.3">
      <c r="A1031" t="s">
        <v>2063</v>
      </c>
      <c r="B1031" t="s">
        <v>5</v>
      </c>
      <c r="C1031" t="s">
        <v>2064</v>
      </c>
      <c r="D1031" t="str">
        <f>HYPERLINK("https://talan.bank.gov.ua/get-user-certificate/e2LbgPSbPqooB135pVdd","Завантажити сертифікат")</f>
        <v>Завантажити сертифікат</v>
      </c>
    </row>
    <row r="1032" spans="1:4" x14ac:dyDescent="0.3">
      <c r="A1032" t="s">
        <v>2065</v>
      </c>
      <c r="B1032" t="s">
        <v>5</v>
      </c>
      <c r="C1032" t="s">
        <v>2066</v>
      </c>
      <c r="D1032" t="str">
        <f>HYPERLINK("https://talan.bank.gov.ua/get-user-certificate/e2LbglKKGAstQo_B1v7f","Завантажити сертифікат")</f>
        <v>Завантажити сертифікат</v>
      </c>
    </row>
    <row r="1033" spans="1:4" x14ac:dyDescent="0.3">
      <c r="A1033" t="s">
        <v>2067</v>
      </c>
      <c r="B1033" t="s">
        <v>5</v>
      </c>
      <c r="C1033" t="s">
        <v>2068</v>
      </c>
      <c r="D1033" t="str">
        <f>HYPERLINK("https://talan.bank.gov.ua/get-user-certificate/e2LbghWI6w7qiMznTqcp","Завантажити сертифікат")</f>
        <v>Завантажити сертифікат</v>
      </c>
    </row>
    <row r="1034" spans="1:4" x14ac:dyDescent="0.3">
      <c r="A1034" t="s">
        <v>2069</v>
      </c>
      <c r="B1034" t="s">
        <v>5</v>
      </c>
      <c r="C1034" t="s">
        <v>2070</v>
      </c>
      <c r="D1034" t="str">
        <f>HYPERLINK("https://talan.bank.gov.ua/get-user-certificate/e2Lbg4EjMD5ZK3jFcw28","Завантажити сертифікат")</f>
        <v>Завантажити сертифікат</v>
      </c>
    </row>
    <row r="1035" spans="1:4" x14ac:dyDescent="0.3">
      <c r="A1035" t="s">
        <v>2071</v>
      </c>
      <c r="B1035" t="s">
        <v>5</v>
      </c>
      <c r="C1035" t="s">
        <v>2072</v>
      </c>
      <c r="D1035" t="str">
        <f>HYPERLINK("https://talan.bank.gov.ua/get-user-certificate/e2Lbg2McnJSp0WXMh3ZG","Завантажити сертифікат")</f>
        <v>Завантажити сертифікат</v>
      </c>
    </row>
    <row r="1036" spans="1:4" x14ac:dyDescent="0.3">
      <c r="A1036" t="s">
        <v>2073</v>
      </c>
      <c r="B1036" t="s">
        <v>5</v>
      </c>
      <c r="C1036" t="s">
        <v>2074</v>
      </c>
      <c r="D1036" t="str">
        <f>HYPERLINK("https://talan.bank.gov.ua/get-user-certificate/e2LbgWTSJCKA8Gw8P-Xr","Завантажити сертифікат")</f>
        <v>Завантажити сертифікат</v>
      </c>
    </row>
    <row r="1037" spans="1:4" x14ac:dyDescent="0.3">
      <c r="A1037" t="s">
        <v>2075</v>
      </c>
      <c r="B1037" t="s">
        <v>5</v>
      </c>
      <c r="C1037" t="s">
        <v>2076</v>
      </c>
      <c r="D1037" t="str">
        <f>HYPERLINK("https://talan.bank.gov.ua/get-user-certificate/e2Lbgt31KLvtKcYURVUs","Завантажити сертифікат")</f>
        <v>Завантажити сертифікат</v>
      </c>
    </row>
    <row r="1038" spans="1:4" x14ac:dyDescent="0.3">
      <c r="A1038" t="s">
        <v>2077</v>
      </c>
      <c r="B1038" t="s">
        <v>5</v>
      </c>
      <c r="C1038" t="s">
        <v>2078</v>
      </c>
      <c r="D1038" t="str">
        <f>HYPERLINK("https://talan.bank.gov.ua/get-user-certificate/e2LbgSJZBF0wGoesotMg","Завантажити сертифікат")</f>
        <v>Завантажити сертифікат</v>
      </c>
    </row>
    <row r="1039" spans="1:4" x14ac:dyDescent="0.3">
      <c r="A1039" t="s">
        <v>2079</v>
      </c>
      <c r="B1039" t="s">
        <v>5</v>
      </c>
      <c r="C1039" t="s">
        <v>2080</v>
      </c>
      <c r="D1039" t="str">
        <f>HYPERLINK("https://talan.bank.gov.ua/get-user-certificate/e2Lbg30TTUFhK8Z2EU6d","Завантажити сертифікат")</f>
        <v>Завантажити сертифікат</v>
      </c>
    </row>
    <row r="1040" spans="1:4" x14ac:dyDescent="0.3">
      <c r="A1040" t="s">
        <v>2081</v>
      </c>
      <c r="B1040" t="s">
        <v>5</v>
      </c>
      <c r="C1040" t="s">
        <v>2082</v>
      </c>
      <c r="D1040" t="str">
        <f>HYPERLINK("https://talan.bank.gov.ua/get-user-certificate/e2LbggUCu4qwWG2zjs-B","Завантажити сертифікат")</f>
        <v>Завантажити сертифікат</v>
      </c>
    </row>
    <row r="1041" spans="1:4" x14ac:dyDescent="0.3">
      <c r="A1041" t="s">
        <v>2083</v>
      </c>
      <c r="B1041" t="s">
        <v>5</v>
      </c>
      <c r="C1041" t="s">
        <v>2084</v>
      </c>
      <c r="D1041" t="str">
        <f>HYPERLINK("https://talan.bank.gov.ua/get-user-certificate/e2Lbg6TTX-sKLF0qiTXc","Завантажити сертифікат")</f>
        <v>Завантажити сертифікат</v>
      </c>
    </row>
    <row r="1042" spans="1:4" x14ac:dyDescent="0.3">
      <c r="A1042" t="s">
        <v>2085</v>
      </c>
      <c r="B1042" t="s">
        <v>5</v>
      </c>
      <c r="C1042" t="s">
        <v>2086</v>
      </c>
      <c r="D1042" t="str">
        <f>HYPERLINK("https://talan.bank.gov.ua/get-user-certificate/e2LbgMesDbZefswtMEGZ","Завантажити сертифікат")</f>
        <v>Завантажити сертифікат</v>
      </c>
    </row>
    <row r="1043" spans="1:4" x14ac:dyDescent="0.3">
      <c r="A1043" t="s">
        <v>2087</v>
      </c>
      <c r="B1043" t="s">
        <v>5</v>
      </c>
      <c r="C1043" t="s">
        <v>2088</v>
      </c>
      <c r="D1043" t="str">
        <f>HYPERLINK("https://talan.bank.gov.ua/get-user-certificate/e2LbgP3M-QIX80YDpTun","Завантажити сертифікат")</f>
        <v>Завантажити сертифікат</v>
      </c>
    </row>
    <row r="1044" spans="1:4" x14ac:dyDescent="0.3">
      <c r="A1044" t="s">
        <v>2089</v>
      </c>
      <c r="B1044" t="s">
        <v>5</v>
      </c>
      <c r="C1044" t="s">
        <v>2090</v>
      </c>
      <c r="D1044" t="str">
        <f>HYPERLINK("https://talan.bank.gov.ua/get-user-certificate/e2LbgqnhO0vwTeX0oqFZ","Завантажити сертифікат")</f>
        <v>Завантажити сертифікат</v>
      </c>
    </row>
    <row r="1045" spans="1:4" x14ac:dyDescent="0.3">
      <c r="A1045" t="s">
        <v>2091</v>
      </c>
      <c r="B1045" t="s">
        <v>5</v>
      </c>
      <c r="C1045" t="s">
        <v>2092</v>
      </c>
      <c r="D1045" t="str">
        <f>HYPERLINK("https://talan.bank.gov.ua/get-user-certificate/e2LbgpxMwh9yQ78Dvgtq","Завантажити сертифікат")</f>
        <v>Завантажити сертифікат</v>
      </c>
    </row>
    <row r="1046" spans="1:4" x14ac:dyDescent="0.3">
      <c r="A1046" t="s">
        <v>2093</v>
      </c>
      <c r="B1046" t="s">
        <v>5</v>
      </c>
      <c r="C1046" t="s">
        <v>2094</v>
      </c>
      <c r="D1046" t="str">
        <f>HYPERLINK("https://talan.bank.gov.ua/get-user-certificate/e2Lbg_PrLMqqfirSoWBs","Завантажити сертифікат")</f>
        <v>Завантажити сертифікат</v>
      </c>
    </row>
    <row r="1047" spans="1:4" x14ac:dyDescent="0.3">
      <c r="A1047" t="s">
        <v>2095</v>
      </c>
      <c r="B1047" t="s">
        <v>5</v>
      </c>
      <c r="C1047" t="s">
        <v>2096</v>
      </c>
      <c r="D1047" t="str">
        <f>HYPERLINK("https://talan.bank.gov.ua/get-user-certificate/e2Lbg8DGD2OhiNlkXuR6","Завантажити сертифікат")</f>
        <v>Завантажити сертифікат</v>
      </c>
    </row>
    <row r="1048" spans="1:4" x14ac:dyDescent="0.3">
      <c r="A1048" t="s">
        <v>2097</v>
      </c>
      <c r="B1048" t="s">
        <v>5</v>
      </c>
      <c r="C1048" t="s">
        <v>2098</v>
      </c>
      <c r="D1048" t="str">
        <f>HYPERLINK("https://talan.bank.gov.ua/get-user-certificate/e2LbgdtW4XodmR1FzDvH","Завантажити сертифікат")</f>
        <v>Завантажити сертифікат</v>
      </c>
    </row>
    <row r="1049" spans="1:4" x14ac:dyDescent="0.3">
      <c r="A1049" t="s">
        <v>2099</v>
      </c>
      <c r="B1049" t="s">
        <v>5</v>
      </c>
      <c r="C1049" t="s">
        <v>2100</v>
      </c>
      <c r="D1049" t="str">
        <f>HYPERLINK("https://talan.bank.gov.ua/get-user-certificate/e2Lbgc0PZRpvyAm3L_oA","Завантажити сертифікат")</f>
        <v>Завантажити сертифікат</v>
      </c>
    </row>
    <row r="1050" spans="1:4" x14ac:dyDescent="0.3">
      <c r="A1050" t="s">
        <v>2101</v>
      </c>
      <c r="B1050" t="s">
        <v>5</v>
      </c>
      <c r="C1050" t="s">
        <v>2102</v>
      </c>
      <c r="D1050" t="str">
        <f>HYPERLINK("https://talan.bank.gov.ua/get-user-certificate/e2LbgXDwc6IgpZF1HNG4","Завантажити сертифікат")</f>
        <v>Завантажити сертифікат</v>
      </c>
    </row>
    <row r="1051" spans="1:4" x14ac:dyDescent="0.3">
      <c r="A1051" t="s">
        <v>2103</v>
      </c>
      <c r="B1051" t="s">
        <v>5</v>
      </c>
      <c r="C1051" t="s">
        <v>2104</v>
      </c>
      <c r="D1051" t="str">
        <f>HYPERLINK("https://talan.bank.gov.ua/get-user-certificate/e2LbgqV0rh-hs88N5AbC","Завантажити сертифікат")</f>
        <v>Завантажити сертифікат</v>
      </c>
    </row>
    <row r="1052" spans="1:4" x14ac:dyDescent="0.3">
      <c r="A1052" t="s">
        <v>2105</v>
      </c>
      <c r="B1052" t="s">
        <v>5</v>
      </c>
      <c r="C1052" t="s">
        <v>2106</v>
      </c>
      <c r="D1052" t="str">
        <f>HYPERLINK("https://talan.bank.gov.ua/get-user-certificate/e2LbgfLuF7n12kcg2fS5","Завантажити сертифікат")</f>
        <v>Завантажити сертифікат</v>
      </c>
    </row>
    <row r="1053" spans="1:4" x14ac:dyDescent="0.3">
      <c r="A1053" t="s">
        <v>2107</v>
      </c>
      <c r="B1053" t="s">
        <v>5</v>
      </c>
      <c r="C1053" t="s">
        <v>2108</v>
      </c>
      <c r="D1053" t="str">
        <f>HYPERLINK("https://talan.bank.gov.ua/get-user-certificate/e2Lbgq1BvEasFHPhav-R","Завантажити сертифікат")</f>
        <v>Завантажити сертифікат</v>
      </c>
    </row>
    <row r="1054" spans="1:4" x14ac:dyDescent="0.3">
      <c r="A1054" t="s">
        <v>2109</v>
      </c>
      <c r="B1054" t="s">
        <v>5</v>
      </c>
      <c r="C1054" t="s">
        <v>2110</v>
      </c>
      <c r="D1054" t="str">
        <f>HYPERLINK("https://talan.bank.gov.ua/get-user-certificate/e2LbgM1r9B-uVQ9RuJ4v","Завантажити сертифікат")</f>
        <v>Завантажити сертифікат</v>
      </c>
    </row>
    <row r="1055" spans="1:4" x14ac:dyDescent="0.3">
      <c r="A1055" t="s">
        <v>2111</v>
      </c>
      <c r="B1055" t="s">
        <v>5</v>
      </c>
      <c r="C1055" t="s">
        <v>2112</v>
      </c>
      <c r="D1055" t="str">
        <f>HYPERLINK("https://talan.bank.gov.ua/get-user-certificate/e2LbgyTguJXmlkVADDDZ","Завантажити сертифікат")</f>
        <v>Завантажити сертифікат</v>
      </c>
    </row>
    <row r="1056" spans="1:4" x14ac:dyDescent="0.3">
      <c r="A1056" t="s">
        <v>2113</v>
      </c>
      <c r="B1056" t="s">
        <v>5</v>
      </c>
      <c r="C1056" t="s">
        <v>2114</v>
      </c>
      <c r="D1056" t="str">
        <f>HYPERLINK("https://talan.bank.gov.ua/get-user-certificate/e2LbgMnakbZGHXRpNyXd","Завантажити сертифікат")</f>
        <v>Завантажити сертифікат</v>
      </c>
    </row>
    <row r="1057" spans="1:4" x14ac:dyDescent="0.3">
      <c r="A1057" t="s">
        <v>2115</v>
      </c>
      <c r="B1057" t="s">
        <v>5</v>
      </c>
      <c r="C1057" t="s">
        <v>2116</v>
      </c>
      <c r="D1057" t="str">
        <f>HYPERLINK("https://talan.bank.gov.ua/get-user-certificate/e2LbgMdG4tRNuGbpc36D","Завантажити сертифікат")</f>
        <v>Завантажити сертифікат</v>
      </c>
    </row>
    <row r="1058" spans="1:4" x14ac:dyDescent="0.3">
      <c r="A1058" t="s">
        <v>2117</v>
      </c>
      <c r="B1058" t="s">
        <v>5</v>
      </c>
      <c r="C1058" t="s">
        <v>2118</v>
      </c>
      <c r="D1058" t="str">
        <f>HYPERLINK("https://talan.bank.gov.ua/get-user-certificate/e2Lbga1INoGspOdokK_0","Завантажити сертифікат")</f>
        <v>Завантажити сертифікат</v>
      </c>
    </row>
    <row r="1059" spans="1:4" x14ac:dyDescent="0.3">
      <c r="A1059" t="s">
        <v>2119</v>
      </c>
      <c r="B1059" t="s">
        <v>5</v>
      </c>
      <c r="C1059" t="s">
        <v>2120</v>
      </c>
      <c r="D1059" t="str">
        <f>HYPERLINK("https://talan.bank.gov.ua/get-user-certificate/e2LbgZR10uPjwKDsaEw6","Завантажити сертифікат")</f>
        <v>Завантажити сертифікат</v>
      </c>
    </row>
    <row r="1060" spans="1:4" x14ac:dyDescent="0.3">
      <c r="A1060" t="s">
        <v>2121</v>
      </c>
      <c r="B1060" t="s">
        <v>5</v>
      </c>
      <c r="C1060" t="s">
        <v>2122</v>
      </c>
      <c r="D1060" t="str">
        <f>HYPERLINK("https://talan.bank.gov.ua/get-user-certificate/e2Lbg4LgnxmeACZySM6K","Завантажити сертифікат")</f>
        <v>Завантажити сертифікат</v>
      </c>
    </row>
    <row r="1061" spans="1:4" x14ac:dyDescent="0.3">
      <c r="A1061" t="s">
        <v>2123</v>
      </c>
      <c r="B1061" t="s">
        <v>5</v>
      </c>
      <c r="C1061" t="s">
        <v>2124</v>
      </c>
      <c r="D1061" t="str">
        <f>HYPERLINK("https://talan.bank.gov.ua/get-user-certificate/e2Lbgkl1uXoB5YkohWAB","Завантажити сертифікат")</f>
        <v>Завантажити сертифікат</v>
      </c>
    </row>
    <row r="1062" spans="1:4" x14ac:dyDescent="0.3">
      <c r="A1062" t="s">
        <v>2125</v>
      </c>
      <c r="B1062" t="s">
        <v>5</v>
      </c>
      <c r="C1062" t="s">
        <v>2126</v>
      </c>
      <c r="D1062" t="str">
        <f>HYPERLINK("https://talan.bank.gov.ua/get-user-certificate/e2LbgF7S4kE7mcYdgqE8","Завантажити сертифікат")</f>
        <v>Завантажити сертифікат</v>
      </c>
    </row>
    <row r="1063" spans="1:4" x14ac:dyDescent="0.3">
      <c r="A1063" t="s">
        <v>2127</v>
      </c>
      <c r="B1063" t="s">
        <v>5</v>
      </c>
      <c r="C1063" t="s">
        <v>2128</v>
      </c>
      <c r="D1063" t="str">
        <f>HYPERLINK("https://talan.bank.gov.ua/get-user-certificate/e2LbgAerEo4LMm4w3ozH","Завантажити сертифікат")</f>
        <v>Завантажити сертифікат</v>
      </c>
    </row>
    <row r="1064" spans="1:4" x14ac:dyDescent="0.3">
      <c r="A1064" t="s">
        <v>2129</v>
      </c>
      <c r="B1064" t="s">
        <v>5</v>
      </c>
      <c r="C1064" t="s">
        <v>2130</v>
      </c>
      <c r="D1064" t="str">
        <f>HYPERLINK("https://talan.bank.gov.ua/get-user-certificate/e2LbgFtE0s1IOgxE-3yK","Завантажити сертифікат")</f>
        <v>Завантажити сертифікат</v>
      </c>
    </row>
    <row r="1065" spans="1:4" x14ac:dyDescent="0.3">
      <c r="A1065" t="s">
        <v>2131</v>
      </c>
      <c r="B1065" t="s">
        <v>5</v>
      </c>
      <c r="C1065" t="s">
        <v>2132</v>
      </c>
      <c r="D1065" t="str">
        <f>HYPERLINK("https://talan.bank.gov.ua/get-user-certificate/e2Lbg1TROEv5q2yGIlx1","Завантажити сертифікат")</f>
        <v>Завантажити сертифікат</v>
      </c>
    </row>
    <row r="1066" spans="1:4" x14ac:dyDescent="0.3">
      <c r="A1066" t="s">
        <v>2133</v>
      </c>
      <c r="B1066" t="s">
        <v>5</v>
      </c>
      <c r="C1066" t="s">
        <v>2134</v>
      </c>
      <c r="D1066" t="str">
        <f>HYPERLINK("https://talan.bank.gov.ua/get-user-certificate/e2LbgLYQ0JoNCOFvlCTJ","Завантажити сертифікат")</f>
        <v>Завантажити сертифікат</v>
      </c>
    </row>
    <row r="1067" spans="1:4" x14ac:dyDescent="0.3">
      <c r="A1067" t="s">
        <v>2135</v>
      </c>
      <c r="B1067" t="s">
        <v>5</v>
      </c>
      <c r="C1067" t="s">
        <v>2136</v>
      </c>
      <c r="D1067" t="str">
        <f>HYPERLINK("https://talan.bank.gov.ua/get-user-certificate/e2LbgRapqJqIj1djpRMo","Завантажити сертифікат")</f>
        <v>Завантажити сертифікат</v>
      </c>
    </row>
    <row r="1068" spans="1:4" x14ac:dyDescent="0.3">
      <c r="A1068" t="s">
        <v>2137</v>
      </c>
      <c r="B1068" t="s">
        <v>5</v>
      </c>
      <c r="C1068" t="s">
        <v>2138</v>
      </c>
      <c r="D1068" t="str">
        <f>HYPERLINK("https://talan.bank.gov.ua/get-user-certificate/e2LbglcprnahZq4ke4Mu","Завантажити сертифікат")</f>
        <v>Завантажити сертифікат</v>
      </c>
    </row>
    <row r="1069" spans="1:4" x14ac:dyDescent="0.3">
      <c r="A1069" t="s">
        <v>2139</v>
      </c>
      <c r="B1069" t="s">
        <v>5</v>
      </c>
      <c r="C1069" t="s">
        <v>2140</v>
      </c>
      <c r="D1069" t="str">
        <f>HYPERLINK("https://talan.bank.gov.ua/get-user-certificate/e2Lbgo6aIStQ20Qkh075","Завантажити сертифікат")</f>
        <v>Завантажити сертифікат</v>
      </c>
    </row>
    <row r="1070" spans="1:4" x14ac:dyDescent="0.3">
      <c r="A1070" t="s">
        <v>2141</v>
      </c>
      <c r="B1070" t="s">
        <v>5</v>
      </c>
      <c r="C1070" t="s">
        <v>2142</v>
      </c>
      <c r="D1070" t="str">
        <f>HYPERLINK("https://talan.bank.gov.ua/get-user-certificate/e2Lbgq1kjs9OoiEZlsaa","Завантажити сертифікат")</f>
        <v>Завантажити сертифікат</v>
      </c>
    </row>
    <row r="1071" spans="1:4" x14ac:dyDescent="0.3">
      <c r="A1071" t="s">
        <v>2143</v>
      </c>
      <c r="B1071" t="s">
        <v>5</v>
      </c>
      <c r="C1071" t="s">
        <v>2144</v>
      </c>
      <c r="D1071" t="str">
        <f>HYPERLINK("https://talan.bank.gov.ua/get-user-certificate/e2LbgLADdGwubwurUkKm","Завантажити сертифікат")</f>
        <v>Завантажити сертифікат</v>
      </c>
    </row>
    <row r="1072" spans="1:4" x14ac:dyDescent="0.3">
      <c r="A1072" t="s">
        <v>2145</v>
      </c>
      <c r="B1072" t="s">
        <v>5</v>
      </c>
      <c r="C1072" t="s">
        <v>2146</v>
      </c>
      <c r="D1072" t="str">
        <f>HYPERLINK("https://talan.bank.gov.ua/get-user-certificate/e2LbgPmBqjS1w5dyDH8v","Завантажити сертифікат")</f>
        <v>Завантажити сертифікат</v>
      </c>
    </row>
    <row r="1073" spans="1:4" x14ac:dyDescent="0.3">
      <c r="A1073" t="s">
        <v>2147</v>
      </c>
      <c r="B1073" t="s">
        <v>5</v>
      </c>
      <c r="C1073" t="s">
        <v>2148</v>
      </c>
      <c r="D1073" t="str">
        <f>HYPERLINK("https://talan.bank.gov.ua/get-user-certificate/e2Lbgwao_Y3vQ7RvTbFH","Завантажити сертифікат")</f>
        <v>Завантажити сертифікат</v>
      </c>
    </row>
    <row r="1074" spans="1:4" x14ac:dyDescent="0.3">
      <c r="A1074" t="s">
        <v>2149</v>
      </c>
      <c r="B1074" t="s">
        <v>5</v>
      </c>
      <c r="C1074" t="s">
        <v>2150</v>
      </c>
      <c r="D1074" t="str">
        <f>HYPERLINK("https://talan.bank.gov.ua/get-user-certificate/e2LbgOlYr3dDi4OkN3X0","Завантажити сертифікат")</f>
        <v>Завантажити сертифікат</v>
      </c>
    </row>
    <row r="1075" spans="1:4" x14ac:dyDescent="0.3">
      <c r="A1075" t="s">
        <v>2151</v>
      </c>
      <c r="B1075" t="s">
        <v>5</v>
      </c>
      <c r="C1075" t="s">
        <v>2152</v>
      </c>
      <c r="D1075" t="str">
        <f>HYPERLINK("https://talan.bank.gov.ua/get-user-certificate/e2LbgoEoAlmMxJCgo43L","Завантажити сертифікат")</f>
        <v>Завантажити сертифікат</v>
      </c>
    </row>
    <row r="1076" spans="1:4" x14ac:dyDescent="0.3">
      <c r="A1076" t="s">
        <v>2153</v>
      </c>
      <c r="B1076" t="s">
        <v>5</v>
      </c>
      <c r="C1076" t="s">
        <v>2154</v>
      </c>
      <c r="D1076" t="str">
        <f>HYPERLINK("https://talan.bank.gov.ua/get-user-certificate/e2LbgYjcZACZPLChADsZ","Завантажити сертифікат")</f>
        <v>Завантажити сертифікат</v>
      </c>
    </row>
    <row r="1077" spans="1:4" x14ac:dyDescent="0.3">
      <c r="A1077" t="s">
        <v>2155</v>
      </c>
      <c r="B1077" t="s">
        <v>5</v>
      </c>
      <c r="C1077" t="s">
        <v>2156</v>
      </c>
      <c r="D1077" t="str">
        <f>HYPERLINK("https://talan.bank.gov.ua/get-user-certificate/e2Lbg-JXOu5gkjyWkyID","Завантажити сертифікат")</f>
        <v>Завантажити сертифікат</v>
      </c>
    </row>
    <row r="1078" spans="1:4" x14ac:dyDescent="0.3">
      <c r="A1078" t="s">
        <v>2157</v>
      </c>
      <c r="B1078" t="s">
        <v>5</v>
      </c>
      <c r="C1078" t="s">
        <v>2158</v>
      </c>
      <c r="D1078" t="str">
        <f>HYPERLINK("https://talan.bank.gov.ua/get-user-certificate/e2Lbgyv8Yu_gcHIaT6PK","Завантажити сертифікат")</f>
        <v>Завантажити сертифікат</v>
      </c>
    </row>
    <row r="1079" spans="1:4" x14ac:dyDescent="0.3">
      <c r="A1079" t="s">
        <v>2159</v>
      </c>
      <c r="B1079" t="s">
        <v>5</v>
      </c>
      <c r="C1079" t="s">
        <v>2160</v>
      </c>
      <c r="D1079" t="str">
        <f>HYPERLINK("https://talan.bank.gov.ua/get-user-certificate/e2Lbgb5qw5DbG0ii1osI","Завантажити сертифікат")</f>
        <v>Завантажити сертифікат</v>
      </c>
    </row>
    <row r="1080" spans="1:4" x14ac:dyDescent="0.3">
      <c r="A1080" t="s">
        <v>2161</v>
      </c>
      <c r="B1080" t="s">
        <v>5</v>
      </c>
      <c r="C1080" t="s">
        <v>2162</v>
      </c>
      <c r="D1080" t="str">
        <f>HYPERLINK("https://talan.bank.gov.ua/get-user-certificate/e2Lbg1QBvxf3bzaJNMPq","Завантажити сертифікат")</f>
        <v>Завантажити сертифікат</v>
      </c>
    </row>
    <row r="1081" spans="1:4" x14ac:dyDescent="0.3">
      <c r="A1081" t="s">
        <v>2163</v>
      </c>
      <c r="B1081" t="s">
        <v>5</v>
      </c>
      <c r="C1081" t="s">
        <v>2164</v>
      </c>
      <c r="D1081" t="str">
        <f>HYPERLINK("https://talan.bank.gov.ua/get-user-certificate/e2LbgGubXAVzRB_Ejw9B","Завантажити сертифікат")</f>
        <v>Завантажити сертифікат</v>
      </c>
    </row>
    <row r="1082" spans="1:4" x14ac:dyDescent="0.3">
      <c r="A1082" t="s">
        <v>2165</v>
      </c>
      <c r="B1082" t="s">
        <v>5</v>
      </c>
      <c r="C1082" t="s">
        <v>2166</v>
      </c>
      <c r="D1082" t="str">
        <f>HYPERLINK("https://talan.bank.gov.ua/get-user-certificate/e2Lbgz7mW9yUzK18Ho9q","Завантажити сертифікат")</f>
        <v>Завантажити сертифікат</v>
      </c>
    </row>
    <row r="1083" spans="1:4" x14ac:dyDescent="0.3">
      <c r="A1083" t="s">
        <v>2167</v>
      </c>
      <c r="B1083" t="s">
        <v>5</v>
      </c>
      <c r="C1083" t="s">
        <v>2168</v>
      </c>
      <c r="D1083" t="str">
        <f>HYPERLINK("https://talan.bank.gov.ua/get-user-certificate/e2LbgxESNYrQA2Aq1JMp","Завантажити сертифікат")</f>
        <v>Завантажити сертифікат</v>
      </c>
    </row>
    <row r="1084" spans="1:4" x14ac:dyDescent="0.3">
      <c r="A1084" t="s">
        <v>2169</v>
      </c>
      <c r="B1084" t="s">
        <v>5</v>
      </c>
      <c r="C1084" t="s">
        <v>2170</v>
      </c>
      <c r="D1084" t="str">
        <f>HYPERLINK("https://talan.bank.gov.ua/get-user-certificate/e2LbgMsOdO8U0xXRUxhB","Завантажити сертифікат")</f>
        <v>Завантажити сертифікат</v>
      </c>
    </row>
    <row r="1085" spans="1:4" x14ac:dyDescent="0.3">
      <c r="A1085" t="s">
        <v>2171</v>
      </c>
      <c r="B1085" t="s">
        <v>5</v>
      </c>
      <c r="C1085" t="s">
        <v>2172</v>
      </c>
      <c r="D1085" t="str">
        <f>HYPERLINK("https://talan.bank.gov.ua/get-user-certificate/e2LbgzZO3KBpgPuMTsns","Завантажити сертифікат")</f>
        <v>Завантажити сертифікат</v>
      </c>
    </row>
    <row r="1086" spans="1:4" x14ac:dyDescent="0.3">
      <c r="A1086" t="s">
        <v>2173</v>
      </c>
      <c r="B1086" t="s">
        <v>5</v>
      </c>
      <c r="C1086" t="s">
        <v>2174</v>
      </c>
      <c r="D1086" t="str">
        <f>HYPERLINK("https://talan.bank.gov.ua/get-user-certificate/e2Lbgl0Tm7Sf4rJfTEO7","Завантажити сертифікат")</f>
        <v>Завантажити сертифікат</v>
      </c>
    </row>
    <row r="1087" spans="1:4" x14ac:dyDescent="0.3">
      <c r="A1087" t="s">
        <v>2175</v>
      </c>
      <c r="B1087" t="s">
        <v>5</v>
      </c>
      <c r="C1087" t="s">
        <v>2176</v>
      </c>
      <c r="D1087" t="str">
        <f>HYPERLINK("https://talan.bank.gov.ua/get-user-certificate/e2Lbga9i8sxG5TDYaVFE","Завантажити сертифікат")</f>
        <v>Завантажити сертифікат</v>
      </c>
    </row>
    <row r="1088" spans="1:4" x14ac:dyDescent="0.3">
      <c r="A1088" t="s">
        <v>2177</v>
      </c>
      <c r="B1088" t="s">
        <v>5</v>
      </c>
      <c r="C1088" t="s">
        <v>2178</v>
      </c>
      <c r="D1088" t="str">
        <f>HYPERLINK("https://talan.bank.gov.ua/get-user-certificate/e2Lbgaw881OQB7ZPiCHZ","Завантажити сертифікат")</f>
        <v>Завантажити сертифікат</v>
      </c>
    </row>
    <row r="1089" spans="1:4" x14ac:dyDescent="0.3">
      <c r="A1089" t="s">
        <v>2179</v>
      </c>
      <c r="B1089" t="s">
        <v>5</v>
      </c>
      <c r="C1089" t="s">
        <v>2180</v>
      </c>
      <c r="D1089" t="str">
        <f>HYPERLINK("https://talan.bank.gov.ua/get-user-certificate/e2LbgHKktBqq1umxWvTx","Завантажити сертифікат")</f>
        <v>Завантажити сертифікат</v>
      </c>
    </row>
    <row r="1090" spans="1:4" x14ac:dyDescent="0.3">
      <c r="A1090" t="s">
        <v>2181</v>
      </c>
      <c r="B1090" t="s">
        <v>5</v>
      </c>
      <c r="C1090" t="s">
        <v>2182</v>
      </c>
      <c r="D1090" t="str">
        <f>HYPERLINK("https://talan.bank.gov.ua/get-user-certificate/e2LbgbBRmRSDnl2ql1jg","Завантажити сертифікат")</f>
        <v>Завантажити сертифікат</v>
      </c>
    </row>
    <row r="1091" spans="1:4" x14ac:dyDescent="0.3">
      <c r="A1091" t="s">
        <v>2183</v>
      </c>
      <c r="B1091" t="s">
        <v>5</v>
      </c>
      <c r="C1091" t="s">
        <v>2184</v>
      </c>
      <c r="D1091" t="str">
        <f>HYPERLINK("https://talan.bank.gov.ua/get-user-certificate/e2Lbg3c_QmjlomJ9zFmW","Завантажити сертифікат")</f>
        <v>Завантажити сертифікат</v>
      </c>
    </row>
    <row r="1092" spans="1:4" x14ac:dyDescent="0.3">
      <c r="A1092" t="s">
        <v>2185</v>
      </c>
      <c r="B1092" t="s">
        <v>5</v>
      </c>
      <c r="C1092" t="s">
        <v>2186</v>
      </c>
      <c r="D1092" t="str">
        <f>HYPERLINK("https://talan.bank.gov.ua/get-user-certificate/e2LbgM-E3tUURa0yWQ8_","Завантажити сертифікат")</f>
        <v>Завантажити сертифікат</v>
      </c>
    </row>
    <row r="1093" spans="1:4" x14ac:dyDescent="0.3">
      <c r="A1093" t="s">
        <v>2187</v>
      </c>
      <c r="B1093" t="s">
        <v>5</v>
      </c>
      <c r="C1093" t="s">
        <v>2188</v>
      </c>
      <c r="D1093" t="str">
        <f>HYPERLINK("https://talan.bank.gov.ua/get-user-certificate/e2LbgQDXiBW-VDChGuG5","Завантажити сертифікат")</f>
        <v>Завантажити сертифікат</v>
      </c>
    </row>
    <row r="1094" spans="1:4" x14ac:dyDescent="0.3">
      <c r="A1094" t="s">
        <v>2189</v>
      </c>
      <c r="B1094" t="s">
        <v>5</v>
      </c>
      <c r="C1094" t="s">
        <v>2190</v>
      </c>
      <c r="D1094" t="str">
        <f>HYPERLINK("https://talan.bank.gov.ua/get-user-certificate/e2Lbgp4tAVLQU9e3uDW6","Завантажити сертифікат")</f>
        <v>Завантажити сертифікат</v>
      </c>
    </row>
    <row r="1095" spans="1:4" x14ac:dyDescent="0.3">
      <c r="A1095" t="s">
        <v>2191</v>
      </c>
      <c r="B1095" t="s">
        <v>5</v>
      </c>
      <c r="C1095" t="s">
        <v>2192</v>
      </c>
      <c r="D1095" t="str">
        <f>HYPERLINK("https://talan.bank.gov.ua/get-user-certificate/e2Lbg2KGTE93BYolo9QA","Завантажити сертифікат")</f>
        <v>Завантажити сертифікат</v>
      </c>
    </row>
    <row r="1096" spans="1:4" x14ac:dyDescent="0.3">
      <c r="A1096" t="s">
        <v>2193</v>
      </c>
      <c r="B1096" t="s">
        <v>5</v>
      </c>
      <c r="C1096" t="s">
        <v>2194</v>
      </c>
      <c r="D1096" t="str">
        <f>HYPERLINK("https://talan.bank.gov.ua/get-user-certificate/e2LbguBjZNuHNpbyLk6h","Завантажити сертифікат")</f>
        <v>Завантажити сертифікат</v>
      </c>
    </row>
    <row r="1097" spans="1:4" x14ac:dyDescent="0.3">
      <c r="A1097" t="s">
        <v>2195</v>
      </c>
      <c r="B1097" t="s">
        <v>5</v>
      </c>
      <c r="C1097" t="s">
        <v>2196</v>
      </c>
      <c r="D1097" t="str">
        <f>HYPERLINK("https://talan.bank.gov.ua/get-user-certificate/e2Lbgzz2msdUVf3dj4o9","Завантажити сертифікат")</f>
        <v>Завантажити сертифікат</v>
      </c>
    </row>
    <row r="1098" spans="1:4" x14ac:dyDescent="0.3">
      <c r="A1098" t="s">
        <v>2197</v>
      </c>
      <c r="B1098" t="s">
        <v>5</v>
      </c>
      <c r="C1098" t="s">
        <v>2198</v>
      </c>
      <c r="D1098" t="str">
        <f>HYPERLINK("https://talan.bank.gov.ua/get-user-certificate/e2Lbg4hLFZHnIyOSwSj5","Завантажити сертифікат")</f>
        <v>Завантажити сертифікат</v>
      </c>
    </row>
    <row r="1099" spans="1:4" x14ac:dyDescent="0.3">
      <c r="A1099" t="s">
        <v>2199</v>
      </c>
      <c r="B1099" t="s">
        <v>5</v>
      </c>
      <c r="C1099" t="s">
        <v>2200</v>
      </c>
      <c r="D1099" t="str">
        <f>HYPERLINK("https://talan.bank.gov.ua/get-user-certificate/e2Lbgqkfa4zZ-b0sfYIi","Завантажити сертифікат")</f>
        <v>Завантажити сертифікат</v>
      </c>
    </row>
    <row r="1100" spans="1:4" x14ac:dyDescent="0.3">
      <c r="A1100" t="s">
        <v>2201</v>
      </c>
      <c r="B1100" t="s">
        <v>5</v>
      </c>
      <c r="C1100" t="s">
        <v>2202</v>
      </c>
      <c r="D1100" t="str">
        <f>HYPERLINK("https://talan.bank.gov.ua/get-user-certificate/e2LbgL51lxHBRfqyqa9D","Завантажити сертифікат")</f>
        <v>Завантажити сертифікат</v>
      </c>
    </row>
    <row r="1101" spans="1:4" x14ac:dyDescent="0.3">
      <c r="A1101" t="s">
        <v>2203</v>
      </c>
      <c r="B1101" t="s">
        <v>5</v>
      </c>
      <c r="C1101" t="s">
        <v>2204</v>
      </c>
      <c r="D1101" t="str">
        <f>HYPERLINK("https://talan.bank.gov.ua/get-user-certificate/e2LbgXmGnapBKebIQ2_V","Завантажити сертифікат")</f>
        <v>Завантажити сертифікат</v>
      </c>
    </row>
    <row r="1102" spans="1:4" x14ac:dyDescent="0.3">
      <c r="A1102" t="s">
        <v>2205</v>
      </c>
      <c r="B1102" t="s">
        <v>5</v>
      </c>
      <c r="C1102" t="s">
        <v>2206</v>
      </c>
      <c r="D1102" t="str">
        <f>HYPERLINK("https://talan.bank.gov.ua/get-user-certificate/e2LbgOq7I7ZGmPWq_V73","Завантажити сертифікат")</f>
        <v>Завантажити сертифікат</v>
      </c>
    </row>
    <row r="1103" spans="1:4" x14ac:dyDescent="0.3">
      <c r="A1103" t="s">
        <v>2207</v>
      </c>
      <c r="B1103" t="s">
        <v>5</v>
      </c>
      <c r="C1103" t="s">
        <v>2208</v>
      </c>
      <c r="D1103" t="str">
        <f>HYPERLINK("https://talan.bank.gov.ua/get-user-certificate/e2Lbg9vXcDHIpwbCt8ZK","Завантажити сертифікат")</f>
        <v>Завантажити сертифікат</v>
      </c>
    </row>
    <row r="1104" spans="1:4" x14ac:dyDescent="0.3">
      <c r="A1104" t="s">
        <v>2209</v>
      </c>
      <c r="B1104" t="s">
        <v>5</v>
      </c>
      <c r="C1104" t="s">
        <v>2210</v>
      </c>
      <c r="D1104" t="str">
        <f>HYPERLINK("https://talan.bank.gov.ua/get-user-certificate/e2LbgLyoVKxGuQma2YD7","Завантажити сертифікат")</f>
        <v>Завантажити сертифікат</v>
      </c>
    </row>
    <row r="1105" spans="1:4" x14ac:dyDescent="0.3">
      <c r="A1105" t="s">
        <v>2211</v>
      </c>
      <c r="B1105" t="s">
        <v>5</v>
      </c>
      <c r="C1105" t="s">
        <v>2212</v>
      </c>
      <c r="D1105" t="str">
        <f>HYPERLINK("https://talan.bank.gov.ua/get-user-certificate/e2LbgkYwkLstn1pGZsub","Завантажити сертифікат")</f>
        <v>Завантажити сертифікат</v>
      </c>
    </row>
    <row r="1106" spans="1:4" x14ac:dyDescent="0.3">
      <c r="A1106" t="s">
        <v>2213</v>
      </c>
      <c r="B1106" t="s">
        <v>2214</v>
      </c>
      <c r="C1106" t="s">
        <v>2215</v>
      </c>
      <c r="D1106" t="str">
        <f>HYPERLINK("https://talan.bank.gov.ua/get-user-certificate/McyJUPS_N1o3P5D0sVEr","Завантажити сертифікат")</f>
        <v>Завантажити сертифікат</v>
      </c>
    </row>
    <row r="1107" spans="1:4" x14ac:dyDescent="0.3">
      <c r="A1107" t="s">
        <v>2216</v>
      </c>
      <c r="B1107" t="s">
        <v>2214</v>
      </c>
      <c r="C1107" t="s">
        <v>2217</v>
      </c>
      <c r="D1107" t="str">
        <f>HYPERLINK("https://talan.bank.gov.ua/get-user-certificate/McyJUjXv5I8OyP5jE7oH","Завантажити сертифікат")</f>
        <v>Завантажити сертифікат</v>
      </c>
    </row>
    <row r="1108" spans="1:4" x14ac:dyDescent="0.3">
      <c r="A1108" t="s">
        <v>2218</v>
      </c>
      <c r="B1108" t="s">
        <v>2214</v>
      </c>
      <c r="C1108" t="s">
        <v>2219</v>
      </c>
      <c r="D1108" t="str">
        <f>HYPERLINK("https://talan.bank.gov.ua/get-user-certificate/McyJUpUeG254XInZEX68","Завантажити сертифікат")</f>
        <v>Завантажити сертифікат</v>
      </c>
    </row>
    <row r="1109" spans="1:4" x14ac:dyDescent="0.3">
      <c r="A1109" t="s">
        <v>2220</v>
      </c>
      <c r="B1109" t="s">
        <v>2214</v>
      </c>
      <c r="C1109" t="s">
        <v>2221</v>
      </c>
      <c r="D1109" t="str">
        <f>HYPERLINK("https://talan.bank.gov.ua/get-user-certificate/McyJUJM_vHaLby_rs3fh","Завантажити сертифікат")</f>
        <v>Завантажити сертифікат</v>
      </c>
    </row>
    <row r="1110" spans="1:4" x14ac:dyDescent="0.3">
      <c r="A1110" t="s">
        <v>2222</v>
      </c>
      <c r="B1110" t="s">
        <v>2214</v>
      </c>
      <c r="C1110" t="s">
        <v>2223</v>
      </c>
      <c r="D1110" t="str">
        <f>HYPERLINK("https://talan.bank.gov.ua/get-user-certificate/McyJULCBCPDU_anbik7d","Завантажити сертифікат")</f>
        <v>Завантажити сертифікат</v>
      </c>
    </row>
    <row r="1111" spans="1:4" x14ac:dyDescent="0.3">
      <c r="A1111" t="s">
        <v>2224</v>
      </c>
      <c r="B1111" t="s">
        <v>2214</v>
      </c>
      <c r="C1111" t="s">
        <v>2225</v>
      </c>
      <c r="D1111" t="str">
        <f>HYPERLINK("https://talan.bank.gov.ua/get-user-certificate/McyJUhYv-LCuBMJQ9TEw","Завантажити сертифікат")</f>
        <v>Завантажити сертифікат</v>
      </c>
    </row>
    <row r="1112" spans="1:4" x14ac:dyDescent="0.3">
      <c r="A1112" t="s">
        <v>2226</v>
      </c>
      <c r="B1112" t="s">
        <v>2214</v>
      </c>
      <c r="C1112" t="s">
        <v>2227</v>
      </c>
      <c r="D1112" t="str">
        <f>HYPERLINK("https://talan.bank.gov.ua/get-user-certificate/McyJUH06jVNiJdxwRriG","Завантажити сертифікат")</f>
        <v>Завантажити сертифікат</v>
      </c>
    </row>
    <row r="1113" spans="1:4" x14ac:dyDescent="0.3">
      <c r="A1113" t="s">
        <v>2228</v>
      </c>
      <c r="B1113" t="s">
        <v>2229</v>
      </c>
      <c r="C1113" t="s">
        <v>2230</v>
      </c>
      <c r="D1113" t="str">
        <f>HYPERLINK("https://talan.bank.gov.ua/get-user-certificate/uWl2zMUyb4g1zKuBBtqe","Завантажити сертифікат")</f>
        <v>Завантажити сертифікат</v>
      </c>
    </row>
    <row r="1114" spans="1:4" x14ac:dyDescent="0.3">
      <c r="A1114" t="s">
        <v>2231</v>
      </c>
      <c r="B1114" t="s">
        <v>2232</v>
      </c>
      <c r="C1114" t="s">
        <v>2233</v>
      </c>
      <c r="D1114" t="str">
        <f>HYPERLINK("https://talan.bank.gov.ua/get-user-certificate/PJbuCK7AcighG1EoCIbs","Завантажити сертифікат")</f>
        <v>Завантажити сертифікат</v>
      </c>
    </row>
    <row r="1115" spans="1:4" x14ac:dyDescent="0.3">
      <c r="A1115" t="s">
        <v>2234</v>
      </c>
      <c r="B1115" t="s">
        <v>2235</v>
      </c>
      <c r="C1115" t="s">
        <v>2236</v>
      </c>
      <c r="D1115" t="str">
        <f>HYPERLINK("https://talan.bank.gov.ua/get-user-certificate/IppAtpcAoBzfDja38K-A","Завантажити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  <hyperlink ref="D413" r:id="rId412" tooltip="Завантажити сертифікат" display="Завантажити сертифікат"/>
    <hyperlink ref="D414" r:id="rId413" tooltip="Завантажити сертифікат" display="Завантажити сертифікат"/>
    <hyperlink ref="D415" r:id="rId414" tooltip="Завантажити сертифікат" display="Завантажити сертифікат"/>
    <hyperlink ref="D416" r:id="rId415" tooltip="Завантажити сертифікат" display="Завантажити сертифікат"/>
    <hyperlink ref="D417" r:id="rId416" tooltip="Завантажити сертифікат" display="Завантажити сертифікат"/>
    <hyperlink ref="D418" r:id="rId417" tooltip="Завантажити сертифікат" display="Завантажити сертифікат"/>
    <hyperlink ref="D419" r:id="rId418" tooltip="Завантажити сертифікат" display="Завантажити сертифікат"/>
    <hyperlink ref="D420" r:id="rId419" tooltip="Завантажити сертифікат" display="Завантажити сертифікат"/>
    <hyperlink ref="D421" r:id="rId420" tooltip="Завантажити сертифікат" display="Завантажити сертифікат"/>
    <hyperlink ref="D422" r:id="rId421" tooltip="Завантажити сертифікат" display="Завантажити сертифікат"/>
    <hyperlink ref="D423" r:id="rId422" tooltip="Завантажити сертифікат" display="Завантажити сертифікат"/>
    <hyperlink ref="D424" r:id="rId423" tooltip="Завантажити сертифікат" display="Завантажити сертифікат"/>
    <hyperlink ref="D425" r:id="rId424" tooltip="Завантажити сертифікат" display="Завантажити сертифікат"/>
    <hyperlink ref="D426" r:id="rId425" tooltip="Завантажити сертифікат" display="Завантажити сертифікат"/>
    <hyperlink ref="D427" r:id="rId426" tooltip="Завантажити сертифікат" display="Завантажити сертифікат"/>
    <hyperlink ref="D428" r:id="rId427" tooltip="Завантажити сертифікат" display="Завантажити сертифікат"/>
    <hyperlink ref="D429" r:id="rId428" tooltip="Завантажити сертифікат" display="Завантажити сертифікат"/>
    <hyperlink ref="D430" r:id="rId429" tooltip="Завантажити сертифікат" display="Завантажити сертифікат"/>
    <hyperlink ref="D431" r:id="rId430" tooltip="Завантажити сертифікат" display="Завантажити сертифікат"/>
    <hyperlink ref="D432" r:id="rId431" tooltip="Завантажити сертифікат" display="Завантажити сертифікат"/>
    <hyperlink ref="D433" r:id="rId432" tooltip="Завантажити сертифікат" display="Завантажити сертифікат"/>
    <hyperlink ref="D434" r:id="rId433" tooltip="Завантажити сертифікат" display="Завантажити сертифікат"/>
    <hyperlink ref="D435" r:id="rId434" tooltip="Завантажити сертифікат" display="Завантажити сертифікат"/>
    <hyperlink ref="D436" r:id="rId435" tooltip="Завантажити сертифікат" display="Завантажити сертифікат"/>
    <hyperlink ref="D437" r:id="rId436" tooltip="Завантажити сертифікат" display="Завантажити сертифікат"/>
    <hyperlink ref="D438" r:id="rId437" tooltip="Завантажити сертифікат" display="Завантажити сертифікат"/>
    <hyperlink ref="D439" r:id="rId438" tooltip="Завантажити сертифікат" display="Завантажити сертифікат"/>
    <hyperlink ref="D440" r:id="rId439" tooltip="Завантажити сертифікат" display="Завантажити сертифікат"/>
    <hyperlink ref="D441" r:id="rId440" tooltip="Завантажити сертифікат" display="Завантажити сертифікат"/>
    <hyperlink ref="D442" r:id="rId441" tooltip="Завантажити сертифікат" display="Завантажити сертифікат"/>
    <hyperlink ref="D443" r:id="rId442" tooltip="Завантажити сертифікат" display="Завантажити сертифікат"/>
    <hyperlink ref="D444" r:id="rId443" tooltip="Завантажити сертифікат" display="Завантажити сертифікат"/>
    <hyperlink ref="D445" r:id="rId444" tooltip="Завантажити сертифікат" display="Завантажити сертифікат"/>
    <hyperlink ref="D446" r:id="rId445" tooltip="Завантажити сертифікат" display="Завантажити сертифікат"/>
    <hyperlink ref="D447" r:id="rId446" tooltip="Завантажити сертифікат" display="Завантажити сертифікат"/>
    <hyperlink ref="D448" r:id="rId447" tooltip="Завантажити сертифікат" display="Завантажити сертифікат"/>
    <hyperlink ref="D449" r:id="rId448" tooltip="Завантажити сертифікат" display="Завантажити сертифікат"/>
    <hyperlink ref="D450" r:id="rId449" tooltip="Завантажити сертифікат" display="Завантажити сертифікат"/>
    <hyperlink ref="D451" r:id="rId450" tooltip="Завантажити сертифікат" display="Завантажити сертифікат"/>
    <hyperlink ref="D452" r:id="rId451" tooltip="Завантажити сертифікат" display="Завантажити сертифікат"/>
    <hyperlink ref="D453" r:id="rId452" tooltip="Завантажити сертифікат" display="Завантажити сертифікат"/>
    <hyperlink ref="D454" r:id="rId453" tooltip="Завантажити сертифікат" display="Завантажити сертифікат"/>
    <hyperlink ref="D455" r:id="rId454" tooltip="Завантажити сертифікат" display="Завантажити сертифікат"/>
    <hyperlink ref="D456" r:id="rId455" tooltip="Завантажити сертифікат" display="Завантажити сертифікат"/>
    <hyperlink ref="D457" r:id="rId456" tooltip="Завантажити сертифікат" display="Завантажити сертифікат"/>
    <hyperlink ref="D458" r:id="rId457" tooltip="Завантажити сертифікат" display="Завантажити сертифікат"/>
    <hyperlink ref="D459" r:id="rId458" tooltip="Завантажити сертифікат" display="Завантажити сертифікат"/>
    <hyperlink ref="D460" r:id="rId459" tooltip="Завантажити сертифікат" display="Завантажити сертифікат"/>
    <hyperlink ref="D461" r:id="rId460" tooltip="Завантажити сертифікат" display="Завантажити сертифікат"/>
    <hyperlink ref="D462" r:id="rId461" tooltip="Завантажити сертифікат" display="Завантажити сертифікат"/>
    <hyperlink ref="D463" r:id="rId462" tooltip="Завантажити сертифікат" display="Завантажити сертифікат"/>
    <hyperlink ref="D464" r:id="rId463" tooltip="Завантажити сертифікат" display="Завантажити сертифікат"/>
    <hyperlink ref="D465" r:id="rId464" tooltip="Завантажити сертифікат" display="Завантажити сертифікат"/>
    <hyperlink ref="D466" r:id="rId465" tooltip="Завантажити сертифікат" display="Завантажити сертифікат"/>
    <hyperlink ref="D467" r:id="rId466" tooltip="Завантажити сертифікат" display="Завантажити сертифікат"/>
    <hyperlink ref="D468" r:id="rId467" tooltip="Завантажити сертифікат" display="Завантажити сертифікат"/>
    <hyperlink ref="D469" r:id="rId468" tooltip="Завантажити сертифікат" display="Завантажити сертифікат"/>
    <hyperlink ref="D470" r:id="rId469" tooltip="Завантажити сертифікат" display="Завантажити сертифікат"/>
    <hyperlink ref="D471" r:id="rId470" tooltip="Завантажити сертифікат" display="Завантажити сертифікат"/>
    <hyperlink ref="D472" r:id="rId471" tooltip="Завантажити сертифікат" display="Завантажити сертифікат"/>
    <hyperlink ref="D473" r:id="rId472" tooltip="Завантажити сертифікат" display="Завантажити сертифікат"/>
    <hyperlink ref="D474" r:id="rId473" tooltip="Завантажити сертифікат" display="Завантажити сертифікат"/>
    <hyperlink ref="D475" r:id="rId474" tooltip="Завантажити сертифікат" display="Завантажити сертифікат"/>
    <hyperlink ref="D476" r:id="rId475" tooltip="Завантажити сертифікат" display="Завантажити сертифікат"/>
    <hyperlink ref="D477" r:id="rId476" tooltip="Завантажити сертифікат" display="Завантажити сертифікат"/>
    <hyperlink ref="D478" r:id="rId477" tooltip="Завантажити сертифікат" display="Завантажити сертифікат"/>
    <hyperlink ref="D479" r:id="rId478" tooltip="Завантажити сертифікат" display="Завантажити сертифікат"/>
    <hyperlink ref="D480" r:id="rId479" tooltip="Завантажити сертифікат" display="Завантажити сертифікат"/>
    <hyperlink ref="D481" r:id="rId480" tooltip="Завантажити сертифікат" display="Завантажити сертифікат"/>
    <hyperlink ref="D482" r:id="rId481" tooltip="Завантажити сертифікат" display="Завантажити сертифікат"/>
    <hyperlink ref="D483" r:id="rId482" tooltip="Завантажити сертифікат" display="Завантажити сертифікат"/>
    <hyperlink ref="D484" r:id="rId483" tooltip="Завантажити сертифікат" display="Завантажити сертифікат"/>
    <hyperlink ref="D485" r:id="rId484" tooltip="Завантажити сертифікат" display="Завантажити сертифікат"/>
    <hyperlink ref="D486" r:id="rId485" tooltip="Завантажити сертифікат" display="Завантажити сертифікат"/>
    <hyperlink ref="D487" r:id="rId486" tooltip="Завантажити сертифікат" display="Завантажити сертифікат"/>
    <hyperlink ref="D488" r:id="rId487" tooltip="Завантажити сертифікат" display="Завантажити сертифікат"/>
    <hyperlink ref="D489" r:id="rId488" tooltip="Завантажити сертифікат" display="Завантажити сертифікат"/>
    <hyperlink ref="D490" r:id="rId489" tooltip="Завантажити сертифікат" display="Завантажити сертифікат"/>
    <hyperlink ref="D491" r:id="rId490" tooltip="Завантажити сертифікат" display="Завантажити сертифікат"/>
    <hyperlink ref="D492" r:id="rId491" tooltip="Завантажити сертифікат" display="Завантажити сертифікат"/>
    <hyperlink ref="D493" r:id="rId492" tooltip="Завантажити сертифікат" display="Завантажити сертифікат"/>
    <hyperlink ref="D494" r:id="rId493" tooltip="Завантажити сертифікат" display="Завантажити сертифікат"/>
    <hyperlink ref="D495" r:id="rId494" tooltip="Завантажити сертифікат" display="Завантажити сертифікат"/>
    <hyperlink ref="D496" r:id="rId495" tooltip="Завантажити сертифікат" display="Завантажити сертифікат"/>
    <hyperlink ref="D497" r:id="rId496" tooltip="Завантажити сертифікат" display="Завантажити сертифікат"/>
    <hyperlink ref="D498" r:id="rId497" tooltip="Завантажити сертифікат" display="Завантажити сертифікат"/>
    <hyperlink ref="D499" r:id="rId498" tooltip="Завантажити сертифікат" display="Завантажити сертифікат"/>
    <hyperlink ref="D500" r:id="rId499" tooltip="Завантажити сертифікат" display="Завантажити сертифікат"/>
    <hyperlink ref="D501" r:id="rId500" tooltip="Завантажити сертифікат" display="Завантажити сертифікат"/>
    <hyperlink ref="D502" r:id="rId501" tooltip="Завантажити сертифікат" display="Завантажити сертифікат"/>
    <hyperlink ref="D503" r:id="rId502" tooltip="Завантажити сертифікат" display="Завантажити сертифікат"/>
    <hyperlink ref="D504" r:id="rId503" tooltip="Завантажити сертифікат" display="Завантажити сертифікат"/>
    <hyperlink ref="D505" r:id="rId504" tooltip="Завантажити сертифікат" display="Завантажити сертифікат"/>
    <hyperlink ref="D506" r:id="rId505" tooltip="Завантажити сертифікат" display="Завантажити сертифікат"/>
    <hyperlink ref="D507" r:id="rId506" tooltip="Завантажити сертифікат" display="Завантажити сертифікат"/>
    <hyperlink ref="D508" r:id="rId507" tooltip="Завантажити сертифікат" display="Завантажити сертифікат"/>
    <hyperlink ref="D509" r:id="rId508" tooltip="Завантажити сертифікат" display="Завантажити сертифікат"/>
    <hyperlink ref="D510" r:id="rId509" tooltip="Завантажити сертифікат" display="Завантажити сертифікат"/>
    <hyperlink ref="D511" r:id="rId510" tooltip="Завантажити сертифікат" display="Завантажити сертифікат"/>
    <hyperlink ref="D512" r:id="rId511" tooltip="Завантажити сертифікат" display="Завантажити сертифікат"/>
    <hyperlink ref="D513" r:id="rId512" tooltip="Завантажити сертифікат" display="Завантажити сертифікат"/>
    <hyperlink ref="D514" r:id="rId513" tooltip="Завантажити сертифікат" display="Завантажити сертифікат"/>
    <hyperlink ref="D515" r:id="rId514" tooltip="Завантажити сертифікат" display="Завантажити сертифікат"/>
    <hyperlink ref="D516" r:id="rId515" tooltip="Завантажити сертифікат" display="Завантажити сертифікат"/>
    <hyperlink ref="D517" r:id="rId516" tooltip="Завантажити сертифікат" display="Завантажити сертифікат"/>
    <hyperlink ref="D518" r:id="rId517" tooltip="Завантажити сертифікат" display="Завантажити сертифікат"/>
    <hyperlink ref="D519" r:id="rId518" tooltip="Завантажити сертифікат" display="Завантажити сертифікат"/>
    <hyperlink ref="D520" r:id="rId519" tooltip="Завантажити сертифікат" display="Завантажити сертифікат"/>
    <hyperlink ref="D521" r:id="rId520" tooltip="Завантажити сертифікат" display="Завантажити сертифікат"/>
    <hyperlink ref="D522" r:id="rId521" tooltip="Завантажити сертифікат" display="Завантажити сертифікат"/>
    <hyperlink ref="D523" r:id="rId522" tooltip="Завантажити сертифікат" display="Завантажити сертифікат"/>
    <hyperlink ref="D524" r:id="rId523" tooltip="Завантажити сертифікат" display="Завантажити сертифікат"/>
    <hyperlink ref="D525" r:id="rId524" tooltip="Завантажити сертифікат" display="Завантажити сертифікат"/>
    <hyperlink ref="D526" r:id="rId525" tooltip="Завантажити сертифікат" display="Завантажити сертифікат"/>
    <hyperlink ref="D527" r:id="rId526" tooltip="Завантажити сертифікат" display="Завантажити сертифікат"/>
    <hyperlink ref="D528" r:id="rId527" tooltip="Завантажити сертифікат" display="Завантажити сертифікат"/>
    <hyperlink ref="D529" r:id="rId528" tooltip="Завантажити сертифікат" display="Завантажити сертифікат"/>
    <hyperlink ref="D530" r:id="rId529" tooltip="Завантажити сертифікат" display="Завантажити сертифікат"/>
    <hyperlink ref="D531" r:id="rId530" tooltip="Завантажити сертифікат" display="Завантажити сертифікат"/>
    <hyperlink ref="D532" r:id="rId531" tooltip="Завантажити сертифікат" display="Завантажити сертифікат"/>
    <hyperlink ref="D533" r:id="rId532" tooltip="Завантажити сертифікат" display="Завантажити сертифікат"/>
    <hyperlink ref="D534" r:id="rId533" tooltip="Завантажити сертифікат" display="Завантажити сертифікат"/>
    <hyperlink ref="D535" r:id="rId534" tooltip="Завантажити сертифікат" display="Завантажити сертифікат"/>
    <hyperlink ref="D536" r:id="rId535" tooltip="Завантажити сертифікат" display="Завантажити сертифікат"/>
    <hyperlink ref="D537" r:id="rId536" tooltip="Завантажити сертифікат" display="Завантажити сертифікат"/>
    <hyperlink ref="D538" r:id="rId537" tooltip="Завантажити сертифікат" display="Завантажити сертифікат"/>
    <hyperlink ref="D539" r:id="rId538" tooltip="Завантажити сертифікат" display="Завантажити сертифікат"/>
    <hyperlink ref="D540" r:id="rId539" tooltip="Завантажити сертифікат" display="Завантажити сертифікат"/>
    <hyperlink ref="D541" r:id="rId540" tooltip="Завантажити сертифікат" display="Завантажити сертифікат"/>
    <hyperlink ref="D542" r:id="rId541" tooltip="Завантажити сертифікат" display="Завантажити сертифікат"/>
    <hyperlink ref="D543" r:id="rId542" tooltip="Завантажити сертифікат" display="Завантажити сертифікат"/>
    <hyperlink ref="D544" r:id="rId543" tooltip="Завантажити сертифікат" display="Завантажити сертифікат"/>
    <hyperlink ref="D545" r:id="rId544" tooltip="Завантажити сертифікат" display="Завантажити сертифікат"/>
    <hyperlink ref="D546" r:id="rId545" tooltip="Завантажити сертифікат" display="Завантажити сертифікат"/>
    <hyperlink ref="D547" r:id="rId546" tooltip="Завантажити сертифікат" display="Завантажити сертифікат"/>
    <hyperlink ref="D548" r:id="rId547" tooltip="Завантажити сертифікат" display="Завантажити сертифікат"/>
    <hyperlink ref="D549" r:id="rId548" tooltip="Завантажити сертифікат" display="Завантажити сертифікат"/>
    <hyperlink ref="D550" r:id="rId549" tooltip="Завантажити сертифікат" display="Завантажити сертифікат"/>
    <hyperlink ref="D551" r:id="rId550" tooltip="Завантажити сертифікат" display="Завантажити сертифікат"/>
    <hyperlink ref="D552" r:id="rId551" tooltip="Завантажити сертифікат" display="Завантажити сертифікат"/>
    <hyperlink ref="D553" r:id="rId552" tooltip="Завантажити сертифікат" display="Завантажити сертифікат"/>
    <hyperlink ref="D554" r:id="rId553" tooltip="Завантажити сертифікат" display="Завантажити сертифікат"/>
    <hyperlink ref="D555" r:id="rId554" tooltip="Завантажити сертифікат" display="Завантажити сертифікат"/>
    <hyperlink ref="D556" r:id="rId555" tooltip="Завантажити сертифікат" display="Завантажити сертифікат"/>
    <hyperlink ref="D557" r:id="rId556" tooltip="Завантажити сертифікат" display="Завантажити сертифікат"/>
    <hyperlink ref="D558" r:id="rId557" tooltip="Завантажити сертифікат" display="Завантажити сертифікат"/>
    <hyperlink ref="D559" r:id="rId558" tooltip="Завантажити сертифікат" display="Завантажити сертифікат"/>
    <hyperlink ref="D560" r:id="rId559" tooltip="Завантажити сертифікат" display="Завантажити сертифікат"/>
    <hyperlink ref="D561" r:id="rId560" tooltip="Завантажити сертифікат" display="Завантажити сертифікат"/>
    <hyperlink ref="D562" r:id="rId561" tooltip="Завантажити сертифікат" display="Завантажити сертифікат"/>
    <hyperlink ref="D563" r:id="rId562" tooltip="Завантажити сертифікат" display="Завантажити сертифікат"/>
    <hyperlink ref="D564" r:id="rId563" tooltip="Завантажити сертифікат" display="Завантажити сертифікат"/>
    <hyperlink ref="D565" r:id="rId564" tooltip="Завантажити сертифікат" display="Завантажити сертифікат"/>
    <hyperlink ref="D566" r:id="rId565" tooltip="Завантажити сертифікат" display="Завантажити сертифікат"/>
    <hyperlink ref="D567" r:id="rId566" tooltip="Завантажити сертифікат" display="Завантажити сертифікат"/>
    <hyperlink ref="D568" r:id="rId567" tooltip="Завантажити сертифікат" display="Завантажити сертифікат"/>
    <hyperlink ref="D569" r:id="rId568" tooltip="Завантажити сертифікат" display="Завантажити сертифікат"/>
    <hyperlink ref="D570" r:id="rId569" tooltip="Завантажити сертифікат" display="Завантажити сертифікат"/>
    <hyperlink ref="D571" r:id="rId570" tooltip="Завантажити сертифікат" display="Завантажити сертифікат"/>
    <hyperlink ref="D572" r:id="rId571" tooltip="Завантажити сертифікат" display="Завантажити сертифікат"/>
    <hyperlink ref="D573" r:id="rId572" tooltip="Завантажити сертифікат" display="Завантажити сертифікат"/>
    <hyperlink ref="D574" r:id="rId573" tooltip="Завантажити сертифікат" display="Завантажити сертифікат"/>
    <hyperlink ref="D575" r:id="rId574" tooltip="Завантажити сертифікат" display="Завантажити сертифікат"/>
    <hyperlink ref="D576" r:id="rId575" tooltip="Завантажити сертифікат" display="Завантажити сертифікат"/>
    <hyperlink ref="D577" r:id="rId576" tooltip="Завантажити сертифікат" display="Завантажити сертифікат"/>
    <hyperlink ref="D578" r:id="rId577" tooltip="Завантажити сертифікат" display="Завантажити сертифікат"/>
    <hyperlink ref="D579" r:id="rId578" tooltip="Завантажити сертифікат" display="Завантажити сертифікат"/>
    <hyperlink ref="D580" r:id="rId579" tooltip="Завантажити сертифікат" display="Завантажити сертифікат"/>
    <hyperlink ref="D581" r:id="rId580" tooltip="Завантажити сертифікат" display="Завантажити сертифікат"/>
    <hyperlink ref="D582" r:id="rId581" tooltip="Завантажити сертифікат" display="Завантажити сертифікат"/>
    <hyperlink ref="D583" r:id="rId582" tooltip="Завантажити сертифікат" display="Завантажити сертифікат"/>
    <hyperlink ref="D584" r:id="rId583" tooltip="Завантажити сертифікат" display="Завантажити сертифікат"/>
    <hyperlink ref="D585" r:id="rId584" tooltip="Завантажити сертифікат" display="Завантажити сертифікат"/>
    <hyperlink ref="D586" r:id="rId585" tooltip="Завантажити сертифікат" display="Завантажити сертифікат"/>
    <hyperlink ref="D587" r:id="rId586" tooltip="Завантажити сертифікат" display="Завантажити сертифікат"/>
    <hyperlink ref="D588" r:id="rId587" tooltip="Завантажити сертифікат" display="Завантажити сертифікат"/>
    <hyperlink ref="D589" r:id="rId588" tooltip="Завантажити сертифікат" display="Завантажити сертифікат"/>
    <hyperlink ref="D590" r:id="rId589" tooltip="Завантажити сертифікат" display="Завантажити сертифікат"/>
    <hyperlink ref="D591" r:id="rId590" tooltip="Завантажити сертифікат" display="Завантажити сертифікат"/>
    <hyperlink ref="D592" r:id="rId591" tooltip="Завантажити сертифікат" display="Завантажити сертифікат"/>
    <hyperlink ref="D593" r:id="rId592" tooltip="Завантажити сертифікат" display="Завантажити сертифікат"/>
    <hyperlink ref="D594" r:id="rId593" tooltip="Завантажити сертифікат" display="Завантажити сертифікат"/>
    <hyperlink ref="D595" r:id="rId594" tooltip="Завантажити сертифікат" display="Завантажити сертифікат"/>
    <hyperlink ref="D596" r:id="rId595" tooltip="Завантажити сертифікат" display="Завантажити сертифікат"/>
    <hyperlink ref="D597" r:id="rId596" tooltip="Завантажити сертифікат" display="Завантажити сертифікат"/>
    <hyperlink ref="D598" r:id="rId597" tooltip="Завантажити сертифікат" display="Завантажити сертифікат"/>
    <hyperlink ref="D599" r:id="rId598" tooltip="Завантажити сертифікат" display="Завантажити сертифікат"/>
    <hyperlink ref="D600" r:id="rId599" tooltip="Завантажити сертифікат" display="Завантажити сертифікат"/>
    <hyperlink ref="D601" r:id="rId600" tooltip="Завантажити сертифікат" display="Завантажити сертифікат"/>
    <hyperlink ref="D602" r:id="rId601" tooltip="Завантажити сертифікат" display="Завантажити сертифікат"/>
    <hyperlink ref="D603" r:id="rId602" tooltip="Завантажити сертифікат" display="Завантажити сертифікат"/>
    <hyperlink ref="D604" r:id="rId603" tooltip="Завантажити сертифікат" display="Завантажити сертифікат"/>
    <hyperlink ref="D605" r:id="rId604" tooltip="Завантажити сертифікат" display="Завантажити сертифікат"/>
    <hyperlink ref="D606" r:id="rId605" tooltip="Завантажити сертифікат" display="Завантажити сертифікат"/>
    <hyperlink ref="D607" r:id="rId606" tooltip="Завантажити сертифікат" display="Завантажити сертифікат"/>
    <hyperlink ref="D608" r:id="rId607" tooltip="Завантажити сертифікат" display="Завантажити сертифікат"/>
    <hyperlink ref="D609" r:id="rId608" tooltip="Завантажити сертифікат" display="Завантажити сертифікат"/>
    <hyperlink ref="D610" r:id="rId609" tooltip="Завантажити сертифікат" display="Завантажити сертифікат"/>
    <hyperlink ref="D611" r:id="rId610" tooltip="Завантажити сертифікат" display="Завантажити сертифікат"/>
    <hyperlink ref="D612" r:id="rId611" tooltip="Завантажити сертифікат" display="Завантажити сертифікат"/>
    <hyperlink ref="D613" r:id="rId612" tooltip="Завантажити сертифікат" display="Завантажити сертифікат"/>
    <hyperlink ref="D614" r:id="rId613" tooltip="Завантажити сертифікат" display="Завантажити сертифікат"/>
    <hyperlink ref="D615" r:id="rId614" tooltip="Завантажити сертифікат" display="Завантажити сертифікат"/>
    <hyperlink ref="D616" r:id="rId615" tooltip="Завантажити сертифікат" display="Завантажити сертифікат"/>
    <hyperlink ref="D617" r:id="rId616" tooltip="Завантажити сертифікат" display="Завантажити сертифікат"/>
    <hyperlink ref="D618" r:id="rId617" tooltip="Завантажити сертифікат" display="Завантажити сертифікат"/>
    <hyperlink ref="D619" r:id="rId618" tooltip="Завантажити сертифікат" display="Завантажити сертифікат"/>
    <hyperlink ref="D620" r:id="rId619" tooltip="Завантажити сертифікат" display="Завантажити сертифікат"/>
    <hyperlink ref="D621" r:id="rId620" tooltip="Завантажити сертифікат" display="Завантажити сертифікат"/>
    <hyperlink ref="D622" r:id="rId621" tooltip="Завантажити сертифікат" display="Завантажити сертифікат"/>
    <hyperlink ref="D623" r:id="rId622" tooltip="Завантажити сертифікат" display="Завантажити сертифікат"/>
    <hyperlink ref="D624" r:id="rId623" tooltip="Завантажити сертифікат" display="Завантажити сертифікат"/>
    <hyperlink ref="D625" r:id="rId624" tooltip="Завантажити сертифікат" display="Завантажити сертифікат"/>
    <hyperlink ref="D626" r:id="rId625" tooltip="Завантажити сертифікат" display="Завантажити сертифікат"/>
    <hyperlink ref="D627" r:id="rId626" tooltip="Завантажити сертифікат" display="Завантажити сертифікат"/>
    <hyperlink ref="D628" r:id="rId627" tooltip="Завантажити сертифікат" display="Завантажити сертифікат"/>
    <hyperlink ref="D629" r:id="rId628" tooltip="Завантажити сертифікат" display="Завантажити сертифікат"/>
    <hyperlink ref="D630" r:id="rId629" tooltip="Завантажити сертифікат" display="Завантажити сертифікат"/>
    <hyperlink ref="D631" r:id="rId630" tooltip="Завантажити сертифікат" display="Завантажити сертифікат"/>
    <hyperlink ref="D632" r:id="rId631" tooltip="Завантажити сертифікат" display="Завантажити сертифікат"/>
    <hyperlink ref="D633" r:id="rId632" tooltip="Завантажити сертифікат" display="Завантажити сертифікат"/>
    <hyperlink ref="D634" r:id="rId633" tooltip="Завантажити сертифікат" display="Завантажити сертифікат"/>
    <hyperlink ref="D635" r:id="rId634" tooltip="Завантажити сертифікат" display="Завантажити сертифікат"/>
    <hyperlink ref="D636" r:id="rId635" tooltip="Завантажити сертифікат" display="Завантажити сертифікат"/>
    <hyperlink ref="D637" r:id="rId636" tooltip="Завантажити сертифікат" display="Завантажити сертифікат"/>
    <hyperlink ref="D638" r:id="rId637" tooltip="Завантажити сертифікат" display="Завантажити сертифікат"/>
    <hyperlink ref="D639" r:id="rId638" tooltip="Завантажити сертифікат" display="Завантажити сертифікат"/>
    <hyperlink ref="D640" r:id="rId639" tooltip="Завантажити сертифікат" display="Завантажити сертифікат"/>
    <hyperlink ref="D641" r:id="rId640" tooltip="Завантажити сертифікат" display="Завантажити сертифікат"/>
    <hyperlink ref="D642" r:id="rId641" tooltip="Завантажити сертифікат" display="Завантажити сертифікат"/>
    <hyperlink ref="D643" r:id="rId642" tooltip="Завантажити сертифікат" display="Завантажити сертифікат"/>
    <hyperlink ref="D644" r:id="rId643" tooltip="Завантажити сертифікат" display="Завантажити сертифікат"/>
    <hyperlink ref="D645" r:id="rId644" tooltip="Завантажити сертифікат" display="Завантажити сертифікат"/>
    <hyperlink ref="D646" r:id="rId645" tooltip="Завантажити сертифікат" display="Завантажити сертифікат"/>
    <hyperlink ref="D647" r:id="rId646" tooltip="Завантажити сертифікат" display="Завантажити сертифікат"/>
    <hyperlink ref="D648" r:id="rId647" tooltip="Завантажити сертифікат" display="Завантажити сертифікат"/>
    <hyperlink ref="D649" r:id="rId648" tooltip="Завантажити сертифікат" display="Завантажити сертифікат"/>
    <hyperlink ref="D650" r:id="rId649" tooltip="Завантажити сертифікат" display="Завантажити сертифікат"/>
    <hyperlink ref="D651" r:id="rId650" tooltip="Завантажити сертифікат" display="Завантажити сертифікат"/>
    <hyperlink ref="D652" r:id="rId651" tooltip="Завантажити сертифікат" display="Завантажити сертифікат"/>
    <hyperlink ref="D653" r:id="rId652" tooltip="Завантажити сертифікат" display="Завантажити сертифікат"/>
    <hyperlink ref="D654" r:id="rId653" tooltip="Завантажити сертифікат" display="Завантажити сертифікат"/>
    <hyperlink ref="D655" r:id="rId654" tooltip="Завантажити сертифікат" display="Завантажити сертифікат"/>
    <hyperlink ref="D656" r:id="rId655" tooltip="Завантажити сертифікат" display="Завантажити сертифікат"/>
    <hyperlink ref="D657" r:id="rId656" tooltip="Завантажити сертифікат" display="Завантажити сертифікат"/>
    <hyperlink ref="D658" r:id="rId657" tooltip="Завантажити сертифікат" display="Завантажити сертифікат"/>
    <hyperlink ref="D659" r:id="rId658" tooltip="Завантажити сертифікат" display="Завантажити сертифікат"/>
    <hyperlink ref="D660" r:id="rId659" tooltip="Завантажити сертифікат" display="Завантажити сертифікат"/>
    <hyperlink ref="D661" r:id="rId660" tooltip="Завантажити сертифікат" display="Завантажити сертифікат"/>
    <hyperlink ref="D662" r:id="rId661" tooltip="Завантажити сертифікат" display="Завантажити сертифікат"/>
    <hyperlink ref="D663" r:id="rId662" tooltip="Завантажити сертифікат" display="Завантажити сертифікат"/>
    <hyperlink ref="D664" r:id="rId663" tooltip="Завантажити сертифікат" display="Завантажити сертифікат"/>
    <hyperlink ref="D665" r:id="rId664" tooltip="Завантажити сертифікат" display="Завантажити сертифікат"/>
    <hyperlink ref="D666" r:id="rId665" tooltip="Завантажити сертифікат" display="Завантажити сертифікат"/>
    <hyperlink ref="D667" r:id="rId666" tooltip="Завантажити сертифікат" display="Завантажити сертифікат"/>
    <hyperlink ref="D668" r:id="rId667" tooltip="Завантажити сертифікат" display="Завантажити сертифікат"/>
    <hyperlink ref="D669" r:id="rId668" tooltip="Завантажити сертифікат" display="Завантажити сертифікат"/>
    <hyperlink ref="D670" r:id="rId669" tooltip="Завантажити сертифікат" display="Завантажити сертифікат"/>
    <hyperlink ref="D671" r:id="rId670" tooltip="Завантажити сертифікат" display="Завантажити сертифікат"/>
    <hyperlink ref="D672" r:id="rId671" tooltip="Завантажити сертифікат" display="Завантажити сертифікат"/>
    <hyperlink ref="D673" r:id="rId672" tooltip="Завантажити сертифікат" display="Завантажити сертифікат"/>
    <hyperlink ref="D674" r:id="rId673" tooltip="Завантажити сертифікат" display="Завантажити сертифікат"/>
    <hyperlink ref="D675" r:id="rId674" tooltip="Завантажити сертифікат" display="Завантажити сертифікат"/>
    <hyperlink ref="D676" r:id="rId675" tooltip="Завантажити сертифікат" display="Завантажити сертифікат"/>
    <hyperlink ref="D677" r:id="rId676" tooltip="Завантажити сертифікат" display="Завантажити сертифікат"/>
    <hyperlink ref="D678" r:id="rId677" tooltip="Завантажити сертифікат" display="Завантажити сертифікат"/>
    <hyperlink ref="D679" r:id="rId678" tooltip="Завантажити сертифікат" display="Завантажити сертифікат"/>
    <hyperlink ref="D680" r:id="rId679" tooltip="Завантажити сертифікат" display="Завантажити сертифікат"/>
    <hyperlink ref="D681" r:id="rId680" tooltip="Завантажити сертифікат" display="Завантажити сертифікат"/>
    <hyperlink ref="D682" r:id="rId681" tooltip="Завантажити сертифікат" display="Завантажити сертифікат"/>
    <hyperlink ref="D683" r:id="rId682" tooltip="Завантажити сертифікат" display="Завантажити сертифікат"/>
    <hyperlink ref="D684" r:id="rId683" tooltip="Завантажити сертифікат" display="Завантажити сертифікат"/>
    <hyperlink ref="D685" r:id="rId684" tooltip="Завантажити сертифікат" display="Завантажити сертифікат"/>
    <hyperlink ref="D686" r:id="rId685" tooltip="Завантажити сертифікат" display="Завантажити сертифікат"/>
    <hyperlink ref="D687" r:id="rId686" tooltip="Завантажити сертифікат" display="Завантажити сертифікат"/>
    <hyperlink ref="D688" r:id="rId687" tooltip="Завантажити сертифікат" display="Завантажити сертифікат"/>
    <hyperlink ref="D689" r:id="rId688" tooltip="Завантажити сертифікат" display="Завантажити сертифікат"/>
    <hyperlink ref="D690" r:id="rId689" tooltip="Завантажити сертифікат" display="Завантажити сертифікат"/>
    <hyperlink ref="D691" r:id="rId690" tooltip="Завантажити сертифікат" display="Завантажити сертифікат"/>
    <hyperlink ref="D692" r:id="rId691" tooltip="Завантажити сертифікат" display="Завантажити сертифікат"/>
    <hyperlink ref="D693" r:id="rId692" tooltip="Завантажити сертифікат" display="Завантажити сертифікат"/>
    <hyperlink ref="D694" r:id="rId693" tooltip="Завантажити сертифікат" display="Завантажити сертифікат"/>
    <hyperlink ref="D695" r:id="rId694" tooltip="Завантажити сертифікат" display="Завантажити сертифікат"/>
    <hyperlink ref="D696" r:id="rId695" tooltip="Завантажити сертифікат" display="Завантажити сертифікат"/>
    <hyperlink ref="D697" r:id="rId696" tooltip="Завантажити сертифікат" display="Завантажити сертифікат"/>
    <hyperlink ref="D698" r:id="rId697" tooltip="Завантажити сертифікат" display="Завантажити сертифікат"/>
    <hyperlink ref="D699" r:id="rId698" tooltip="Завантажити сертифікат" display="Завантажити сертифікат"/>
    <hyperlink ref="D700" r:id="rId699" tooltip="Завантажити сертифікат" display="Завантажити сертифікат"/>
    <hyperlink ref="D701" r:id="rId700" tooltip="Завантажити сертифікат" display="Завантажити сертифікат"/>
    <hyperlink ref="D702" r:id="rId701" tooltip="Завантажити сертифікат" display="Завантажити сертифікат"/>
    <hyperlink ref="D703" r:id="rId702" tooltip="Завантажити сертифікат" display="Завантажити сертифікат"/>
    <hyperlink ref="D704" r:id="rId703" tooltip="Завантажити сертифікат" display="Завантажити сертифікат"/>
    <hyperlink ref="D705" r:id="rId704" tooltip="Завантажити сертифікат" display="Завантажити сертифікат"/>
    <hyperlink ref="D706" r:id="rId705" tooltip="Завантажити сертифікат" display="Завантажити сертифікат"/>
    <hyperlink ref="D707" r:id="rId706" tooltip="Завантажити сертифікат" display="Завантажити сертифікат"/>
    <hyperlink ref="D708" r:id="rId707" tooltip="Завантажити сертифікат" display="Завантажити сертифікат"/>
    <hyperlink ref="D709" r:id="rId708" tooltip="Завантажити сертифікат" display="Завантажити сертифікат"/>
    <hyperlink ref="D710" r:id="rId709" tooltip="Завантажити сертифікат" display="Завантажити сертифікат"/>
    <hyperlink ref="D711" r:id="rId710" tooltip="Завантажити сертифікат" display="Завантажити сертифікат"/>
    <hyperlink ref="D712" r:id="rId711" tooltip="Завантажити сертифікат" display="Завантажити сертифікат"/>
    <hyperlink ref="D713" r:id="rId712" tooltip="Завантажити сертифікат" display="Завантажити сертифікат"/>
    <hyperlink ref="D714" r:id="rId713" tooltip="Завантажити сертифікат" display="Завантажити сертифікат"/>
    <hyperlink ref="D715" r:id="rId714" tooltip="Завантажити сертифікат" display="Завантажити сертифікат"/>
    <hyperlink ref="D716" r:id="rId715" tooltip="Завантажити сертифікат" display="Завантажити сертифікат"/>
    <hyperlink ref="D717" r:id="rId716" tooltip="Завантажити сертифікат" display="Завантажити сертифікат"/>
    <hyperlink ref="D718" r:id="rId717" tooltip="Завантажити сертифікат" display="Завантажити сертифікат"/>
    <hyperlink ref="D719" r:id="rId718" tooltip="Завантажити сертифікат" display="Завантажити сертифікат"/>
    <hyperlink ref="D720" r:id="rId719" tooltip="Завантажити сертифікат" display="Завантажити сертифікат"/>
    <hyperlink ref="D721" r:id="rId720" tooltip="Завантажити сертифікат" display="Завантажити сертифікат"/>
    <hyperlink ref="D722" r:id="rId721" tooltip="Завантажити сертифікат" display="Завантажити сертифікат"/>
    <hyperlink ref="D723" r:id="rId722" tooltip="Завантажити сертифікат" display="Завантажити сертифікат"/>
    <hyperlink ref="D724" r:id="rId723" tooltip="Завантажити сертифікат" display="Завантажити сертифікат"/>
    <hyperlink ref="D725" r:id="rId724" tooltip="Завантажити сертифікат" display="Завантажити сертифікат"/>
    <hyperlink ref="D726" r:id="rId725" tooltip="Завантажити сертифікат" display="Завантажити сертифікат"/>
    <hyperlink ref="D727" r:id="rId726" tooltip="Завантажити сертифікат" display="Завантажити сертифікат"/>
    <hyperlink ref="D728" r:id="rId727" tooltip="Завантажити сертифікат" display="Завантажити сертифікат"/>
    <hyperlink ref="D729" r:id="rId728" tooltip="Завантажити сертифікат" display="Завантажити сертифікат"/>
    <hyperlink ref="D730" r:id="rId729" tooltip="Завантажити сертифікат" display="Завантажити сертифікат"/>
    <hyperlink ref="D731" r:id="rId730" tooltip="Завантажити сертифікат" display="Завантажити сертифікат"/>
    <hyperlink ref="D732" r:id="rId731" tooltip="Завантажити сертифікат" display="Завантажити сертифікат"/>
    <hyperlink ref="D733" r:id="rId732" tooltip="Завантажити сертифікат" display="Завантажити сертифікат"/>
    <hyperlink ref="D734" r:id="rId733" tooltip="Завантажити сертифікат" display="Завантажити сертифікат"/>
    <hyperlink ref="D735" r:id="rId734" tooltip="Завантажити сертифікат" display="Завантажити сертифікат"/>
    <hyperlink ref="D736" r:id="rId735" tooltip="Завантажити сертифікат" display="Завантажити сертифікат"/>
    <hyperlink ref="D737" r:id="rId736" tooltip="Завантажити сертифікат" display="Завантажити сертифікат"/>
    <hyperlink ref="D738" r:id="rId737" tooltip="Завантажити сертифікат" display="Завантажити сертифікат"/>
    <hyperlink ref="D739" r:id="rId738" tooltip="Завантажити сертифікат" display="Завантажити сертифікат"/>
    <hyperlink ref="D740" r:id="rId739" tooltip="Завантажити сертифікат" display="Завантажити сертифікат"/>
    <hyperlink ref="D741" r:id="rId740" tooltip="Завантажити сертифікат" display="Завантажити сертифікат"/>
    <hyperlink ref="D742" r:id="rId741" tooltip="Завантажити сертифікат" display="Завантажити сертифікат"/>
    <hyperlink ref="D743" r:id="rId742" tooltip="Завантажити сертифікат" display="Завантажити сертифікат"/>
    <hyperlink ref="D744" r:id="rId743" tooltip="Завантажити сертифікат" display="Завантажити сертифікат"/>
    <hyperlink ref="D745" r:id="rId744" tooltip="Завантажити сертифікат" display="Завантажити сертифікат"/>
    <hyperlink ref="D746" r:id="rId745" tooltip="Завантажити сертифікат" display="Завантажити сертифікат"/>
    <hyperlink ref="D747" r:id="rId746" tooltip="Завантажити сертифікат" display="Завантажити сертифікат"/>
    <hyperlink ref="D748" r:id="rId747" tooltip="Завантажити сертифікат" display="Завантажити сертифікат"/>
    <hyperlink ref="D749" r:id="rId748" tooltip="Завантажити сертифікат" display="Завантажити сертифікат"/>
    <hyperlink ref="D750" r:id="rId749" tooltip="Завантажити сертифікат" display="Завантажити сертифікат"/>
    <hyperlink ref="D751" r:id="rId750" tooltip="Завантажити сертифікат" display="Завантажити сертифікат"/>
    <hyperlink ref="D752" r:id="rId751" tooltip="Завантажити сертифікат" display="Завантажити сертифікат"/>
    <hyperlink ref="D753" r:id="rId752" tooltip="Завантажити сертифікат" display="Завантажити сертифікат"/>
    <hyperlink ref="D754" r:id="rId753" tooltip="Завантажити сертифікат" display="Завантажити сертифікат"/>
    <hyperlink ref="D755" r:id="rId754" tooltip="Завантажити сертифікат" display="Завантажити сертифікат"/>
    <hyperlink ref="D756" r:id="rId755" tooltip="Завантажити сертифікат" display="Завантажити сертифікат"/>
    <hyperlink ref="D757" r:id="rId756" tooltip="Завантажити сертифікат" display="Завантажити сертифікат"/>
    <hyperlink ref="D758" r:id="rId757" tooltip="Завантажити сертифікат" display="Завантажити сертифікат"/>
    <hyperlink ref="D759" r:id="rId758" tooltip="Завантажити сертифікат" display="Завантажити сертифікат"/>
    <hyperlink ref="D760" r:id="rId759" tooltip="Завантажити сертифікат" display="Завантажити сертифікат"/>
    <hyperlink ref="D761" r:id="rId760" tooltip="Завантажити сертифікат" display="Завантажити сертифікат"/>
    <hyperlink ref="D762" r:id="rId761" tooltip="Завантажити сертифікат" display="Завантажити сертифікат"/>
    <hyperlink ref="D763" r:id="rId762" tooltip="Завантажити сертифікат" display="Завантажити сертифікат"/>
    <hyperlink ref="D764" r:id="rId763" tooltip="Завантажити сертифікат" display="Завантажити сертифікат"/>
    <hyperlink ref="D765" r:id="rId764" tooltip="Завантажити сертифікат" display="Завантажити сертифікат"/>
    <hyperlink ref="D766" r:id="rId765" tooltip="Завантажити сертифікат" display="Завантажити сертифікат"/>
    <hyperlink ref="D767" r:id="rId766" tooltip="Завантажити сертифікат" display="Завантажити сертифікат"/>
    <hyperlink ref="D768" r:id="rId767" tooltip="Завантажити сертифікат" display="Завантажити сертифікат"/>
    <hyperlink ref="D769" r:id="rId768" tooltip="Завантажити сертифікат" display="Завантажити сертифікат"/>
    <hyperlink ref="D770" r:id="rId769" tooltip="Завантажити сертифікат" display="Завантажити сертифікат"/>
    <hyperlink ref="D771" r:id="rId770" tooltip="Завантажити сертифікат" display="Завантажити сертифікат"/>
    <hyperlink ref="D772" r:id="rId771" tooltip="Завантажити сертифікат" display="Завантажити сертифікат"/>
    <hyperlink ref="D773" r:id="rId772" tooltip="Завантажити сертифікат" display="Завантажити сертифікат"/>
    <hyperlink ref="D774" r:id="rId773" tooltip="Завантажити сертифікат" display="Завантажити сертифікат"/>
    <hyperlink ref="D775" r:id="rId774" tooltip="Завантажити сертифікат" display="Завантажити сертифікат"/>
    <hyperlink ref="D776" r:id="rId775" tooltip="Завантажити сертифікат" display="Завантажити сертифікат"/>
    <hyperlink ref="D777" r:id="rId776" tooltip="Завантажити сертифікат" display="Завантажити сертифікат"/>
    <hyperlink ref="D778" r:id="rId777" tooltip="Завантажити сертифікат" display="Завантажити сертифікат"/>
    <hyperlink ref="D779" r:id="rId778" tooltip="Завантажити сертифікат" display="Завантажити сертифікат"/>
    <hyperlink ref="D780" r:id="rId779" tooltip="Завантажити сертифікат" display="Завантажити сертифікат"/>
    <hyperlink ref="D781" r:id="rId780" tooltip="Завантажити сертифікат" display="Завантажити сертифікат"/>
    <hyperlink ref="D782" r:id="rId781" tooltip="Завантажити сертифікат" display="Завантажити сертифікат"/>
    <hyperlink ref="D783" r:id="rId782" tooltip="Завантажити сертифікат" display="Завантажити сертифікат"/>
    <hyperlink ref="D784" r:id="rId783" tooltip="Завантажити сертифікат" display="Завантажити сертифікат"/>
    <hyperlink ref="D785" r:id="rId784" tooltip="Завантажити сертифікат" display="Завантажити сертифікат"/>
    <hyperlink ref="D786" r:id="rId785" tooltip="Завантажити сертифікат" display="Завантажити сертифікат"/>
    <hyperlink ref="D787" r:id="rId786" tooltip="Завантажити сертифікат" display="Завантажити сертифікат"/>
    <hyperlink ref="D788" r:id="rId787" tooltip="Завантажити сертифікат" display="Завантажити сертифікат"/>
    <hyperlink ref="D789" r:id="rId788" tooltip="Завантажити сертифікат" display="Завантажити сертифікат"/>
    <hyperlink ref="D790" r:id="rId789" tooltip="Завантажити сертифікат" display="Завантажити сертифікат"/>
    <hyperlink ref="D791" r:id="rId790" tooltip="Завантажити сертифікат" display="Завантажити сертифікат"/>
    <hyperlink ref="D792" r:id="rId791" tooltip="Завантажити сертифікат" display="Завантажити сертифікат"/>
    <hyperlink ref="D793" r:id="rId792" tooltip="Завантажити сертифікат" display="Завантажити сертифікат"/>
    <hyperlink ref="D794" r:id="rId793" tooltip="Завантажити сертифікат" display="Завантажити сертифікат"/>
    <hyperlink ref="D795" r:id="rId794" tooltip="Завантажити сертифікат" display="Завантажити сертифікат"/>
    <hyperlink ref="D796" r:id="rId795" tooltip="Завантажити сертифікат" display="Завантажити сертифікат"/>
    <hyperlink ref="D797" r:id="rId796" tooltip="Завантажити сертифікат" display="Завантажити сертифікат"/>
    <hyperlink ref="D798" r:id="rId797" tooltip="Завантажити сертифікат" display="Завантажити сертифікат"/>
    <hyperlink ref="D799" r:id="rId798" tooltip="Завантажити сертифікат" display="Завантажити сертифікат"/>
    <hyperlink ref="D800" r:id="rId799" tooltip="Завантажити сертифікат" display="Завантажити сертифікат"/>
    <hyperlink ref="D801" r:id="rId800" tooltip="Завантажити сертифікат" display="Завантажити сертифікат"/>
    <hyperlink ref="D802" r:id="rId801" tooltip="Завантажити сертифікат" display="Завантажити сертифікат"/>
    <hyperlink ref="D803" r:id="rId802" tooltip="Завантажити сертифікат" display="Завантажити сертифікат"/>
    <hyperlink ref="D804" r:id="rId803" tooltip="Завантажити сертифікат" display="Завантажити сертифікат"/>
    <hyperlink ref="D805" r:id="rId804" tooltip="Завантажити сертифікат" display="Завантажити сертифікат"/>
    <hyperlink ref="D806" r:id="rId805" tooltip="Завантажити сертифікат" display="Завантажити сертифікат"/>
    <hyperlink ref="D807" r:id="rId806" tooltip="Завантажити сертифікат" display="Завантажити сертифікат"/>
    <hyperlink ref="D808" r:id="rId807" tooltip="Завантажити сертифікат" display="Завантажити сертифікат"/>
    <hyperlink ref="D809" r:id="rId808" tooltip="Завантажити сертифікат" display="Завантажити сертифікат"/>
    <hyperlink ref="D810" r:id="rId809" tooltip="Завантажити сертифікат" display="Завантажити сертифікат"/>
    <hyperlink ref="D811" r:id="rId810" tooltip="Завантажити сертифікат" display="Завантажити сертифікат"/>
    <hyperlink ref="D812" r:id="rId811" tooltip="Завантажити сертифікат" display="Завантажити сертифікат"/>
    <hyperlink ref="D813" r:id="rId812" tooltip="Завантажити сертифікат" display="Завантажити сертифікат"/>
    <hyperlink ref="D814" r:id="rId813" tooltip="Завантажити сертифікат" display="Завантажити сертифікат"/>
    <hyperlink ref="D815" r:id="rId814" tooltip="Завантажити сертифікат" display="Завантажити сертифікат"/>
    <hyperlink ref="D816" r:id="rId815" tooltip="Завантажити сертифікат" display="Завантажити сертифікат"/>
    <hyperlink ref="D817" r:id="rId816" tooltip="Завантажити сертифікат" display="Завантажити сертифікат"/>
    <hyperlink ref="D818" r:id="rId817" tooltip="Завантажити сертифікат" display="Завантажити сертифікат"/>
    <hyperlink ref="D819" r:id="rId818" tooltip="Завантажити сертифікат" display="Завантажити сертифікат"/>
    <hyperlink ref="D820" r:id="rId819" tooltip="Завантажити сертифікат" display="Завантажити сертифікат"/>
    <hyperlink ref="D821" r:id="rId820" tooltip="Завантажити сертифікат" display="Завантажити сертифікат"/>
    <hyperlink ref="D822" r:id="rId821" tooltip="Завантажити сертифікат" display="Завантажити сертифікат"/>
    <hyperlink ref="D823" r:id="rId822" tooltip="Завантажити сертифікат" display="Завантажити сертифікат"/>
    <hyperlink ref="D824" r:id="rId823" tooltip="Завантажити сертифікат" display="Завантажити сертифікат"/>
    <hyperlink ref="D825" r:id="rId824" tooltip="Завантажити сертифікат" display="Завантажити сертифікат"/>
    <hyperlink ref="D826" r:id="rId825" tooltip="Завантажити сертифікат" display="Завантажити сертифікат"/>
    <hyperlink ref="D827" r:id="rId826" tooltip="Завантажити сертифікат" display="Завантажити сертифікат"/>
    <hyperlink ref="D828" r:id="rId827" tooltip="Завантажити сертифікат" display="Завантажити сертифікат"/>
    <hyperlink ref="D829" r:id="rId828" tooltip="Завантажити сертифікат" display="Завантажити сертифікат"/>
    <hyperlink ref="D830" r:id="rId829" tooltip="Завантажити сертифікат" display="Завантажити сертифікат"/>
    <hyperlink ref="D831" r:id="rId830" tooltip="Завантажити сертифікат" display="Завантажити сертифікат"/>
    <hyperlink ref="D832" r:id="rId831" tooltip="Завантажити сертифікат" display="Завантажити сертифікат"/>
    <hyperlink ref="D833" r:id="rId832" tooltip="Завантажити сертифікат" display="Завантажити сертифікат"/>
    <hyperlink ref="D834" r:id="rId833" tooltip="Завантажити сертифікат" display="Завантажити сертифікат"/>
    <hyperlink ref="D835" r:id="rId834" tooltip="Завантажити сертифікат" display="Завантажити сертифікат"/>
    <hyperlink ref="D836" r:id="rId835" tooltip="Завантажити сертифікат" display="Завантажити сертифікат"/>
    <hyperlink ref="D837" r:id="rId836" tooltip="Завантажити сертифікат" display="Завантажити сертифікат"/>
    <hyperlink ref="D838" r:id="rId837" tooltip="Завантажити сертифікат" display="Завантажити сертифікат"/>
    <hyperlink ref="D839" r:id="rId838" tooltip="Завантажити сертифікат" display="Завантажити сертифікат"/>
    <hyperlink ref="D840" r:id="rId839" tooltip="Завантажити сертифікат" display="Завантажити сертифікат"/>
    <hyperlink ref="D841" r:id="rId840" tooltip="Завантажити сертифікат" display="Завантажити сертифікат"/>
    <hyperlink ref="D842" r:id="rId841" tooltip="Завантажити сертифікат" display="Завантажити сертифікат"/>
    <hyperlink ref="D843" r:id="rId842" tooltip="Завантажити сертифікат" display="Завантажити сертифікат"/>
    <hyperlink ref="D844" r:id="rId843" tooltip="Завантажити сертифікат" display="Завантажити сертифікат"/>
    <hyperlink ref="D845" r:id="rId844" tooltip="Завантажити сертифікат" display="Завантажити сертифікат"/>
    <hyperlink ref="D846" r:id="rId845" tooltip="Завантажити сертифікат" display="Завантажити сертифікат"/>
    <hyperlink ref="D847" r:id="rId846" tooltip="Завантажити сертифікат" display="Завантажити сертифікат"/>
    <hyperlink ref="D848" r:id="rId847" tooltip="Завантажити сертифікат" display="Завантажити сертифікат"/>
    <hyperlink ref="D849" r:id="rId848" tooltip="Завантажити сертифікат" display="Завантажити сертифікат"/>
    <hyperlink ref="D850" r:id="rId849" tooltip="Завантажити сертифікат" display="Завантажити сертифікат"/>
    <hyperlink ref="D851" r:id="rId850" tooltip="Завантажити сертифікат" display="Завантажити сертифікат"/>
    <hyperlink ref="D852" r:id="rId851" tooltip="Завантажити сертифікат" display="Завантажити сертифікат"/>
    <hyperlink ref="D853" r:id="rId852" tooltip="Завантажити сертифікат" display="Завантажити сертифікат"/>
    <hyperlink ref="D854" r:id="rId853" tooltip="Завантажити сертифікат" display="Завантажити сертифікат"/>
    <hyperlink ref="D855" r:id="rId854" tooltip="Завантажити сертифікат" display="Завантажити сертифікат"/>
    <hyperlink ref="D856" r:id="rId855" tooltip="Завантажити сертифікат" display="Завантажити сертифікат"/>
    <hyperlink ref="D857" r:id="rId856" tooltip="Завантажити сертифікат" display="Завантажити сертифікат"/>
    <hyperlink ref="D858" r:id="rId857" tooltip="Завантажити сертифікат" display="Завантажити сертифікат"/>
    <hyperlink ref="D859" r:id="rId858" tooltip="Завантажити сертифікат" display="Завантажити сертифікат"/>
    <hyperlink ref="D860" r:id="rId859" tooltip="Завантажити сертифікат" display="Завантажити сертифікат"/>
    <hyperlink ref="D861" r:id="rId860" tooltip="Завантажити сертифікат" display="Завантажити сертифікат"/>
    <hyperlink ref="D862" r:id="rId861" tooltip="Завантажити сертифікат" display="Завантажити сертифікат"/>
    <hyperlink ref="D863" r:id="rId862" tooltip="Завантажити сертифікат" display="Завантажити сертифікат"/>
    <hyperlink ref="D864" r:id="rId863" tooltip="Завантажити сертифікат" display="Завантажити сертифікат"/>
    <hyperlink ref="D865" r:id="rId864" tooltip="Завантажити сертифікат" display="Завантажити сертифікат"/>
    <hyperlink ref="D866" r:id="rId865" tooltip="Завантажити сертифікат" display="Завантажити сертифікат"/>
    <hyperlink ref="D867" r:id="rId866" tooltip="Завантажити сертифікат" display="Завантажити сертифікат"/>
    <hyperlink ref="D868" r:id="rId867" tooltip="Завантажити сертифікат" display="Завантажити сертифікат"/>
    <hyperlink ref="D869" r:id="rId868" tooltip="Завантажити сертифікат" display="Завантажити сертифікат"/>
    <hyperlink ref="D870" r:id="rId869" tooltip="Завантажити сертифікат" display="Завантажити сертифікат"/>
    <hyperlink ref="D871" r:id="rId870" tooltip="Завантажити сертифікат" display="Завантажити сертифікат"/>
    <hyperlink ref="D872" r:id="rId871" tooltip="Завантажити сертифікат" display="Завантажити сертифікат"/>
    <hyperlink ref="D873" r:id="rId872" tooltip="Завантажити сертифікат" display="Завантажити сертифікат"/>
    <hyperlink ref="D874" r:id="rId873" tooltip="Завантажити сертифікат" display="Завантажити сертифікат"/>
    <hyperlink ref="D875" r:id="rId874" tooltip="Завантажити сертифікат" display="Завантажити сертифікат"/>
    <hyperlink ref="D876" r:id="rId875" tooltip="Завантажити сертифікат" display="Завантажити сертифікат"/>
    <hyperlink ref="D877" r:id="rId876" tooltip="Завантажити сертифікат" display="Завантажити сертифікат"/>
    <hyperlink ref="D878" r:id="rId877" tooltip="Завантажити сертифікат" display="Завантажити сертифікат"/>
    <hyperlink ref="D879" r:id="rId878" tooltip="Завантажити сертифікат" display="Завантажити сертифікат"/>
    <hyperlink ref="D880" r:id="rId879" tooltip="Завантажити сертифікат" display="Завантажити сертифікат"/>
    <hyperlink ref="D881" r:id="rId880" tooltip="Завантажити сертифікат" display="Завантажити сертифікат"/>
    <hyperlink ref="D882" r:id="rId881" tooltip="Завантажити сертифікат" display="Завантажити сертифікат"/>
    <hyperlink ref="D883" r:id="rId882" tooltip="Завантажити сертифікат" display="Завантажити сертифікат"/>
    <hyperlink ref="D884" r:id="rId883" tooltip="Завантажити сертифікат" display="Завантажити сертифікат"/>
    <hyperlink ref="D885" r:id="rId884" tooltip="Завантажити сертифікат" display="Завантажити сертифікат"/>
    <hyperlink ref="D886" r:id="rId885" tooltip="Завантажити сертифікат" display="Завантажити сертифікат"/>
    <hyperlink ref="D887" r:id="rId886" tooltip="Завантажити сертифікат" display="Завантажити сертифікат"/>
    <hyperlink ref="D888" r:id="rId887" tooltip="Завантажити сертифікат" display="Завантажити сертифікат"/>
    <hyperlink ref="D889" r:id="rId888" tooltip="Завантажити сертифікат" display="Завантажити сертифікат"/>
    <hyperlink ref="D890" r:id="rId889" tooltip="Завантажити сертифікат" display="Завантажити сертифікат"/>
    <hyperlink ref="D891" r:id="rId890" tooltip="Завантажити сертифікат" display="Завантажити сертифікат"/>
    <hyperlink ref="D892" r:id="rId891" tooltip="Завантажити сертифікат" display="Завантажити сертифікат"/>
    <hyperlink ref="D893" r:id="rId892" tooltip="Завантажити сертифікат" display="Завантажити сертифікат"/>
    <hyperlink ref="D894" r:id="rId893" tooltip="Завантажити сертифікат" display="Завантажити сертифікат"/>
    <hyperlink ref="D895" r:id="rId894" tooltip="Завантажити сертифікат" display="Завантажити сертифікат"/>
    <hyperlink ref="D896" r:id="rId895" tooltip="Завантажити сертифікат" display="Завантажити сертифікат"/>
    <hyperlink ref="D897" r:id="rId896" tooltip="Завантажити сертифікат" display="Завантажити сертифікат"/>
    <hyperlink ref="D898" r:id="rId897" tooltip="Завантажити сертифікат" display="Завантажити сертифікат"/>
    <hyperlink ref="D899" r:id="rId898" tooltip="Завантажити сертифікат" display="Завантажити сертифікат"/>
    <hyperlink ref="D900" r:id="rId899" tooltip="Завантажити сертифікат" display="Завантажити сертифікат"/>
    <hyperlink ref="D901" r:id="rId900" tooltip="Завантажити сертифікат" display="Завантажити сертифікат"/>
    <hyperlink ref="D902" r:id="rId901" tooltip="Завантажити сертифікат" display="Завантажити сертифікат"/>
    <hyperlink ref="D903" r:id="rId902" tooltip="Завантажити сертифікат" display="Завантажити сертифікат"/>
    <hyperlink ref="D904" r:id="rId903" tooltip="Завантажити сертифікат" display="Завантажити сертифікат"/>
    <hyperlink ref="D905" r:id="rId904" tooltip="Завантажити сертифікат" display="Завантажити сертифікат"/>
    <hyperlink ref="D906" r:id="rId905" tooltip="Завантажити сертифікат" display="Завантажити сертифікат"/>
    <hyperlink ref="D907" r:id="rId906" tooltip="Завантажити сертифікат" display="Завантажити сертифікат"/>
    <hyperlink ref="D908" r:id="rId907" tooltip="Завантажити сертифікат" display="Завантажити сертифікат"/>
    <hyperlink ref="D909" r:id="rId908" tooltip="Завантажити сертифікат" display="Завантажити сертифікат"/>
    <hyperlink ref="D910" r:id="rId909" tooltip="Завантажити сертифікат" display="Завантажити сертифікат"/>
    <hyperlink ref="D911" r:id="rId910" tooltip="Завантажити сертифікат" display="Завантажити сертифікат"/>
    <hyperlink ref="D912" r:id="rId911" tooltip="Завантажити сертифікат" display="Завантажити сертифікат"/>
    <hyperlink ref="D913" r:id="rId912" tooltip="Завантажити сертифікат" display="Завантажити сертифікат"/>
    <hyperlink ref="D914" r:id="rId913" tooltip="Завантажити сертифікат" display="Завантажити сертифікат"/>
    <hyperlink ref="D915" r:id="rId914" tooltip="Завантажити сертифікат" display="Завантажити сертифікат"/>
    <hyperlink ref="D916" r:id="rId915" tooltip="Завантажити сертифікат" display="Завантажити сертифікат"/>
    <hyperlink ref="D917" r:id="rId916" tooltip="Завантажити сертифікат" display="Завантажити сертифікат"/>
    <hyperlink ref="D918" r:id="rId917" tooltip="Завантажити сертифікат" display="Завантажити сертифікат"/>
    <hyperlink ref="D919" r:id="rId918" tooltip="Завантажити сертифікат" display="Завантажити сертифікат"/>
    <hyperlink ref="D920" r:id="rId919" tooltip="Завантажити сертифікат" display="Завантажити сертифікат"/>
    <hyperlink ref="D921" r:id="rId920" tooltip="Завантажити сертифікат" display="Завантажити сертифікат"/>
    <hyperlink ref="D922" r:id="rId921" tooltip="Завантажити сертифікат" display="Завантажити сертифікат"/>
    <hyperlink ref="D923" r:id="rId922" tooltip="Завантажити сертифікат" display="Завантажити сертифікат"/>
    <hyperlink ref="D924" r:id="rId923" tooltip="Завантажити сертифікат" display="Завантажити сертифікат"/>
    <hyperlink ref="D925" r:id="rId924" tooltip="Завантажити сертифікат" display="Завантажити сертифікат"/>
    <hyperlink ref="D926" r:id="rId925" tooltip="Завантажити сертифікат" display="Завантажити сертифікат"/>
    <hyperlink ref="D927" r:id="rId926" tooltip="Завантажити сертифікат" display="Завантажити сертифікат"/>
    <hyperlink ref="D928" r:id="rId927" tooltip="Завантажити сертифікат" display="Завантажити сертифікат"/>
    <hyperlink ref="D929" r:id="rId928" tooltip="Завантажити сертифікат" display="Завантажити сертифікат"/>
    <hyperlink ref="D930" r:id="rId929" tooltip="Завантажити сертифікат" display="Завантажити сертифікат"/>
    <hyperlink ref="D931" r:id="rId930" tooltip="Завантажити сертифікат" display="Завантажити сертифікат"/>
    <hyperlink ref="D932" r:id="rId931" tooltip="Завантажити сертифікат" display="Завантажити сертифікат"/>
    <hyperlink ref="D933" r:id="rId932" tooltip="Завантажити сертифікат" display="Завантажити сертифікат"/>
    <hyperlink ref="D934" r:id="rId933" tooltip="Завантажити сертифікат" display="Завантажити сертифікат"/>
    <hyperlink ref="D935" r:id="rId934" tooltip="Завантажити сертифікат" display="Завантажити сертифікат"/>
    <hyperlink ref="D936" r:id="rId935" tooltip="Завантажити сертифікат" display="Завантажити сертифікат"/>
    <hyperlink ref="D937" r:id="rId936" tooltip="Завантажити сертифікат" display="Завантажити сертифікат"/>
    <hyperlink ref="D938" r:id="rId937" tooltip="Завантажити сертифікат" display="Завантажити сертифікат"/>
    <hyperlink ref="D939" r:id="rId938" tooltip="Завантажити сертифікат" display="Завантажити сертифікат"/>
    <hyperlink ref="D940" r:id="rId939" tooltip="Завантажити сертифікат" display="Завантажити сертифікат"/>
    <hyperlink ref="D941" r:id="rId940" tooltip="Завантажити сертифікат" display="Завантажити сертифікат"/>
    <hyperlink ref="D942" r:id="rId941" tooltip="Завантажити сертифікат" display="Завантажити сертифікат"/>
    <hyperlink ref="D943" r:id="rId942" tooltip="Завантажити сертифікат" display="Завантажити сертифікат"/>
    <hyperlink ref="D944" r:id="rId943" tooltip="Завантажити сертифікат" display="Завантажити сертифікат"/>
    <hyperlink ref="D945" r:id="rId944" tooltip="Завантажити сертифікат" display="Завантажити сертифікат"/>
    <hyperlink ref="D946" r:id="rId945" tooltip="Завантажити сертифікат" display="Завантажити сертифікат"/>
    <hyperlink ref="D947" r:id="rId946" tooltip="Завантажити сертифікат" display="Завантажити сертифікат"/>
    <hyperlink ref="D948" r:id="rId947" tooltip="Завантажити сертифікат" display="Завантажити сертифікат"/>
    <hyperlink ref="D949" r:id="rId948" tooltip="Завантажити сертифікат" display="Завантажити сертифікат"/>
    <hyperlink ref="D950" r:id="rId949" tooltip="Завантажити сертифікат" display="Завантажити сертифікат"/>
    <hyperlink ref="D951" r:id="rId950" tooltip="Завантажити сертифікат" display="Завантажити сертифікат"/>
    <hyperlink ref="D952" r:id="rId951" tooltip="Завантажити сертифікат" display="Завантажити сертифікат"/>
    <hyperlink ref="D953" r:id="rId952" tooltip="Завантажити сертифікат" display="Завантажити сертифікат"/>
    <hyperlink ref="D954" r:id="rId953" tooltip="Завантажити сертифікат" display="Завантажити сертифікат"/>
    <hyperlink ref="D955" r:id="rId954" tooltip="Завантажити сертифікат" display="Завантажити сертифікат"/>
    <hyperlink ref="D956" r:id="rId955" tooltip="Завантажити сертифікат" display="Завантажити сертифікат"/>
    <hyperlink ref="D957" r:id="rId956" tooltip="Завантажити сертифікат" display="Завантажити сертифікат"/>
    <hyperlink ref="D958" r:id="rId957" tooltip="Завантажити сертифікат" display="Завантажити сертифікат"/>
    <hyperlink ref="D959" r:id="rId958" tooltip="Завантажити сертифікат" display="Завантажити сертифікат"/>
    <hyperlink ref="D960" r:id="rId959" tooltip="Завантажити сертифікат" display="Завантажити сертифікат"/>
    <hyperlink ref="D961" r:id="rId960" tooltip="Завантажити сертифікат" display="Завантажити сертифікат"/>
    <hyperlink ref="D962" r:id="rId961" tooltip="Завантажити сертифікат" display="Завантажити сертифікат"/>
    <hyperlink ref="D963" r:id="rId962" tooltip="Завантажити сертифікат" display="Завантажити сертифікат"/>
    <hyperlink ref="D964" r:id="rId963" tooltip="Завантажити сертифікат" display="Завантажити сертифікат"/>
    <hyperlink ref="D965" r:id="rId964" tooltip="Завантажити сертифікат" display="Завантажити сертифікат"/>
    <hyperlink ref="D966" r:id="rId965" tooltip="Завантажити сертифікат" display="Завантажити сертифікат"/>
    <hyperlink ref="D967" r:id="rId966" tooltip="Завантажити сертифікат" display="Завантажити сертифікат"/>
    <hyperlink ref="D968" r:id="rId967" tooltip="Завантажити сертифікат" display="Завантажити сертифікат"/>
    <hyperlink ref="D969" r:id="rId968" tooltip="Завантажити сертифікат" display="Завантажити сертифікат"/>
    <hyperlink ref="D970" r:id="rId969" tooltip="Завантажити сертифікат" display="Завантажити сертифікат"/>
    <hyperlink ref="D971" r:id="rId970" tooltip="Завантажити сертифікат" display="Завантажити сертифікат"/>
    <hyperlink ref="D972" r:id="rId971" tooltip="Завантажити сертифікат" display="Завантажити сертифікат"/>
    <hyperlink ref="D973" r:id="rId972" tooltip="Завантажити сертифікат" display="Завантажити сертифікат"/>
    <hyperlink ref="D974" r:id="rId973" tooltip="Завантажити сертифікат" display="Завантажити сертифікат"/>
    <hyperlink ref="D975" r:id="rId974" tooltip="Завантажити сертифікат" display="Завантажити сертифікат"/>
    <hyperlink ref="D976" r:id="rId975" tooltip="Завантажити сертифікат" display="Завантажити сертифікат"/>
    <hyperlink ref="D977" r:id="rId976" tooltip="Завантажити сертифікат" display="Завантажити сертифікат"/>
    <hyperlink ref="D978" r:id="rId977" tooltip="Завантажити сертифікат" display="Завантажити сертифікат"/>
    <hyperlink ref="D979" r:id="rId978" tooltip="Завантажити сертифікат" display="Завантажити сертифікат"/>
    <hyperlink ref="D980" r:id="rId979" tooltip="Завантажити сертифікат" display="Завантажити сертифікат"/>
    <hyperlink ref="D981" r:id="rId980" tooltip="Завантажити сертифікат" display="Завантажити сертифікат"/>
    <hyperlink ref="D982" r:id="rId981" tooltip="Завантажити сертифікат" display="Завантажити сертифікат"/>
    <hyperlink ref="D983" r:id="rId982" tooltip="Завантажити сертифікат" display="Завантажити сертифікат"/>
    <hyperlink ref="D984" r:id="rId983" tooltip="Завантажити сертифікат" display="Завантажити сертифікат"/>
    <hyperlink ref="D985" r:id="rId984" tooltip="Завантажити сертифікат" display="Завантажити сертифікат"/>
    <hyperlink ref="D986" r:id="rId985" tooltip="Завантажити сертифікат" display="Завантажити сертифікат"/>
    <hyperlink ref="D987" r:id="rId986" tooltip="Завантажити сертифікат" display="Завантажити сертифікат"/>
    <hyperlink ref="D988" r:id="rId987" tooltip="Завантажити сертифікат" display="Завантажити сертифікат"/>
    <hyperlink ref="D989" r:id="rId988" tooltip="Завантажити сертифікат" display="Завантажити сертифікат"/>
    <hyperlink ref="D990" r:id="rId989" tooltip="Завантажити сертифікат" display="Завантажити сертифікат"/>
    <hyperlink ref="D991" r:id="rId990" tooltip="Завантажити сертифікат" display="Завантажити сертифікат"/>
    <hyperlink ref="D992" r:id="rId991" tooltip="Завантажити сертифікат" display="Завантажити сертифікат"/>
    <hyperlink ref="D993" r:id="rId992" tooltip="Завантажити сертифікат" display="Завантажити сертифікат"/>
    <hyperlink ref="D994" r:id="rId993" tooltip="Завантажити сертифікат" display="Завантажити сертифікат"/>
    <hyperlink ref="D995" r:id="rId994" tooltip="Завантажити сертифікат" display="Завантажити сертифікат"/>
    <hyperlink ref="D996" r:id="rId995" tooltip="Завантажити сертифікат" display="Завантажити сертифікат"/>
    <hyperlink ref="D997" r:id="rId996" tooltip="Завантажити сертифікат" display="Завантажити сертифікат"/>
    <hyperlink ref="D998" r:id="rId997" tooltip="Завантажити сертифікат" display="Завантажити сертифікат"/>
    <hyperlink ref="D999" r:id="rId998" tooltip="Завантажити сертифікат" display="Завантажити сертифікат"/>
    <hyperlink ref="D1000" r:id="rId999" tooltip="Завантажити сертифікат" display="Завантажити сертифікат"/>
    <hyperlink ref="D1001" r:id="rId1000" tooltip="Завантажити сертифікат" display="Завантажити сертифікат"/>
    <hyperlink ref="D1002" r:id="rId1001" tooltip="Завантажити сертифікат" display="Завантажити сертифікат"/>
    <hyperlink ref="D1003" r:id="rId1002" tooltip="Завантажити сертифікат" display="Завантажити сертифікат"/>
    <hyperlink ref="D1004" r:id="rId1003" tooltip="Завантажити сертифікат" display="Завантажити сертифікат"/>
    <hyperlink ref="D1005" r:id="rId1004" tooltip="Завантажити сертифікат" display="Завантажити сертифікат"/>
    <hyperlink ref="D1006" r:id="rId1005" tooltip="Завантажити сертифікат" display="Завантажити сертифікат"/>
    <hyperlink ref="D1007" r:id="rId1006" tooltip="Завантажити сертифікат" display="Завантажити сертифікат"/>
    <hyperlink ref="D1008" r:id="rId1007" tooltip="Завантажити сертифікат" display="Завантажити сертифікат"/>
    <hyperlink ref="D1009" r:id="rId1008" tooltip="Завантажити сертифікат" display="Завантажити сертифікат"/>
    <hyperlink ref="D1010" r:id="rId1009" tooltip="Завантажити сертифікат" display="Завантажити сертифікат"/>
    <hyperlink ref="D1011" r:id="rId1010" tooltip="Завантажити сертифікат" display="Завантажити сертифікат"/>
    <hyperlink ref="D1012" r:id="rId1011" tooltip="Завантажити сертифікат" display="Завантажити сертифікат"/>
    <hyperlink ref="D1013" r:id="rId1012" tooltip="Завантажити сертифікат" display="Завантажити сертифікат"/>
    <hyperlink ref="D1014" r:id="rId1013" tooltip="Завантажити сертифікат" display="Завантажити сертифікат"/>
    <hyperlink ref="D1015" r:id="rId1014" tooltip="Завантажити сертифікат" display="Завантажити сертифікат"/>
    <hyperlink ref="D1016" r:id="rId1015" tooltip="Завантажити сертифікат" display="Завантажити сертифікат"/>
    <hyperlink ref="D1017" r:id="rId1016" tooltip="Завантажити сертифікат" display="Завантажити сертифікат"/>
    <hyperlink ref="D1018" r:id="rId1017" tooltip="Завантажити сертифікат" display="Завантажити сертифікат"/>
    <hyperlink ref="D1019" r:id="rId1018" tooltip="Завантажити сертифікат" display="Завантажити сертифікат"/>
    <hyperlink ref="D1020" r:id="rId1019" tooltip="Завантажити сертифікат" display="Завантажити сертифікат"/>
    <hyperlink ref="D1021" r:id="rId1020" tooltip="Завантажити сертифікат" display="Завантажити сертифікат"/>
    <hyperlink ref="D1022" r:id="rId1021" tooltip="Завантажити сертифікат" display="Завантажити сертифікат"/>
    <hyperlink ref="D1023" r:id="rId1022" tooltip="Завантажити сертифікат" display="Завантажити сертифікат"/>
    <hyperlink ref="D1024" r:id="rId1023" tooltip="Завантажити сертифікат" display="Завантажити сертифікат"/>
    <hyperlink ref="D1025" r:id="rId1024" tooltip="Завантажити сертифікат" display="Завантажити сертифікат"/>
    <hyperlink ref="D1026" r:id="rId1025" tooltip="Завантажити сертифікат" display="Завантажити сертифікат"/>
    <hyperlink ref="D1027" r:id="rId1026" tooltip="Завантажити сертифікат" display="Завантажити сертифікат"/>
    <hyperlink ref="D1028" r:id="rId1027" tooltip="Завантажити сертифікат" display="Завантажити сертифікат"/>
    <hyperlink ref="D1029" r:id="rId1028" tooltip="Завантажити сертифікат" display="Завантажити сертифікат"/>
    <hyperlink ref="D1030" r:id="rId1029" tooltip="Завантажити сертифікат" display="Завантажити сертифікат"/>
    <hyperlink ref="D1031" r:id="rId1030" tooltip="Завантажити сертифікат" display="Завантажити сертифікат"/>
    <hyperlink ref="D1032" r:id="rId1031" tooltip="Завантажити сертифікат" display="Завантажити сертифікат"/>
    <hyperlink ref="D1033" r:id="rId1032" tooltip="Завантажити сертифікат" display="Завантажити сертифікат"/>
    <hyperlink ref="D1034" r:id="rId1033" tooltip="Завантажити сертифікат" display="Завантажити сертифікат"/>
    <hyperlink ref="D1035" r:id="rId1034" tooltip="Завантажити сертифікат" display="Завантажити сертифікат"/>
    <hyperlink ref="D1036" r:id="rId1035" tooltip="Завантажити сертифікат" display="Завантажити сертифікат"/>
    <hyperlink ref="D1037" r:id="rId1036" tooltip="Завантажити сертифікат" display="Завантажити сертифікат"/>
    <hyperlink ref="D1038" r:id="rId1037" tooltip="Завантажити сертифікат" display="Завантажити сертифікат"/>
    <hyperlink ref="D1039" r:id="rId1038" tooltip="Завантажити сертифікат" display="Завантажити сертифікат"/>
    <hyperlink ref="D1040" r:id="rId1039" tooltip="Завантажити сертифікат" display="Завантажити сертифікат"/>
    <hyperlink ref="D1041" r:id="rId1040" tooltip="Завантажити сертифікат" display="Завантажити сертифікат"/>
    <hyperlink ref="D1042" r:id="rId1041" tooltip="Завантажити сертифікат" display="Завантажити сертифікат"/>
    <hyperlink ref="D1043" r:id="rId1042" tooltip="Завантажити сертифікат" display="Завантажити сертифікат"/>
    <hyperlink ref="D1044" r:id="rId1043" tooltip="Завантажити сертифікат" display="Завантажити сертифікат"/>
    <hyperlink ref="D1045" r:id="rId1044" tooltip="Завантажити сертифікат" display="Завантажити сертифікат"/>
    <hyperlink ref="D1046" r:id="rId1045" tooltip="Завантажити сертифікат" display="Завантажити сертифікат"/>
    <hyperlink ref="D1047" r:id="rId1046" tooltip="Завантажити сертифікат" display="Завантажити сертифікат"/>
    <hyperlink ref="D1048" r:id="rId1047" tooltip="Завантажити сертифікат" display="Завантажити сертифікат"/>
    <hyperlink ref="D1049" r:id="rId1048" tooltip="Завантажити сертифікат" display="Завантажити сертифікат"/>
    <hyperlink ref="D1050" r:id="rId1049" tooltip="Завантажити сертифікат" display="Завантажити сертифікат"/>
    <hyperlink ref="D1051" r:id="rId1050" tooltip="Завантажити сертифікат" display="Завантажити сертифікат"/>
    <hyperlink ref="D1052" r:id="rId1051" tooltip="Завантажити сертифікат" display="Завантажити сертифікат"/>
    <hyperlink ref="D1053" r:id="rId1052" tooltip="Завантажити сертифікат" display="Завантажити сертифікат"/>
    <hyperlink ref="D1054" r:id="rId1053" tooltip="Завантажити сертифікат" display="Завантажити сертифікат"/>
    <hyperlink ref="D1055" r:id="rId1054" tooltip="Завантажити сертифікат" display="Завантажити сертифікат"/>
    <hyperlink ref="D1056" r:id="rId1055" tooltip="Завантажити сертифікат" display="Завантажити сертифікат"/>
    <hyperlink ref="D1057" r:id="rId1056" tooltip="Завантажити сертифікат" display="Завантажити сертифікат"/>
    <hyperlink ref="D1058" r:id="rId1057" tooltip="Завантажити сертифікат" display="Завантажити сертифікат"/>
    <hyperlink ref="D1059" r:id="rId1058" tooltip="Завантажити сертифікат" display="Завантажити сертифікат"/>
    <hyperlink ref="D1060" r:id="rId1059" tooltip="Завантажити сертифікат" display="Завантажити сертифікат"/>
    <hyperlink ref="D1061" r:id="rId1060" tooltip="Завантажити сертифікат" display="Завантажити сертифікат"/>
    <hyperlink ref="D1062" r:id="rId1061" tooltip="Завантажити сертифікат" display="Завантажити сертифікат"/>
    <hyperlink ref="D1063" r:id="rId1062" tooltip="Завантажити сертифікат" display="Завантажити сертифікат"/>
    <hyperlink ref="D1064" r:id="rId1063" tooltip="Завантажити сертифікат" display="Завантажити сертифікат"/>
    <hyperlink ref="D1065" r:id="rId1064" tooltip="Завантажити сертифікат" display="Завантажити сертифікат"/>
    <hyperlink ref="D1066" r:id="rId1065" tooltip="Завантажити сертифікат" display="Завантажити сертифікат"/>
    <hyperlink ref="D1067" r:id="rId1066" tooltip="Завантажити сертифікат" display="Завантажити сертифікат"/>
    <hyperlink ref="D1068" r:id="rId1067" tooltip="Завантажити сертифікат" display="Завантажити сертифікат"/>
    <hyperlink ref="D1069" r:id="rId1068" tooltip="Завантажити сертифікат" display="Завантажити сертифікат"/>
    <hyperlink ref="D1070" r:id="rId1069" tooltip="Завантажити сертифікат" display="Завантажити сертифікат"/>
    <hyperlink ref="D1071" r:id="rId1070" tooltip="Завантажити сертифікат" display="Завантажити сертифікат"/>
    <hyperlink ref="D1072" r:id="rId1071" tooltip="Завантажити сертифікат" display="Завантажити сертифікат"/>
    <hyperlink ref="D1073" r:id="rId1072" tooltip="Завантажити сертифікат" display="Завантажити сертифікат"/>
    <hyperlink ref="D1074" r:id="rId1073" tooltip="Завантажити сертифікат" display="Завантажити сертифікат"/>
    <hyperlink ref="D1075" r:id="rId1074" tooltip="Завантажити сертифікат" display="Завантажити сертифікат"/>
    <hyperlink ref="D1076" r:id="rId1075" tooltip="Завантажити сертифікат" display="Завантажити сертифікат"/>
    <hyperlink ref="D1077" r:id="rId1076" tooltip="Завантажити сертифікат" display="Завантажити сертифікат"/>
    <hyperlink ref="D1078" r:id="rId1077" tooltip="Завантажити сертифікат" display="Завантажити сертифікат"/>
    <hyperlink ref="D1079" r:id="rId1078" tooltip="Завантажити сертифікат" display="Завантажити сертифікат"/>
    <hyperlink ref="D1080" r:id="rId1079" tooltip="Завантажити сертифікат" display="Завантажити сертифікат"/>
    <hyperlink ref="D1081" r:id="rId1080" tooltip="Завантажити сертифікат" display="Завантажити сертифікат"/>
    <hyperlink ref="D1082" r:id="rId1081" tooltip="Завантажити сертифікат" display="Завантажити сертифікат"/>
    <hyperlink ref="D1083" r:id="rId1082" tooltip="Завантажити сертифікат" display="Завантажити сертифікат"/>
    <hyperlink ref="D1084" r:id="rId1083" tooltip="Завантажити сертифікат" display="Завантажити сертифікат"/>
    <hyperlink ref="D1085" r:id="rId1084" tooltip="Завантажити сертифікат" display="Завантажити сертифікат"/>
    <hyperlink ref="D1086" r:id="rId1085" tooltip="Завантажити сертифікат" display="Завантажити сертифікат"/>
    <hyperlink ref="D1087" r:id="rId1086" tooltip="Завантажити сертифікат" display="Завантажити сертифікат"/>
    <hyperlink ref="D1088" r:id="rId1087" tooltip="Завантажити сертифікат" display="Завантажити сертифікат"/>
    <hyperlink ref="D1089" r:id="rId1088" tooltip="Завантажити сертифікат" display="Завантажити сертифікат"/>
    <hyperlink ref="D1090" r:id="rId1089" tooltip="Завантажити сертифікат" display="Завантажити сертифікат"/>
    <hyperlink ref="D1091" r:id="rId1090" tooltip="Завантажити сертифікат" display="Завантажити сертифікат"/>
    <hyperlink ref="D1092" r:id="rId1091" tooltip="Завантажити сертифікат" display="Завантажити сертифікат"/>
    <hyperlink ref="D1093" r:id="rId1092" tooltip="Завантажити сертифікат" display="Завантажити сертифікат"/>
    <hyperlink ref="D1094" r:id="rId1093" tooltip="Завантажити сертифікат" display="Завантажити сертифікат"/>
    <hyperlink ref="D1095" r:id="rId1094" tooltip="Завантажити сертифікат" display="Завантажити сертифікат"/>
    <hyperlink ref="D1096" r:id="rId1095" tooltip="Завантажити сертифікат" display="Завантажити сертифікат"/>
    <hyperlink ref="D1097" r:id="rId1096" tooltip="Завантажити сертифікат" display="Завантажити сертифікат"/>
    <hyperlink ref="D1098" r:id="rId1097" tooltip="Завантажити сертифікат" display="Завантажити сертифікат"/>
    <hyperlink ref="D1099" r:id="rId1098" tooltip="Завантажити сертифікат" display="Завантажити сертифікат"/>
    <hyperlink ref="D1100" r:id="rId1099" tooltip="Завантажити сертифікат" display="Завантажити сертифікат"/>
    <hyperlink ref="D1101" r:id="rId1100" tooltip="Завантажити сертифікат" display="Завантажити сертифікат"/>
    <hyperlink ref="D1102" r:id="rId1101" tooltip="Завантажити сертифікат" display="Завантажити сертифікат"/>
    <hyperlink ref="D1103" r:id="rId1102" tooltip="Завантажити сертифікат" display="Завантажити сертифікат"/>
    <hyperlink ref="D1104" r:id="rId1103" tooltip="Завантажити сертифікат" display="Завантажити сертифікат"/>
    <hyperlink ref="D1105" r:id="rId1104" tooltip="Завантажити сертифікат" display="Завантажити сертифікат"/>
    <hyperlink ref="D1106" r:id="rId1105" tooltip="Завантажити сертифікат" display="Завантажити сертифікат"/>
    <hyperlink ref="D1107" r:id="rId1106" tooltip="Завантажити сертифікат" display="Завантажити сертифікат"/>
    <hyperlink ref="D1108" r:id="rId1107" tooltip="Завантажити сертифікат" display="Завантажити сертифікат"/>
    <hyperlink ref="D1109" r:id="rId1108" tooltip="Завантажити сертифікат" display="Завантажити сертифікат"/>
    <hyperlink ref="D1110" r:id="rId1109" tooltip="Завантажити сертифікат" display="Завантажити сертифікат"/>
    <hyperlink ref="D1111" r:id="rId1110" tooltip="Завантажити сертифікат" display="Завантажити сертифікат"/>
    <hyperlink ref="D1112" r:id="rId1111" tooltip="Завантажити сертифікат" display="Завантажити сертифікат"/>
    <hyperlink ref="D1113" r:id="rId1112" tooltip="Завантажити сертифікат" display="Завантажити сертифікат"/>
    <hyperlink ref="D1114" r:id="rId1113" tooltip="Завантажити сертифікат" display="Завантажити сертифікат"/>
    <hyperlink ref="D1115" r:id="rId1114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2025-08-11T07:48:24Z</dcterms:created>
  <dcterms:modified xsi:type="dcterms:W3CDTF">2025-09-08T08:47:43Z</dcterms:modified>
  <cp:category/>
</cp:coreProperties>
</file>