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Всеукраїнський фінансовий чемпіонат 2025-26\Обласний етап\Сертифікати\"/>
    </mc:Choice>
  </mc:AlternateContent>
  <bookViews>
    <workbookView xWindow="0" yWindow="0" windowWidth="7056" windowHeight="5400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265" i="1" l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<sst xmlns="http://schemas.openxmlformats.org/spreadsheetml/2006/main" count="1061" uniqueCount="798">
  <si>
    <t>номер</t>
  </si>
  <si>
    <t>дата</t>
  </si>
  <si>
    <t>ПІБ</t>
  </si>
  <si>
    <t>Посилання на сертифікат</t>
  </si>
  <si>
    <t>ВФЧ/ОВ/СУ/001</t>
  </si>
  <si>
    <t>27 лютого 2026 р.</t>
  </si>
  <si>
    <t>Аллхвердієв Сабір Рустамович</t>
  </si>
  <si>
    <t>Опорний заклад освіти "Софієвсько-Борщагівський ліцей" Борщагівської селищної  ради Бучанського району Київської області</t>
  </si>
  <si>
    <t>ВФЧ/ОВ/СУ/002</t>
  </si>
  <si>
    <t>Аненко Олександр Євгенович</t>
  </si>
  <si>
    <t>Криворізький ліцей №127 Криворізької міської ради</t>
  </si>
  <si>
    <t>ВФЧ/ОВ/СУ/003</t>
  </si>
  <si>
    <t>Бабін Дмитро Володимирович</t>
  </si>
  <si>
    <t>Комунальний заклад "Люботинський мистецький ліцей "Дивосвіт"" Харківської обласної ради</t>
  </si>
  <si>
    <t>ВФЧ/ОВ/СУ/004</t>
  </si>
  <si>
    <t>Балаба Олександра Олександрівна</t>
  </si>
  <si>
    <t>ОЗНЗ Новоолександрівський НВК "Загальноосвітня школа І-ІІІ ступенів-дошкільний навчальний заклад"</t>
  </si>
  <si>
    <t>ВФЧ/ОВ/СУ/005</t>
  </si>
  <si>
    <t>Балашев Глєб Олександрович</t>
  </si>
  <si>
    <t>Боярський академічний ліцей "Лідер"</t>
  </si>
  <si>
    <t>ВФЧ/ОВ/СУ/006</t>
  </si>
  <si>
    <t>Батюкевич Віталіна Віталівна</t>
  </si>
  <si>
    <t>Ліцей №13 м.Чернівці</t>
  </si>
  <si>
    <t>ВФЧ/ОВ/СУ/007</t>
  </si>
  <si>
    <t>Беба Володимир Анатолійович</t>
  </si>
  <si>
    <t>Спеціалізована школа № 271 із поглибленним вивченням інформаційних технологій</t>
  </si>
  <si>
    <t>ВФЧ/ОВ/СУ/008</t>
  </si>
  <si>
    <t>Безпалова Кіра Юріївна</t>
  </si>
  <si>
    <t>Арцизький ліцей №5 з початковою школою та гімназією Арцизької міської ради</t>
  </si>
  <si>
    <t>ВФЧ/ОВ/СУ/009</t>
  </si>
  <si>
    <t>Безушка Єлєна Флоріанівна</t>
  </si>
  <si>
    <t>Тарасовецький ліцей Ванчиковецької сільської ради</t>
  </si>
  <si>
    <t>ВФЧ/ОВ/СУ/010</t>
  </si>
  <si>
    <t>Беніш Артем Сергійович</t>
  </si>
  <si>
    <t>Львівська гімназія "Євшан"</t>
  </si>
  <si>
    <t>ВФЧ/ОВ/СУ/011</t>
  </si>
  <si>
    <t>Бистрих Ілля Сергійович</t>
  </si>
  <si>
    <t>Зубрянський ліцей Солонківської сільської ради</t>
  </si>
  <si>
    <t>ВФЧ/ОВ/СУ/012</t>
  </si>
  <si>
    <t>Блага Вероніка Богданівна</t>
  </si>
  <si>
    <t>Середня загальноосвітня школа №90 м.Львова</t>
  </si>
  <si>
    <t>ВФЧ/ОВ/СУ/013</t>
  </si>
  <si>
    <t>Бодня Іван Михайлович</t>
  </si>
  <si>
    <t>КЗЗСО "Ліцей Петропавлівський"</t>
  </si>
  <si>
    <t>ВФЧ/ОВ/СУ/014</t>
  </si>
  <si>
    <t>Бойко Євген Дмитрович</t>
  </si>
  <si>
    <t>Комунальний заклад освіти «Криворізький ліцей «Джерело» Дніпропетровської обласної ради»</t>
  </si>
  <si>
    <t>ВФЧ/ОВ/СУ/015</t>
  </si>
  <si>
    <t>Донченко Микита Михайлович</t>
  </si>
  <si>
    <t>Бердянський ліцей "Сузір'я" Бердянської міської ради Запорізької області</t>
  </si>
  <si>
    <t>ВФЧ/ОВ/СУ/016</t>
  </si>
  <si>
    <t>Болотських Ілля Євгенійович</t>
  </si>
  <si>
    <t>Золотоніська загальноосвітня школа І-ІІІ ступенів №3 Золотоніської міської ради Черкаської області</t>
  </si>
  <si>
    <t>ВФЧ/ОВ/СУ/017</t>
  </si>
  <si>
    <t>Бондар Аліна Валеріївна</t>
  </si>
  <si>
    <t>Вінницький ліцей №20</t>
  </si>
  <si>
    <t>ВФЧ/ОВ/СУ/018</t>
  </si>
  <si>
    <t>Бондар Володимир Сергійович</t>
  </si>
  <si>
    <t>Ліцей №80 Печерського району м. Києва</t>
  </si>
  <si>
    <t>ВФЧ/ОВ/СУ/019</t>
  </si>
  <si>
    <t>Бояренко Олександр Денисович</t>
  </si>
  <si>
    <t>Комунальний заклад "Харківський ліцей № 93 ХМР"</t>
  </si>
  <si>
    <t>ВФЧ/ОВ/СУ/020</t>
  </si>
  <si>
    <t>Бровченко Поліна Володимирівна</t>
  </si>
  <si>
    <t>Барський ліцей №4 Барської міської ради</t>
  </si>
  <si>
    <t>ВФЧ/ОВ/СУ/021</t>
  </si>
  <si>
    <t>Бутко Владислав Романович</t>
  </si>
  <si>
    <t>Харківський фаховий коледж спорту</t>
  </si>
  <si>
    <t>ВФЧ/ОВ/СУ/022</t>
  </si>
  <si>
    <t>Василик Тетяна Володимирівна</t>
  </si>
  <si>
    <t>Заклад загальної середньої освіти І-ІІІ ступенів смт Нижанковичі</t>
  </si>
  <si>
    <t>ВФЧ/ОВ/СУ/023</t>
  </si>
  <si>
    <t>Васюта Антон Миколайович</t>
  </si>
  <si>
    <t>Яготинський ліцей № 2 Яготинської міської  ради</t>
  </si>
  <si>
    <t>ВФЧ/ОВ/СУ/024</t>
  </si>
  <si>
    <t>Вдовенко Роман Андрійович</t>
  </si>
  <si>
    <t>Криворізький ліцей №95 Криворізької міської радии</t>
  </si>
  <si>
    <t>ВФЧ/ОВ/СУ/025</t>
  </si>
  <si>
    <t>Вівсяна Дар'я Сергіївна</t>
  </si>
  <si>
    <t>Одеський ліцей №63 Одеської міської ради</t>
  </si>
  <si>
    <t>ВФЧ/ОВ/СУ/026</t>
  </si>
  <si>
    <t>Власов Євген Вікторович</t>
  </si>
  <si>
    <t>Комунальний заклад "Харківський ліцей №143 Харківської міської ради"</t>
  </si>
  <si>
    <t>ВФЧ/ОВ/СУ/027</t>
  </si>
  <si>
    <t>Войтовський Роман</t>
  </si>
  <si>
    <t>Ліцей 280 Дарницького району міста Києва</t>
  </si>
  <si>
    <t>ВФЧ/ОВ/СУ/028</t>
  </si>
  <si>
    <t>Волківський Єгор Олександрович</t>
  </si>
  <si>
    <t>Школа I-III ступенів 70</t>
  </si>
  <si>
    <t>ВФЧ/ОВ/СУ/029</t>
  </si>
  <si>
    <t>Вороняк Юлія Тарасівна</t>
  </si>
  <si>
    <t>Ліцей №18 ЛМР</t>
  </si>
  <si>
    <t>ВФЧ/ОВ/СУ/030</t>
  </si>
  <si>
    <t>Вуйцік Анастасія Сергіївна</t>
  </si>
  <si>
    <t>Косівський ліцей номер 2 імені Михайла Павлика</t>
  </si>
  <si>
    <t>ВФЧ/ОВ/СУ/031</t>
  </si>
  <si>
    <t>Вурста Надія Віталіївна</t>
  </si>
  <si>
    <t>Рахівський заклад загальної середньої освіти І-ІІІ ступенів №3</t>
  </si>
  <si>
    <t>ВФЧ/ОВ/СУ/032</t>
  </si>
  <si>
    <t>Вушак Вікторія Дмитрівна</t>
  </si>
  <si>
    <t>Черкаський ліцей Черкаської селищної ради Самарівського району Дніпропетровської бласті</t>
  </si>
  <si>
    <t>ВФЧ/ОВ/СУ/033</t>
  </si>
  <si>
    <t>Габер Поліна Миколаївна</t>
  </si>
  <si>
    <t>Ліцей "Фінансовий" м. Києва</t>
  </si>
  <si>
    <t>ВФЧ/ОВ/СУ/034</t>
  </si>
  <si>
    <t>Гаврюшин Родіон Іванович</t>
  </si>
  <si>
    <t>Харківський приватний ліцей "Перша українська школа"</t>
  </si>
  <si>
    <t>ВФЧ/ОВ/СУ/035</t>
  </si>
  <si>
    <t>Гайова Марія Олегівна</t>
  </si>
  <si>
    <t>Київський ліцей бізнесу</t>
  </si>
  <si>
    <t>ВФЧ/ОВ/СУ/036</t>
  </si>
  <si>
    <t>Галушко Анастасія Віталіївна</t>
  </si>
  <si>
    <t>Спеціалізована школа І-ІІІ ступенів № 57 з поглибленим вивченням англійської мови Шевченківського району м. Києва</t>
  </si>
  <si>
    <t>ВФЧ/ОВ/СУ/037</t>
  </si>
  <si>
    <t>Ганага Артем Вадимович</t>
  </si>
  <si>
    <t>Середня загальноосвітня школа № 35</t>
  </si>
  <si>
    <t>ВФЧ/ОВ/СУ/038</t>
  </si>
  <si>
    <t>Гнатюк Софія Володимирівна</t>
  </si>
  <si>
    <t>Ліцей №1 ім.Героя України М.Дзявульського Шепетівської міської ради Хмельницької області</t>
  </si>
  <si>
    <t>ВФЧ/ОВ/СУ/039</t>
  </si>
  <si>
    <t>Говоруха Марія</t>
  </si>
  <si>
    <t>Слобожанський ліцей Слобожанської селищної ради</t>
  </si>
  <si>
    <t>ВФЧ/ОВ/СУ/040</t>
  </si>
  <si>
    <t>Година Анастасія Костянтинівна</t>
  </si>
  <si>
    <t>Комунальний заклад "Харківський ліцей №144 Харківської міської ради"</t>
  </si>
  <si>
    <t>ВФЧ/ОВ/СУ/041</t>
  </si>
  <si>
    <t>Головіна Єлизавета Олексіївна</t>
  </si>
  <si>
    <t>Комунальний заклад "Харківський ліцей #147 Харківської міської ради "</t>
  </si>
  <si>
    <t>ВФЧ/ОВ/СУ/042</t>
  </si>
  <si>
    <t>Гончарова Софія Володимирівна</t>
  </si>
  <si>
    <t>Криворізький ліцей № 119 Криворізької міської ради</t>
  </si>
  <si>
    <t>ВФЧ/ОВ/СУ/043</t>
  </si>
  <si>
    <t>Гончарук Анна Олексіївна</t>
  </si>
  <si>
    <t>комунальний заклад "Харківський ліцей №141 Харківської міської ради"</t>
  </si>
  <si>
    <t>ВФЧ/ОВ/СУ/044</t>
  </si>
  <si>
    <t>Горбатюк Денис Миколайович</t>
  </si>
  <si>
    <t>Рівненський ліцей 27</t>
  </si>
  <si>
    <t>ВФЧ/ОВ/СУ/045</t>
  </si>
  <si>
    <t>Гордієнко Мирослава Костянтинівна</t>
  </si>
  <si>
    <t>Український гуманітарний ліцей КНУ імені Тараса Шевченка</t>
  </si>
  <si>
    <t>ВФЧ/ОВ/СУ/046</t>
  </si>
  <si>
    <t>Гордієно Ольга Юріївна</t>
  </si>
  <si>
    <t>Смілянський навчально-виховний комплекс "Загальноосвітня школа І ступеня-гімназія імені В.Т.Сенатора" (з дошкільним підрозділом) Смілянської міської ради Черкаської області</t>
  </si>
  <si>
    <t>ВФЧ/ОВ/СУ/047</t>
  </si>
  <si>
    <t>Гриценко Георгій Євгенович</t>
  </si>
  <si>
    <t>ТОВ "Приватний ліцей "Ай Діти" міста Києва"</t>
  </si>
  <si>
    <t>ВФЧ/ОВ/СУ/048</t>
  </si>
  <si>
    <t>Гришина Катерина</t>
  </si>
  <si>
    <t>Липоводолинський ліцей Липоводолинської селищної ради</t>
  </si>
  <si>
    <t>ВФЧ/ОВ/СУ/049</t>
  </si>
  <si>
    <t>Гунько Максим Олександрович</t>
  </si>
  <si>
    <t>Черкаська гімназія №31 Черкаської міської ради Черкаської області</t>
  </si>
  <si>
    <t>ВФЧ/ОВ/СУ/050</t>
  </si>
  <si>
    <t>Давидов Дмитро Сергійович</t>
  </si>
  <si>
    <t>Ліцей №1 Тростянецької міської ради Сумської оюласті</t>
  </si>
  <si>
    <t>ВФЧ/ОВ/СУ/051</t>
  </si>
  <si>
    <t>Данилець Анастасія Андріївна</t>
  </si>
  <si>
    <t>Ліцей №1 м.Копичинці Копичинецької міської ради Чортківського
району Тернопільської області</t>
  </si>
  <si>
    <t>ВФЧ/ОВ/СУ/052</t>
  </si>
  <si>
    <t>Даража Юлія Геннадіївна</t>
  </si>
  <si>
    <t>Срібнянський ліцей Срібнянської селищної ради Чернігвської області</t>
  </si>
  <si>
    <t>ВФЧ/ОВ/СУ/053</t>
  </si>
  <si>
    <t>Хрущ Анастасія</t>
  </si>
  <si>
    <t>Запорізька спеціалізована школа І-ІІІ ст.№100 Запорізької міської ради Запорізької області</t>
  </si>
  <si>
    <t>ВФЧ/ОВ/СУ/054</t>
  </si>
  <si>
    <t>Двоєглазов Святослав Віталійович</t>
  </si>
  <si>
    <t>Середня загальноосвітня школа І-ІІІ ступеня № 20 м. Львова</t>
  </si>
  <si>
    <t>ВФЧ/ОВ/СУ/055</t>
  </si>
  <si>
    <t>Деманджара Олег Ярославович</t>
  </si>
  <si>
    <t>Жовківський ЗЗСО І-ІІІ ст. № 3</t>
  </si>
  <si>
    <t>ВФЧ/ОВ/СУ/056</t>
  </si>
  <si>
    <t>Демеха Дар'я Сергіївна</t>
  </si>
  <si>
    <t>Комунальний заклад"Харківський ліцей №156 Харківської міської ради"</t>
  </si>
  <si>
    <t>ВФЧ/ОВ/СУ/057</t>
  </si>
  <si>
    <t>Долинець Яна Олександрівна</t>
  </si>
  <si>
    <t>Куликівський ліцей Куликівської селищної ради Чернігівського району Чернігівської області</t>
  </si>
  <si>
    <t>ВФЧ/ОВ/СУ/058</t>
  </si>
  <si>
    <t>Гридчина Анна</t>
  </si>
  <si>
    <t>Комунальний заклад "Матвіївський академічний ліцей" Запорізької обласної ради</t>
  </si>
  <si>
    <t>ВФЧ/ОВ/СУ/059</t>
  </si>
  <si>
    <t>Дорохов Глєб Романович</t>
  </si>
  <si>
    <t>Шполянський ліцей №2 Шполянської міської ради ОТГ Черкаської області</t>
  </si>
  <si>
    <t>ВФЧ/ОВ/СУ/060</t>
  </si>
  <si>
    <t>Дорошенко Назар Віталійович</t>
  </si>
  <si>
    <t>Черкаська загальноосвітня школа І-ІІІ ступенів №15 Черкаської міської ради Черкаської області</t>
  </si>
  <si>
    <t>ВФЧ/ОВ/СУ/061</t>
  </si>
  <si>
    <t>Драненко Денис Ігорович</t>
  </si>
  <si>
    <t>Одеський ліцей №13</t>
  </si>
  <si>
    <t>ВФЧ/ОВ/СУ/062</t>
  </si>
  <si>
    <t>Дударчук Анастасія Олегівна</t>
  </si>
  <si>
    <t>Мельниківський ліцей Шацької селищної ради Ковельського району Волинської області</t>
  </si>
  <si>
    <t>ВФЧ/ОВ/СУ/063</t>
  </si>
  <si>
    <t>Епік Роман В'ячеславович</t>
  </si>
  <si>
    <t>Комунальний заклад освіти "Ліцей митно-податкової справи з посиленою військово-фізичною підготовкою при Університеті митної справи та фінансів" Дніпровської міської ради</t>
  </si>
  <si>
    <t>ВФЧ/ОВ/СУ/064</t>
  </si>
  <si>
    <t>Ємельянова Ольга Дмитрівна</t>
  </si>
  <si>
    <t>Богданівський ліцей Богданівської сільської ради Павлоградського району Дніпропетровської області</t>
  </si>
  <si>
    <t>ВФЧ/ОВ/СУ/065</t>
  </si>
  <si>
    <t>Єрмачкова Владислава Андріївна</t>
  </si>
  <si>
    <t>Криворізький ліцей №123 Криворізької міської ради</t>
  </si>
  <si>
    <t>ВФЧ/ОВ/СУ/066</t>
  </si>
  <si>
    <t>Жвиревич Софія Андріївна</t>
  </si>
  <si>
    <t>Криворізький ліцей №35 "Імпульс"</t>
  </si>
  <si>
    <t>ВФЧ/ОВ/СУ/067</t>
  </si>
  <si>
    <t>Жикол Ярослав Олегович</t>
  </si>
  <si>
    <t>ПРИВАТНИЙ ЗАКЛАД ЗАГАЛЬНОЇ СЕРЕДНЬОЇ ОСВІТИ "ХАРКІВСЬКИЙ ЛІЦЕЙ "ІТ СТЕП СКУЛ ХАРКІВ" ХАРКІВСЬКОЇ ОБЛАСТІ</t>
  </si>
  <si>
    <t>ВФЧ/ОВ/СУ/068</t>
  </si>
  <si>
    <t>Завалій Божена Тарасівна</t>
  </si>
  <si>
    <t>Середня загальноосвітня школа №1 м. Львова</t>
  </si>
  <si>
    <t>ВФЧ/ОВ/СУ/069</t>
  </si>
  <si>
    <t>Зайчук Софія Олександрівна</t>
  </si>
  <si>
    <t>Ліцей №1 Горностаївської селищної ради  Каховського району Херсонської області</t>
  </si>
  <si>
    <t>ВФЧ/ОВ/СУ/070</t>
  </si>
  <si>
    <t>Залевська Софія Валентинівна</t>
  </si>
  <si>
    <t>Липівський заклад загальної середньої освіти І-ІІІ ступенів</t>
  </si>
  <si>
    <t>ВФЧ/ОВ/СУ/071</t>
  </si>
  <si>
    <t>Іващенко Владислава Юріївна</t>
  </si>
  <si>
    <t>Київ школа 97</t>
  </si>
  <si>
    <t>ВФЧ/ОВ/СУ/072</t>
  </si>
  <si>
    <t>Іщенко Софія Ігорівна</t>
  </si>
  <si>
    <t>Смілянська загальноосвітня школа І - ІІІ ступенів № 1 Смілянської міської ради Черкаської області</t>
  </si>
  <si>
    <t>ВФЧ/ОВ/СУ/073</t>
  </si>
  <si>
    <t>Калганков Артем Євгенович</t>
  </si>
  <si>
    <t>ТОВ "Центр освіти "Оптіма"</t>
  </si>
  <si>
    <t>ВФЧ/ОВ/СУ/074</t>
  </si>
  <si>
    <t>Каплун Поліна Валеріївна</t>
  </si>
  <si>
    <t>Погожокриницький ліцей Роменської міської ради Сумської області</t>
  </si>
  <si>
    <t>ВФЧ/ОВ/СУ/075</t>
  </si>
  <si>
    <t>Карп'юк Дмитро Романович</t>
  </si>
  <si>
    <t>Студянський ліцей Смизької селищної ради</t>
  </si>
  <si>
    <t>ВФЧ/ОВ/СУ/076</t>
  </si>
  <si>
    <t>Карпенко Даніїл Миколайович</t>
  </si>
  <si>
    <t>Комунальний заклад Кагарлицькоі міської ради «Кагарлицький ліцей #3»</t>
  </si>
  <si>
    <t>ВФЧ/ОВ/СУ/077</t>
  </si>
  <si>
    <t>Карпусь Максим Вікторович</t>
  </si>
  <si>
    <t>Комунальний заклад "Вінницький ліцей №27"</t>
  </si>
  <si>
    <t>ВФЧ/ОВ/СУ/078</t>
  </si>
  <si>
    <t>Кириченко Анна Артурівна</t>
  </si>
  <si>
    <t>Броварський ліцей №9 Броварської міської ради Броварського району Київської області</t>
  </si>
  <si>
    <t>ВФЧ/ОВ/СУ/079</t>
  </si>
  <si>
    <t>Кисіль Лев Дмитрович</t>
  </si>
  <si>
    <t>Приватний заклад освіти "МудрАнгелики"</t>
  </si>
  <si>
    <t>ВФЧ/ОВ/СУ/080</t>
  </si>
  <si>
    <t>Кисільов Степан Євгенович</t>
  </si>
  <si>
    <t>Український фізико-математичний ліцей КНУ імені Тараса Шевченка</t>
  </si>
  <si>
    <t>ВФЧ/ОВ/СУ/081</t>
  </si>
  <si>
    <t>Кіндзера Назар Володимирович</t>
  </si>
  <si>
    <t>Ліцей "Сихівський" ЛМР</t>
  </si>
  <si>
    <t>ВФЧ/ОВ/СУ/082</t>
  </si>
  <si>
    <t>Кіндзерська Ольга Юріївна</t>
  </si>
  <si>
    <t>Український медичний ліцей Національного медичного університету імені О. О. Богомольця</t>
  </si>
  <si>
    <t>ВФЧ/ОВ/СУ/083</t>
  </si>
  <si>
    <t>Климчук Наталія Василівна</t>
  </si>
  <si>
    <t>Вишнівецький ліцей Вишнівецької селищної ради Кременецького району Тернопільської області</t>
  </si>
  <si>
    <t>ВФЧ/ОВ/СУ/084</t>
  </si>
  <si>
    <t>Ковалик Микола Володимирович</t>
  </si>
  <si>
    <t>Люблинецький ліцей Волинсьткої обласної ради</t>
  </si>
  <si>
    <t>ВФЧ/ОВ/СУ/085</t>
  </si>
  <si>
    <t>Ковалишин Дарина Олександрівна</t>
  </si>
  <si>
    <t>Луцький ліцей №21 імені Михайла Кравчука Луцької міської ради</t>
  </si>
  <si>
    <t>ВФЧ/ОВ/СУ/086</t>
  </si>
  <si>
    <t>Коваль Анна Павлівна</t>
  </si>
  <si>
    <t>Комунальний заклад "Вінницький ліцей №12"</t>
  </si>
  <si>
    <t>ВФЧ/ОВ/СУ/087</t>
  </si>
  <si>
    <t>Ковальчин Юлія Сергіївна</t>
  </si>
  <si>
    <t>Саранчуківський ліцей</t>
  </si>
  <si>
    <t>ВФЧ/ОВ/СУ/088</t>
  </si>
  <si>
    <t>Ковач Владислав Іванович</t>
  </si>
  <si>
    <t>Комунальний заклад "Перечинський професійний ліцей" Закарпатської обласної ради</t>
  </si>
  <si>
    <t>ВФЧ/ОВ/СУ/089</t>
  </si>
  <si>
    <t>Копачинська Анастасія</t>
  </si>
  <si>
    <t>Калуський ліцей №10 Калуської міської ради Івано-Франківської області.</t>
  </si>
  <si>
    <t>ВФЧ/ОВ/СУ/090</t>
  </si>
  <si>
    <t>Копич Микола Сергійович</t>
  </si>
  <si>
    <t>Ліцей №33 міста Києва</t>
  </si>
  <si>
    <t>ВФЧ/ОВ/СУ/091</t>
  </si>
  <si>
    <t>Корж Юлія Миколаївна</t>
  </si>
  <si>
    <t>ОДЕСЬКИЙ ЕКОНОМІЧНИЙ ЛІЦЕЙ ОДЕСЬКОЇ МІСЬКОЇ РАДИ</t>
  </si>
  <si>
    <t>ВФЧ/ОВ/СУ/092</t>
  </si>
  <si>
    <t>Коржова Дарина Іванівна</t>
  </si>
  <si>
    <t>Олександрівський ліцей Слобожанської селищної ради Дніпровського району Дніпропетровської області</t>
  </si>
  <si>
    <t>ВФЧ/ОВ/СУ/093</t>
  </si>
  <si>
    <t>Король Анна Олександрівна</t>
  </si>
  <si>
    <t>ОДЕСЬКИЙ ЛІЦЕЙ №43 ОДЕСЬКОЇ МІСЬКОЇ РАДИ</t>
  </si>
  <si>
    <t>ВФЧ/ОВ/СУ/094</t>
  </si>
  <si>
    <t>Разгуляєв Данило Олексійович</t>
  </si>
  <si>
    <t>КЗ "ДНІПРОРУДНЕНСЬКА СПЕЦІАЛІЗОВАНА ШКОЛА І-ІІІ СТУПЕНІВ "СВІТОЧ" ДНІПРОРУДНЕНСЬКОЇ МІСЬКОЇ РАДИ ВАСИЛІВСЬКОГО РАЙОНУ ЗАПОРІЗЬКОЇ ОБЛАСТІ</t>
  </si>
  <si>
    <t>ВФЧ/ОВ/СУ/095</t>
  </si>
  <si>
    <t>Кравчук Кирило Олексійович</t>
  </si>
  <si>
    <t>Ліцей ім. Михайла Драгоманова</t>
  </si>
  <si>
    <t>ВФЧ/ОВ/СУ/096</t>
  </si>
  <si>
    <t>Крикун Дар'я Володимирівна</t>
  </si>
  <si>
    <t>Криворізький Тернівський ліцей Криворізької міської ради</t>
  </si>
  <si>
    <t>ВФЧ/ОВ/СУ/097</t>
  </si>
  <si>
    <t>Кружилін Давід Дмитрович</t>
  </si>
  <si>
    <t>Черкаський ліцей з посиленою військово-фізичною підготовкою імені Захисників України</t>
  </si>
  <si>
    <t>ВФЧ/ОВ/СУ/098</t>
  </si>
  <si>
    <t>Кузнецова Ілона Романівна</t>
  </si>
  <si>
    <t>Комунальний заклад «Харківський ліцей №20 Харківської міської ради»</t>
  </si>
  <si>
    <t>ВФЧ/ОВ/СУ/099</t>
  </si>
  <si>
    <t>Кузьма Вікторія Володимирівна</t>
  </si>
  <si>
    <t>Великомостівський ліцей</t>
  </si>
  <si>
    <t>ВФЧ/ОВ/СУ/100</t>
  </si>
  <si>
    <t>Кузьменко Валерія Олександрівна</t>
  </si>
  <si>
    <t>Марковецький ЗЗСО І-ІІІ ступенів</t>
  </si>
  <si>
    <t>ВФЧ/ОВ/СУ/101</t>
  </si>
  <si>
    <t>Кулинич Людмила Василівна</t>
  </si>
  <si>
    <t>Ліцей #2 " Подільський"</t>
  </si>
  <si>
    <t>ВФЧ/ОВ/СУ/102</t>
  </si>
  <si>
    <t>Кулікова Катерина Дмитрівна</t>
  </si>
  <si>
    <t>Центральноукраїнський науковий ліцей Кіровоградської обласної ради</t>
  </si>
  <si>
    <t>ВФЧ/ОВ/СУ/103</t>
  </si>
  <si>
    <t>Кучер Олександра Іванівна</t>
  </si>
  <si>
    <t>Шпитьківський академічний ліцей "Скіф"</t>
  </si>
  <si>
    <t>ВФЧ/ОВ/СУ/104</t>
  </si>
  <si>
    <t>Кучерук Віра Андріївна</t>
  </si>
  <si>
    <t>Берестинський ліцей №3</t>
  </si>
  <si>
    <t>ВФЧ/ОВ/СУ/105</t>
  </si>
  <si>
    <t>Лавренчук Дмитро Андрійович</t>
  </si>
  <si>
    <t>Ліцей"Лідер" м.Білгорода-Дністровського</t>
  </si>
  <si>
    <t>ВФЧ/ОВ/СУ/106</t>
  </si>
  <si>
    <t>Лавриненко Микола Володимирович</t>
  </si>
  <si>
    <t>Криворізький Центрально-Міський ліцей Криворізької міської ради Дніпропетровської області</t>
  </si>
  <si>
    <t>ВФЧ/ОВ/СУ/107</t>
  </si>
  <si>
    <t>Лавріненко Денис Максимович</t>
  </si>
  <si>
    <t>Ліцей "Генеза" П'ятихатської міської ради</t>
  </si>
  <si>
    <t>ВФЧ/ОВ/СУ/108</t>
  </si>
  <si>
    <t>Левковець Дар'я Сергіївна</t>
  </si>
  <si>
    <t>Спеціалізована школа І-ІІІ ступенів № 320 з поглибленим вивченням української мови міста Києва</t>
  </si>
  <si>
    <t>ВФЧ/ОВ/СУ/109</t>
  </si>
  <si>
    <t>Лейба Денис Олександрович</t>
  </si>
  <si>
    <t>Ліцей № 309</t>
  </si>
  <si>
    <t>ВФЧ/ОВ/СУ/110</t>
  </si>
  <si>
    <t>Лемцьо Катерина Андріївна</t>
  </si>
  <si>
    <t>Навчально-виховний комплекс "Інженерно-економічна школа – Львівський економічний ліцей"</t>
  </si>
  <si>
    <t>ВФЧ/ОВ/СУ/111</t>
  </si>
  <si>
    <t>Ленігевич Роман Степанович</t>
  </si>
  <si>
    <t>Чернівецький багатопрофільний ліцей №4 Чернівецької міської ради</t>
  </si>
  <si>
    <t>ВФЧ/ОВ/СУ/112</t>
  </si>
  <si>
    <t>Лех Христина Даріушівна</t>
  </si>
  <si>
    <t>Лопатинський ліцей Лопатинської селищної ради</t>
  </si>
  <si>
    <t>ВФЧ/ОВ/СУ/113</t>
  </si>
  <si>
    <t>Лєпьохіна Софія Сергіївна</t>
  </si>
  <si>
    <t>комунальний заклад "Харківський ліцей № 85 Харківської міської ради"</t>
  </si>
  <si>
    <t>ВФЧ/ОВ/СУ/114</t>
  </si>
  <si>
    <t>Харламова Владислава Артурівна</t>
  </si>
  <si>
    <t>Ліцей №24 Мелітопольської міської ради</t>
  </si>
  <si>
    <t>ВФЧ/ОВ/СУ/115</t>
  </si>
  <si>
    <t>Лиско Марія Юріївна</t>
  </si>
  <si>
    <t>Свеська спеціалізована школа І - ІІІ ступенів №1</t>
  </si>
  <si>
    <t>ВФЧ/ОВ/СУ/116</t>
  </si>
  <si>
    <t>Лі Микита Вадимович</t>
  </si>
  <si>
    <t>Херсонська багатопрофільна гімназія N20</t>
  </si>
  <si>
    <t>ВФЧ/ОВ/СУ/117</t>
  </si>
  <si>
    <t>Логачова Альбіна Романівна</t>
  </si>
  <si>
    <t>Комунальний заклад "Харківський ліцей № 107 Харківської міської ради"</t>
  </si>
  <si>
    <t>ВФЧ/ОВ/СУ/118</t>
  </si>
  <si>
    <t>Сеідова Маргарита Мірбагірівна</t>
  </si>
  <si>
    <t>Комунальний заклад "Маріупольська загальноосвітня школа І-ІІІ ступенів № 47 Маріупольської міської ради Донецької області"</t>
  </si>
  <si>
    <t>ВФЧ/ОВ/СУ/119</t>
  </si>
  <si>
    <t>Лук'янов Тимофій Денисович</t>
  </si>
  <si>
    <t>Ліцей №100 "Поділ"</t>
  </si>
  <si>
    <t>ВФЧ/ОВ/СУ/120</t>
  </si>
  <si>
    <t>Цикалова Наталія Сергіївна</t>
  </si>
  <si>
    <t>Слов'янський заклад загальної середньої освіти І-ІІІ ступенів № 1 Слов'янської міської ради Донецької області</t>
  </si>
  <si>
    <t>ВФЧ/ОВ/СУ/121</t>
  </si>
  <si>
    <t>Лях Софія Олександрівна</t>
  </si>
  <si>
    <t>Комунальний заклад Київської обласної ради "Переяславський військово-спортивний ліцей "Патріот"</t>
  </si>
  <si>
    <t>ВФЧ/ОВ/СУ/122</t>
  </si>
  <si>
    <t>Магеровська Вероніка Олегівна</t>
  </si>
  <si>
    <t>Тернопільська загальноосвітня школа І-ІІІ №14 ім.Б.Лепкого</t>
  </si>
  <si>
    <t>ВФЧ/ОВ/СУ/123</t>
  </si>
  <si>
    <t>Мазай Уляна Віталіївна</t>
  </si>
  <si>
    <t>Комунальний заклад "Вінницький технічний ліцей"</t>
  </si>
  <si>
    <t>ВФЧ/ОВ/СУ/124</t>
  </si>
  <si>
    <t>Мазлов Данило</t>
  </si>
  <si>
    <t>ЗЗСО "Авангардівський ліцей" Авангардівської селищної ради</t>
  </si>
  <si>
    <t>ВФЧ/ОВ/СУ/125</t>
  </si>
  <si>
    <t>Майборода Аріна Олександрівна</t>
  </si>
  <si>
    <t>Комунальна установа Сумська спеціалізована школа І-ІІІ ступенів №17, м. Суми, Сумської області</t>
  </si>
  <si>
    <t>ВФЧ/ОВ/СУ/126</t>
  </si>
  <si>
    <t>Макаренко Анастасія Володимирівна</t>
  </si>
  <si>
    <t>Комунальний заклад Слобожанський ліцей № 2 Слобожанської міської ради Чугуївського району Харківської області</t>
  </si>
  <si>
    <t>ВФЧ/ОВ/СУ/127</t>
  </si>
  <si>
    <t>Макогін Вікторія Андріївна</t>
  </si>
  <si>
    <t>Ліцей "Галицький" ЛМР</t>
  </si>
  <si>
    <t>ВФЧ/ОВ/СУ/128</t>
  </si>
  <si>
    <t>Малявкін Матвій Володимирович</t>
  </si>
  <si>
    <t>Нижньосироватський ліцей імені Бориса Грінченка Нижньосироватської сільської ради Сумського району Сумської області</t>
  </si>
  <si>
    <t>ВФЧ/ОВ/СУ/129</t>
  </si>
  <si>
    <t>Мамедова Марія Романівна</t>
  </si>
  <si>
    <t>Комунальний заклад "Ліцей "Вікторія-П" Кропивницької міської ради"</t>
  </si>
  <si>
    <t>ВФЧ/ОВ/СУ/130</t>
  </si>
  <si>
    <t>Марак Назар Володимирович</t>
  </si>
  <si>
    <t>Ліцей №2 м. Копичинці Копичинецької міської ради</t>
  </si>
  <si>
    <t>ВФЧ/ОВ/СУ/131</t>
  </si>
  <si>
    <t>Марігун Анна Олегівна</t>
  </si>
  <si>
    <t>Золотоніська спеціалізована школа №1</t>
  </si>
  <si>
    <t>ВФЧ/ОВ/СУ/132</t>
  </si>
  <si>
    <t>Маркітан Еріка Миколаївна</t>
  </si>
  <si>
    <t>Ліцей №3 Новокаховської міської ради</t>
  </si>
  <si>
    <t>ВФЧ/ОВ/СУ/133</t>
  </si>
  <si>
    <t>Марковська Марія Дмитрівна</t>
  </si>
  <si>
    <t>ліцей "Наукова зміна"</t>
  </si>
  <si>
    <t>ВФЧ/ОВ/СУ/134</t>
  </si>
  <si>
    <t>Ломакіна Юнна Олександрівна</t>
  </si>
  <si>
    <t>Курахівський заклад загальної середньої освіти І-ІІІ ступенів №1  Курахівської міської ради Донецької області</t>
  </si>
  <si>
    <t>ВФЧ/ОВ/СУ/135</t>
  </si>
  <si>
    <t>Мартинюк Даніела Олександрівна</t>
  </si>
  <si>
    <t>Луцький ліцей № 22 Луцької міської ради</t>
  </si>
  <si>
    <t>ВФЧ/ОВ/СУ/136</t>
  </si>
  <si>
    <t>Матова Аліса Дмитрівна</t>
  </si>
  <si>
    <t>Криворізький ліцей №77 Криворізької міської ради</t>
  </si>
  <si>
    <t>ВФЧ/ОВ/СУ/137</t>
  </si>
  <si>
    <t>Лисенко Юрій Олександрович</t>
  </si>
  <si>
    <t>Науковий ліцей комунального закладу вищої освіти "Хортицька національна навчально-реабілітаційна академія" Запорізької обласної ради</t>
  </si>
  <si>
    <t>ВФЧ/ОВ/СУ/138</t>
  </si>
  <si>
    <t>Обіход Валерія Юріївна</t>
  </si>
  <si>
    <t>Ліцей №16 Мелітопольської міської ради Запорізької області</t>
  </si>
  <si>
    <t>ВФЧ/ОВ/СУ/139</t>
  </si>
  <si>
    <t>Мельник Артем Юрійович</t>
  </si>
  <si>
    <t>Вараський ліцей№6 Вараської міської ради</t>
  </si>
  <si>
    <t>ВФЧ/ОВ/СУ/140</t>
  </si>
  <si>
    <t>Мельниченко Ангеліна Сергіївна</t>
  </si>
  <si>
    <t>КЗ "Роздільнянський міський ліцей №3 Роздільнянської міської ради Одеської області"</t>
  </si>
  <si>
    <t>ВФЧ/ОВ/СУ/141</t>
  </si>
  <si>
    <t>Мельниченко Євгенія Іванівна</t>
  </si>
  <si>
    <t>Івано-Франківський приватний  заклад  ліцей "ВС СКУЛ"</t>
  </si>
  <si>
    <t>ВФЧ/ОВ/СУ/142</t>
  </si>
  <si>
    <t>Мигальницький Артем Михайлович</t>
  </si>
  <si>
    <t>Перший Краматорський ліцей Крматорської міської ради Донецької області</t>
  </si>
  <si>
    <t>ВФЧ/ОВ/СУ/143</t>
  </si>
  <si>
    <t>Мец Міріам Максимівна</t>
  </si>
  <si>
    <t>Дніпровський ліцей № 100 "Лідер" Дніпровської міської ради</t>
  </si>
  <si>
    <t>ВФЧ/ОВ/СУ/144</t>
  </si>
  <si>
    <t>Фомін Хюсейін Мехметович</t>
  </si>
  <si>
    <t>Великоновосілківська гімназія з загальноосвітньою школою І ступеня Великоновосілківської селищної ради</t>
  </si>
  <si>
    <t>ВФЧ/ОВ/СУ/145</t>
  </si>
  <si>
    <t>Микитишин Вікторія Ярославівна</t>
  </si>
  <si>
    <t>Заклад загальної середньої освіти І - ІІІ ступенів Сокальський ліцей № 1 імені Олега Романіва Сокальської міської ради Львівської області</t>
  </si>
  <si>
    <t>ВФЧ/ОВ/СУ/146</t>
  </si>
  <si>
    <t>Милянич Софія Андріївна</t>
  </si>
  <si>
    <t>Ліцей №46 ім.В.Чорновола Львівської міської ради</t>
  </si>
  <si>
    <t>ВФЧ/ОВ/СУ/147</t>
  </si>
  <si>
    <t>Мінчук Аліна Анатоліївна</t>
  </si>
  <si>
    <t>Тріскинський ліцей Сарненської міської ради Сарненського району Рівненської області</t>
  </si>
  <si>
    <t>ВФЧ/ОВ/СУ/148</t>
  </si>
  <si>
    <t>Мойсієнко Микола Анатолійович</t>
  </si>
  <si>
    <t>Глевахівський академічний ліцей</t>
  </si>
  <si>
    <t>ВФЧ/ОВ/СУ/149</t>
  </si>
  <si>
    <t>Мохно Мар'яна</t>
  </si>
  <si>
    <t>Лосинівський ЗЗСО</t>
  </si>
  <si>
    <t>ВФЧ/ОВ/СУ/150</t>
  </si>
  <si>
    <t>Мощак Кароліна Юріївна</t>
  </si>
  <si>
    <t>Мукачівський ліцей Мукачівської міської ради</t>
  </si>
  <si>
    <t>ВФЧ/ОВ/СУ/151</t>
  </si>
  <si>
    <t>Мучичка Андріана Іванівна</t>
  </si>
  <si>
    <t>Мукачівська ЗОШ І-ІІІ ступенів №7</t>
  </si>
  <si>
    <t>ВФЧ/ОВ/СУ/152</t>
  </si>
  <si>
    <t>Набакорська Маргарита Борисівна</t>
  </si>
  <si>
    <t>обласний науковий ліцей в м. Рівне Рівненської обласної ради</t>
  </si>
  <si>
    <t>ВФЧ/ОВ/СУ/153</t>
  </si>
  <si>
    <t>Назаркевич Віталіна Віталіївна</t>
  </si>
  <si>
    <t>Тернопільська загальноосвітня школа І-ІІІ ступенів №23</t>
  </si>
  <si>
    <t>ВФЧ/ОВ/СУ/154</t>
  </si>
  <si>
    <t>Неговора Маргарита Дмитрівна</t>
  </si>
  <si>
    <t>КЗ "КЛ "КОЛІЯ" ДОР"</t>
  </si>
  <si>
    <t>ВФЧ/ОВ/СУ/155</t>
  </si>
  <si>
    <t>Нікачало Тетяна</t>
  </si>
  <si>
    <t>Опорний заклад "Ліцей №1 ім. Героя України Березняка Є.С."</t>
  </si>
  <si>
    <t>ВФЧ/ОВ/СУ/156</t>
  </si>
  <si>
    <t>Новгородцев Ярослав Володимирович</t>
  </si>
  <si>
    <t>Недригайлівський ліцей Недригайлівської селищної ради</t>
  </si>
  <si>
    <t>ВФЧ/ОВ/СУ/157</t>
  </si>
  <si>
    <t>Новосьолов Максим Дмитрович</t>
  </si>
  <si>
    <t>в.с.п. Науковий ліцей міжнародних відносин II-III ступенів Університету митної справи та фінансів</t>
  </si>
  <si>
    <t>ВФЧ/ОВ/СУ/158</t>
  </si>
  <si>
    <t>Оберемчук Олександр Володимирович</t>
  </si>
  <si>
    <t>Білоцерківський академічний ліцей "Колегіум" Білоцерківської міської ради Київської області</t>
  </si>
  <si>
    <t>ВФЧ/ОВ/СУ/159</t>
  </si>
  <si>
    <t>Бачурський Максим Дмитрович</t>
  </si>
  <si>
    <t>Запорізька гімназія №107 Запорізької міської ради Запорізької області</t>
  </si>
  <si>
    <t>ВФЧ/ОВ/СУ/160</t>
  </si>
  <si>
    <t>Оборська Вікторія</t>
  </si>
  <si>
    <t>Коцюбинський ліцей №2</t>
  </si>
  <si>
    <t>ВФЧ/ОВ/СУ/161</t>
  </si>
  <si>
    <t>Омельченко Дарина Іванівна</t>
  </si>
  <si>
    <t>Дібрівська гімназія Миргородської міської ради Полтавської області</t>
  </si>
  <si>
    <t>ВФЧ/ОВ/СУ/162</t>
  </si>
  <si>
    <t>Онищенко Олександр Олександрович</t>
  </si>
  <si>
    <t>Дніпровський ліцей № 36 ДМР</t>
  </si>
  <si>
    <t>ВФЧ/ОВ/СУ/163</t>
  </si>
  <si>
    <t>Оргєєва Ангеліна Валеріївна</t>
  </si>
  <si>
    <t>Одеський ліцей №17 ОДЕСЬКОЇ МІСЬКОЇ РАДИ</t>
  </si>
  <si>
    <t>ВФЧ/ОВ/СУ/164</t>
  </si>
  <si>
    <t>Осаула Анастасія Олегівна</t>
  </si>
  <si>
    <t>Комунальний заклад "Харківський ліцей №157 Харківської міської ради"</t>
  </si>
  <si>
    <t>ВФЧ/ОВ/СУ/165</t>
  </si>
  <si>
    <t>Осіпова Маргарита Олександрівна</t>
  </si>
  <si>
    <t>Комунальний заклад "Ліцей сучасної освіти "Інтелект" Світловодської міської ради"</t>
  </si>
  <si>
    <t>ВФЧ/ОВ/СУ/166</t>
  </si>
  <si>
    <t>Павлюх Марія</t>
  </si>
  <si>
    <t>Ліцей №29 Оболонського району м.Києва імені Петра Калнишевського</t>
  </si>
  <si>
    <t>ВФЧ/ОВ/СУ/167</t>
  </si>
  <si>
    <t>Панасюк Анастасія Вікторівна</t>
  </si>
  <si>
    <t>Криворізький ліцей №81 КМР</t>
  </si>
  <si>
    <t>ВФЧ/ОВ/СУ/168</t>
  </si>
  <si>
    <t>Пархоменко Олександр Віталійович</t>
  </si>
  <si>
    <t>Черкаський науковий фізико-математичний ліцей "ФІМЛІ" Черкаської міської ради Черкаської області</t>
  </si>
  <si>
    <t>ВФЧ/ОВ/СУ/169</t>
  </si>
  <si>
    <t>Петренко Софія Олексіївна</t>
  </si>
  <si>
    <t>Дніпровський науковий фінансово-економічний ліцей Дніпровської міської ради</t>
  </si>
  <si>
    <t>ВФЧ/ОВ/СУ/170</t>
  </si>
  <si>
    <t>Петрусенко Анастасія Дмитрівна</t>
  </si>
  <si>
    <t>комунальний заклад "Харкіівський ліцей № 80 Харківської міської ради"</t>
  </si>
  <si>
    <t>ВФЧ/ОВ/СУ/171</t>
  </si>
  <si>
    <t>Пилипенко Олександра Вікторівна</t>
  </si>
  <si>
    <t>Броварський ліцей № 7</t>
  </si>
  <si>
    <t>ВФЧ/ОВ/СУ/172</t>
  </si>
  <si>
    <t>Писаренко Олександра Андріївна</t>
  </si>
  <si>
    <t>Полонський ліцей №7 імені М.Сливки</t>
  </si>
  <si>
    <t>ВФЧ/ОВ/СУ/173</t>
  </si>
  <si>
    <t>Писаренко Ілля Максимович</t>
  </si>
  <si>
    <t>Щербанівський ліцей Щербанівської сільської ради Полтавського району Полтавського району Полтавської області</t>
  </si>
  <si>
    <t>ВФЧ/ОВ/СУ/174</t>
  </si>
  <si>
    <t>Пікінер Інна Русланівна</t>
  </si>
  <si>
    <t>Криворізький ліцей №115</t>
  </si>
  <si>
    <t>ВФЧ/ОВ/СУ/175</t>
  </si>
  <si>
    <t>Плічко Ксенія Андріївна</t>
  </si>
  <si>
    <t>САРАТСЬКИЙ ЛІЦЕЙ САРАТСЬКОЇ СЕЛИЩНОЇ РАДИ БІЛГОРОД-ДНІСТРОВСЬКОГО РАЙОНУ ОДЕСЬКОЇ ОБЛАСТІ</t>
  </si>
  <si>
    <t>ВФЧ/ОВ/СУ/176</t>
  </si>
  <si>
    <t>Погорілова Анастасія Олексіївна</t>
  </si>
  <si>
    <t>комунальний заклад "Харківський ліцей № 56 Харківської міської ради"</t>
  </si>
  <si>
    <t>ВФЧ/ОВ/СУ/177</t>
  </si>
  <si>
    <t>Погребнюк Вікторія Володимирівна</t>
  </si>
  <si>
    <t>Ліцей № 19 "ЮНІТІ"</t>
  </si>
  <si>
    <t>ВФЧ/ОВ/СУ/178</t>
  </si>
  <si>
    <t>Поїзд Тимофій Володимирович</t>
  </si>
  <si>
    <t>Опорний заклад освіти "Христинівський ліцей" Христинівської міської ради, Черкаської області</t>
  </si>
  <si>
    <t>ВФЧ/ОВ/СУ/179</t>
  </si>
  <si>
    <t>Поліщук Нікіта Русланович</t>
  </si>
  <si>
    <t>Христинівський ліцей №1 Христинівської міської ради Черкаської області</t>
  </si>
  <si>
    <t>ВФЧ/ОВ/СУ/180</t>
  </si>
  <si>
    <t>Пономаренко Поліна Сергіївна</t>
  </si>
  <si>
    <t>Олешнянський ліцей ім. С. Ф. Русової</t>
  </si>
  <si>
    <t>ВФЧ/ОВ/СУ/181</t>
  </si>
  <si>
    <t>Попович Євгенія Іванівна</t>
  </si>
  <si>
    <t>Ізянський заклад загальної середньої освіти І-ІІІ ступенів</t>
  </si>
  <si>
    <t>ВФЧ/ОВ/СУ/182</t>
  </si>
  <si>
    <t>Потаєв Дмитро Євгенович</t>
  </si>
  <si>
    <t>Кіндрашівський ліцей Кіндрашівської сільської ради</t>
  </si>
  <si>
    <t>ВФЧ/ОВ/СУ/183</t>
  </si>
  <si>
    <t>Потоп Микола Дмитрович</t>
  </si>
  <si>
    <t>Миколаївський ліцей</t>
  </si>
  <si>
    <t>ВФЧ/ОВ/СУ/184</t>
  </si>
  <si>
    <t>Поясник Марія Олегівна</t>
  </si>
  <si>
    <t>Сколівський заклад загальної середньої освіти І-ІІІ ступенів #2 імені Стефанії Вітрук Сколівськоі міської ради</t>
  </si>
  <si>
    <t>ВФЧ/ОВ/СУ/185</t>
  </si>
  <si>
    <t>Предко Павло Олексійович</t>
  </si>
  <si>
    <t>Ліцей № 38  Київ</t>
  </si>
  <si>
    <t>ВФЧ/ОВ/СУ/186</t>
  </si>
  <si>
    <t>Прохода Іван Антонович</t>
  </si>
  <si>
    <t>Магдалинівський ліцей Магдалинівської селищної ради</t>
  </si>
  <si>
    <t>ВФЧ/ОВ/СУ/187</t>
  </si>
  <si>
    <t>Пулінець Олена Сергіївна</t>
  </si>
  <si>
    <t>Ліцей №323 Дарницького району м.Києва</t>
  </si>
  <si>
    <t>ВФЧ/ОВ/СУ/188</t>
  </si>
  <si>
    <t>Пушенко Альбіна Петрівна</t>
  </si>
  <si>
    <t>Опорний заклад освіти-Городищенський заклад загальної середньої освіти  I-III  ступенів № 3 Городищенської міської ради  Черкаської області</t>
  </si>
  <si>
    <t>ВФЧ/ОВ/СУ/189</t>
  </si>
  <si>
    <t>Гетьман Поліна Дмитрівна</t>
  </si>
  <si>
    <t>Запорізький академічний ліцей № 34 Запорізької міської ради</t>
  </si>
  <si>
    <t>ВФЧ/ОВ/СУ/190</t>
  </si>
  <si>
    <t>Рвач Артем Вячеславович</t>
  </si>
  <si>
    <t>Гребінківсська гімназія  Гребінківської міської ради Полтавської області</t>
  </si>
  <si>
    <t>ВФЧ/ОВ/СУ/191</t>
  </si>
  <si>
    <t>Решетняк Анастасія Станіславівна</t>
  </si>
  <si>
    <t>Комунальний заклад "Харківський ліцей № 128 Харківської міської ради"</t>
  </si>
  <si>
    <t>ВФЧ/ОВ/СУ/192</t>
  </si>
  <si>
    <t>Рижков Вадим Олександрович</t>
  </si>
  <si>
    <t>Бориспільський ліцей "Лідер" Бориспільської міської ради Київської області</t>
  </si>
  <si>
    <t>ВФЧ/ОВ/СУ/193</t>
  </si>
  <si>
    <t>Риндін Тимур Віталійович</t>
  </si>
  <si>
    <t>Ліцей № 123 "ТАНДЕМ" Дніпровської міської ради</t>
  </si>
  <si>
    <t>ВФЧ/ОВ/СУ/194</t>
  </si>
  <si>
    <t>Рихлевська Тетяна В'ячеславівна</t>
  </si>
  <si>
    <t>Хмельницький ліцей Хмельницької обласної ради</t>
  </si>
  <si>
    <t>ВФЧ/ОВ/СУ/195</t>
  </si>
  <si>
    <t>Рігас Максим Дмитрович</t>
  </si>
  <si>
    <t>Русанівський ліцей</t>
  </si>
  <si>
    <t>ВФЧ/ОВ/СУ/196</t>
  </si>
  <si>
    <t>Мельнічук Марк Борисович</t>
  </si>
  <si>
    <t>Навчально-виховний комплекс “Ліцей із загальноосвітньою школою І-ІІІ ступенів”  Костянтинівської міської ради Донецької області</t>
  </si>
  <si>
    <t>ВФЧ/ОВ/СУ/197</t>
  </si>
  <si>
    <t>Рожко Ольга Юріївна</t>
  </si>
  <si>
    <t>Людинський ліцей Висоцької сільської ради Сарненського району Рівненської області</t>
  </si>
  <si>
    <t>ВФЧ/ОВ/СУ/198</t>
  </si>
  <si>
    <t>Савуляк Софія Віталіївна</t>
  </si>
  <si>
    <t>Пнівський ліцей Пасічнянської сільської ради</t>
  </si>
  <si>
    <t>ВФЧ/ОВ/СУ/199</t>
  </si>
  <si>
    <t>Савченко Крістіна Олександрівна</t>
  </si>
  <si>
    <t>Ліцей №1 селища Крижопіль</t>
  </si>
  <si>
    <t>ВФЧ/ОВ/СУ/200</t>
  </si>
  <si>
    <t>Савченко Тімур Романович</t>
  </si>
  <si>
    <t>Ліцей № 14 "Здоров'я" Полтавської міської ради</t>
  </si>
  <si>
    <t>ВФЧ/ОВ/СУ/201</t>
  </si>
  <si>
    <t>Саєнко Каміла Дмитрівна</t>
  </si>
  <si>
    <t>Коцюбинський ліцей №1 Коцюбинської селищної ради</t>
  </si>
  <si>
    <t>ВФЧ/ОВ/СУ/202</t>
  </si>
  <si>
    <t>Сафронова Вікторія Олексіївна</t>
  </si>
  <si>
    <t>Вишнівський академічний ліцей "Основа"</t>
  </si>
  <si>
    <t>ВФЧ/ОВ/СУ/203</t>
  </si>
  <si>
    <t>Світлицька Вікторія</t>
  </si>
  <si>
    <t>Ліцей №94 Львівської міської ради</t>
  </si>
  <si>
    <t>ВФЧ/ОВ/СУ/204</t>
  </si>
  <si>
    <t>Лушпа Мирослава Євгенівна</t>
  </si>
  <si>
    <t>НВК "Сергіївська загальноосвітня школа I-III ступенів - дошкільний навчальний заклад" Удачненської селищної ради Покровського району Донецької області</t>
  </si>
  <si>
    <t>ВФЧ/ОВ/СУ/205</t>
  </si>
  <si>
    <t>Семенцова Дарія Олегівна</t>
  </si>
  <si>
    <t>комунальний заклад "Харківський ліцей № 4 Харківської міської ради"</t>
  </si>
  <si>
    <t>ВФЧ/ОВ/СУ/206</t>
  </si>
  <si>
    <t>Сергейкіна Анна Сергіївна</t>
  </si>
  <si>
    <t>Городищенський економічний ліцей Городищенської міської ради Черкаської області</t>
  </si>
  <si>
    <t>ВФЧ/ОВ/СУ/207</t>
  </si>
  <si>
    <t>Середа Єва Андріївна</t>
  </si>
  <si>
    <t>Наумівський ліцей Корюківської міської ради Чернігівської області</t>
  </si>
  <si>
    <t>ВФЧ/ОВ/СУ/208</t>
  </si>
  <si>
    <t>Сидорський Остап Сергійович</t>
  </si>
  <si>
    <t>ПРИВАТНИЙ НАВЧАЛЬНО-ВИХОВНИЙ КОМПЛЕКС "Садок-школа-ліцей "ЕКОЛЕНД"</t>
  </si>
  <si>
    <t>ВФЧ/ОВ/СУ/209</t>
  </si>
  <si>
    <t>Сидорук Каріна Сергіївна</t>
  </si>
  <si>
    <t>Опорний заклад загальної середньої освіти "Хотешівський ліцей"</t>
  </si>
  <si>
    <t>ВФЧ/ОВ/СУ/210</t>
  </si>
  <si>
    <t>Сівак Лілія Анатоліївна</t>
  </si>
  <si>
    <t>Навчально-виховний комплекс «Загальноосвітня школа І-ІІІ ступенів №3-колегіум» Смілянської міської ради Черкаської області</t>
  </si>
  <si>
    <t>ВФЧ/ОВ/СУ/211</t>
  </si>
  <si>
    <t>Скоріянтов Данило Юрійович</t>
  </si>
  <si>
    <t>Калуський ліцей №2</t>
  </si>
  <si>
    <t>ВФЧ/ОВ/СУ/212</t>
  </si>
  <si>
    <t>Смолієнко Ліана</t>
  </si>
  <si>
    <t>Каланчацький заклад повної загальної середньої освіти №1</t>
  </si>
  <si>
    <t>ВФЧ/ОВ/СУ/213</t>
  </si>
  <si>
    <t>Смоляков Станіслав Анатолійович</t>
  </si>
  <si>
    <t>Коробівський НВК 'ЗОШ І-ІІІ ступенів - заклад дошкільної освіти" Золотоніської міської ради Черкаської області</t>
  </si>
  <si>
    <t>ВФЧ/ОВ/СУ/214</t>
  </si>
  <si>
    <t>Собечко Анастасія Петрівна</t>
  </si>
  <si>
    <t>Львівська українська гуманітарна гімназія ім. О. Степанів</t>
  </si>
  <si>
    <t>ВФЧ/ОВ/СУ/215</t>
  </si>
  <si>
    <t>Сойма Неля Василівна</t>
  </si>
  <si>
    <t>Ужгородський ліцей ім. Т. Г. Шевченка Ужгородської міської ради Закарпатської області</t>
  </si>
  <si>
    <t>ВФЧ/ОВ/СУ/216</t>
  </si>
  <si>
    <t>Сокульська Мілана Олександрівна</t>
  </si>
  <si>
    <t>Опорний заклад освіти Славгородський ліцей Славгородської селищної ради Синельниківського району Дніпропетровської області</t>
  </si>
  <si>
    <t>ВФЧ/ОВ/СУ/217</t>
  </si>
  <si>
    <t>Соловей Катерина Олександрівна</t>
  </si>
  <si>
    <t>Ліцей № 214 Оболонського району м. Києва</t>
  </si>
  <si>
    <t>ВФЧ/ОВ/СУ/218</t>
  </si>
  <si>
    <t>Спаська Ванесса Сергіївна</t>
  </si>
  <si>
    <t>Петрівський ліцей Скороходівської селищної ради</t>
  </si>
  <si>
    <t>ВФЧ/ОВ/СУ/219</t>
  </si>
  <si>
    <t>Стаднік Анастасія Юріївна</t>
  </si>
  <si>
    <t>Зеленодольський ліцей №2 Зеленодольської міської ради Дніпропетровської області</t>
  </si>
  <si>
    <t>ВФЧ/ОВ/СУ/220</t>
  </si>
  <si>
    <t>Старосадча Тетяна</t>
  </si>
  <si>
    <t>Аджамський ліцей</t>
  </si>
  <si>
    <t>ВФЧ/ОВ/СУ/221</t>
  </si>
  <si>
    <t>Стопикіна Інна Петрівна</t>
  </si>
  <si>
    <t>ПРИВАТНИЙ ЗАКЛАД "МІЖНАРОДНИЙ ЛІЦЕЙ "МИХАЇЛ" С.ЧАЙКИ"</t>
  </si>
  <si>
    <t>ВФЧ/ОВ/СУ/222</t>
  </si>
  <si>
    <t>Суперека Марія Ігорівна</t>
  </si>
  <si>
    <t>Криворізький Покровський ліцей Криворізької міської ради</t>
  </si>
  <si>
    <t>ВФЧ/ОВ/СУ/223</t>
  </si>
  <si>
    <t>Рожко Олександра Євгенівна</t>
  </si>
  <si>
    <t>Слов'янський педагогічний ліцей Слов'янської міської ради Донецької області</t>
  </si>
  <si>
    <t>ВФЧ/ОВ/СУ/224</t>
  </si>
  <si>
    <t>Тищенко Богдана Олександрівна</t>
  </si>
  <si>
    <t>Гадяцький ліцей №1 імені Олени Пчілки Гадяцької міської ради</t>
  </si>
  <si>
    <t>ВФЧ/ОВ/СУ/225</t>
  </si>
  <si>
    <t>Тищенко Савелій Олександрович</t>
  </si>
  <si>
    <t>Кобеляцький ліцей Полтавської обласної ради</t>
  </si>
  <si>
    <t>ВФЧ/ОВ/СУ/226</t>
  </si>
  <si>
    <t>Матросова Олександра Володимирівна</t>
  </si>
  <si>
    <t>Гімназія №5 "Перлина" Бердянської міської ради</t>
  </si>
  <si>
    <t>ВФЧ/ОВ/СУ/227</t>
  </si>
  <si>
    <t>Томко Валерія Дмитрівна</t>
  </si>
  <si>
    <t>Комунальний  заклад Сумської обласної ради - Конотопський  обласний академічний  ліцей  "Лідер"</t>
  </si>
  <si>
    <t>ВФЧ/ОВ/СУ/228</t>
  </si>
  <si>
    <t>Тумасов Богдан Вячеславович</t>
  </si>
  <si>
    <t>Черкаська гімназія №9 ім. О.М.Луценка Черкаської міської ради Черкаської області</t>
  </si>
  <si>
    <t>ВФЧ/ОВ/СУ/229</t>
  </si>
  <si>
    <t>Тур Катерина Юріївна</t>
  </si>
  <si>
    <t>Веселівський ліцей Межівської селищної ради</t>
  </si>
  <si>
    <t>ВФЧ/ОВ/СУ/230</t>
  </si>
  <si>
    <t>У Цзя Сяо</t>
  </si>
  <si>
    <t>Міжнародна академічна школа "Одеса"</t>
  </si>
  <si>
    <t>ВФЧ/ОВ/СУ/231</t>
  </si>
  <si>
    <t>Угрік Тимур Євгенович</t>
  </si>
  <si>
    <t>Середня загальносвітня школа І-ІІІ ступенів №29 м. Львова</t>
  </si>
  <si>
    <t>ВФЧ/ОВ/СУ/232</t>
  </si>
  <si>
    <t>Узун Олена Олександрівна</t>
  </si>
  <si>
    <t>ОДЕСЬКИЙ ЛІЦЕЙ № 7 ОДЕСЬКОЇ МІСЬКОЇ РАДИ</t>
  </si>
  <si>
    <t>ВФЧ/ОВ/СУ/233</t>
  </si>
  <si>
    <t>Ус Єгор Євгенович</t>
  </si>
  <si>
    <t>КЗ Ліцей "Лідер"</t>
  </si>
  <si>
    <t>ВФЧ/ОВ/СУ/234</t>
  </si>
  <si>
    <t>Фединишин Кирило Богданович</t>
  </si>
  <si>
    <t>Полтавський ліцей з посиленою військово-фізичною підгоовкою імені Віталія Грицієнка</t>
  </si>
  <si>
    <t>ВФЧ/ОВ/СУ/235</t>
  </si>
  <si>
    <t>Федіна Софія Сергіївна</t>
  </si>
  <si>
    <t>КЗЗСО ліцей №1 імені Володимира Красицького Хмельницької міської ради</t>
  </si>
  <si>
    <t>ВФЧ/ОВ/СУ/236</t>
  </si>
  <si>
    <t>Федорів Поліна Іванівна</t>
  </si>
  <si>
    <t>Калуський науковий ліцей імені Дмитра Бахматюка Калуської міськрї ради</t>
  </si>
  <si>
    <t>ВФЧ/ОВ/СУ/237</t>
  </si>
  <si>
    <t>Філюріна Варвара</t>
  </si>
  <si>
    <t>Ліцей 53 Шевченківського району, м.Києва</t>
  </si>
  <si>
    <t>ВФЧ/ОВ/СУ/238</t>
  </si>
  <si>
    <t>Тимко Михайло Андрійович</t>
  </si>
  <si>
    <t>Краматорська спеціальна школа № 18 Донецької обласної ради</t>
  </si>
  <si>
    <t>ВФЧ/ОВ/СУ/239</t>
  </si>
  <si>
    <t>Хараїм Олександр Русланович</t>
  </si>
  <si>
    <t>Комунальний заклад "Малороганський ліцей Вільхівської сільської ради Харківського району Харківської області"</t>
  </si>
  <si>
    <t>ВФЧ/ОВ/СУ/240</t>
  </si>
  <si>
    <t>Матузко Анастасія Юріївна</t>
  </si>
  <si>
    <t>Комунальний заклад "Запорізька спеціалізована школа-інтернат ІІ-ІІІ ступенів "Січовий колегіум" Запорізької обласної ради</t>
  </si>
  <si>
    <t>ВФЧ/ОВ/СУ/241</t>
  </si>
  <si>
    <t>Ходачек Ольга Вікторівна</t>
  </si>
  <si>
    <t>СЗШ №77 з поглибленим вивченням економіки та управлінської діяльності</t>
  </si>
  <si>
    <t>ВФЧ/ОВ/СУ/242</t>
  </si>
  <si>
    <t>Хомин Христина Іванівна</t>
  </si>
  <si>
    <t>ОЗО"Сколівська академічна гімназія"</t>
  </si>
  <si>
    <t>ВФЧ/ОВ/СУ/243</t>
  </si>
  <si>
    <t>Хропата Олеся Юріївна</t>
  </si>
  <si>
    <t>Славутицький ЗЗСО І-ІІІ ст. №3 Славутицької міської ради Вишгородського району Київської області</t>
  </si>
  <si>
    <t>ВФЧ/ОВ/СУ/244</t>
  </si>
  <si>
    <t>Боконова Ксенія Калназарівна</t>
  </si>
  <si>
    <t>Запорізька суспільно-гуманітарна гімназія № 27 Запорізької міської ради Запорізької області</t>
  </si>
  <si>
    <t>ВФЧ/ОВ/СУ/245</t>
  </si>
  <si>
    <t>Цернюк Максим Іванович</t>
  </si>
  <si>
    <t>Ліцей 9</t>
  </si>
  <si>
    <t>ВФЧ/ОВ/СУ/246</t>
  </si>
  <si>
    <t>Єфремова Анастасія Валеріївна</t>
  </si>
  <si>
    <t>Костянтинівський заклад загальної середньої освіти І-ІІІ ступенів № 5 Костянтинівської міської ради Донецької області</t>
  </si>
  <si>
    <t>ВФЧ/ОВ/СУ/247</t>
  </si>
  <si>
    <t>Чабаненко Андрій Михайлович</t>
  </si>
  <si>
    <t>Криворізький ліцей №24 Криворізької міської ради</t>
  </si>
  <si>
    <t>ВФЧ/ОВ/СУ/248</t>
  </si>
  <si>
    <t>Черненко Олексій Віталійович</t>
  </si>
  <si>
    <t>Комунальний заклад "Харківський науковий ліцей "Обдарованість"" Харківської обласної ради</t>
  </si>
  <si>
    <t>ВФЧ/ОВ/СУ/249</t>
  </si>
  <si>
    <t>Черненко Данило Романович</t>
  </si>
  <si>
    <t>Комунальний заклад "Блиставицький заклад загальної середньої освіти І-ІІІ ступенів" №6</t>
  </si>
  <si>
    <t>ВФЧ/ОВ/СУ/250</t>
  </si>
  <si>
    <t>Черній Анна Олександрівна</t>
  </si>
  <si>
    <t>Ліцей № 101, м. Київ</t>
  </si>
  <si>
    <t>ВФЧ/ОВ/СУ/251</t>
  </si>
  <si>
    <t>Черпалюк Вікторія Володимирівна</t>
  </si>
  <si>
    <t>Опорний заклад Почаївська ЗОШ І-ІІІ ступенів</t>
  </si>
  <si>
    <t>ВФЧ/ОВ/СУ/252</t>
  </si>
  <si>
    <t>Чичик Христина Василівна</t>
  </si>
  <si>
    <t>СЗШ №34 ім. М. Шашкевича</t>
  </si>
  <si>
    <t>ВФЧ/ОВ/СУ/253</t>
  </si>
  <si>
    <t>Шевня Софія Андріївна</t>
  </si>
  <si>
    <t>Сарненський ліцей 5 Сарненської міської ради Сарненського району Рівненської області</t>
  </si>
  <si>
    <t>ВФЧ/ОВ/СУ/254</t>
  </si>
  <si>
    <t>Шевченко Аріна Ігорівна</t>
  </si>
  <si>
    <t>Конотопський ліцей №9 Конотопської міської ради Сумської області</t>
  </si>
  <si>
    <t>ВФЧ/ОВ/СУ/255</t>
  </si>
  <si>
    <t>Шевчук Каріна Русланівна</t>
  </si>
  <si>
    <t>Комунальний заклад "Ліцей №3 Козятинської міської ради Вінницької області"</t>
  </si>
  <si>
    <t>ВФЧ/ОВ/СУ/256</t>
  </si>
  <si>
    <t>Шимко Антон Вадимович</t>
  </si>
  <si>
    <t>Криворізький природничо-науковий ліцей</t>
  </si>
  <si>
    <t>ВФЧ/ОВ/СУ/257</t>
  </si>
  <si>
    <t>Шкандиба Софія Сергіївна</t>
  </si>
  <si>
    <t>Фастівський академічний ліцей №2</t>
  </si>
  <si>
    <t>ВФЧ/ОВ/СУ/258</t>
  </si>
  <si>
    <t>Штик Олена Василівна</t>
  </si>
  <si>
    <t>Забродівський ліцей Забродівської сільської ради</t>
  </si>
  <si>
    <t>ВФЧ/ОВ/СУ/259</t>
  </si>
  <si>
    <t>Яворський Денис Андрійович</t>
  </si>
  <si>
    <t>Барський ліцей №1 Барської міської ради</t>
  </si>
  <si>
    <t>ВФЧ/ОВ/СУ/260</t>
  </si>
  <si>
    <t>Ягодка Анна Олегівна</t>
  </si>
  <si>
    <t>Грозинський ліцей, Коростенської міської ради</t>
  </si>
  <si>
    <t>ВФЧ/ОВ/СУ/261</t>
  </si>
  <si>
    <t>Яктийол Софія</t>
  </si>
  <si>
    <t>Середня Загальноосвітня школа  І-ІІІ ст. № 49</t>
  </si>
  <si>
    <t>ВФЧ/ОВ/СУ/262</t>
  </si>
  <si>
    <t>Янкович Наталія Василівна</t>
  </si>
  <si>
    <t>Мокротинський заклад загальної середньої освіти І-ІІІ ступенів</t>
  </si>
  <si>
    <t>ВФЧ/ОВ/СУ/263</t>
  </si>
  <si>
    <t>Янковський Олександр Юрійович</t>
  </si>
  <si>
    <t>Тернопільська загальноосвітня школа І-ІІІ ступенів № 24</t>
  </si>
  <si>
    <t>ВФЧ/ОВ/СУ/264</t>
  </si>
  <si>
    <t>Ярмоленко Анна Іванівна</t>
  </si>
  <si>
    <t>Талалаївський ліцей Талалаївської сільської ради Ніжинського району Чернігівської області</t>
  </si>
  <si>
    <t>навчальний заклад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</si>
</sst>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HtuEt71YGKvP3pQDdjeU" TargetMode="External"/><Relationship Id="rId21" Type="http://schemas.openxmlformats.org/officeDocument/2006/relationships/hyperlink" Target="https://talan.bank.gov.ua/get-user-certificate/HtuEt83a6E7ew7YctJoV" TargetMode="External"/><Relationship Id="rId63" Type="http://schemas.openxmlformats.org/officeDocument/2006/relationships/hyperlink" Target="https://talan.bank.gov.ua/get-user-certificate/HtuEtCbhPeVrlqxW2ziJ" TargetMode="External"/><Relationship Id="rId159" Type="http://schemas.openxmlformats.org/officeDocument/2006/relationships/hyperlink" Target="https://talan.bank.gov.ua/get-user-certificate/HtuEtUr5jz8TuGXDvaJQ" TargetMode="External"/><Relationship Id="rId170" Type="http://schemas.openxmlformats.org/officeDocument/2006/relationships/hyperlink" Target="https://talan.bank.gov.ua/get-user-certificate/HtuEtYrOkl3nhntOCXsL" TargetMode="External"/><Relationship Id="rId226" Type="http://schemas.openxmlformats.org/officeDocument/2006/relationships/hyperlink" Target="https://talan.bank.gov.ua/get-user-certificate/HtuEt0vA5QO3LBtMAn3r" TargetMode="External"/><Relationship Id="rId107" Type="http://schemas.openxmlformats.org/officeDocument/2006/relationships/hyperlink" Target="https://talan.bank.gov.ua/get-user-certificate/HtuEtbMjtMwlUm55mP_q" TargetMode="External"/><Relationship Id="rId11" Type="http://schemas.openxmlformats.org/officeDocument/2006/relationships/hyperlink" Target="https://talan.bank.gov.ua/get-user-certificate/HtuEt_NpitKQaaKIw3WV" TargetMode="External"/><Relationship Id="rId32" Type="http://schemas.openxmlformats.org/officeDocument/2006/relationships/hyperlink" Target="https://talan.bank.gov.ua/get-user-certificate/HtuEt-tk8U8QVjFUQtMo" TargetMode="External"/><Relationship Id="rId53" Type="http://schemas.openxmlformats.org/officeDocument/2006/relationships/hyperlink" Target="https://talan.bank.gov.ua/get-user-certificate/HtuEtq9MYAPZf3BywNNF" TargetMode="External"/><Relationship Id="rId74" Type="http://schemas.openxmlformats.org/officeDocument/2006/relationships/hyperlink" Target="https://talan.bank.gov.ua/get-user-certificate/HtuEt1HpsQCh81senLZE" TargetMode="External"/><Relationship Id="rId128" Type="http://schemas.openxmlformats.org/officeDocument/2006/relationships/hyperlink" Target="https://talan.bank.gov.ua/get-user-certificate/HtuEtXplZ-BjDfVVffdJ" TargetMode="External"/><Relationship Id="rId149" Type="http://schemas.openxmlformats.org/officeDocument/2006/relationships/hyperlink" Target="https://talan.bank.gov.ua/get-user-certificate/HtuEtuNN55THm_XvexNU" TargetMode="External"/><Relationship Id="rId5" Type="http://schemas.openxmlformats.org/officeDocument/2006/relationships/hyperlink" Target="https://talan.bank.gov.ua/get-user-certificate/HtuEt_oFAsib7a6e0-OI" TargetMode="External"/><Relationship Id="rId95" Type="http://schemas.openxmlformats.org/officeDocument/2006/relationships/hyperlink" Target="https://talan.bank.gov.ua/get-user-certificate/HtuEtmANwxu3gD3hgSLI" TargetMode="External"/><Relationship Id="rId160" Type="http://schemas.openxmlformats.org/officeDocument/2006/relationships/hyperlink" Target="https://talan.bank.gov.ua/get-user-certificate/HtuEtzybXhgNgMwRB-5Z" TargetMode="External"/><Relationship Id="rId181" Type="http://schemas.openxmlformats.org/officeDocument/2006/relationships/hyperlink" Target="https://talan.bank.gov.ua/get-user-certificate/HtuEt9hTWHQNZLpVIUiO" TargetMode="External"/><Relationship Id="rId216" Type="http://schemas.openxmlformats.org/officeDocument/2006/relationships/hyperlink" Target="https://talan.bank.gov.ua/get-user-certificate/HtuEtBv9SONbBLW_bNmr" TargetMode="External"/><Relationship Id="rId237" Type="http://schemas.openxmlformats.org/officeDocument/2006/relationships/hyperlink" Target="https://talan.bank.gov.ua/get-user-certificate/HtuEtMe-TnN9XW48c7eE" TargetMode="External"/><Relationship Id="rId258" Type="http://schemas.openxmlformats.org/officeDocument/2006/relationships/hyperlink" Target="https://talan.bank.gov.ua/get-user-certificate/HtuEt0mIAOeLo11_jE6t" TargetMode="External"/><Relationship Id="rId22" Type="http://schemas.openxmlformats.org/officeDocument/2006/relationships/hyperlink" Target="https://talan.bank.gov.ua/get-user-certificate/HtuEtD-7oRJyxuomTo4G" TargetMode="External"/><Relationship Id="rId43" Type="http://schemas.openxmlformats.org/officeDocument/2006/relationships/hyperlink" Target="https://talan.bank.gov.ua/get-user-certificate/HtuEtd5nG6hTYEwn8FbV" TargetMode="External"/><Relationship Id="rId64" Type="http://schemas.openxmlformats.org/officeDocument/2006/relationships/hyperlink" Target="https://talan.bank.gov.ua/get-user-certificate/HtuEtoBplHy5D1ZoK6c9" TargetMode="External"/><Relationship Id="rId118" Type="http://schemas.openxmlformats.org/officeDocument/2006/relationships/hyperlink" Target="https://talan.bank.gov.ua/get-user-certificate/HtuEt3cNRuFdVdVBVYyC" TargetMode="External"/><Relationship Id="rId139" Type="http://schemas.openxmlformats.org/officeDocument/2006/relationships/hyperlink" Target="https://talan.bank.gov.ua/get-user-certificate/HtuEt9Oi1gGo40KGJQCp" TargetMode="External"/><Relationship Id="rId85" Type="http://schemas.openxmlformats.org/officeDocument/2006/relationships/hyperlink" Target="https://talan.bank.gov.ua/get-user-certificate/HtuEt3LkViC2Z6cBkUnf" TargetMode="External"/><Relationship Id="rId150" Type="http://schemas.openxmlformats.org/officeDocument/2006/relationships/hyperlink" Target="https://talan.bank.gov.ua/get-user-certificate/HtuEt53ILlOgZu3h9nVb" TargetMode="External"/><Relationship Id="rId171" Type="http://schemas.openxmlformats.org/officeDocument/2006/relationships/hyperlink" Target="https://talan.bank.gov.ua/get-user-certificate/HtuEt0RuYZSt9AU9GLYd" TargetMode="External"/><Relationship Id="rId192" Type="http://schemas.openxmlformats.org/officeDocument/2006/relationships/hyperlink" Target="https://talan.bank.gov.ua/get-user-certificate/HtuEtS4uGy6Pn_F-pdon" TargetMode="External"/><Relationship Id="rId206" Type="http://schemas.openxmlformats.org/officeDocument/2006/relationships/hyperlink" Target="https://talan.bank.gov.ua/get-user-certificate/HtuEt0-c6YLTuQYIi976" TargetMode="External"/><Relationship Id="rId227" Type="http://schemas.openxmlformats.org/officeDocument/2006/relationships/hyperlink" Target="https://talan.bank.gov.ua/get-user-certificate/HtuEtg9l8vtQ4AANtMG9" TargetMode="External"/><Relationship Id="rId248" Type="http://schemas.openxmlformats.org/officeDocument/2006/relationships/hyperlink" Target="https://talan.bank.gov.ua/get-user-certificate/HtuEthfcKfw4TLYmWxrK" TargetMode="External"/><Relationship Id="rId12" Type="http://schemas.openxmlformats.org/officeDocument/2006/relationships/hyperlink" Target="https://talan.bank.gov.ua/get-user-certificate/HtuEt92kf1ek08jKCG_q" TargetMode="External"/><Relationship Id="rId33" Type="http://schemas.openxmlformats.org/officeDocument/2006/relationships/hyperlink" Target="https://talan.bank.gov.ua/get-user-certificate/HtuEtTeTCmvksZtBcxlF" TargetMode="External"/><Relationship Id="rId108" Type="http://schemas.openxmlformats.org/officeDocument/2006/relationships/hyperlink" Target="https://talan.bank.gov.ua/get-user-certificate/HtuEtoB4WL_IgNRWjYIN" TargetMode="External"/><Relationship Id="rId129" Type="http://schemas.openxmlformats.org/officeDocument/2006/relationships/hyperlink" Target="https://talan.bank.gov.ua/get-user-certificate/HtuEt8G4TYptYBgtIG-j" TargetMode="External"/><Relationship Id="rId54" Type="http://schemas.openxmlformats.org/officeDocument/2006/relationships/hyperlink" Target="https://talan.bank.gov.ua/get-user-certificate/HtuEt2ILxXnfQeW8DHzo" TargetMode="External"/><Relationship Id="rId75" Type="http://schemas.openxmlformats.org/officeDocument/2006/relationships/hyperlink" Target="https://talan.bank.gov.ua/get-user-certificate/HtuEtTyWr7AUgbmc4vP1" TargetMode="External"/><Relationship Id="rId96" Type="http://schemas.openxmlformats.org/officeDocument/2006/relationships/hyperlink" Target="https://talan.bank.gov.ua/get-user-certificate/HtuEtKwnrD_e54h-0sWO" TargetMode="External"/><Relationship Id="rId140" Type="http://schemas.openxmlformats.org/officeDocument/2006/relationships/hyperlink" Target="https://talan.bank.gov.ua/get-user-certificate/HtuEtGIWE3g2wjQZJBlF" TargetMode="External"/><Relationship Id="rId161" Type="http://schemas.openxmlformats.org/officeDocument/2006/relationships/hyperlink" Target="https://talan.bank.gov.ua/get-user-certificate/HtuEtc6iPxX8EElwJzVy" TargetMode="External"/><Relationship Id="rId182" Type="http://schemas.openxmlformats.org/officeDocument/2006/relationships/hyperlink" Target="https://talan.bank.gov.ua/get-user-certificate/HtuEtaaino5CYW5ZFXT8" TargetMode="External"/><Relationship Id="rId217" Type="http://schemas.openxmlformats.org/officeDocument/2006/relationships/hyperlink" Target="https://talan.bank.gov.ua/get-user-certificate/HtuEtRUryxatZ5d8FGnl" TargetMode="External"/><Relationship Id="rId6" Type="http://schemas.openxmlformats.org/officeDocument/2006/relationships/hyperlink" Target="https://talan.bank.gov.ua/get-user-certificate/HtuEtc4A-peclulPaOf_" TargetMode="External"/><Relationship Id="rId238" Type="http://schemas.openxmlformats.org/officeDocument/2006/relationships/hyperlink" Target="https://talan.bank.gov.ua/get-user-certificate/HtuEtPR_xqsybdfNeH8w" TargetMode="External"/><Relationship Id="rId259" Type="http://schemas.openxmlformats.org/officeDocument/2006/relationships/hyperlink" Target="https://talan.bank.gov.ua/get-user-certificate/HtuEtqiGCInc9Mn6mqOQ" TargetMode="External"/><Relationship Id="rId23" Type="http://schemas.openxmlformats.org/officeDocument/2006/relationships/hyperlink" Target="https://talan.bank.gov.ua/get-user-certificate/HtuEt5m77o_y4LpLO6dw" TargetMode="External"/><Relationship Id="rId119" Type="http://schemas.openxmlformats.org/officeDocument/2006/relationships/hyperlink" Target="https://talan.bank.gov.ua/get-user-certificate/HtuEt3kK-BMwX4eAvNZf" TargetMode="External"/><Relationship Id="rId44" Type="http://schemas.openxmlformats.org/officeDocument/2006/relationships/hyperlink" Target="https://talan.bank.gov.ua/get-user-certificate/HtuEt5YY7YEJ6sgUz9RY" TargetMode="External"/><Relationship Id="rId65" Type="http://schemas.openxmlformats.org/officeDocument/2006/relationships/hyperlink" Target="https://talan.bank.gov.ua/get-user-certificate/HtuEteN602_-lOLj-KGD" TargetMode="External"/><Relationship Id="rId86" Type="http://schemas.openxmlformats.org/officeDocument/2006/relationships/hyperlink" Target="https://talan.bank.gov.ua/get-user-certificate/HtuEtAdF_smg5Od-gvHt" TargetMode="External"/><Relationship Id="rId130" Type="http://schemas.openxmlformats.org/officeDocument/2006/relationships/hyperlink" Target="https://talan.bank.gov.ua/get-user-certificate/HtuEtLpXnI9wOToSjFXF" TargetMode="External"/><Relationship Id="rId151" Type="http://schemas.openxmlformats.org/officeDocument/2006/relationships/hyperlink" Target="https://talan.bank.gov.ua/get-user-certificate/HtuEtbqzygZIDSGCuqiC" TargetMode="External"/><Relationship Id="rId172" Type="http://schemas.openxmlformats.org/officeDocument/2006/relationships/hyperlink" Target="https://talan.bank.gov.ua/get-user-certificate/HtuEtu2IOi706hjgDA7b" TargetMode="External"/><Relationship Id="rId193" Type="http://schemas.openxmlformats.org/officeDocument/2006/relationships/hyperlink" Target="https://talan.bank.gov.ua/get-user-certificate/HtuEtvbhcdnxv5G4fdGV" TargetMode="External"/><Relationship Id="rId207" Type="http://schemas.openxmlformats.org/officeDocument/2006/relationships/hyperlink" Target="https://talan.bank.gov.ua/get-user-certificate/HtuEtn6zBA85jOvdXks8" TargetMode="External"/><Relationship Id="rId228" Type="http://schemas.openxmlformats.org/officeDocument/2006/relationships/hyperlink" Target="https://talan.bank.gov.ua/get-user-certificate/HtuEtDIe996CvsS3yz_c" TargetMode="External"/><Relationship Id="rId249" Type="http://schemas.openxmlformats.org/officeDocument/2006/relationships/hyperlink" Target="https://talan.bank.gov.ua/get-user-certificate/HtuEtTdXHdE5eABknQJx" TargetMode="External"/><Relationship Id="rId13" Type="http://schemas.openxmlformats.org/officeDocument/2006/relationships/hyperlink" Target="https://talan.bank.gov.ua/get-user-certificate/HtuEtg8ubjR6V8DG_fky" TargetMode="External"/><Relationship Id="rId109" Type="http://schemas.openxmlformats.org/officeDocument/2006/relationships/hyperlink" Target="https://talan.bank.gov.ua/get-user-certificate/HtuEtwH3I_V4FTJq9scG" TargetMode="External"/><Relationship Id="rId260" Type="http://schemas.openxmlformats.org/officeDocument/2006/relationships/hyperlink" Target="https://talan.bank.gov.ua/get-user-certificate/HtuEtpT6WqNFyGc1-1Oq" TargetMode="External"/><Relationship Id="rId34" Type="http://schemas.openxmlformats.org/officeDocument/2006/relationships/hyperlink" Target="https://talan.bank.gov.ua/get-user-certificate/HtuEtcGzOMGZBoLT1n6m" TargetMode="External"/><Relationship Id="rId55" Type="http://schemas.openxmlformats.org/officeDocument/2006/relationships/hyperlink" Target="https://talan.bank.gov.ua/get-user-certificate/HtuEt03V9bhtEbcvap3M" TargetMode="External"/><Relationship Id="rId76" Type="http://schemas.openxmlformats.org/officeDocument/2006/relationships/hyperlink" Target="https://talan.bank.gov.ua/get-user-certificate/HtuEtzWmk9wkUWQrReg3" TargetMode="External"/><Relationship Id="rId97" Type="http://schemas.openxmlformats.org/officeDocument/2006/relationships/hyperlink" Target="https://talan.bank.gov.ua/get-user-certificate/HtuEtw3jBy8Wq25-aT6z" TargetMode="External"/><Relationship Id="rId120" Type="http://schemas.openxmlformats.org/officeDocument/2006/relationships/hyperlink" Target="https://talan.bank.gov.ua/get-user-certificate/HtuEtjTUlhw0EuwEOi_O" TargetMode="External"/><Relationship Id="rId141" Type="http://schemas.openxmlformats.org/officeDocument/2006/relationships/hyperlink" Target="https://talan.bank.gov.ua/get-user-certificate/HtuEtU-4k97xLZJxDLr_" TargetMode="External"/><Relationship Id="rId7" Type="http://schemas.openxmlformats.org/officeDocument/2006/relationships/hyperlink" Target="https://talan.bank.gov.ua/get-user-certificate/HtuEth-1mrbsjXya3CJH" TargetMode="External"/><Relationship Id="rId162" Type="http://schemas.openxmlformats.org/officeDocument/2006/relationships/hyperlink" Target="https://talan.bank.gov.ua/get-user-certificate/HtuEtUETIX1dAqlTSEJr" TargetMode="External"/><Relationship Id="rId183" Type="http://schemas.openxmlformats.org/officeDocument/2006/relationships/hyperlink" Target="https://talan.bank.gov.ua/get-user-certificate/HtuEtGQb6c3x0VvxGUSv" TargetMode="External"/><Relationship Id="rId218" Type="http://schemas.openxmlformats.org/officeDocument/2006/relationships/hyperlink" Target="https://talan.bank.gov.ua/get-user-certificate/HtuEtP8tKwGu2FOHfokQ" TargetMode="External"/><Relationship Id="rId239" Type="http://schemas.openxmlformats.org/officeDocument/2006/relationships/hyperlink" Target="https://talan.bank.gov.ua/get-user-certificate/HtuEtERc7MTd8Qjej-ea" TargetMode="External"/><Relationship Id="rId250" Type="http://schemas.openxmlformats.org/officeDocument/2006/relationships/hyperlink" Target="https://talan.bank.gov.ua/get-user-certificate/HtuEt8faFhWXheflxaQH" TargetMode="External"/><Relationship Id="rId24" Type="http://schemas.openxmlformats.org/officeDocument/2006/relationships/hyperlink" Target="https://talan.bank.gov.ua/get-user-certificate/HtuEtCzZjWJxBiM5KGN7" TargetMode="External"/><Relationship Id="rId45" Type="http://schemas.openxmlformats.org/officeDocument/2006/relationships/hyperlink" Target="https://talan.bank.gov.ua/get-user-certificate/HtuEtQJ5Fd5V7HSnG4fR" TargetMode="External"/><Relationship Id="rId66" Type="http://schemas.openxmlformats.org/officeDocument/2006/relationships/hyperlink" Target="https://talan.bank.gov.ua/get-user-certificate/HtuEtMR0cC5hkHVKq42J" TargetMode="External"/><Relationship Id="rId87" Type="http://schemas.openxmlformats.org/officeDocument/2006/relationships/hyperlink" Target="https://talan.bank.gov.ua/get-user-certificate/HtuEtfzrdhGRue-I3-5k" TargetMode="External"/><Relationship Id="rId110" Type="http://schemas.openxmlformats.org/officeDocument/2006/relationships/hyperlink" Target="https://talan.bank.gov.ua/get-user-certificate/HtuEtNQF69aMnYpTZ8h1" TargetMode="External"/><Relationship Id="rId131" Type="http://schemas.openxmlformats.org/officeDocument/2006/relationships/hyperlink" Target="https://talan.bank.gov.ua/get-user-certificate/HtuEt0Pq3J-mgKcw8bvT" TargetMode="External"/><Relationship Id="rId152" Type="http://schemas.openxmlformats.org/officeDocument/2006/relationships/hyperlink" Target="https://talan.bank.gov.ua/get-user-certificate/HtuEtLBffCWSaxwaS5Bz" TargetMode="External"/><Relationship Id="rId173" Type="http://schemas.openxmlformats.org/officeDocument/2006/relationships/hyperlink" Target="https://talan.bank.gov.ua/get-user-certificate/HtuEtP6aTSuCR2rlAo-x" TargetMode="External"/><Relationship Id="rId194" Type="http://schemas.openxmlformats.org/officeDocument/2006/relationships/hyperlink" Target="https://talan.bank.gov.ua/get-user-certificate/HtuEt07Ws9V1iVVycm6N" TargetMode="External"/><Relationship Id="rId208" Type="http://schemas.openxmlformats.org/officeDocument/2006/relationships/hyperlink" Target="https://talan.bank.gov.ua/get-user-certificate/HtuEtP5umJPoROjP5dvz" TargetMode="External"/><Relationship Id="rId229" Type="http://schemas.openxmlformats.org/officeDocument/2006/relationships/hyperlink" Target="https://talan.bank.gov.ua/get-user-certificate/HtuEt5cVp4e7v35Mgm2Y" TargetMode="External"/><Relationship Id="rId240" Type="http://schemas.openxmlformats.org/officeDocument/2006/relationships/hyperlink" Target="https://talan.bank.gov.ua/get-user-certificate/HtuEt7NM2ZqwPhISkWJd" TargetMode="External"/><Relationship Id="rId261" Type="http://schemas.openxmlformats.org/officeDocument/2006/relationships/hyperlink" Target="https://talan.bank.gov.ua/get-user-certificate/HtuEtRdsPhGUXfS609nW" TargetMode="External"/><Relationship Id="rId14" Type="http://schemas.openxmlformats.org/officeDocument/2006/relationships/hyperlink" Target="https://talan.bank.gov.ua/get-user-certificate/HtuEt1BP0STwd2rIWy6n" TargetMode="External"/><Relationship Id="rId35" Type="http://schemas.openxmlformats.org/officeDocument/2006/relationships/hyperlink" Target="https://talan.bank.gov.ua/get-user-certificate/HtuEt6qhKTtlKPsJds_g" TargetMode="External"/><Relationship Id="rId56" Type="http://schemas.openxmlformats.org/officeDocument/2006/relationships/hyperlink" Target="https://talan.bank.gov.ua/get-user-certificate/HtuEtTdsY-qjMHEFeR84" TargetMode="External"/><Relationship Id="rId77" Type="http://schemas.openxmlformats.org/officeDocument/2006/relationships/hyperlink" Target="https://talan.bank.gov.ua/get-user-certificate/HtuEtVqaYboJjjouuUDE" TargetMode="External"/><Relationship Id="rId100" Type="http://schemas.openxmlformats.org/officeDocument/2006/relationships/hyperlink" Target="https://talan.bank.gov.ua/get-user-certificate/HtuEt-tcaNd8LcSet3A9" TargetMode="External"/><Relationship Id="rId8" Type="http://schemas.openxmlformats.org/officeDocument/2006/relationships/hyperlink" Target="https://talan.bank.gov.ua/get-user-certificate/HtuEtSpHtO3z6fcPJgKZ" TargetMode="External"/><Relationship Id="rId98" Type="http://schemas.openxmlformats.org/officeDocument/2006/relationships/hyperlink" Target="https://talan.bank.gov.ua/get-user-certificate/HtuEt8Q70DQyb3D6lDwu" TargetMode="External"/><Relationship Id="rId121" Type="http://schemas.openxmlformats.org/officeDocument/2006/relationships/hyperlink" Target="https://talan.bank.gov.ua/get-user-certificate/HtuEtBwagICFwh3x12BU" TargetMode="External"/><Relationship Id="rId142" Type="http://schemas.openxmlformats.org/officeDocument/2006/relationships/hyperlink" Target="https://talan.bank.gov.ua/get-user-certificate/HtuEtwbEaeLJ3_crSWUB" TargetMode="External"/><Relationship Id="rId163" Type="http://schemas.openxmlformats.org/officeDocument/2006/relationships/hyperlink" Target="https://talan.bank.gov.ua/get-user-certificate/HtuEtHx_S3ox4qvXB6Du" TargetMode="External"/><Relationship Id="rId184" Type="http://schemas.openxmlformats.org/officeDocument/2006/relationships/hyperlink" Target="https://talan.bank.gov.ua/get-user-certificate/HtuEtN64luERrKT636a_" TargetMode="External"/><Relationship Id="rId219" Type="http://schemas.openxmlformats.org/officeDocument/2006/relationships/hyperlink" Target="https://talan.bank.gov.ua/get-user-certificate/HtuEtOtvnf1PQFOplysU" TargetMode="External"/><Relationship Id="rId230" Type="http://schemas.openxmlformats.org/officeDocument/2006/relationships/hyperlink" Target="https://talan.bank.gov.ua/get-user-certificate/HtuEtxW5XXFvWdyHBxXM" TargetMode="External"/><Relationship Id="rId251" Type="http://schemas.openxmlformats.org/officeDocument/2006/relationships/hyperlink" Target="https://talan.bank.gov.ua/get-user-certificate/HtuEtuJ1aGY5X84qzqOr" TargetMode="External"/><Relationship Id="rId25" Type="http://schemas.openxmlformats.org/officeDocument/2006/relationships/hyperlink" Target="https://talan.bank.gov.ua/get-user-certificate/HtuEtIrj3nn87EdLaeeN" TargetMode="External"/><Relationship Id="rId46" Type="http://schemas.openxmlformats.org/officeDocument/2006/relationships/hyperlink" Target="https://talan.bank.gov.ua/get-user-certificate/HtuEtg_xHtao63g25EzI" TargetMode="External"/><Relationship Id="rId67" Type="http://schemas.openxmlformats.org/officeDocument/2006/relationships/hyperlink" Target="https://talan.bank.gov.ua/get-user-certificate/HtuEt7u0fppIA4zl8eaI" TargetMode="External"/><Relationship Id="rId88" Type="http://schemas.openxmlformats.org/officeDocument/2006/relationships/hyperlink" Target="https://talan.bank.gov.ua/get-user-certificate/HtuEtfVeK_kDwNGjwZzj" TargetMode="External"/><Relationship Id="rId111" Type="http://schemas.openxmlformats.org/officeDocument/2006/relationships/hyperlink" Target="https://talan.bank.gov.ua/get-user-certificate/HtuEtobsFyfurXioo_DE" TargetMode="External"/><Relationship Id="rId132" Type="http://schemas.openxmlformats.org/officeDocument/2006/relationships/hyperlink" Target="https://talan.bank.gov.ua/get-user-certificate/HtuEtlicEbzRVLybV1rU" TargetMode="External"/><Relationship Id="rId153" Type="http://schemas.openxmlformats.org/officeDocument/2006/relationships/hyperlink" Target="https://talan.bank.gov.ua/get-user-certificate/HtuEtRlLgL_UH8NL0b3H" TargetMode="External"/><Relationship Id="rId174" Type="http://schemas.openxmlformats.org/officeDocument/2006/relationships/hyperlink" Target="https://talan.bank.gov.ua/get-user-certificate/HtuEtqQFSGOiz-GMW_S5" TargetMode="External"/><Relationship Id="rId195" Type="http://schemas.openxmlformats.org/officeDocument/2006/relationships/hyperlink" Target="https://talan.bank.gov.ua/get-user-certificate/HtuEtq65rZzO4n2QEmqr" TargetMode="External"/><Relationship Id="rId209" Type="http://schemas.openxmlformats.org/officeDocument/2006/relationships/hyperlink" Target="https://talan.bank.gov.ua/get-user-certificate/HtuEtzyt7fEtOTDh9ZxF" TargetMode="External"/><Relationship Id="rId220" Type="http://schemas.openxmlformats.org/officeDocument/2006/relationships/hyperlink" Target="https://talan.bank.gov.ua/get-user-certificate/HtuEtwEdm58CTLxfdPyd" TargetMode="External"/><Relationship Id="rId241" Type="http://schemas.openxmlformats.org/officeDocument/2006/relationships/hyperlink" Target="https://talan.bank.gov.ua/get-user-certificate/HtuEtRkioXxD8kqAgVGI" TargetMode="External"/><Relationship Id="rId15" Type="http://schemas.openxmlformats.org/officeDocument/2006/relationships/hyperlink" Target="https://talan.bank.gov.ua/get-user-certificate/HtuEtbz8E8NtT8qE2gm1" TargetMode="External"/><Relationship Id="rId36" Type="http://schemas.openxmlformats.org/officeDocument/2006/relationships/hyperlink" Target="https://talan.bank.gov.ua/get-user-certificate/HtuEt0CTidAhKnH_ORBx" TargetMode="External"/><Relationship Id="rId57" Type="http://schemas.openxmlformats.org/officeDocument/2006/relationships/hyperlink" Target="https://talan.bank.gov.ua/get-user-certificate/HtuEtrmfH1H37TF9fWXG" TargetMode="External"/><Relationship Id="rId262" Type="http://schemas.openxmlformats.org/officeDocument/2006/relationships/hyperlink" Target="https://talan.bank.gov.ua/get-user-certificate/HtuEtxgOl4sKSOl_0VLB" TargetMode="External"/><Relationship Id="rId78" Type="http://schemas.openxmlformats.org/officeDocument/2006/relationships/hyperlink" Target="https://talan.bank.gov.ua/get-user-certificate/HtuEtVOULd12329H9iuo" TargetMode="External"/><Relationship Id="rId99" Type="http://schemas.openxmlformats.org/officeDocument/2006/relationships/hyperlink" Target="https://talan.bank.gov.ua/get-user-certificate/HtuEtq83c2q_dUTVaiul" TargetMode="External"/><Relationship Id="rId101" Type="http://schemas.openxmlformats.org/officeDocument/2006/relationships/hyperlink" Target="https://talan.bank.gov.ua/get-user-certificate/HtuEtztVSK4i7g_Mzn89" TargetMode="External"/><Relationship Id="rId122" Type="http://schemas.openxmlformats.org/officeDocument/2006/relationships/hyperlink" Target="https://talan.bank.gov.ua/get-user-certificate/HtuEtsowJW4bykve6SdW" TargetMode="External"/><Relationship Id="rId143" Type="http://schemas.openxmlformats.org/officeDocument/2006/relationships/hyperlink" Target="https://talan.bank.gov.ua/get-user-certificate/HtuEtRiSOIe4pBoZrNy_" TargetMode="External"/><Relationship Id="rId164" Type="http://schemas.openxmlformats.org/officeDocument/2006/relationships/hyperlink" Target="https://talan.bank.gov.ua/get-user-certificate/HtuEtFgD3RmLi33Ziomy" TargetMode="External"/><Relationship Id="rId185" Type="http://schemas.openxmlformats.org/officeDocument/2006/relationships/hyperlink" Target="https://talan.bank.gov.ua/get-user-certificate/HtuEtAENlDxVTjIF2hmX" TargetMode="External"/><Relationship Id="rId9" Type="http://schemas.openxmlformats.org/officeDocument/2006/relationships/hyperlink" Target="https://talan.bank.gov.ua/get-user-certificate/HtuEtl7M3CPM_mxu1hJy" TargetMode="External"/><Relationship Id="rId210" Type="http://schemas.openxmlformats.org/officeDocument/2006/relationships/hyperlink" Target="https://talan.bank.gov.ua/get-user-certificate/HtuEtdgKAL0p0OfqC5zq" TargetMode="External"/><Relationship Id="rId26" Type="http://schemas.openxmlformats.org/officeDocument/2006/relationships/hyperlink" Target="https://talan.bank.gov.ua/get-user-certificate/HtuEtoxAdlmOyp31wurl" TargetMode="External"/><Relationship Id="rId231" Type="http://schemas.openxmlformats.org/officeDocument/2006/relationships/hyperlink" Target="https://talan.bank.gov.ua/get-user-certificate/HtuEtgKBvb6xzPfTXXSH" TargetMode="External"/><Relationship Id="rId252" Type="http://schemas.openxmlformats.org/officeDocument/2006/relationships/hyperlink" Target="https://talan.bank.gov.ua/get-user-certificate/HtuEttpgEtjqNDPS5I02" TargetMode="External"/><Relationship Id="rId47" Type="http://schemas.openxmlformats.org/officeDocument/2006/relationships/hyperlink" Target="https://talan.bank.gov.ua/get-user-certificate/HtuEt3fDVTrafiELudgr" TargetMode="External"/><Relationship Id="rId68" Type="http://schemas.openxmlformats.org/officeDocument/2006/relationships/hyperlink" Target="https://talan.bank.gov.ua/get-user-certificate/HtuEt8srvQy0sHxaErws" TargetMode="External"/><Relationship Id="rId89" Type="http://schemas.openxmlformats.org/officeDocument/2006/relationships/hyperlink" Target="https://talan.bank.gov.ua/get-user-certificate/HtuEtmMRx1UAMizFWgJG" TargetMode="External"/><Relationship Id="rId112" Type="http://schemas.openxmlformats.org/officeDocument/2006/relationships/hyperlink" Target="https://talan.bank.gov.ua/get-user-certificate/HtuEtqMPiTT9BFqCs3Bh" TargetMode="External"/><Relationship Id="rId133" Type="http://schemas.openxmlformats.org/officeDocument/2006/relationships/hyperlink" Target="https://talan.bank.gov.ua/get-user-certificate/HtuEtrca7x1HweYI7akY" TargetMode="External"/><Relationship Id="rId154" Type="http://schemas.openxmlformats.org/officeDocument/2006/relationships/hyperlink" Target="https://talan.bank.gov.ua/get-user-certificate/HtuEtbsDsmEGxsHXXXN5" TargetMode="External"/><Relationship Id="rId175" Type="http://schemas.openxmlformats.org/officeDocument/2006/relationships/hyperlink" Target="https://talan.bank.gov.ua/get-user-certificate/HtuEta5uSfQqVjw1i5N1" TargetMode="External"/><Relationship Id="rId196" Type="http://schemas.openxmlformats.org/officeDocument/2006/relationships/hyperlink" Target="https://talan.bank.gov.ua/get-user-certificate/HtuEtE9OnN329Kg_N2JZ" TargetMode="External"/><Relationship Id="rId200" Type="http://schemas.openxmlformats.org/officeDocument/2006/relationships/hyperlink" Target="https://talan.bank.gov.ua/get-user-certificate/HtuEtBQt8vZjBkK5Knze" TargetMode="External"/><Relationship Id="rId16" Type="http://schemas.openxmlformats.org/officeDocument/2006/relationships/hyperlink" Target="https://talan.bank.gov.ua/get-user-certificate/HtuEtHn67_1uqi0ACOUo" TargetMode="External"/><Relationship Id="rId221" Type="http://schemas.openxmlformats.org/officeDocument/2006/relationships/hyperlink" Target="https://talan.bank.gov.ua/get-user-certificate/HtuEtU89rID1WKvXwelj" TargetMode="External"/><Relationship Id="rId242" Type="http://schemas.openxmlformats.org/officeDocument/2006/relationships/hyperlink" Target="https://talan.bank.gov.ua/get-user-certificate/HtuEtjF2sdBS9UbZ92n3" TargetMode="External"/><Relationship Id="rId263" Type="http://schemas.openxmlformats.org/officeDocument/2006/relationships/hyperlink" Target="https://talan.bank.gov.ua/get-user-certificate/HtuEtwVwed2kQu7lKNBk" TargetMode="External"/><Relationship Id="rId37" Type="http://schemas.openxmlformats.org/officeDocument/2006/relationships/hyperlink" Target="https://talan.bank.gov.ua/get-user-certificate/HtuEtxM3yWL4WO32Hwip" TargetMode="External"/><Relationship Id="rId58" Type="http://schemas.openxmlformats.org/officeDocument/2006/relationships/hyperlink" Target="https://talan.bank.gov.ua/get-user-certificate/HtuEtdzupHyrdVgM_ZoX" TargetMode="External"/><Relationship Id="rId79" Type="http://schemas.openxmlformats.org/officeDocument/2006/relationships/hyperlink" Target="https://talan.bank.gov.ua/get-user-certificate/HtuEtodVvRbbavYRAPmf" TargetMode="External"/><Relationship Id="rId102" Type="http://schemas.openxmlformats.org/officeDocument/2006/relationships/hyperlink" Target="https://talan.bank.gov.ua/get-user-certificate/HtuEt1jBe9eE7f2KOpdI" TargetMode="External"/><Relationship Id="rId123" Type="http://schemas.openxmlformats.org/officeDocument/2006/relationships/hyperlink" Target="https://talan.bank.gov.ua/get-user-certificate/HtuEtxt_diCuU0JVZerK" TargetMode="External"/><Relationship Id="rId144" Type="http://schemas.openxmlformats.org/officeDocument/2006/relationships/hyperlink" Target="https://talan.bank.gov.ua/get-user-certificate/HtuEtiKOv2MM9nx52Mmz" TargetMode="External"/><Relationship Id="rId90" Type="http://schemas.openxmlformats.org/officeDocument/2006/relationships/hyperlink" Target="https://talan.bank.gov.ua/get-user-certificate/HtuEtgSUmisLDyzywIlL" TargetMode="External"/><Relationship Id="rId165" Type="http://schemas.openxmlformats.org/officeDocument/2006/relationships/hyperlink" Target="https://talan.bank.gov.ua/get-user-certificate/HtuEtH9tBWgQnjC0_QcY" TargetMode="External"/><Relationship Id="rId186" Type="http://schemas.openxmlformats.org/officeDocument/2006/relationships/hyperlink" Target="https://talan.bank.gov.ua/get-user-certificate/HtuEtNz3GkwX7Bm1cVV6" TargetMode="External"/><Relationship Id="rId211" Type="http://schemas.openxmlformats.org/officeDocument/2006/relationships/hyperlink" Target="https://talan.bank.gov.ua/get-user-certificate/HtuEttz2rmOAnVefxYWN" TargetMode="External"/><Relationship Id="rId232" Type="http://schemas.openxmlformats.org/officeDocument/2006/relationships/hyperlink" Target="https://talan.bank.gov.ua/get-user-certificate/HtuEt-ZIZ8C_0qrKv2z6" TargetMode="External"/><Relationship Id="rId253" Type="http://schemas.openxmlformats.org/officeDocument/2006/relationships/hyperlink" Target="https://talan.bank.gov.ua/get-user-certificate/HtuEtPdqlY0x5YA6LhVN" TargetMode="External"/><Relationship Id="rId27" Type="http://schemas.openxmlformats.org/officeDocument/2006/relationships/hyperlink" Target="https://talan.bank.gov.ua/get-user-certificate/HtuEtkqNrdcttxRczUjA" TargetMode="External"/><Relationship Id="rId48" Type="http://schemas.openxmlformats.org/officeDocument/2006/relationships/hyperlink" Target="https://talan.bank.gov.ua/get-user-certificate/HtuEt_W2JzwvsfesenmL" TargetMode="External"/><Relationship Id="rId69" Type="http://schemas.openxmlformats.org/officeDocument/2006/relationships/hyperlink" Target="https://talan.bank.gov.ua/get-user-certificate/HtuEtTkrvCm2uGTW1NEw" TargetMode="External"/><Relationship Id="rId113" Type="http://schemas.openxmlformats.org/officeDocument/2006/relationships/hyperlink" Target="https://talan.bank.gov.ua/get-user-certificate/HtuEtpvUdpaz9RNtd0ht" TargetMode="External"/><Relationship Id="rId134" Type="http://schemas.openxmlformats.org/officeDocument/2006/relationships/hyperlink" Target="https://talan.bank.gov.ua/get-user-certificate/HtuEt4s2CqOATdoq6-j-" TargetMode="External"/><Relationship Id="rId80" Type="http://schemas.openxmlformats.org/officeDocument/2006/relationships/hyperlink" Target="https://talan.bank.gov.ua/get-user-certificate/HtuEtmhE5KFgM38R5oIj" TargetMode="External"/><Relationship Id="rId155" Type="http://schemas.openxmlformats.org/officeDocument/2006/relationships/hyperlink" Target="https://talan.bank.gov.ua/get-user-certificate/HtuEtKm-TODAb941nf4g" TargetMode="External"/><Relationship Id="rId176" Type="http://schemas.openxmlformats.org/officeDocument/2006/relationships/hyperlink" Target="https://talan.bank.gov.ua/get-user-certificate/HtuEtkwAH8dSoJK3S7fb" TargetMode="External"/><Relationship Id="rId197" Type="http://schemas.openxmlformats.org/officeDocument/2006/relationships/hyperlink" Target="https://talan.bank.gov.ua/get-user-certificate/HtuEt35NDRIgYqa7jPsc" TargetMode="External"/><Relationship Id="rId201" Type="http://schemas.openxmlformats.org/officeDocument/2006/relationships/hyperlink" Target="https://talan.bank.gov.ua/get-user-certificate/HtuEtuULpg_WiXRhGaqN" TargetMode="External"/><Relationship Id="rId222" Type="http://schemas.openxmlformats.org/officeDocument/2006/relationships/hyperlink" Target="https://talan.bank.gov.ua/get-user-certificate/HtuEtycS05q6FcDX-b-P" TargetMode="External"/><Relationship Id="rId243" Type="http://schemas.openxmlformats.org/officeDocument/2006/relationships/hyperlink" Target="https://talan.bank.gov.ua/get-user-certificate/HtuEtK3bzNzY2KBKTwlc" TargetMode="External"/><Relationship Id="rId264" Type="http://schemas.openxmlformats.org/officeDocument/2006/relationships/hyperlink" Target="https://talan.bank.gov.ua/get-user-certificate/HtuEtJz-rRWcxxo97snu" TargetMode="External"/><Relationship Id="rId17" Type="http://schemas.openxmlformats.org/officeDocument/2006/relationships/hyperlink" Target="https://talan.bank.gov.ua/get-user-certificate/HtuEtgJIBOdh4A1jDyxF" TargetMode="External"/><Relationship Id="rId38" Type="http://schemas.openxmlformats.org/officeDocument/2006/relationships/hyperlink" Target="https://talan.bank.gov.ua/get-user-certificate/HtuEtlIyHHzczT7bKoLT" TargetMode="External"/><Relationship Id="rId59" Type="http://schemas.openxmlformats.org/officeDocument/2006/relationships/hyperlink" Target="https://talan.bank.gov.ua/get-user-certificate/HtuEthMHq9EDf5paeeCz" TargetMode="External"/><Relationship Id="rId103" Type="http://schemas.openxmlformats.org/officeDocument/2006/relationships/hyperlink" Target="https://talan.bank.gov.ua/get-user-certificate/HtuEt-5J-YZ4vwVJsuyh" TargetMode="External"/><Relationship Id="rId124" Type="http://schemas.openxmlformats.org/officeDocument/2006/relationships/hyperlink" Target="https://talan.bank.gov.ua/get-user-certificate/HtuEt9uhfphCX5iw6Z5S" TargetMode="External"/><Relationship Id="rId70" Type="http://schemas.openxmlformats.org/officeDocument/2006/relationships/hyperlink" Target="https://talan.bank.gov.ua/get-user-certificate/HtuEtD4DTM9qNjut85Mb" TargetMode="External"/><Relationship Id="rId91" Type="http://schemas.openxmlformats.org/officeDocument/2006/relationships/hyperlink" Target="https://talan.bank.gov.ua/get-user-certificate/HtuEtRawhcydVZ-UW8yz" TargetMode="External"/><Relationship Id="rId145" Type="http://schemas.openxmlformats.org/officeDocument/2006/relationships/hyperlink" Target="https://talan.bank.gov.ua/get-user-certificate/HtuEtZXdQ644MWcYZ69O" TargetMode="External"/><Relationship Id="rId166" Type="http://schemas.openxmlformats.org/officeDocument/2006/relationships/hyperlink" Target="https://talan.bank.gov.ua/get-user-certificate/HtuEtp4akghoJzl69kYz" TargetMode="External"/><Relationship Id="rId187" Type="http://schemas.openxmlformats.org/officeDocument/2006/relationships/hyperlink" Target="https://talan.bank.gov.ua/get-user-certificate/HtuEt1lqqhcr6MPyShnN" TargetMode="External"/><Relationship Id="rId1" Type="http://schemas.openxmlformats.org/officeDocument/2006/relationships/hyperlink" Target="https://talan.bank.gov.ua/get-user-certificate/HtuEt_LwFeOD94-q99KG" TargetMode="External"/><Relationship Id="rId212" Type="http://schemas.openxmlformats.org/officeDocument/2006/relationships/hyperlink" Target="https://talan.bank.gov.ua/get-user-certificate/HtuEt53lfVsTq0fo9l6t" TargetMode="External"/><Relationship Id="rId233" Type="http://schemas.openxmlformats.org/officeDocument/2006/relationships/hyperlink" Target="https://talan.bank.gov.ua/get-user-certificate/HtuEtikF-KnLIp0JYPd8" TargetMode="External"/><Relationship Id="rId254" Type="http://schemas.openxmlformats.org/officeDocument/2006/relationships/hyperlink" Target="https://talan.bank.gov.ua/get-user-certificate/HtuEtMVHCE3NCOT7fgNu" TargetMode="External"/><Relationship Id="rId28" Type="http://schemas.openxmlformats.org/officeDocument/2006/relationships/hyperlink" Target="https://talan.bank.gov.ua/get-user-certificate/HtuEtsIQ-086cJg6930Q" TargetMode="External"/><Relationship Id="rId49" Type="http://schemas.openxmlformats.org/officeDocument/2006/relationships/hyperlink" Target="https://talan.bank.gov.ua/get-user-certificate/HtuEtg-b8_dpcY_ExbsG" TargetMode="External"/><Relationship Id="rId114" Type="http://schemas.openxmlformats.org/officeDocument/2006/relationships/hyperlink" Target="https://talan.bank.gov.ua/get-user-certificate/HtuEtjx7zhko5bdRFgyb" TargetMode="External"/><Relationship Id="rId60" Type="http://schemas.openxmlformats.org/officeDocument/2006/relationships/hyperlink" Target="https://talan.bank.gov.ua/get-user-certificate/HtuEtjvImG9lFEdLuJCQ" TargetMode="External"/><Relationship Id="rId81" Type="http://schemas.openxmlformats.org/officeDocument/2006/relationships/hyperlink" Target="https://talan.bank.gov.ua/get-user-certificate/HtuEtM26j4kqe2NGpMzu" TargetMode="External"/><Relationship Id="rId135" Type="http://schemas.openxmlformats.org/officeDocument/2006/relationships/hyperlink" Target="https://talan.bank.gov.ua/get-user-certificate/HtuEt56CXkVxsCshPqfE" TargetMode="External"/><Relationship Id="rId156" Type="http://schemas.openxmlformats.org/officeDocument/2006/relationships/hyperlink" Target="https://talan.bank.gov.ua/get-user-certificate/HtuEtnYwUHXG6XISj_xu" TargetMode="External"/><Relationship Id="rId177" Type="http://schemas.openxmlformats.org/officeDocument/2006/relationships/hyperlink" Target="https://talan.bank.gov.ua/get-user-certificate/HtuEtjRaC5iaOT-m3Du3" TargetMode="External"/><Relationship Id="rId198" Type="http://schemas.openxmlformats.org/officeDocument/2006/relationships/hyperlink" Target="https://talan.bank.gov.ua/get-user-certificate/HtuEtJWAg8VUqPiP0fEi" TargetMode="External"/><Relationship Id="rId202" Type="http://schemas.openxmlformats.org/officeDocument/2006/relationships/hyperlink" Target="https://talan.bank.gov.ua/get-user-certificate/HtuEt51KaqTGtQRJsndj" TargetMode="External"/><Relationship Id="rId223" Type="http://schemas.openxmlformats.org/officeDocument/2006/relationships/hyperlink" Target="https://talan.bank.gov.ua/get-user-certificate/HtuEtRZImKlhtncRs7U_" TargetMode="External"/><Relationship Id="rId244" Type="http://schemas.openxmlformats.org/officeDocument/2006/relationships/hyperlink" Target="https://talan.bank.gov.ua/get-user-certificate/HtuEt_m6iDTnMm-B6jmK" TargetMode="External"/><Relationship Id="rId18" Type="http://schemas.openxmlformats.org/officeDocument/2006/relationships/hyperlink" Target="https://talan.bank.gov.ua/get-user-certificate/HtuEtJ_x_UWnYhc_G25a" TargetMode="External"/><Relationship Id="rId39" Type="http://schemas.openxmlformats.org/officeDocument/2006/relationships/hyperlink" Target="https://talan.bank.gov.ua/get-user-certificate/HtuEtely_GQuLpjGeiJv" TargetMode="External"/><Relationship Id="rId265" Type="http://schemas.openxmlformats.org/officeDocument/2006/relationships/printerSettings" Target="../printerSettings/printerSettings1.bin"/><Relationship Id="rId50" Type="http://schemas.openxmlformats.org/officeDocument/2006/relationships/hyperlink" Target="https://talan.bank.gov.ua/get-user-certificate/HtuEtaz5eOK5g7X-HfFL" TargetMode="External"/><Relationship Id="rId104" Type="http://schemas.openxmlformats.org/officeDocument/2006/relationships/hyperlink" Target="https://talan.bank.gov.ua/get-user-certificate/HtuEtkxRUVUWlHsK_EYD" TargetMode="External"/><Relationship Id="rId125" Type="http://schemas.openxmlformats.org/officeDocument/2006/relationships/hyperlink" Target="https://talan.bank.gov.ua/get-user-certificate/HtuEtU5xAA8gEo6ZOZhZ" TargetMode="External"/><Relationship Id="rId146" Type="http://schemas.openxmlformats.org/officeDocument/2006/relationships/hyperlink" Target="https://talan.bank.gov.ua/get-user-certificate/HtuEtwTRvbvLhi9efvYz" TargetMode="External"/><Relationship Id="rId167" Type="http://schemas.openxmlformats.org/officeDocument/2006/relationships/hyperlink" Target="https://talan.bank.gov.ua/get-user-certificate/HtuEt6D3ckK3GpQj_5r6" TargetMode="External"/><Relationship Id="rId188" Type="http://schemas.openxmlformats.org/officeDocument/2006/relationships/hyperlink" Target="https://talan.bank.gov.ua/get-user-certificate/HtuEtL3Bz994g2FIv8Va" TargetMode="External"/><Relationship Id="rId71" Type="http://schemas.openxmlformats.org/officeDocument/2006/relationships/hyperlink" Target="https://talan.bank.gov.ua/get-user-certificate/HtuEtKJG5MwqH1d_wgXg" TargetMode="External"/><Relationship Id="rId92" Type="http://schemas.openxmlformats.org/officeDocument/2006/relationships/hyperlink" Target="https://talan.bank.gov.ua/get-user-certificate/HtuEtqIcnVL2-FYlHEJE" TargetMode="External"/><Relationship Id="rId213" Type="http://schemas.openxmlformats.org/officeDocument/2006/relationships/hyperlink" Target="https://talan.bank.gov.ua/get-user-certificate/HtuEtVccCwMBn3uY7GU4" TargetMode="External"/><Relationship Id="rId234" Type="http://schemas.openxmlformats.org/officeDocument/2006/relationships/hyperlink" Target="https://talan.bank.gov.ua/get-user-certificate/HtuEtiz6CZdXrpVRxSdd" TargetMode="External"/><Relationship Id="rId2" Type="http://schemas.openxmlformats.org/officeDocument/2006/relationships/hyperlink" Target="https://talan.bank.gov.ua/get-user-certificate/HtuEtkInl_RChozDMbn7" TargetMode="External"/><Relationship Id="rId29" Type="http://schemas.openxmlformats.org/officeDocument/2006/relationships/hyperlink" Target="https://talan.bank.gov.ua/get-user-certificate/HtuEtyI-GxQuFR6_5efG" TargetMode="External"/><Relationship Id="rId255" Type="http://schemas.openxmlformats.org/officeDocument/2006/relationships/hyperlink" Target="https://talan.bank.gov.ua/get-user-certificate/HtuEturCUVM96Wc9IGaM" TargetMode="External"/><Relationship Id="rId40" Type="http://schemas.openxmlformats.org/officeDocument/2006/relationships/hyperlink" Target="https://talan.bank.gov.ua/get-user-certificate/HtuEt4RUWVDFwYkzmSKs" TargetMode="External"/><Relationship Id="rId115" Type="http://schemas.openxmlformats.org/officeDocument/2006/relationships/hyperlink" Target="https://talan.bank.gov.ua/get-user-certificate/HtuEtJLySp4sdjD6qlEy" TargetMode="External"/><Relationship Id="rId136" Type="http://schemas.openxmlformats.org/officeDocument/2006/relationships/hyperlink" Target="https://talan.bank.gov.ua/get-user-certificate/HtuEtGDFxWWGEMuN8972" TargetMode="External"/><Relationship Id="rId157" Type="http://schemas.openxmlformats.org/officeDocument/2006/relationships/hyperlink" Target="https://talan.bank.gov.ua/get-user-certificate/HtuEtVbN_4uYw7Kj6ioX" TargetMode="External"/><Relationship Id="rId178" Type="http://schemas.openxmlformats.org/officeDocument/2006/relationships/hyperlink" Target="https://talan.bank.gov.ua/get-user-certificate/HtuEtqgewOuQyXX2fE-8" TargetMode="External"/><Relationship Id="rId61" Type="http://schemas.openxmlformats.org/officeDocument/2006/relationships/hyperlink" Target="https://talan.bank.gov.ua/get-user-certificate/HtuEtZLDbPfv-nF47sgB" TargetMode="External"/><Relationship Id="rId82" Type="http://schemas.openxmlformats.org/officeDocument/2006/relationships/hyperlink" Target="https://talan.bank.gov.ua/get-user-certificate/HtuEtdStX_NzoBNkjjaN" TargetMode="External"/><Relationship Id="rId199" Type="http://schemas.openxmlformats.org/officeDocument/2006/relationships/hyperlink" Target="https://talan.bank.gov.ua/get-user-certificate/HtuEtbBmcwlnh8JwKBWj" TargetMode="External"/><Relationship Id="rId203" Type="http://schemas.openxmlformats.org/officeDocument/2006/relationships/hyperlink" Target="https://talan.bank.gov.ua/get-user-certificate/HtuEt9kUCqWxHUganD4Z" TargetMode="External"/><Relationship Id="rId19" Type="http://schemas.openxmlformats.org/officeDocument/2006/relationships/hyperlink" Target="https://talan.bank.gov.ua/get-user-certificate/HtuEtFllPFxki81-19dF" TargetMode="External"/><Relationship Id="rId224" Type="http://schemas.openxmlformats.org/officeDocument/2006/relationships/hyperlink" Target="https://talan.bank.gov.ua/get-user-certificate/HtuEtjVES4tubCkBd9TQ" TargetMode="External"/><Relationship Id="rId245" Type="http://schemas.openxmlformats.org/officeDocument/2006/relationships/hyperlink" Target="https://talan.bank.gov.ua/get-user-certificate/HtuEtFZNhfhVG5dC2PBH" TargetMode="External"/><Relationship Id="rId30" Type="http://schemas.openxmlformats.org/officeDocument/2006/relationships/hyperlink" Target="https://talan.bank.gov.ua/get-user-certificate/HtuEtk1KDVFNEl5mqPr-" TargetMode="External"/><Relationship Id="rId105" Type="http://schemas.openxmlformats.org/officeDocument/2006/relationships/hyperlink" Target="https://talan.bank.gov.ua/get-user-certificate/HtuEtQkRgrFdRw8kGBpm" TargetMode="External"/><Relationship Id="rId126" Type="http://schemas.openxmlformats.org/officeDocument/2006/relationships/hyperlink" Target="https://talan.bank.gov.ua/get-user-certificate/HtuEt4eauv64Y1JRNiaX" TargetMode="External"/><Relationship Id="rId147" Type="http://schemas.openxmlformats.org/officeDocument/2006/relationships/hyperlink" Target="https://talan.bank.gov.ua/get-user-certificate/HtuEtQcX35pBQ4CG6gQr" TargetMode="External"/><Relationship Id="rId168" Type="http://schemas.openxmlformats.org/officeDocument/2006/relationships/hyperlink" Target="https://talan.bank.gov.ua/get-user-certificate/HtuEtJLsZ-z1e4cWUYNH" TargetMode="External"/><Relationship Id="rId51" Type="http://schemas.openxmlformats.org/officeDocument/2006/relationships/hyperlink" Target="https://talan.bank.gov.ua/get-user-certificate/HtuEtcqn5QfkNtuDUENe" TargetMode="External"/><Relationship Id="rId72" Type="http://schemas.openxmlformats.org/officeDocument/2006/relationships/hyperlink" Target="https://talan.bank.gov.ua/get-user-certificate/HtuEtdWrCs2P7h_aKEgg" TargetMode="External"/><Relationship Id="rId93" Type="http://schemas.openxmlformats.org/officeDocument/2006/relationships/hyperlink" Target="https://talan.bank.gov.ua/get-user-certificate/HtuEtmuVNcoBdTKXKtG1" TargetMode="External"/><Relationship Id="rId189" Type="http://schemas.openxmlformats.org/officeDocument/2006/relationships/hyperlink" Target="https://talan.bank.gov.ua/get-user-certificate/HtuEtN18inn4R0iF_K9t" TargetMode="External"/><Relationship Id="rId3" Type="http://schemas.openxmlformats.org/officeDocument/2006/relationships/hyperlink" Target="https://talan.bank.gov.ua/get-user-certificate/HtuEtLLrTCKoqmeUI9TL" TargetMode="External"/><Relationship Id="rId214" Type="http://schemas.openxmlformats.org/officeDocument/2006/relationships/hyperlink" Target="https://talan.bank.gov.ua/get-user-certificate/HtuEtcf7Bq5n29ixCS02" TargetMode="External"/><Relationship Id="rId235" Type="http://schemas.openxmlformats.org/officeDocument/2006/relationships/hyperlink" Target="https://talan.bank.gov.ua/get-user-certificate/HtuEt-eYPrheN6cynk6a" TargetMode="External"/><Relationship Id="rId256" Type="http://schemas.openxmlformats.org/officeDocument/2006/relationships/hyperlink" Target="https://talan.bank.gov.ua/get-user-certificate/HtuEtXSDo1-wGiNa7iLG" TargetMode="External"/><Relationship Id="rId116" Type="http://schemas.openxmlformats.org/officeDocument/2006/relationships/hyperlink" Target="https://talan.bank.gov.ua/get-user-certificate/HtuEtnZ04rDchzXjfEib" TargetMode="External"/><Relationship Id="rId137" Type="http://schemas.openxmlformats.org/officeDocument/2006/relationships/hyperlink" Target="https://talan.bank.gov.ua/get-user-certificate/HtuEtP6aTlkZUzz8vDti" TargetMode="External"/><Relationship Id="rId158" Type="http://schemas.openxmlformats.org/officeDocument/2006/relationships/hyperlink" Target="https://talan.bank.gov.ua/get-user-certificate/HtuEtfjS8DrH-7w_5MNH" TargetMode="External"/><Relationship Id="rId20" Type="http://schemas.openxmlformats.org/officeDocument/2006/relationships/hyperlink" Target="https://talan.bank.gov.ua/get-user-certificate/HtuEtb3Z7bY889z7g9nj" TargetMode="External"/><Relationship Id="rId41" Type="http://schemas.openxmlformats.org/officeDocument/2006/relationships/hyperlink" Target="https://talan.bank.gov.ua/get-user-certificate/HtuEtsb6Z4BncLe2dthR" TargetMode="External"/><Relationship Id="rId62" Type="http://schemas.openxmlformats.org/officeDocument/2006/relationships/hyperlink" Target="https://talan.bank.gov.ua/get-user-certificate/HtuEtIEu9T3HJ7bKvbgs" TargetMode="External"/><Relationship Id="rId83" Type="http://schemas.openxmlformats.org/officeDocument/2006/relationships/hyperlink" Target="https://talan.bank.gov.ua/get-user-certificate/HtuEtBz2TUud4FRKIO8u" TargetMode="External"/><Relationship Id="rId179" Type="http://schemas.openxmlformats.org/officeDocument/2006/relationships/hyperlink" Target="https://talan.bank.gov.ua/get-user-certificate/HtuEtoSxwXPt46dilHHD" TargetMode="External"/><Relationship Id="rId190" Type="http://schemas.openxmlformats.org/officeDocument/2006/relationships/hyperlink" Target="https://talan.bank.gov.ua/get-user-certificate/HtuEtMq33skax5mM0td8" TargetMode="External"/><Relationship Id="rId204" Type="http://schemas.openxmlformats.org/officeDocument/2006/relationships/hyperlink" Target="https://talan.bank.gov.ua/get-user-certificate/HtuEtfwI7HBMnOdto1WO" TargetMode="External"/><Relationship Id="rId225" Type="http://schemas.openxmlformats.org/officeDocument/2006/relationships/hyperlink" Target="https://talan.bank.gov.ua/get-user-certificate/HtuEtBPDtPMNdldMAX2b" TargetMode="External"/><Relationship Id="rId246" Type="http://schemas.openxmlformats.org/officeDocument/2006/relationships/hyperlink" Target="https://talan.bank.gov.ua/get-user-certificate/HtuEtHLEySmJEZVuYLOk" TargetMode="External"/><Relationship Id="rId106" Type="http://schemas.openxmlformats.org/officeDocument/2006/relationships/hyperlink" Target="https://talan.bank.gov.ua/get-user-certificate/HtuEttl5S4_jbhZewTQb" TargetMode="External"/><Relationship Id="rId127" Type="http://schemas.openxmlformats.org/officeDocument/2006/relationships/hyperlink" Target="https://talan.bank.gov.ua/get-user-certificate/HtuEtg4mardoAFgEIu16" TargetMode="External"/><Relationship Id="rId10" Type="http://schemas.openxmlformats.org/officeDocument/2006/relationships/hyperlink" Target="https://talan.bank.gov.ua/get-user-certificate/HtuEtX5UkR2j2sfb_ju2" TargetMode="External"/><Relationship Id="rId31" Type="http://schemas.openxmlformats.org/officeDocument/2006/relationships/hyperlink" Target="https://talan.bank.gov.ua/get-user-certificate/HtuEtewKby-efxMXDk2A" TargetMode="External"/><Relationship Id="rId52" Type="http://schemas.openxmlformats.org/officeDocument/2006/relationships/hyperlink" Target="https://talan.bank.gov.ua/get-user-certificate/HtuEtZFv0XlmBwbX-ybv" TargetMode="External"/><Relationship Id="rId73" Type="http://schemas.openxmlformats.org/officeDocument/2006/relationships/hyperlink" Target="https://talan.bank.gov.ua/get-user-certificate/HtuEtQslU6WdVYzT3Q7v" TargetMode="External"/><Relationship Id="rId94" Type="http://schemas.openxmlformats.org/officeDocument/2006/relationships/hyperlink" Target="https://talan.bank.gov.ua/get-user-certificate/HtuEt-LZHr9VQ4RjCJtw" TargetMode="External"/><Relationship Id="rId148" Type="http://schemas.openxmlformats.org/officeDocument/2006/relationships/hyperlink" Target="https://talan.bank.gov.ua/get-user-certificate/HtuEt5DinSyw53hSC1tV" TargetMode="External"/><Relationship Id="rId169" Type="http://schemas.openxmlformats.org/officeDocument/2006/relationships/hyperlink" Target="https://talan.bank.gov.ua/get-user-certificate/HtuEt9ktOMKDDU7NZKug" TargetMode="External"/><Relationship Id="rId4" Type="http://schemas.openxmlformats.org/officeDocument/2006/relationships/hyperlink" Target="https://talan.bank.gov.ua/get-user-certificate/HtuEtkpSetx4sAo7nSUB" TargetMode="External"/><Relationship Id="rId180" Type="http://schemas.openxmlformats.org/officeDocument/2006/relationships/hyperlink" Target="https://talan.bank.gov.ua/get-user-certificate/HtuEtWdhnT-MlI1bnAzl" TargetMode="External"/><Relationship Id="rId215" Type="http://schemas.openxmlformats.org/officeDocument/2006/relationships/hyperlink" Target="https://talan.bank.gov.ua/get-user-certificate/HtuEtPhyhOH9a31YiXT5" TargetMode="External"/><Relationship Id="rId236" Type="http://schemas.openxmlformats.org/officeDocument/2006/relationships/hyperlink" Target="https://talan.bank.gov.ua/get-user-certificate/HtuEts6vpvcCqTuqLm-F" TargetMode="External"/><Relationship Id="rId257" Type="http://schemas.openxmlformats.org/officeDocument/2006/relationships/hyperlink" Target="https://talan.bank.gov.ua/get-user-certificate/HtuEtzvOuxFrEay2b5Vn" TargetMode="External"/><Relationship Id="rId42" Type="http://schemas.openxmlformats.org/officeDocument/2006/relationships/hyperlink" Target="https://talan.bank.gov.ua/get-user-certificate/HtuEtXDcxw1-q3W8aDXQ" TargetMode="External"/><Relationship Id="rId84" Type="http://schemas.openxmlformats.org/officeDocument/2006/relationships/hyperlink" Target="https://talan.bank.gov.ua/get-user-certificate/HtuEtiYislvjz-GK3ABA" TargetMode="External"/><Relationship Id="rId138" Type="http://schemas.openxmlformats.org/officeDocument/2006/relationships/hyperlink" Target="https://talan.bank.gov.ua/get-user-certificate/HtuEtSXAYFYao00VUSYq" TargetMode="External"/><Relationship Id="rId191" Type="http://schemas.openxmlformats.org/officeDocument/2006/relationships/hyperlink" Target="https://talan.bank.gov.ua/get-user-certificate/HtuEt5UeUdLOSuHR1hpU" TargetMode="External"/><Relationship Id="rId205" Type="http://schemas.openxmlformats.org/officeDocument/2006/relationships/hyperlink" Target="https://talan.bank.gov.ua/get-user-certificate/HtuEtCdntpsBkZ_bEIyd" TargetMode="External"/><Relationship Id="rId247" Type="http://schemas.openxmlformats.org/officeDocument/2006/relationships/hyperlink" Target="https://talan.bank.gov.ua/get-user-certificate/HtuEtu8wxe8J48gyUo4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5"/>
  <sheetViews>
    <sheetView tabSelected="1" workbookViewId="0">
      <selection activeCell="H11" sqref="H11"/>
    </sheetView>
  </sheetViews>
  <sheetFormatPr defaultRowHeight="14.4" x14ac:dyDescent="0.3"/>
  <cols>
    <col min="1" max="1" width="16" customWidth="1"/>
    <col min="2" max="2" width="19.44140625" customWidth="1"/>
    <col min="3" max="3" width="32.88671875" customWidth="1"/>
    <col min="4" max="4" width="64.88671875" customWidth="1"/>
    <col min="5" max="5" width="28.3320312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797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HYPERLINK("https://talan.bank.gov.ua/get-user-certificate/HtuEt_LwFeOD94-q99KG","Завантажити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HYPERLINK("https://talan.bank.gov.ua/get-user-certificate/HtuEtkInl_RChozDMbn7","Завантажити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HYPERLINK("https://talan.bank.gov.ua/get-user-certificate/HtuEtLLrTCKoqmeUI9TL","Завантажити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HYPERLINK("https://talan.bank.gov.ua/get-user-certificate/HtuEtkpSetx4sAo7nSUB","Завантажити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HYPERLINK("https://talan.bank.gov.ua/get-user-certificate/HtuEt_oFAsib7a6e0-OI","Завантажити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HYPERLINK("https://talan.bank.gov.ua/get-user-certificate/HtuEtc4A-peclulPaOf_","Завантажити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HYPERLINK("https://talan.bank.gov.ua/get-user-certificate/HtuEth-1mrbsjXya3CJH","Завантажити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HYPERLINK("https://talan.bank.gov.ua/get-user-certificate/HtuEtSpHtO3z6fcPJgKZ","Завантажити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HYPERLINK("https://talan.bank.gov.ua/get-user-certificate/HtuEtl7M3CPM_mxu1hJy","Завантажити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HYPERLINK("https://talan.bank.gov.ua/get-user-certificate/HtuEtX5UkR2j2sfb_ju2","Завантажити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HYPERLINK("https://talan.bank.gov.ua/get-user-certificate/HtuEt_NpitKQaaKIw3WV","Завантажити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HYPERLINK("https://talan.bank.gov.ua/get-user-certificate/HtuEt92kf1ek08jKCG_q","Завантажити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HYPERLINK("https://talan.bank.gov.ua/get-user-certificate/HtuEtg8ubjR6V8DG_fky","Завантажити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HYPERLINK("https://talan.bank.gov.ua/get-user-certificate/HtuEt1BP0STwd2rIWy6n","Завантажити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HYPERLINK("https://talan.bank.gov.ua/get-user-certificate/HtuEtbz8E8NtT8qE2gm1","Завантажити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HYPERLINK("https://talan.bank.gov.ua/get-user-certificate/HtuEtHn67_1uqi0ACOUo","Завантажити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HYPERLINK("https://talan.bank.gov.ua/get-user-certificate/HtuEtgJIBOdh4A1jDyxF","Завантажити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HYPERLINK("https://talan.bank.gov.ua/get-user-certificate/HtuEtJ_x_UWnYhc_G25a","Завантажити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HYPERLINK("https://talan.bank.gov.ua/get-user-certificate/HtuEtFllPFxki81-19dF","Завантажити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HYPERLINK("https://talan.bank.gov.ua/get-user-certificate/HtuEtb3Z7bY889z7g9nj","Завантажити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HYPERLINK("https://talan.bank.gov.ua/get-user-certificate/HtuEt83a6E7ew7YctJoV","Завантажити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HYPERLINK("https://talan.bank.gov.ua/get-user-certificate/HtuEtD-7oRJyxuomTo4G","Завантажити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HYPERLINK("https://talan.bank.gov.ua/get-user-certificate/HtuEt5m77o_y4LpLO6dw","Завантажити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76</v>
      </c>
      <c r="E25" t="str">
        <f>HYPERLINK("https://talan.bank.gov.ua/get-user-certificate/HtuEtCzZjWJxBiM5KGN7","Завантажити сертифікат")</f>
        <v>Завантажити сертифікат</v>
      </c>
    </row>
    <row r="26" spans="1:5" x14ac:dyDescent="0.3">
      <c r="A26" t="s">
        <v>77</v>
      </c>
      <c r="B26" t="s">
        <v>5</v>
      </c>
      <c r="C26" t="s">
        <v>78</v>
      </c>
      <c r="D26" t="s">
        <v>79</v>
      </c>
      <c r="E26" t="str">
        <f>HYPERLINK("https://talan.bank.gov.ua/get-user-certificate/HtuEtIrj3nn87EdLaeeN","Завантажити сертифікат")</f>
        <v>Завантажити сертифікат</v>
      </c>
    </row>
    <row r="27" spans="1:5" x14ac:dyDescent="0.3">
      <c r="A27" t="s">
        <v>80</v>
      </c>
      <c r="B27" t="s">
        <v>5</v>
      </c>
      <c r="C27" t="s">
        <v>81</v>
      </c>
      <c r="D27" t="s">
        <v>82</v>
      </c>
      <c r="E27" t="str">
        <f>HYPERLINK("https://talan.bank.gov.ua/get-user-certificate/HtuEtoxAdlmOyp31wurl","Завантажити сертифікат")</f>
        <v>Завантажити сертифікат</v>
      </c>
    </row>
    <row r="28" spans="1:5" x14ac:dyDescent="0.3">
      <c r="A28" t="s">
        <v>83</v>
      </c>
      <c r="B28" t="s">
        <v>5</v>
      </c>
      <c r="C28" t="s">
        <v>84</v>
      </c>
      <c r="D28" t="s">
        <v>85</v>
      </c>
      <c r="E28" t="str">
        <f>HYPERLINK("https://talan.bank.gov.ua/get-user-certificate/HtuEtkqNrdcttxRczUjA","Завантажити сертифікат")</f>
        <v>Завантажити сертифікат</v>
      </c>
    </row>
    <row r="29" spans="1:5" x14ac:dyDescent="0.3">
      <c r="A29" t="s">
        <v>86</v>
      </c>
      <c r="B29" t="s">
        <v>5</v>
      </c>
      <c r="C29" t="s">
        <v>87</v>
      </c>
      <c r="D29" t="s">
        <v>88</v>
      </c>
      <c r="E29" t="str">
        <f>HYPERLINK("https://talan.bank.gov.ua/get-user-certificate/HtuEtsIQ-086cJg6930Q","Завантажити сертифікат")</f>
        <v>Завантажити сертифікат</v>
      </c>
    </row>
    <row r="30" spans="1:5" x14ac:dyDescent="0.3">
      <c r="A30" t="s">
        <v>89</v>
      </c>
      <c r="B30" t="s">
        <v>5</v>
      </c>
      <c r="C30" t="s">
        <v>90</v>
      </c>
      <c r="D30" t="s">
        <v>91</v>
      </c>
      <c r="E30" t="str">
        <f>HYPERLINK("https://talan.bank.gov.ua/get-user-certificate/HtuEtyI-GxQuFR6_5efG","Завантажити сертифікат")</f>
        <v>Завантажити сертифікат</v>
      </c>
    </row>
    <row r="31" spans="1:5" x14ac:dyDescent="0.3">
      <c r="A31" t="s">
        <v>92</v>
      </c>
      <c r="B31" t="s">
        <v>5</v>
      </c>
      <c r="C31" t="s">
        <v>93</v>
      </c>
      <c r="D31" t="s">
        <v>94</v>
      </c>
      <c r="E31" t="str">
        <f>HYPERLINK("https://talan.bank.gov.ua/get-user-certificate/HtuEtk1KDVFNEl5mqPr-","Завантажити сертифікат")</f>
        <v>Завантажити сертифікат</v>
      </c>
    </row>
    <row r="32" spans="1:5" x14ac:dyDescent="0.3">
      <c r="A32" t="s">
        <v>95</v>
      </c>
      <c r="B32" t="s">
        <v>5</v>
      </c>
      <c r="C32" t="s">
        <v>96</v>
      </c>
      <c r="D32" t="s">
        <v>97</v>
      </c>
      <c r="E32" t="str">
        <f>HYPERLINK("https://talan.bank.gov.ua/get-user-certificate/HtuEtewKby-efxMXDk2A","Завантажити сертифікат")</f>
        <v>Завантажити сертифікат</v>
      </c>
    </row>
    <row r="33" spans="1:5" x14ac:dyDescent="0.3">
      <c r="A33" t="s">
        <v>98</v>
      </c>
      <c r="B33" t="s">
        <v>5</v>
      </c>
      <c r="C33" t="s">
        <v>99</v>
      </c>
      <c r="D33" t="s">
        <v>100</v>
      </c>
      <c r="E33" t="str">
        <f>HYPERLINK("https://talan.bank.gov.ua/get-user-certificate/HtuEt-tk8U8QVjFUQtMo","Завантажити сертифікат")</f>
        <v>Завантажити сертифікат</v>
      </c>
    </row>
    <row r="34" spans="1:5" x14ac:dyDescent="0.3">
      <c r="A34" t="s">
        <v>101</v>
      </c>
      <c r="B34" t="s">
        <v>5</v>
      </c>
      <c r="C34" t="s">
        <v>102</v>
      </c>
      <c r="D34" t="s">
        <v>103</v>
      </c>
      <c r="E34" t="str">
        <f>HYPERLINK("https://talan.bank.gov.ua/get-user-certificate/HtuEtTeTCmvksZtBcxlF","Завантажити сертифікат")</f>
        <v>Завантажити сертифікат</v>
      </c>
    </row>
    <row r="35" spans="1:5" x14ac:dyDescent="0.3">
      <c r="A35" t="s">
        <v>104</v>
      </c>
      <c r="B35" t="s">
        <v>5</v>
      </c>
      <c r="C35" t="s">
        <v>105</v>
      </c>
      <c r="D35" t="s">
        <v>106</v>
      </c>
      <c r="E35" t="str">
        <f>HYPERLINK("https://talan.bank.gov.ua/get-user-certificate/HtuEtcGzOMGZBoLT1n6m","Завантажити сертифікат")</f>
        <v>Завантажити сертифікат</v>
      </c>
    </row>
    <row r="36" spans="1:5" x14ac:dyDescent="0.3">
      <c r="A36" t="s">
        <v>107</v>
      </c>
      <c r="B36" t="s">
        <v>5</v>
      </c>
      <c r="C36" t="s">
        <v>108</v>
      </c>
      <c r="D36" t="s">
        <v>109</v>
      </c>
      <c r="E36" t="str">
        <f>HYPERLINK("https://talan.bank.gov.ua/get-user-certificate/HtuEt6qhKTtlKPsJds_g","Завантажити сертифікат")</f>
        <v>Завантажити сертифікат</v>
      </c>
    </row>
    <row r="37" spans="1:5" x14ac:dyDescent="0.3">
      <c r="A37" t="s">
        <v>110</v>
      </c>
      <c r="B37" t="s">
        <v>5</v>
      </c>
      <c r="C37" t="s">
        <v>111</v>
      </c>
      <c r="D37" t="s">
        <v>112</v>
      </c>
      <c r="E37" t="str">
        <f>HYPERLINK("https://talan.bank.gov.ua/get-user-certificate/HtuEt0CTidAhKnH_ORBx","Завантажити сертифікат")</f>
        <v>Завантажити сертифікат</v>
      </c>
    </row>
    <row r="38" spans="1:5" x14ac:dyDescent="0.3">
      <c r="A38" t="s">
        <v>113</v>
      </c>
      <c r="B38" t="s">
        <v>5</v>
      </c>
      <c r="C38" t="s">
        <v>114</v>
      </c>
      <c r="D38" t="s">
        <v>115</v>
      </c>
      <c r="E38" t="str">
        <f>HYPERLINK("https://talan.bank.gov.ua/get-user-certificate/HtuEtxM3yWL4WO32Hwip","Завантажити сертифікат")</f>
        <v>Завантажити сертифікат</v>
      </c>
    </row>
    <row r="39" spans="1:5" x14ac:dyDescent="0.3">
      <c r="A39" t="s">
        <v>116</v>
      </c>
      <c r="B39" t="s">
        <v>5</v>
      </c>
      <c r="C39" t="s">
        <v>117</v>
      </c>
      <c r="D39" t="s">
        <v>118</v>
      </c>
      <c r="E39" t="str">
        <f>HYPERLINK("https://talan.bank.gov.ua/get-user-certificate/HtuEtlIyHHzczT7bKoLT","Завантажити сертифікат")</f>
        <v>Завантажити сертифікат</v>
      </c>
    </row>
    <row r="40" spans="1:5" x14ac:dyDescent="0.3">
      <c r="A40" t="s">
        <v>119</v>
      </c>
      <c r="B40" t="s">
        <v>5</v>
      </c>
      <c r="C40" t="s">
        <v>120</v>
      </c>
      <c r="D40" t="s">
        <v>121</v>
      </c>
      <c r="E40" t="str">
        <f>HYPERLINK("https://talan.bank.gov.ua/get-user-certificate/HtuEtely_GQuLpjGeiJv","Завантажити сертифікат")</f>
        <v>Завантажити сертифікат</v>
      </c>
    </row>
    <row r="41" spans="1:5" x14ac:dyDescent="0.3">
      <c r="A41" t="s">
        <v>122</v>
      </c>
      <c r="B41" t="s">
        <v>5</v>
      </c>
      <c r="C41" t="s">
        <v>123</v>
      </c>
      <c r="D41" t="s">
        <v>124</v>
      </c>
      <c r="E41" t="str">
        <f>HYPERLINK("https://talan.bank.gov.ua/get-user-certificate/HtuEt4RUWVDFwYkzmSKs","Завантажити сертифікат")</f>
        <v>Завантажити сертифікат</v>
      </c>
    </row>
    <row r="42" spans="1:5" x14ac:dyDescent="0.3">
      <c r="A42" t="s">
        <v>125</v>
      </c>
      <c r="B42" t="s">
        <v>5</v>
      </c>
      <c r="C42" t="s">
        <v>126</v>
      </c>
      <c r="D42" t="s">
        <v>127</v>
      </c>
      <c r="E42" t="str">
        <f>HYPERLINK("https://talan.bank.gov.ua/get-user-certificate/HtuEtsb6Z4BncLe2dthR","Завантажити сертифікат")</f>
        <v>Завантажити сертифікат</v>
      </c>
    </row>
    <row r="43" spans="1:5" x14ac:dyDescent="0.3">
      <c r="A43" t="s">
        <v>128</v>
      </c>
      <c r="B43" t="s">
        <v>5</v>
      </c>
      <c r="C43" t="s">
        <v>129</v>
      </c>
      <c r="D43" t="s">
        <v>130</v>
      </c>
      <c r="E43" t="str">
        <f>HYPERLINK("https://talan.bank.gov.ua/get-user-certificate/HtuEtXDcxw1-q3W8aDXQ","Завантажити сертифікат")</f>
        <v>Завантажити сертифікат</v>
      </c>
    </row>
    <row r="44" spans="1:5" x14ac:dyDescent="0.3">
      <c r="A44" t="s">
        <v>131</v>
      </c>
      <c r="B44" t="s">
        <v>5</v>
      </c>
      <c r="C44" t="s">
        <v>132</v>
      </c>
      <c r="D44" t="s">
        <v>133</v>
      </c>
      <c r="E44" t="str">
        <f>HYPERLINK("https://talan.bank.gov.ua/get-user-certificate/HtuEtd5nG6hTYEwn8FbV","Завантажити сертифікат")</f>
        <v>Завантажити сертифікат</v>
      </c>
    </row>
    <row r="45" spans="1:5" x14ac:dyDescent="0.3">
      <c r="A45" t="s">
        <v>134</v>
      </c>
      <c r="B45" t="s">
        <v>5</v>
      </c>
      <c r="C45" t="s">
        <v>135</v>
      </c>
      <c r="D45" t="s">
        <v>136</v>
      </c>
      <c r="E45" t="str">
        <f>HYPERLINK("https://talan.bank.gov.ua/get-user-certificate/HtuEt5YY7YEJ6sgUz9RY","Завантажити сертифікат")</f>
        <v>Завантажити сертифікат</v>
      </c>
    </row>
    <row r="46" spans="1:5" x14ac:dyDescent="0.3">
      <c r="A46" t="s">
        <v>137</v>
      </c>
      <c r="B46" t="s">
        <v>5</v>
      </c>
      <c r="C46" t="s">
        <v>138</v>
      </c>
      <c r="D46" t="s">
        <v>139</v>
      </c>
      <c r="E46" t="str">
        <f>HYPERLINK("https://talan.bank.gov.ua/get-user-certificate/HtuEtQJ5Fd5V7HSnG4fR","Завантажити сертифікат")</f>
        <v>Завантажити сертифікат</v>
      </c>
    </row>
    <row r="47" spans="1:5" x14ac:dyDescent="0.3">
      <c r="A47" t="s">
        <v>140</v>
      </c>
      <c r="B47" t="s">
        <v>5</v>
      </c>
      <c r="C47" t="s">
        <v>141</v>
      </c>
      <c r="D47" t="s">
        <v>142</v>
      </c>
      <c r="E47" t="str">
        <f>HYPERLINK("https://talan.bank.gov.ua/get-user-certificate/HtuEtg_xHtao63g25EzI","Завантажити сертифікат")</f>
        <v>Завантажити сертифікат</v>
      </c>
    </row>
    <row r="48" spans="1:5" x14ac:dyDescent="0.3">
      <c r="A48" t="s">
        <v>143</v>
      </c>
      <c r="B48" t="s">
        <v>5</v>
      </c>
      <c r="C48" t="s">
        <v>144</v>
      </c>
      <c r="D48" t="s">
        <v>145</v>
      </c>
      <c r="E48" t="str">
        <f>HYPERLINK("https://talan.bank.gov.ua/get-user-certificate/HtuEt3fDVTrafiELudgr","Завантажити сертифікат")</f>
        <v>Завантажити сертифікат</v>
      </c>
    </row>
    <row r="49" spans="1:5" x14ac:dyDescent="0.3">
      <c r="A49" t="s">
        <v>146</v>
      </c>
      <c r="B49" t="s">
        <v>5</v>
      </c>
      <c r="C49" t="s">
        <v>147</v>
      </c>
      <c r="D49" t="s">
        <v>148</v>
      </c>
      <c r="E49" t="str">
        <f>HYPERLINK("https://talan.bank.gov.ua/get-user-certificate/HtuEt_W2JzwvsfesenmL","Завантажити сертифікат")</f>
        <v>Завантажити сертифікат</v>
      </c>
    </row>
    <row r="50" spans="1:5" x14ac:dyDescent="0.3">
      <c r="A50" t="s">
        <v>149</v>
      </c>
      <c r="B50" t="s">
        <v>5</v>
      </c>
      <c r="C50" t="s">
        <v>150</v>
      </c>
      <c r="D50" t="s">
        <v>151</v>
      </c>
      <c r="E50" t="str">
        <f>HYPERLINK("https://talan.bank.gov.ua/get-user-certificate/HtuEtg-b8_dpcY_ExbsG","Завантажити сертифікат")</f>
        <v>Завантажити сертифікат</v>
      </c>
    </row>
    <row r="51" spans="1:5" x14ac:dyDescent="0.3">
      <c r="A51" t="s">
        <v>152</v>
      </c>
      <c r="B51" t="s">
        <v>5</v>
      </c>
      <c r="C51" t="s">
        <v>153</v>
      </c>
      <c r="D51" t="s">
        <v>154</v>
      </c>
      <c r="E51" t="str">
        <f>HYPERLINK("https://talan.bank.gov.ua/get-user-certificate/HtuEtaz5eOK5g7X-HfFL","Завантажити сертифікат")</f>
        <v>Завантажити сертифікат</v>
      </c>
    </row>
    <row r="52" spans="1:5" x14ac:dyDescent="0.3">
      <c r="A52" t="s">
        <v>155</v>
      </c>
      <c r="B52" t="s">
        <v>5</v>
      </c>
      <c r="C52" t="s">
        <v>156</v>
      </c>
      <c r="D52" t="s">
        <v>157</v>
      </c>
      <c r="E52" t="str">
        <f>HYPERLINK("https://talan.bank.gov.ua/get-user-certificate/HtuEtcqn5QfkNtuDUENe","Завантажити сертифікат")</f>
        <v>Завантажити сертифікат</v>
      </c>
    </row>
    <row r="53" spans="1:5" x14ac:dyDescent="0.3">
      <c r="A53" t="s">
        <v>158</v>
      </c>
      <c r="B53" t="s">
        <v>5</v>
      </c>
      <c r="C53" t="s">
        <v>159</v>
      </c>
      <c r="D53" t="s">
        <v>160</v>
      </c>
      <c r="E53" t="str">
        <f>HYPERLINK("https://talan.bank.gov.ua/get-user-certificate/HtuEtZFv0XlmBwbX-ybv","Завантажити сертифікат")</f>
        <v>Завантажити сертифікат</v>
      </c>
    </row>
    <row r="54" spans="1:5" x14ac:dyDescent="0.3">
      <c r="A54" t="s">
        <v>161</v>
      </c>
      <c r="B54" t="s">
        <v>5</v>
      </c>
      <c r="C54" t="s">
        <v>162</v>
      </c>
      <c r="D54" t="s">
        <v>163</v>
      </c>
      <c r="E54" t="str">
        <f>HYPERLINK("https://talan.bank.gov.ua/get-user-certificate/HtuEtq9MYAPZf3BywNNF","Завантажити сертифікат")</f>
        <v>Завантажити сертифікат</v>
      </c>
    </row>
    <row r="55" spans="1:5" x14ac:dyDescent="0.3">
      <c r="A55" t="s">
        <v>164</v>
      </c>
      <c r="B55" t="s">
        <v>5</v>
      </c>
      <c r="C55" t="s">
        <v>165</v>
      </c>
      <c r="D55" t="s">
        <v>166</v>
      </c>
      <c r="E55" t="str">
        <f>HYPERLINK("https://talan.bank.gov.ua/get-user-certificate/HtuEt2ILxXnfQeW8DHzo","Завантажити сертифікат")</f>
        <v>Завантажити сертифікат</v>
      </c>
    </row>
    <row r="56" spans="1:5" x14ac:dyDescent="0.3">
      <c r="A56" t="s">
        <v>167</v>
      </c>
      <c r="B56" t="s">
        <v>5</v>
      </c>
      <c r="C56" t="s">
        <v>168</v>
      </c>
      <c r="D56" t="s">
        <v>169</v>
      </c>
      <c r="E56" t="str">
        <f>HYPERLINK("https://talan.bank.gov.ua/get-user-certificate/HtuEt03V9bhtEbcvap3M","Завантажити сертифікат")</f>
        <v>Завантажити сертифікат</v>
      </c>
    </row>
    <row r="57" spans="1:5" x14ac:dyDescent="0.3">
      <c r="A57" t="s">
        <v>170</v>
      </c>
      <c r="B57" t="s">
        <v>5</v>
      </c>
      <c r="C57" t="s">
        <v>171</v>
      </c>
      <c r="D57" t="s">
        <v>172</v>
      </c>
      <c r="E57" t="str">
        <f>HYPERLINK("https://talan.bank.gov.ua/get-user-certificate/HtuEtTdsY-qjMHEFeR84","Завантажити сертифікат")</f>
        <v>Завантажити сертифікат</v>
      </c>
    </row>
    <row r="58" spans="1:5" x14ac:dyDescent="0.3">
      <c r="A58" t="s">
        <v>173</v>
      </c>
      <c r="B58" t="s">
        <v>5</v>
      </c>
      <c r="C58" t="s">
        <v>174</v>
      </c>
      <c r="D58" t="s">
        <v>175</v>
      </c>
      <c r="E58" t="str">
        <f>HYPERLINK("https://talan.bank.gov.ua/get-user-certificate/HtuEtrmfH1H37TF9fWXG","Завантажити сертифікат")</f>
        <v>Завантажити сертифікат</v>
      </c>
    </row>
    <row r="59" spans="1:5" x14ac:dyDescent="0.3">
      <c r="A59" t="s">
        <v>176</v>
      </c>
      <c r="B59" t="s">
        <v>5</v>
      </c>
      <c r="C59" t="s">
        <v>177</v>
      </c>
      <c r="D59" t="s">
        <v>178</v>
      </c>
      <c r="E59" t="str">
        <f>HYPERLINK("https://talan.bank.gov.ua/get-user-certificate/HtuEtdzupHyrdVgM_ZoX","Завантажити сертифікат")</f>
        <v>Завантажити сертифікат</v>
      </c>
    </row>
    <row r="60" spans="1:5" x14ac:dyDescent="0.3">
      <c r="A60" t="s">
        <v>179</v>
      </c>
      <c r="B60" t="s">
        <v>5</v>
      </c>
      <c r="C60" t="s">
        <v>180</v>
      </c>
      <c r="D60" t="s">
        <v>181</v>
      </c>
      <c r="E60" t="str">
        <f>HYPERLINK("https://talan.bank.gov.ua/get-user-certificate/HtuEthMHq9EDf5paeeCz","Завантажити сертифікат")</f>
        <v>Завантажити сертифікат</v>
      </c>
    </row>
    <row r="61" spans="1:5" x14ac:dyDescent="0.3">
      <c r="A61" t="s">
        <v>182</v>
      </c>
      <c r="B61" t="s">
        <v>5</v>
      </c>
      <c r="C61" t="s">
        <v>183</v>
      </c>
      <c r="D61" t="s">
        <v>184</v>
      </c>
      <c r="E61" t="str">
        <f>HYPERLINK("https://talan.bank.gov.ua/get-user-certificate/HtuEtjvImG9lFEdLuJCQ","Завантажити сертифікат")</f>
        <v>Завантажити сертифікат</v>
      </c>
    </row>
    <row r="62" spans="1:5" x14ac:dyDescent="0.3">
      <c r="A62" t="s">
        <v>185</v>
      </c>
      <c r="B62" t="s">
        <v>5</v>
      </c>
      <c r="C62" t="s">
        <v>186</v>
      </c>
      <c r="D62" t="s">
        <v>187</v>
      </c>
      <c r="E62" t="str">
        <f>HYPERLINK("https://talan.bank.gov.ua/get-user-certificate/HtuEtZLDbPfv-nF47sgB","Завантажити сертифікат")</f>
        <v>Завантажити сертифікат</v>
      </c>
    </row>
    <row r="63" spans="1:5" x14ac:dyDescent="0.3">
      <c r="A63" t="s">
        <v>188</v>
      </c>
      <c r="B63" t="s">
        <v>5</v>
      </c>
      <c r="C63" t="s">
        <v>189</v>
      </c>
      <c r="D63" t="s">
        <v>190</v>
      </c>
      <c r="E63" t="str">
        <f>HYPERLINK("https://talan.bank.gov.ua/get-user-certificate/HtuEtIEu9T3HJ7bKvbgs","Завантажити сертифікат")</f>
        <v>Завантажити сертифікат</v>
      </c>
    </row>
    <row r="64" spans="1:5" x14ac:dyDescent="0.3">
      <c r="A64" t="s">
        <v>191</v>
      </c>
      <c r="B64" t="s">
        <v>5</v>
      </c>
      <c r="C64" t="s">
        <v>192</v>
      </c>
      <c r="D64" t="s">
        <v>193</v>
      </c>
      <c r="E64" t="str">
        <f>HYPERLINK("https://talan.bank.gov.ua/get-user-certificate/HtuEtCbhPeVrlqxW2ziJ","Завантажити сертифікат")</f>
        <v>Завантажити сертифікат</v>
      </c>
    </row>
    <row r="65" spans="1:5" x14ac:dyDescent="0.3">
      <c r="A65" t="s">
        <v>194</v>
      </c>
      <c r="B65" t="s">
        <v>5</v>
      </c>
      <c r="C65" t="s">
        <v>195</v>
      </c>
      <c r="D65" t="s">
        <v>196</v>
      </c>
      <c r="E65" t="str">
        <f>HYPERLINK("https://talan.bank.gov.ua/get-user-certificate/HtuEtoBplHy5D1ZoK6c9","Завантажити сертифікат")</f>
        <v>Завантажити сертифікат</v>
      </c>
    </row>
    <row r="66" spans="1:5" x14ac:dyDescent="0.3">
      <c r="A66" t="s">
        <v>197</v>
      </c>
      <c r="B66" t="s">
        <v>5</v>
      </c>
      <c r="C66" t="s">
        <v>198</v>
      </c>
      <c r="D66" t="s">
        <v>199</v>
      </c>
      <c r="E66" t="str">
        <f>HYPERLINK("https://talan.bank.gov.ua/get-user-certificate/HtuEteN602_-lOLj-KGD","Завантажити сертифікат")</f>
        <v>Завантажити сертифікат</v>
      </c>
    </row>
    <row r="67" spans="1:5" x14ac:dyDescent="0.3">
      <c r="A67" t="s">
        <v>200</v>
      </c>
      <c r="B67" t="s">
        <v>5</v>
      </c>
      <c r="C67" t="s">
        <v>201</v>
      </c>
      <c r="D67" t="s">
        <v>202</v>
      </c>
      <c r="E67" t="str">
        <f>HYPERLINK("https://talan.bank.gov.ua/get-user-certificate/HtuEtMR0cC5hkHVKq42J","Завантажити сертифікат")</f>
        <v>Завантажити сертифікат</v>
      </c>
    </row>
    <row r="68" spans="1:5" x14ac:dyDescent="0.3">
      <c r="A68" t="s">
        <v>203</v>
      </c>
      <c r="B68" t="s">
        <v>5</v>
      </c>
      <c r="C68" t="s">
        <v>204</v>
      </c>
      <c r="D68" t="s">
        <v>205</v>
      </c>
      <c r="E68" t="str">
        <f>HYPERLINK("https://talan.bank.gov.ua/get-user-certificate/HtuEt7u0fppIA4zl8eaI","Завантажити сертифікат")</f>
        <v>Завантажити сертифікат</v>
      </c>
    </row>
    <row r="69" spans="1:5" x14ac:dyDescent="0.3">
      <c r="A69" t="s">
        <v>206</v>
      </c>
      <c r="B69" t="s">
        <v>5</v>
      </c>
      <c r="C69" t="s">
        <v>207</v>
      </c>
      <c r="D69" t="s">
        <v>208</v>
      </c>
      <c r="E69" t="str">
        <f>HYPERLINK("https://talan.bank.gov.ua/get-user-certificate/HtuEt8srvQy0sHxaErws","Завантажити сертифікат")</f>
        <v>Завантажити сертифікат</v>
      </c>
    </row>
    <row r="70" spans="1:5" x14ac:dyDescent="0.3">
      <c r="A70" t="s">
        <v>209</v>
      </c>
      <c r="B70" t="s">
        <v>5</v>
      </c>
      <c r="C70" t="s">
        <v>210</v>
      </c>
      <c r="D70" t="s">
        <v>211</v>
      </c>
      <c r="E70" t="str">
        <f>HYPERLINK("https://talan.bank.gov.ua/get-user-certificate/HtuEtTkrvCm2uGTW1NEw","Завантажити сертифікат")</f>
        <v>Завантажити сертифікат</v>
      </c>
    </row>
    <row r="71" spans="1:5" x14ac:dyDescent="0.3">
      <c r="A71" t="s">
        <v>212</v>
      </c>
      <c r="B71" t="s">
        <v>5</v>
      </c>
      <c r="C71" t="s">
        <v>213</v>
      </c>
      <c r="D71" t="s">
        <v>214</v>
      </c>
      <c r="E71" t="str">
        <f>HYPERLINK("https://talan.bank.gov.ua/get-user-certificate/HtuEtD4DTM9qNjut85Mb","Завантажити сертифікат")</f>
        <v>Завантажити сертифікат</v>
      </c>
    </row>
    <row r="72" spans="1:5" x14ac:dyDescent="0.3">
      <c r="A72" t="s">
        <v>215</v>
      </c>
      <c r="B72" t="s">
        <v>5</v>
      </c>
      <c r="C72" t="s">
        <v>216</v>
      </c>
      <c r="D72" t="s">
        <v>217</v>
      </c>
      <c r="E72" t="str">
        <f>HYPERLINK("https://talan.bank.gov.ua/get-user-certificate/HtuEtKJG5MwqH1d_wgXg","Завантажити сертифікат")</f>
        <v>Завантажити сертифікат</v>
      </c>
    </row>
    <row r="73" spans="1:5" x14ac:dyDescent="0.3">
      <c r="A73" t="s">
        <v>218</v>
      </c>
      <c r="B73" t="s">
        <v>5</v>
      </c>
      <c r="C73" t="s">
        <v>219</v>
      </c>
      <c r="D73" t="s">
        <v>220</v>
      </c>
      <c r="E73" t="str">
        <f>HYPERLINK("https://talan.bank.gov.ua/get-user-certificate/HtuEtdWrCs2P7h_aKEgg","Завантажити сертифікат")</f>
        <v>Завантажити сертифікат</v>
      </c>
    </row>
    <row r="74" spans="1:5" x14ac:dyDescent="0.3">
      <c r="A74" t="s">
        <v>221</v>
      </c>
      <c r="B74" t="s">
        <v>5</v>
      </c>
      <c r="C74" t="s">
        <v>222</v>
      </c>
      <c r="D74" t="s">
        <v>223</v>
      </c>
      <c r="E74" t="str">
        <f>HYPERLINK("https://talan.bank.gov.ua/get-user-certificate/HtuEtQslU6WdVYzT3Q7v","Завантажити сертифікат")</f>
        <v>Завантажити сертифікат</v>
      </c>
    </row>
    <row r="75" spans="1:5" x14ac:dyDescent="0.3">
      <c r="A75" t="s">
        <v>224</v>
      </c>
      <c r="B75" t="s">
        <v>5</v>
      </c>
      <c r="C75" t="s">
        <v>225</v>
      </c>
      <c r="D75" t="s">
        <v>226</v>
      </c>
      <c r="E75" t="str">
        <f>HYPERLINK("https://talan.bank.gov.ua/get-user-certificate/HtuEt1HpsQCh81senLZE","Завантажити сертифікат")</f>
        <v>Завантажити сертифікат</v>
      </c>
    </row>
    <row r="76" spans="1:5" x14ac:dyDescent="0.3">
      <c r="A76" t="s">
        <v>227</v>
      </c>
      <c r="B76" t="s">
        <v>5</v>
      </c>
      <c r="C76" t="s">
        <v>228</v>
      </c>
      <c r="D76" t="s">
        <v>229</v>
      </c>
      <c r="E76" t="str">
        <f>HYPERLINK("https://talan.bank.gov.ua/get-user-certificate/HtuEtTyWr7AUgbmc4vP1","Завантажити сертифікат")</f>
        <v>Завантажити сертифікат</v>
      </c>
    </row>
    <row r="77" spans="1:5" x14ac:dyDescent="0.3">
      <c r="A77" t="s">
        <v>230</v>
      </c>
      <c r="B77" t="s">
        <v>5</v>
      </c>
      <c r="C77" t="s">
        <v>231</v>
      </c>
      <c r="D77" t="s">
        <v>232</v>
      </c>
      <c r="E77" t="str">
        <f>HYPERLINK("https://talan.bank.gov.ua/get-user-certificate/HtuEtzWmk9wkUWQrReg3","Завантажити сертифікат")</f>
        <v>Завантажити сертифікат</v>
      </c>
    </row>
    <row r="78" spans="1:5" x14ac:dyDescent="0.3">
      <c r="A78" t="s">
        <v>233</v>
      </c>
      <c r="B78" t="s">
        <v>5</v>
      </c>
      <c r="C78" t="s">
        <v>234</v>
      </c>
      <c r="D78" t="s">
        <v>235</v>
      </c>
      <c r="E78" t="str">
        <f>HYPERLINK("https://talan.bank.gov.ua/get-user-certificate/HtuEtVqaYboJjjouuUDE","Завантажити сертифікат")</f>
        <v>Завантажити сертифікат</v>
      </c>
    </row>
    <row r="79" spans="1:5" x14ac:dyDescent="0.3">
      <c r="A79" t="s">
        <v>236</v>
      </c>
      <c r="B79" t="s">
        <v>5</v>
      </c>
      <c r="C79" t="s">
        <v>237</v>
      </c>
      <c r="D79" t="s">
        <v>238</v>
      </c>
      <c r="E79" t="str">
        <f>HYPERLINK("https://talan.bank.gov.ua/get-user-certificate/HtuEtVOULd12329H9iuo","Завантажити сертифікат")</f>
        <v>Завантажити сертифікат</v>
      </c>
    </row>
    <row r="80" spans="1:5" x14ac:dyDescent="0.3">
      <c r="A80" t="s">
        <v>239</v>
      </c>
      <c r="B80" t="s">
        <v>5</v>
      </c>
      <c r="C80" t="s">
        <v>240</v>
      </c>
      <c r="D80" t="s">
        <v>241</v>
      </c>
      <c r="E80" t="str">
        <f>HYPERLINK("https://talan.bank.gov.ua/get-user-certificate/HtuEtodVvRbbavYRAPmf","Завантажити сертифікат")</f>
        <v>Завантажити сертифікат</v>
      </c>
    </row>
    <row r="81" spans="1:5" x14ac:dyDescent="0.3">
      <c r="A81" t="s">
        <v>242</v>
      </c>
      <c r="B81" t="s">
        <v>5</v>
      </c>
      <c r="C81" t="s">
        <v>243</v>
      </c>
      <c r="D81" t="s">
        <v>244</v>
      </c>
      <c r="E81" t="str">
        <f>HYPERLINK("https://talan.bank.gov.ua/get-user-certificate/HtuEtmhE5KFgM38R5oIj","Завантажити сертифікат")</f>
        <v>Завантажити сертифікат</v>
      </c>
    </row>
    <row r="82" spans="1:5" x14ac:dyDescent="0.3">
      <c r="A82" t="s">
        <v>245</v>
      </c>
      <c r="B82" t="s">
        <v>5</v>
      </c>
      <c r="C82" t="s">
        <v>246</v>
      </c>
      <c r="D82" t="s">
        <v>247</v>
      </c>
      <c r="E82" t="str">
        <f>HYPERLINK("https://talan.bank.gov.ua/get-user-certificate/HtuEtM26j4kqe2NGpMzu","Завантажити сертифікат")</f>
        <v>Завантажити сертифікат</v>
      </c>
    </row>
    <row r="83" spans="1:5" x14ac:dyDescent="0.3">
      <c r="A83" t="s">
        <v>248</v>
      </c>
      <c r="B83" t="s">
        <v>5</v>
      </c>
      <c r="C83" t="s">
        <v>249</v>
      </c>
      <c r="D83" t="s">
        <v>250</v>
      </c>
      <c r="E83" t="str">
        <f>HYPERLINK("https://talan.bank.gov.ua/get-user-certificate/HtuEtdStX_NzoBNkjjaN","Завантажити сертифікат")</f>
        <v>Завантажити сертифікат</v>
      </c>
    </row>
    <row r="84" spans="1:5" x14ac:dyDescent="0.3">
      <c r="A84" t="s">
        <v>251</v>
      </c>
      <c r="B84" t="s">
        <v>5</v>
      </c>
      <c r="C84" t="s">
        <v>252</v>
      </c>
      <c r="D84" t="s">
        <v>253</v>
      </c>
      <c r="E84" t="str">
        <f>HYPERLINK("https://talan.bank.gov.ua/get-user-certificate/HtuEtBz2TUud4FRKIO8u","Завантажити сертифікат")</f>
        <v>Завантажити сертифікат</v>
      </c>
    </row>
    <row r="85" spans="1:5" x14ac:dyDescent="0.3">
      <c r="A85" t="s">
        <v>254</v>
      </c>
      <c r="B85" t="s">
        <v>5</v>
      </c>
      <c r="C85" t="s">
        <v>255</v>
      </c>
      <c r="D85" t="s">
        <v>256</v>
      </c>
      <c r="E85" t="str">
        <f>HYPERLINK("https://talan.bank.gov.ua/get-user-certificate/HtuEtiYislvjz-GK3ABA","Завантажити сертифікат")</f>
        <v>Завантажити сертифікат</v>
      </c>
    </row>
    <row r="86" spans="1:5" x14ac:dyDescent="0.3">
      <c r="A86" t="s">
        <v>257</v>
      </c>
      <c r="B86" t="s">
        <v>5</v>
      </c>
      <c r="C86" t="s">
        <v>258</v>
      </c>
      <c r="D86" t="s">
        <v>259</v>
      </c>
      <c r="E86" t="str">
        <f>HYPERLINK("https://talan.bank.gov.ua/get-user-certificate/HtuEt3LkViC2Z6cBkUnf","Завантажити сертифікат")</f>
        <v>Завантажити сертифікат</v>
      </c>
    </row>
    <row r="87" spans="1:5" x14ac:dyDescent="0.3">
      <c r="A87" t="s">
        <v>260</v>
      </c>
      <c r="B87" t="s">
        <v>5</v>
      </c>
      <c r="C87" t="s">
        <v>261</v>
      </c>
      <c r="D87" t="s">
        <v>262</v>
      </c>
      <c r="E87" t="str">
        <f>HYPERLINK("https://talan.bank.gov.ua/get-user-certificate/HtuEtAdF_smg5Od-gvHt","Завантажити сертифікат")</f>
        <v>Завантажити сертифікат</v>
      </c>
    </row>
    <row r="88" spans="1:5" x14ac:dyDescent="0.3">
      <c r="A88" t="s">
        <v>263</v>
      </c>
      <c r="B88" t="s">
        <v>5</v>
      </c>
      <c r="C88" t="s">
        <v>264</v>
      </c>
      <c r="D88" t="s">
        <v>265</v>
      </c>
      <c r="E88" t="str">
        <f>HYPERLINK("https://talan.bank.gov.ua/get-user-certificate/HtuEtfzrdhGRue-I3-5k","Завантажити сертифікат")</f>
        <v>Завантажити сертифікат</v>
      </c>
    </row>
    <row r="89" spans="1:5" x14ac:dyDescent="0.3">
      <c r="A89" t="s">
        <v>266</v>
      </c>
      <c r="B89" t="s">
        <v>5</v>
      </c>
      <c r="C89" t="s">
        <v>267</v>
      </c>
      <c r="D89" t="s">
        <v>268</v>
      </c>
      <c r="E89" t="str">
        <f>HYPERLINK("https://talan.bank.gov.ua/get-user-certificate/HtuEtfVeK_kDwNGjwZzj","Завантажити сертифікат")</f>
        <v>Завантажити сертифікат</v>
      </c>
    </row>
    <row r="90" spans="1:5" x14ac:dyDescent="0.3">
      <c r="A90" t="s">
        <v>269</v>
      </c>
      <c r="B90" t="s">
        <v>5</v>
      </c>
      <c r="C90" t="s">
        <v>270</v>
      </c>
      <c r="D90" t="s">
        <v>271</v>
      </c>
      <c r="E90" t="str">
        <f>HYPERLINK("https://talan.bank.gov.ua/get-user-certificate/HtuEtmMRx1UAMizFWgJG","Завантажити сертифікат")</f>
        <v>Завантажити сертифікат</v>
      </c>
    </row>
    <row r="91" spans="1:5" x14ac:dyDescent="0.3">
      <c r="A91" t="s">
        <v>272</v>
      </c>
      <c r="B91" t="s">
        <v>5</v>
      </c>
      <c r="C91" t="s">
        <v>273</v>
      </c>
      <c r="D91" t="s">
        <v>274</v>
      </c>
      <c r="E91" t="str">
        <f>HYPERLINK("https://talan.bank.gov.ua/get-user-certificate/HtuEtgSUmisLDyzywIlL","Завантажити сертифікат")</f>
        <v>Завантажити сертифікат</v>
      </c>
    </row>
    <row r="92" spans="1:5" x14ac:dyDescent="0.3">
      <c r="A92" t="s">
        <v>275</v>
      </c>
      <c r="B92" t="s">
        <v>5</v>
      </c>
      <c r="C92" t="s">
        <v>276</v>
      </c>
      <c r="D92" t="s">
        <v>277</v>
      </c>
      <c r="E92" t="str">
        <f>HYPERLINK("https://talan.bank.gov.ua/get-user-certificate/HtuEtRawhcydVZ-UW8yz","Завантажити сертифікат")</f>
        <v>Завантажити сертифікат</v>
      </c>
    </row>
    <row r="93" spans="1:5" x14ac:dyDescent="0.3">
      <c r="A93" t="s">
        <v>278</v>
      </c>
      <c r="B93" t="s">
        <v>5</v>
      </c>
      <c r="C93" t="s">
        <v>279</v>
      </c>
      <c r="D93" t="s">
        <v>280</v>
      </c>
      <c r="E93" t="str">
        <f>HYPERLINK("https://talan.bank.gov.ua/get-user-certificate/HtuEtqIcnVL2-FYlHEJE","Завантажити сертифікат")</f>
        <v>Завантажити сертифікат</v>
      </c>
    </row>
    <row r="94" spans="1:5" x14ac:dyDescent="0.3">
      <c r="A94" t="s">
        <v>281</v>
      </c>
      <c r="B94" t="s">
        <v>5</v>
      </c>
      <c r="C94" t="s">
        <v>282</v>
      </c>
      <c r="D94" t="s">
        <v>283</v>
      </c>
      <c r="E94" t="str">
        <f>HYPERLINK("https://talan.bank.gov.ua/get-user-certificate/HtuEtmuVNcoBdTKXKtG1","Завантажити сертифікат")</f>
        <v>Завантажити сертифікат</v>
      </c>
    </row>
    <row r="95" spans="1:5" x14ac:dyDescent="0.3">
      <c r="A95" t="s">
        <v>284</v>
      </c>
      <c r="B95" t="s">
        <v>5</v>
      </c>
      <c r="C95" t="s">
        <v>285</v>
      </c>
      <c r="D95" t="s">
        <v>286</v>
      </c>
      <c r="E95" t="str">
        <f>HYPERLINK("https://talan.bank.gov.ua/get-user-certificate/HtuEt-LZHr9VQ4RjCJtw","Завантажити сертифікат")</f>
        <v>Завантажити сертифікат</v>
      </c>
    </row>
    <row r="96" spans="1:5" x14ac:dyDescent="0.3">
      <c r="A96" t="s">
        <v>287</v>
      </c>
      <c r="B96" t="s">
        <v>5</v>
      </c>
      <c r="C96" t="s">
        <v>288</v>
      </c>
      <c r="D96" t="s">
        <v>289</v>
      </c>
      <c r="E96" t="str">
        <f>HYPERLINK("https://talan.bank.gov.ua/get-user-certificate/HtuEtmANwxu3gD3hgSLI","Завантажити сертифікат")</f>
        <v>Завантажити сертифікат</v>
      </c>
    </row>
    <row r="97" spans="1:5" x14ac:dyDescent="0.3">
      <c r="A97" t="s">
        <v>290</v>
      </c>
      <c r="B97" t="s">
        <v>5</v>
      </c>
      <c r="C97" t="s">
        <v>291</v>
      </c>
      <c r="D97" t="s">
        <v>292</v>
      </c>
      <c r="E97" t="str">
        <f>HYPERLINK("https://talan.bank.gov.ua/get-user-certificate/HtuEtKwnrD_e54h-0sWO","Завантажити сертифікат")</f>
        <v>Завантажити сертифікат</v>
      </c>
    </row>
    <row r="98" spans="1:5" x14ac:dyDescent="0.3">
      <c r="A98" t="s">
        <v>293</v>
      </c>
      <c r="B98" t="s">
        <v>5</v>
      </c>
      <c r="C98" t="s">
        <v>294</v>
      </c>
      <c r="D98" t="s">
        <v>295</v>
      </c>
      <c r="E98" t="str">
        <f>HYPERLINK("https://talan.bank.gov.ua/get-user-certificate/HtuEtw3jBy8Wq25-aT6z","Завантажити сертифікат")</f>
        <v>Завантажити сертифікат</v>
      </c>
    </row>
    <row r="99" spans="1:5" x14ac:dyDescent="0.3">
      <c r="A99" t="s">
        <v>296</v>
      </c>
      <c r="B99" t="s">
        <v>5</v>
      </c>
      <c r="C99" t="s">
        <v>297</v>
      </c>
      <c r="D99" t="s">
        <v>298</v>
      </c>
      <c r="E99" t="str">
        <f>HYPERLINK("https://talan.bank.gov.ua/get-user-certificate/HtuEt8Q70DQyb3D6lDwu","Завантажити сертифікат")</f>
        <v>Завантажити сертифікат</v>
      </c>
    </row>
    <row r="100" spans="1:5" x14ac:dyDescent="0.3">
      <c r="A100" t="s">
        <v>299</v>
      </c>
      <c r="B100" t="s">
        <v>5</v>
      </c>
      <c r="C100" t="s">
        <v>300</v>
      </c>
      <c r="D100" t="s">
        <v>301</v>
      </c>
      <c r="E100" t="str">
        <f>HYPERLINK("https://talan.bank.gov.ua/get-user-certificate/HtuEtq83c2q_dUTVaiul","Завантажити сертифікат")</f>
        <v>Завантажити сертифікат</v>
      </c>
    </row>
    <row r="101" spans="1:5" x14ac:dyDescent="0.3">
      <c r="A101" t="s">
        <v>302</v>
      </c>
      <c r="B101" t="s">
        <v>5</v>
      </c>
      <c r="C101" t="s">
        <v>303</v>
      </c>
      <c r="D101" t="s">
        <v>304</v>
      </c>
      <c r="E101" t="str">
        <f>HYPERLINK("https://talan.bank.gov.ua/get-user-certificate/HtuEt-tcaNd8LcSet3A9","Завантажити сертифікат")</f>
        <v>Завантажити сертифікат</v>
      </c>
    </row>
    <row r="102" spans="1:5" x14ac:dyDescent="0.3">
      <c r="A102" t="s">
        <v>305</v>
      </c>
      <c r="B102" t="s">
        <v>5</v>
      </c>
      <c r="C102" t="s">
        <v>306</v>
      </c>
      <c r="D102" t="s">
        <v>307</v>
      </c>
      <c r="E102" t="str">
        <f>HYPERLINK("https://talan.bank.gov.ua/get-user-certificate/HtuEtztVSK4i7g_Mzn89","Завантажити сертифікат")</f>
        <v>Завантажити сертифікат</v>
      </c>
    </row>
    <row r="103" spans="1:5" x14ac:dyDescent="0.3">
      <c r="A103" t="s">
        <v>308</v>
      </c>
      <c r="B103" t="s">
        <v>5</v>
      </c>
      <c r="C103" t="s">
        <v>309</v>
      </c>
      <c r="D103" t="s">
        <v>310</v>
      </c>
      <c r="E103" t="str">
        <f>HYPERLINK("https://talan.bank.gov.ua/get-user-certificate/HtuEt1jBe9eE7f2KOpdI","Завантажити сертифікат")</f>
        <v>Завантажити сертифікат</v>
      </c>
    </row>
    <row r="104" spans="1:5" x14ac:dyDescent="0.3">
      <c r="A104" t="s">
        <v>311</v>
      </c>
      <c r="B104" t="s">
        <v>5</v>
      </c>
      <c r="C104" t="s">
        <v>312</v>
      </c>
      <c r="D104" t="s">
        <v>313</v>
      </c>
      <c r="E104" t="str">
        <f>HYPERLINK("https://talan.bank.gov.ua/get-user-certificate/HtuEt-5J-YZ4vwVJsuyh","Завантажити сертифікат")</f>
        <v>Завантажити сертифікат</v>
      </c>
    </row>
    <row r="105" spans="1:5" x14ac:dyDescent="0.3">
      <c r="A105" t="s">
        <v>314</v>
      </c>
      <c r="B105" t="s">
        <v>5</v>
      </c>
      <c r="C105" t="s">
        <v>315</v>
      </c>
      <c r="D105" t="s">
        <v>316</v>
      </c>
      <c r="E105" t="str">
        <f>HYPERLINK("https://talan.bank.gov.ua/get-user-certificate/HtuEtkxRUVUWlHsK_EYD","Завантажити сертифікат")</f>
        <v>Завантажити сертифікат</v>
      </c>
    </row>
    <row r="106" spans="1:5" x14ac:dyDescent="0.3">
      <c r="A106" t="s">
        <v>317</v>
      </c>
      <c r="B106" t="s">
        <v>5</v>
      </c>
      <c r="C106" t="s">
        <v>318</v>
      </c>
      <c r="D106" t="s">
        <v>319</v>
      </c>
      <c r="E106" t="str">
        <f>HYPERLINK("https://talan.bank.gov.ua/get-user-certificate/HtuEtQkRgrFdRw8kGBpm","Завантажити сертифікат")</f>
        <v>Завантажити сертифікат</v>
      </c>
    </row>
    <row r="107" spans="1:5" x14ac:dyDescent="0.3">
      <c r="A107" t="s">
        <v>320</v>
      </c>
      <c r="B107" t="s">
        <v>5</v>
      </c>
      <c r="C107" t="s">
        <v>321</v>
      </c>
      <c r="D107" t="s">
        <v>322</v>
      </c>
      <c r="E107" t="str">
        <f>HYPERLINK("https://talan.bank.gov.ua/get-user-certificate/HtuEttl5S4_jbhZewTQb","Завантажити сертифікат")</f>
        <v>Завантажити сертифікат</v>
      </c>
    </row>
    <row r="108" spans="1:5" x14ac:dyDescent="0.3">
      <c r="A108" t="s">
        <v>323</v>
      </c>
      <c r="B108" t="s">
        <v>5</v>
      </c>
      <c r="C108" t="s">
        <v>324</v>
      </c>
      <c r="D108" t="s">
        <v>325</v>
      </c>
      <c r="E108" t="str">
        <f>HYPERLINK("https://talan.bank.gov.ua/get-user-certificate/HtuEtbMjtMwlUm55mP_q","Завантажити сертифікат")</f>
        <v>Завантажити сертифікат</v>
      </c>
    </row>
    <row r="109" spans="1:5" x14ac:dyDescent="0.3">
      <c r="A109" t="s">
        <v>326</v>
      </c>
      <c r="B109" t="s">
        <v>5</v>
      </c>
      <c r="C109" t="s">
        <v>327</v>
      </c>
      <c r="D109" t="s">
        <v>328</v>
      </c>
      <c r="E109" t="str">
        <f>HYPERLINK("https://talan.bank.gov.ua/get-user-certificate/HtuEtoB4WL_IgNRWjYIN","Завантажити сертифікат")</f>
        <v>Завантажити сертифікат</v>
      </c>
    </row>
    <row r="110" spans="1:5" x14ac:dyDescent="0.3">
      <c r="A110" t="s">
        <v>329</v>
      </c>
      <c r="B110" t="s">
        <v>5</v>
      </c>
      <c r="C110" t="s">
        <v>330</v>
      </c>
      <c r="D110" t="s">
        <v>331</v>
      </c>
      <c r="E110" t="str">
        <f>HYPERLINK("https://talan.bank.gov.ua/get-user-certificate/HtuEtwH3I_V4FTJq9scG","Завантажити сертифікат")</f>
        <v>Завантажити сертифікат</v>
      </c>
    </row>
    <row r="111" spans="1:5" x14ac:dyDescent="0.3">
      <c r="A111" t="s">
        <v>332</v>
      </c>
      <c r="B111" t="s">
        <v>5</v>
      </c>
      <c r="C111" t="s">
        <v>333</v>
      </c>
      <c r="D111" t="s">
        <v>334</v>
      </c>
      <c r="E111" t="str">
        <f>HYPERLINK("https://talan.bank.gov.ua/get-user-certificate/HtuEtNQF69aMnYpTZ8h1","Завантажити сертифікат")</f>
        <v>Завантажити сертифікат</v>
      </c>
    </row>
    <row r="112" spans="1:5" x14ac:dyDescent="0.3">
      <c r="A112" t="s">
        <v>335</v>
      </c>
      <c r="B112" t="s">
        <v>5</v>
      </c>
      <c r="C112" t="s">
        <v>336</v>
      </c>
      <c r="D112" t="s">
        <v>337</v>
      </c>
      <c r="E112" t="str">
        <f>HYPERLINK("https://talan.bank.gov.ua/get-user-certificate/HtuEtobsFyfurXioo_DE","Завантажити сертифікат")</f>
        <v>Завантажити сертифікат</v>
      </c>
    </row>
    <row r="113" spans="1:5" x14ac:dyDescent="0.3">
      <c r="A113" t="s">
        <v>338</v>
      </c>
      <c r="B113" t="s">
        <v>5</v>
      </c>
      <c r="C113" t="s">
        <v>339</v>
      </c>
      <c r="D113" t="s">
        <v>340</v>
      </c>
      <c r="E113" t="str">
        <f>HYPERLINK("https://talan.bank.gov.ua/get-user-certificate/HtuEtqMPiTT9BFqCs3Bh","Завантажити сертифікат")</f>
        <v>Завантажити сертифікат</v>
      </c>
    </row>
    <row r="114" spans="1:5" x14ac:dyDescent="0.3">
      <c r="A114" t="s">
        <v>341</v>
      </c>
      <c r="B114" t="s">
        <v>5</v>
      </c>
      <c r="C114" t="s">
        <v>342</v>
      </c>
      <c r="D114" t="s">
        <v>343</v>
      </c>
      <c r="E114" t="str">
        <f>HYPERLINK("https://talan.bank.gov.ua/get-user-certificate/HtuEtpvUdpaz9RNtd0ht","Завантажити сертифікат")</f>
        <v>Завантажити сертифікат</v>
      </c>
    </row>
    <row r="115" spans="1:5" x14ac:dyDescent="0.3">
      <c r="A115" t="s">
        <v>344</v>
      </c>
      <c r="B115" t="s">
        <v>5</v>
      </c>
      <c r="C115" t="s">
        <v>345</v>
      </c>
      <c r="D115" t="s">
        <v>346</v>
      </c>
      <c r="E115" t="str">
        <f>HYPERLINK("https://talan.bank.gov.ua/get-user-certificate/HtuEtjx7zhko5bdRFgyb","Завантажити сертифікат")</f>
        <v>Завантажити сертифікат</v>
      </c>
    </row>
    <row r="116" spans="1:5" x14ac:dyDescent="0.3">
      <c r="A116" t="s">
        <v>347</v>
      </c>
      <c r="B116" t="s">
        <v>5</v>
      </c>
      <c r="C116" t="s">
        <v>348</v>
      </c>
      <c r="D116" t="s">
        <v>349</v>
      </c>
      <c r="E116" t="str">
        <f>HYPERLINK("https://talan.bank.gov.ua/get-user-certificate/HtuEtJLySp4sdjD6qlEy","Завантажити сертифікат")</f>
        <v>Завантажити сертифікат</v>
      </c>
    </row>
    <row r="117" spans="1:5" x14ac:dyDescent="0.3">
      <c r="A117" t="s">
        <v>350</v>
      </c>
      <c r="B117" t="s">
        <v>5</v>
      </c>
      <c r="C117" t="s">
        <v>351</v>
      </c>
      <c r="D117" t="s">
        <v>352</v>
      </c>
      <c r="E117" t="str">
        <f>HYPERLINK("https://talan.bank.gov.ua/get-user-certificate/HtuEtnZ04rDchzXjfEib","Завантажити сертифікат")</f>
        <v>Завантажити сертифікат</v>
      </c>
    </row>
    <row r="118" spans="1:5" x14ac:dyDescent="0.3">
      <c r="A118" t="s">
        <v>353</v>
      </c>
      <c r="B118" t="s">
        <v>5</v>
      </c>
      <c r="C118" t="s">
        <v>354</v>
      </c>
      <c r="D118" t="s">
        <v>355</v>
      </c>
      <c r="E118" t="str">
        <f>HYPERLINK("https://talan.bank.gov.ua/get-user-certificate/HtuEt71YGKvP3pQDdjeU","Завантажити сертифікат")</f>
        <v>Завантажити сертифікат</v>
      </c>
    </row>
    <row r="119" spans="1:5" x14ac:dyDescent="0.3">
      <c r="A119" t="s">
        <v>356</v>
      </c>
      <c r="B119" t="s">
        <v>5</v>
      </c>
      <c r="C119" t="s">
        <v>357</v>
      </c>
      <c r="D119" t="s">
        <v>358</v>
      </c>
      <c r="E119" t="str">
        <f>HYPERLINK("https://talan.bank.gov.ua/get-user-certificate/HtuEt3cNRuFdVdVBVYyC","Завантажити сертифікат")</f>
        <v>Завантажити сертифікат</v>
      </c>
    </row>
    <row r="120" spans="1:5" x14ac:dyDescent="0.3">
      <c r="A120" t="s">
        <v>359</v>
      </c>
      <c r="B120" t="s">
        <v>5</v>
      </c>
      <c r="C120" t="s">
        <v>360</v>
      </c>
      <c r="D120" t="s">
        <v>361</v>
      </c>
      <c r="E120" t="str">
        <f>HYPERLINK("https://talan.bank.gov.ua/get-user-certificate/HtuEt3kK-BMwX4eAvNZf","Завантажити сертифікат")</f>
        <v>Завантажити сертифікат</v>
      </c>
    </row>
    <row r="121" spans="1:5" x14ac:dyDescent="0.3">
      <c r="A121" t="s">
        <v>362</v>
      </c>
      <c r="B121" t="s">
        <v>5</v>
      </c>
      <c r="C121" t="s">
        <v>363</v>
      </c>
      <c r="D121" t="s">
        <v>364</v>
      </c>
      <c r="E121" t="str">
        <f>HYPERLINK("https://talan.bank.gov.ua/get-user-certificate/HtuEtjTUlhw0EuwEOi_O","Завантажити сертифікат")</f>
        <v>Завантажити сертифікат</v>
      </c>
    </row>
    <row r="122" spans="1:5" x14ac:dyDescent="0.3">
      <c r="A122" t="s">
        <v>365</v>
      </c>
      <c r="B122" t="s">
        <v>5</v>
      </c>
      <c r="C122" t="s">
        <v>366</v>
      </c>
      <c r="D122" t="s">
        <v>367</v>
      </c>
      <c r="E122" t="str">
        <f>HYPERLINK("https://talan.bank.gov.ua/get-user-certificate/HtuEtBwagICFwh3x12BU","Завантажити сертифікат")</f>
        <v>Завантажити сертифікат</v>
      </c>
    </row>
    <row r="123" spans="1:5" x14ac:dyDescent="0.3">
      <c r="A123" t="s">
        <v>368</v>
      </c>
      <c r="B123" t="s">
        <v>5</v>
      </c>
      <c r="C123" t="s">
        <v>369</v>
      </c>
      <c r="D123" t="s">
        <v>370</v>
      </c>
      <c r="E123" t="str">
        <f>HYPERLINK("https://talan.bank.gov.ua/get-user-certificate/HtuEtsowJW4bykve6SdW","Завантажити сертифікат")</f>
        <v>Завантажити сертифікат</v>
      </c>
    </row>
    <row r="124" spans="1:5" x14ac:dyDescent="0.3">
      <c r="A124" t="s">
        <v>371</v>
      </c>
      <c r="B124" t="s">
        <v>5</v>
      </c>
      <c r="C124" t="s">
        <v>372</v>
      </c>
      <c r="D124" t="s">
        <v>373</v>
      </c>
      <c r="E124" t="str">
        <f>HYPERLINK("https://talan.bank.gov.ua/get-user-certificate/HtuEtxt_diCuU0JVZerK","Завантажити сертифікат")</f>
        <v>Завантажити сертифікат</v>
      </c>
    </row>
    <row r="125" spans="1:5" x14ac:dyDescent="0.3">
      <c r="A125" t="s">
        <v>374</v>
      </c>
      <c r="B125" t="s">
        <v>5</v>
      </c>
      <c r="C125" t="s">
        <v>375</v>
      </c>
      <c r="D125" t="s">
        <v>376</v>
      </c>
      <c r="E125" t="str">
        <f>HYPERLINK("https://talan.bank.gov.ua/get-user-certificate/HtuEt9uhfphCX5iw6Z5S","Завантажити сертифікат")</f>
        <v>Завантажити сертифікат</v>
      </c>
    </row>
    <row r="126" spans="1:5" x14ac:dyDescent="0.3">
      <c r="A126" t="s">
        <v>377</v>
      </c>
      <c r="B126" t="s">
        <v>5</v>
      </c>
      <c r="C126" t="s">
        <v>378</v>
      </c>
      <c r="D126" t="s">
        <v>379</v>
      </c>
      <c r="E126" t="str">
        <f>HYPERLINK("https://talan.bank.gov.ua/get-user-certificate/HtuEtU5xAA8gEo6ZOZhZ","Завантажити сертифікат")</f>
        <v>Завантажити сертифікат</v>
      </c>
    </row>
    <row r="127" spans="1:5" x14ac:dyDescent="0.3">
      <c r="A127" t="s">
        <v>380</v>
      </c>
      <c r="B127" t="s">
        <v>5</v>
      </c>
      <c r="C127" t="s">
        <v>381</v>
      </c>
      <c r="D127" t="s">
        <v>382</v>
      </c>
      <c r="E127" t="str">
        <f>HYPERLINK("https://talan.bank.gov.ua/get-user-certificate/HtuEt4eauv64Y1JRNiaX","Завантажити сертифікат")</f>
        <v>Завантажити сертифікат</v>
      </c>
    </row>
    <row r="128" spans="1:5" x14ac:dyDescent="0.3">
      <c r="A128" t="s">
        <v>383</v>
      </c>
      <c r="B128" t="s">
        <v>5</v>
      </c>
      <c r="C128" t="s">
        <v>384</v>
      </c>
      <c r="D128" t="s">
        <v>385</v>
      </c>
      <c r="E128" t="str">
        <f>HYPERLINK("https://talan.bank.gov.ua/get-user-certificate/HtuEtg4mardoAFgEIu16","Завантажити сертифікат")</f>
        <v>Завантажити сертифікат</v>
      </c>
    </row>
    <row r="129" spans="1:5" x14ac:dyDescent="0.3">
      <c r="A129" t="s">
        <v>386</v>
      </c>
      <c r="B129" t="s">
        <v>5</v>
      </c>
      <c r="C129" t="s">
        <v>387</v>
      </c>
      <c r="D129" t="s">
        <v>388</v>
      </c>
      <c r="E129" t="str">
        <f>HYPERLINK("https://talan.bank.gov.ua/get-user-certificate/HtuEtXplZ-BjDfVVffdJ","Завантажити сертифікат")</f>
        <v>Завантажити сертифікат</v>
      </c>
    </row>
    <row r="130" spans="1:5" x14ac:dyDescent="0.3">
      <c r="A130" t="s">
        <v>389</v>
      </c>
      <c r="B130" t="s">
        <v>5</v>
      </c>
      <c r="C130" t="s">
        <v>390</v>
      </c>
      <c r="D130" t="s">
        <v>391</v>
      </c>
      <c r="E130" t="str">
        <f>HYPERLINK("https://talan.bank.gov.ua/get-user-certificate/HtuEt8G4TYptYBgtIG-j","Завантажити сертифікат")</f>
        <v>Завантажити сертифікат</v>
      </c>
    </row>
    <row r="131" spans="1:5" x14ac:dyDescent="0.3">
      <c r="A131" t="s">
        <v>392</v>
      </c>
      <c r="B131" t="s">
        <v>5</v>
      </c>
      <c r="C131" t="s">
        <v>393</v>
      </c>
      <c r="D131" t="s">
        <v>394</v>
      </c>
      <c r="E131" t="str">
        <f>HYPERLINK("https://talan.bank.gov.ua/get-user-certificate/HtuEtLpXnI9wOToSjFXF","Завантажити сертифікат")</f>
        <v>Завантажити сертифікат</v>
      </c>
    </row>
    <row r="132" spans="1:5" x14ac:dyDescent="0.3">
      <c r="A132" t="s">
        <v>395</v>
      </c>
      <c r="B132" t="s">
        <v>5</v>
      </c>
      <c r="C132" t="s">
        <v>396</v>
      </c>
      <c r="D132" t="s">
        <v>397</v>
      </c>
      <c r="E132" t="str">
        <f>HYPERLINK("https://talan.bank.gov.ua/get-user-certificate/HtuEt0Pq3J-mgKcw8bvT","Завантажити сертифікат")</f>
        <v>Завантажити сертифікат</v>
      </c>
    </row>
    <row r="133" spans="1:5" x14ac:dyDescent="0.3">
      <c r="A133" t="s">
        <v>398</v>
      </c>
      <c r="B133" t="s">
        <v>5</v>
      </c>
      <c r="C133" t="s">
        <v>399</v>
      </c>
      <c r="D133" t="s">
        <v>400</v>
      </c>
      <c r="E133" t="str">
        <f>HYPERLINK("https://talan.bank.gov.ua/get-user-certificate/HtuEtlicEbzRVLybV1rU","Завантажити сертифікат")</f>
        <v>Завантажити сертифікат</v>
      </c>
    </row>
    <row r="134" spans="1:5" x14ac:dyDescent="0.3">
      <c r="A134" t="s">
        <v>401</v>
      </c>
      <c r="B134" t="s">
        <v>5</v>
      </c>
      <c r="C134" t="s">
        <v>402</v>
      </c>
      <c r="D134" t="s">
        <v>403</v>
      </c>
      <c r="E134" t="str">
        <f>HYPERLINK("https://talan.bank.gov.ua/get-user-certificate/HtuEtrca7x1HweYI7akY","Завантажити сертифікат")</f>
        <v>Завантажити сертифікат</v>
      </c>
    </row>
    <row r="135" spans="1:5" x14ac:dyDescent="0.3">
      <c r="A135" t="s">
        <v>404</v>
      </c>
      <c r="B135" t="s">
        <v>5</v>
      </c>
      <c r="C135" t="s">
        <v>405</v>
      </c>
      <c r="D135" t="s">
        <v>406</v>
      </c>
      <c r="E135" t="str">
        <f>HYPERLINK("https://talan.bank.gov.ua/get-user-certificate/HtuEt4s2CqOATdoq6-j-","Завантажити сертифікат")</f>
        <v>Завантажити сертифікат</v>
      </c>
    </row>
    <row r="136" spans="1:5" x14ac:dyDescent="0.3">
      <c r="A136" t="s">
        <v>407</v>
      </c>
      <c r="B136" t="s">
        <v>5</v>
      </c>
      <c r="C136" t="s">
        <v>408</v>
      </c>
      <c r="D136" t="s">
        <v>409</v>
      </c>
      <c r="E136" t="str">
        <f>HYPERLINK("https://talan.bank.gov.ua/get-user-certificate/HtuEt56CXkVxsCshPqfE","Завантажити сертифікат")</f>
        <v>Завантажити сертифікат</v>
      </c>
    </row>
    <row r="137" spans="1:5" x14ac:dyDescent="0.3">
      <c r="A137" t="s">
        <v>410</v>
      </c>
      <c r="B137" t="s">
        <v>5</v>
      </c>
      <c r="C137" t="s">
        <v>411</v>
      </c>
      <c r="D137" t="s">
        <v>412</v>
      </c>
      <c r="E137" t="str">
        <f>HYPERLINK("https://talan.bank.gov.ua/get-user-certificate/HtuEtGDFxWWGEMuN8972","Завантажити сертифікат")</f>
        <v>Завантажити сертифікат</v>
      </c>
    </row>
    <row r="138" spans="1:5" x14ac:dyDescent="0.3">
      <c r="A138" t="s">
        <v>413</v>
      </c>
      <c r="B138" t="s">
        <v>5</v>
      </c>
      <c r="C138" t="s">
        <v>414</v>
      </c>
      <c r="D138" t="s">
        <v>415</v>
      </c>
      <c r="E138" t="str">
        <f>HYPERLINK("https://talan.bank.gov.ua/get-user-certificate/HtuEtP6aTlkZUzz8vDti","Завантажити сертифікат")</f>
        <v>Завантажити сертифікат</v>
      </c>
    </row>
    <row r="139" spans="1:5" x14ac:dyDescent="0.3">
      <c r="A139" t="s">
        <v>416</v>
      </c>
      <c r="B139" t="s">
        <v>5</v>
      </c>
      <c r="C139" t="s">
        <v>417</v>
      </c>
      <c r="D139" t="s">
        <v>418</v>
      </c>
      <c r="E139" t="str">
        <f>HYPERLINK("https://talan.bank.gov.ua/get-user-certificate/HtuEtSXAYFYao00VUSYq","Завантажити сертифікат")</f>
        <v>Завантажити сертифікат</v>
      </c>
    </row>
    <row r="140" spans="1:5" x14ac:dyDescent="0.3">
      <c r="A140" t="s">
        <v>419</v>
      </c>
      <c r="B140" t="s">
        <v>5</v>
      </c>
      <c r="C140" t="s">
        <v>420</v>
      </c>
      <c r="D140" t="s">
        <v>421</v>
      </c>
      <c r="E140" t="str">
        <f>HYPERLINK("https://talan.bank.gov.ua/get-user-certificate/HtuEt9Oi1gGo40KGJQCp","Завантажити сертифікат")</f>
        <v>Завантажити сертифікат</v>
      </c>
    </row>
    <row r="141" spans="1:5" x14ac:dyDescent="0.3">
      <c r="A141" t="s">
        <v>422</v>
      </c>
      <c r="B141" t="s">
        <v>5</v>
      </c>
      <c r="C141" t="s">
        <v>423</v>
      </c>
      <c r="D141" t="s">
        <v>424</v>
      </c>
      <c r="E141" t="str">
        <f>HYPERLINK("https://talan.bank.gov.ua/get-user-certificate/HtuEtGIWE3g2wjQZJBlF","Завантажити сертифікат")</f>
        <v>Завантажити сертифікат</v>
      </c>
    </row>
    <row r="142" spans="1:5" x14ac:dyDescent="0.3">
      <c r="A142" t="s">
        <v>425</v>
      </c>
      <c r="B142" t="s">
        <v>5</v>
      </c>
      <c r="C142" t="s">
        <v>426</v>
      </c>
      <c r="D142" t="s">
        <v>427</v>
      </c>
      <c r="E142" t="str">
        <f>HYPERLINK("https://talan.bank.gov.ua/get-user-certificate/HtuEtU-4k97xLZJxDLr_","Завантажити сертифікат")</f>
        <v>Завантажити сертифікат</v>
      </c>
    </row>
    <row r="143" spans="1:5" x14ac:dyDescent="0.3">
      <c r="A143" t="s">
        <v>428</v>
      </c>
      <c r="B143" t="s">
        <v>5</v>
      </c>
      <c r="C143" t="s">
        <v>429</v>
      </c>
      <c r="D143" t="s">
        <v>430</v>
      </c>
      <c r="E143" t="str">
        <f>HYPERLINK("https://talan.bank.gov.ua/get-user-certificate/HtuEtwbEaeLJ3_crSWUB","Завантажити сертифікат")</f>
        <v>Завантажити сертифікат</v>
      </c>
    </row>
    <row r="144" spans="1:5" x14ac:dyDescent="0.3">
      <c r="A144" t="s">
        <v>431</v>
      </c>
      <c r="B144" t="s">
        <v>5</v>
      </c>
      <c r="C144" t="s">
        <v>432</v>
      </c>
      <c r="D144" t="s">
        <v>433</v>
      </c>
      <c r="E144" t="str">
        <f>HYPERLINK("https://talan.bank.gov.ua/get-user-certificate/HtuEtRiSOIe4pBoZrNy_","Завантажити сертифікат")</f>
        <v>Завантажити сертифікат</v>
      </c>
    </row>
    <row r="145" spans="1:5" x14ac:dyDescent="0.3">
      <c r="A145" t="s">
        <v>434</v>
      </c>
      <c r="B145" t="s">
        <v>5</v>
      </c>
      <c r="C145" t="s">
        <v>435</v>
      </c>
      <c r="D145" t="s">
        <v>436</v>
      </c>
      <c r="E145" t="str">
        <f>HYPERLINK("https://talan.bank.gov.ua/get-user-certificate/HtuEtiKOv2MM9nx52Mmz","Завантажити сертифікат")</f>
        <v>Завантажити сертифікат</v>
      </c>
    </row>
    <row r="146" spans="1:5" x14ac:dyDescent="0.3">
      <c r="A146" t="s">
        <v>437</v>
      </c>
      <c r="B146" t="s">
        <v>5</v>
      </c>
      <c r="C146" t="s">
        <v>438</v>
      </c>
      <c r="D146" t="s">
        <v>439</v>
      </c>
      <c r="E146" t="str">
        <f>HYPERLINK("https://talan.bank.gov.ua/get-user-certificate/HtuEtZXdQ644MWcYZ69O","Завантажити сертифікат")</f>
        <v>Завантажити сертифікат</v>
      </c>
    </row>
    <row r="147" spans="1:5" x14ac:dyDescent="0.3">
      <c r="A147" t="s">
        <v>440</v>
      </c>
      <c r="B147" t="s">
        <v>5</v>
      </c>
      <c r="C147" t="s">
        <v>441</v>
      </c>
      <c r="D147" t="s">
        <v>442</v>
      </c>
      <c r="E147" t="str">
        <f>HYPERLINK("https://talan.bank.gov.ua/get-user-certificate/HtuEtwTRvbvLhi9efvYz","Завантажити сертифікат")</f>
        <v>Завантажити сертифікат</v>
      </c>
    </row>
    <row r="148" spans="1:5" x14ac:dyDescent="0.3">
      <c r="A148" t="s">
        <v>443</v>
      </c>
      <c r="B148" t="s">
        <v>5</v>
      </c>
      <c r="C148" t="s">
        <v>444</v>
      </c>
      <c r="D148" t="s">
        <v>445</v>
      </c>
      <c r="E148" t="str">
        <f>HYPERLINK("https://talan.bank.gov.ua/get-user-certificate/HtuEtQcX35pBQ4CG6gQr","Завантажити сертифікат")</f>
        <v>Завантажити сертифікат</v>
      </c>
    </row>
    <row r="149" spans="1:5" x14ac:dyDescent="0.3">
      <c r="A149" t="s">
        <v>446</v>
      </c>
      <c r="B149" t="s">
        <v>5</v>
      </c>
      <c r="C149" t="s">
        <v>447</v>
      </c>
      <c r="D149" t="s">
        <v>448</v>
      </c>
      <c r="E149" t="str">
        <f>HYPERLINK("https://talan.bank.gov.ua/get-user-certificate/HtuEt5DinSyw53hSC1tV","Завантажити сертифікат")</f>
        <v>Завантажити сертифікат</v>
      </c>
    </row>
    <row r="150" spans="1:5" x14ac:dyDescent="0.3">
      <c r="A150" t="s">
        <v>449</v>
      </c>
      <c r="B150" t="s">
        <v>5</v>
      </c>
      <c r="C150" t="s">
        <v>450</v>
      </c>
      <c r="D150" t="s">
        <v>451</v>
      </c>
      <c r="E150" t="str">
        <f>HYPERLINK("https://talan.bank.gov.ua/get-user-certificate/HtuEtuNN55THm_XvexNU","Завантажити сертифікат")</f>
        <v>Завантажити сертифікат</v>
      </c>
    </row>
    <row r="151" spans="1:5" x14ac:dyDescent="0.3">
      <c r="A151" t="s">
        <v>452</v>
      </c>
      <c r="B151" t="s">
        <v>5</v>
      </c>
      <c r="C151" t="s">
        <v>453</v>
      </c>
      <c r="D151" t="s">
        <v>454</v>
      </c>
      <c r="E151" t="str">
        <f>HYPERLINK("https://talan.bank.gov.ua/get-user-certificate/HtuEt53ILlOgZu3h9nVb","Завантажити сертифікат")</f>
        <v>Завантажити сертифікат</v>
      </c>
    </row>
    <row r="152" spans="1:5" x14ac:dyDescent="0.3">
      <c r="A152" t="s">
        <v>455</v>
      </c>
      <c r="B152" t="s">
        <v>5</v>
      </c>
      <c r="C152" t="s">
        <v>456</v>
      </c>
      <c r="D152" t="s">
        <v>457</v>
      </c>
      <c r="E152" t="str">
        <f>HYPERLINK("https://talan.bank.gov.ua/get-user-certificate/HtuEtbqzygZIDSGCuqiC","Завантажити сертифікат")</f>
        <v>Завантажити сертифікат</v>
      </c>
    </row>
    <row r="153" spans="1:5" x14ac:dyDescent="0.3">
      <c r="A153" t="s">
        <v>458</v>
      </c>
      <c r="B153" t="s">
        <v>5</v>
      </c>
      <c r="C153" t="s">
        <v>459</v>
      </c>
      <c r="D153" t="s">
        <v>460</v>
      </c>
      <c r="E153" t="str">
        <f>HYPERLINK("https://talan.bank.gov.ua/get-user-certificate/HtuEtLBffCWSaxwaS5Bz","Завантажити сертифікат")</f>
        <v>Завантажити сертифікат</v>
      </c>
    </row>
    <row r="154" spans="1:5" x14ac:dyDescent="0.3">
      <c r="A154" t="s">
        <v>461</v>
      </c>
      <c r="B154" t="s">
        <v>5</v>
      </c>
      <c r="C154" t="s">
        <v>462</v>
      </c>
      <c r="D154" t="s">
        <v>463</v>
      </c>
      <c r="E154" t="str">
        <f>HYPERLINK("https://talan.bank.gov.ua/get-user-certificate/HtuEtRlLgL_UH8NL0b3H","Завантажити сертифікат")</f>
        <v>Завантажити сертифікат</v>
      </c>
    </row>
    <row r="155" spans="1:5" x14ac:dyDescent="0.3">
      <c r="A155" t="s">
        <v>464</v>
      </c>
      <c r="B155" t="s">
        <v>5</v>
      </c>
      <c r="C155" t="s">
        <v>465</v>
      </c>
      <c r="D155" t="s">
        <v>466</v>
      </c>
      <c r="E155" t="str">
        <f>HYPERLINK("https://talan.bank.gov.ua/get-user-certificate/HtuEtbsDsmEGxsHXXXN5","Завантажити сертифікат")</f>
        <v>Завантажити сертифікат</v>
      </c>
    </row>
    <row r="156" spans="1:5" x14ac:dyDescent="0.3">
      <c r="A156" t="s">
        <v>467</v>
      </c>
      <c r="B156" t="s">
        <v>5</v>
      </c>
      <c r="C156" t="s">
        <v>468</v>
      </c>
      <c r="D156" t="s">
        <v>469</v>
      </c>
      <c r="E156" t="str">
        <f>HYPERLINK("https://talan.bank.gov.ua/get-user-certificate/HtuEtKm-TODAb941nf4g","Завантажити сертифікат")</f>
        <v>Завантажити сертифікат</v>
      </c>
    </row>
    <row r="157" spans="1:5" x14ac:dyDescent="0.3">
      <c r="A157" t="s">
        <v>470</v>
      </c>
      <c r="B157" t="s">
        <v>5</v>
      </c>
      <c r="C157" t="s">
        <v>471</v>
      </c>
      <c r="D157" t="s">
        <v>472</v>
      </c>
      <c r="E157" t="str">
        <f>HYPERLINK("https://talan.bank.gov.ua/get-user-certificate/HtuEtnYwUHXG6XISj_xu","Завантажити сертифікат")</f>
        <v>Завантажити сертифікат</v>
      </c>
    </row>
    <row r="158" spans="1:5" x14ac:dyDescent="0.3">
      <c r="A158" t="s">
        <v>473</v>
      </c>
      <c r="B158" t="s">
        <v>5</v>
      </c>
      <c r="C158" t="s">
        <v>474</v>
      </c>
      <c r="D158" t="s">
        <v>475</v>
      </c>
      <c r="E158" t="str">
        <f>HYPERLINK("https://talan.bank.gov.ua/get-user-certificate/HtuEtVbN_4uYw7Kj6ioX","Завантажити сертифікат")</f>
        <v>Завантажити сертифікат</v>
      </c>
    </row>
    <row r="159" spans="1:5" x14ac:dyDescent="0.3">
      <c r="A159" t="s">
        <v>476</v>
      </c>
      <c r="B159" t="s">
        <v>5</v>
      </c>
      <c r="C159" t="s">
        <v>477</v>
      </c>
      <c r="D159" t="s">
        <v>478</v>
      </c>
      <c r="E159" t="str">
        <f>HYPERLINK("https://talan.bank.gov.ua/get-user-certificate/HtuEtfjS8DrH-7w_5MNH","Завантажити сертифікат")</f>
        <v>Завантажити сертифікат</v>
      </c>
    </row>
    <row r="160" spans="1:5" x14ac:dyDescent="0.3">
      <c r="A160" t="s">
        <v>479</v>
      </c>
      <c r="B160" t="s">
        <v>5</v>
      </c>
      <c r="C160" t="s">
        <v>480</v>
      </c>
      <c r="D160" t="s">
        <v>481</v>
      </c>
      <c r="E160" t="str">
        <f>HYPERLINK("https://talan.bank.gov.ua/get-user-certificate/HtuEtUr5jz8TuGXDvaJQ","Завантажити сертифікат")</f>
        <v>Завантажити сертифікат</v>
      </c>
    </row>
    <row r="161" spans="1:5" x14ac:dyDescent="0.3">
      <c r="A161" t="s">
        <v>482</v>
      </c>
      <c r="B161" t="s">
        <v>5</v>
      </c>
      <c r="C161" t="s">
        <v>483</v>
      </c>
      <c r="D161" t="s">
        <v>484</v>
      </c>
      <c r="E161" t="str">
        <f>HYPERLINK("https://talan.bank.gov.ua/get-user-certificate/HtuEtzybXhgNgMwRB-5Z","Завантажити сертифікат")</f>
        <v>Завантажити сертифікат</v>
      </c>
    </row>
    <row r="162" spans="1:5" x14ac:dyDescent="0.3">
      <c r="A162" t="s">
        <v>485</v>
      </c>
      <c r="B162" t="s">
        <v>5</v>
      </c>
      <c r="C162" t="s">
        <v>486</v>
      </c>
      <c r="D162" t="s">
        <v>487</v>
      </c>
      <c r="E162" t="str">
        <f>HYPERLINK("https://talan.bank.gov.ua/get-user-certificate/HtuEtc6iPxX8EElwJzVy","Завантажити сертифікат")</f>
        <v>Завантажити сертифікат</v>
      </c>
    </row>
    <row r="163" spans="1:5" x14ac:dyDescent="0.3">
      <c r="A163" t="s">
        <v>488</v>
      </c>
      <c r="B163" t="s">
        <v>5</v>
      </c>
      <c r="C163" t="s">
        <v>489</v>
      </c>
      <c r="D163" t="s">
        <v>490</v>
      </c>
      <c r="E163" t="str">
        <f>HYPERLINK("https://talan.bank.gov.ua/get-user-certificate/HtuEtUETIX1dAqlTSEJr","Завантажити сертифікат")</f>
        <v>Завантажити сертифікат</v>
      </c>
    </row>
    <row r="164" spans="1:5" x14ac:dyDescent="0.3">
      <c r="A164" t="s">
        <v>491</v>
      </c>
      <c r="B164" t="s">
        <v>5</v>
      </c>
      <c r="C164" t="s">
        <v>492</v>
      </c>
      <c r="D164" t="s">
        <v>493</v>
      </c>
      <c r="E164" t="str">
        <f>HYPERLINK("https://talan.bank.gov.ua/get-user-certificate/HtuEtHx_S3ox4qvXB6Du","Завантажити сертифікат")</f>
        <v>Завантажити сертифікат</v>
      </c>
    </row>
    <row r="165" spans="1:5" x14ac:dyDescent="0.3">
      <c r="A165" t="s">
        <v>494</v>
      </c>
      <c r="B165" t="s">
        <v>5</v>
      </c>
      <c r="C165" t="s">
        <v>495</v>
      </c>
      <c r="D165" t="s">
        <v>496</v>
      </c>
      <c r="E165" t="str">
        <f>HYPERLINK("https://talan.bank.gov.ua/get-user-certificate/HtuEtFgD3RmLi33Ziomy","Завантажити сертифікат")</f>
        <v>Завантажити сертифікат</v>
      </c>
    </row>
    <row r="166" spans="1:5" x14ac:dyDescent="0.3">
      <c r="A166" t="s">
        <v>497</v>
      </c>
      <c r="B166" t="s">
        <v>5</v>
      </c>
      <c r="C166" t="s">
        <v>498</v>
      </c>
      <c r="D166" t="s">
        <v>499</v>
      </c>
      <c r="E166" t="str">
        <f>HYPERLINK("https://talan.bank.gov.ua/get-user-certificate/HtuEtH9tBWgQnjC0_QcY","Завантажити сертифікат")</f>
        <v>Завантажити сертифікат</v>
      </c>
    </row>
    <row r="167" spans="1:5" x14ac:dyDescent="0.3">
      <c r="A167" t="s">
        <v>500</v>
      </c>
      <c r="B167" t="s">
        <v>5</v>
      </c>
      <c r="C167" t="s">
        <v>501</v>
      </c>
      <c r="D167" t="s">
        <v>502</v>
      </c>
      <c r="E167" t="str">
        <f>HYPERLINK("https://talan.bank.gov.ua/get-user-certificate/HtuEtp4akghoJzl69kYz","Завантажити сертифікат")</f>
        <v>Завантажити сертифікат</v>
      </c>
    </row>
    <row r="168" spans="1:5" x14ac:dyDescent="0.3">
      <c r="A168" t="s">
        <v>503</v>
      </c>
      <c r="B168" t="s">
        <v>5</v>
      </c>
      <c r="C168" t="s">
        <v>504</v>
      </c>
      <c r="D168" t="s">
        <v>505</v>
      </c>
      <c r="E168" t="str">
        <f>HYPERLINK("https://talan.bank.gov.ua/get-user-certificate/HtuEt6D3ckK3GpQj_5r6","Завантажити сертифікат")</f>
        <v>Завантажити сертифікат</v>
      </c>
    </row>
    <row r="169" spans="1:5" x14ac:dyDescent="0.3">
      <c r="A169" t="s">
        <v>506</v>
      </c>
      <c r="B169" t="s">
        <v>5</v>
      </c>
      <c r="C169" t="s">
        <v>507</v>
      </c>
      <c r="D169" t="s">
        <v>508</v>
      </c>
      <c r="E169" t="str">
        <f>HYPERLINK("https://talan.bank.gov.ua/get-user-certificate/HtuEtJLsZ-z1e4cWUYNH","Завантажити сертифікат")</f>
        <v>Завантажити сертифікат</v>
      </c>
    </row>
    <row r="170" spans="1:5" x14ac:dyDescent="0.3">
      <c r="A170" t="s">
        <v>509</v>
      </c>
      <c r="B170" t="s">
        <v>5</v>
      </c>
      <c r="C170" t="s">
        <v>510</v>
      </c>
      <c r="D170" t="s">
        <v>511</v>
      </c>
      <c r="E170" t="str">
        <f>HYPERLINK("https://talan.bank.gov.ua/get-user-certificate/HtuEt9ktOMKDDU7NZKug","Завантажити сертифікат")</f>
        <v>Завантажити сертифікат</v>
      </c>
    </row>
    <row r="171" spans="1:5" x14ac:dyDescent="0.3">
      <c r="A171" t="s">
        <v>512</v>
      </c>
      <c r="B171" t="s">
        <v>5</v>
      </c>
      <c r="C171" t="s">
        <v>513</v>
      </c>
      <c r="D171" t="s">
        <v>514</v>
      </c>
      <c r="E171" t="str">
        <f>HYPERLINK("https://talan.bank.gov.ua/get-user-certificate/HtuEtYrOkl3nhntOCXsL","Завантажити сертифікат")</f>
        <v>Завантажити сертифікат</v>
      </c>
    </row>
    <row r="172" spans="1:5" x14ac:dyDescent="0.3">
      <c r="A172" t="s">
        <v>515</v>
      </c>
      <c r="B172" t="s">
        <v>5</v>
      </c>
      <c r="C172" t="s">
        <v>516</v>
      </c>
      <c r="D172" t="s">
        <v>517</v>
      </c>
      <c r="E172" t="str">
        <f>HYPERLINK("https://talan.bank.gov.ua/get-user-certificate/HtuEt0RuYZSt9AU9GLYd","Завантажити сертифікат")</f>
        <v>Завантажити сертифікат</v>
      </c>
    </row>
    <row r="173" spans="1:5" x14ac:dyDescent="0.3">
      <c r="A173" t="s">
        <v>518</v>
      </c>
      <c r="B173" t="s">
        <v>5</v>
      </c>
      <c r="C173" t="s">
        <v>519</v>
      </c>
      <c r="D173" t="s">
        <v>520</v>
      </c>
      <c r="E173" t="str">
        <f>HYPERLINK("https://talan.bank.gov.ua/get-user-certificate/HtuEtu2IOi706hjgDA7b","Завантажити сертифікат")</f>
        <v>Завантажити сертифікат</v>
      </c>
    </row>
    <row r="174" spans="1:5" x14ac:dyDescent="0.3">
      <c r="A174" t="s">
        <v>521</v>
      </c>
      <c r="B174" t="s">
        <v>5</v>
      </c>
      <c r="C174" t="s">
        <v>522</v>
      </c>
      <c r="D174" t="s">
        <v>523</v>
      </c>
      <c r="E174" t="str">
        <f>HYPERLINK("https://talan.bank.gov.ua/get-user-certificate/HtuEtP6aTSuCR2rlAo-x","Завантажити сертифікат")</f>
        <v>Завантажити сертифікат</v>
      </c>
    </row>
    <row r="175" spans="1:5" x14ac:dyDescent="0.3">
      <c r="A175" t="s">
        <v>524</v>
      </c>
      <c r="B175" t="s">
        <v>5</v>
      </c>
      <c r="C175" t="s">
        <v>525</v>
      </c>
      <c r="D175" t="s">
        <v>526</v>
      </c>
      <c r="E175" t="str">
        <f>HYPERLINK("https://talan.bank.gov.ua/get-user-certificate/HtuEtqQFSGOiz-GMW_S5","Завантажити сертифікат")</f>
        <v>Завантажити сертифікат</v>
      </c>
    </row>
    <row r="176" spans="1:5" x14ac:dyDescent="0.3">
      <c r="A176" t="s">
        <v>527</v>
      </c>
      <c r="B176" t="s">
        <v>5</v>
      </c>
      <c r="C176" t="s">
        <v>528</v>
      </c>
      <c r="D176" t="s">
        <v>529</v>
      </c>
      <c r="E176" t="str">
        <f>HYPERLINK("https://talan.bank.gov.ua/get-user-certificate/HtuEta5uSfQqVjw1i5N1","Завантажити сертифікат")</f>
        <v>Завантажити сертифікат</v>
      </c>
    </row>
    <row r="177" spans="1:5" x14ac:dyDescent="0.3">
      <c r="A177" t="s">
        <v>530</v>
      </c>
      <c r="B177" t="s">
        <v>5</v>
      </c>
      <c r="C177" t="s">
        <v>531</v>
      </c>
      <c r="D177" t="s">
        <v>532</v>
      </c>
      <c r="E177" t="str">
        <f>HYPERLINK("https://talan.bank.gov.ua/get-user-certificate/HtuEtkwAH8dSoJK3S7fb","Завантажити сертифікат")</f>
        <v>Завантажити сертифікат</v>
      </c>
    </row>
    <row r="178" spans="1:5" x14ac:dyDescent="0.3">
      <c r="A178" t="s">
        <v>533</v>
      </c>
      <c r="B178" t="s">
        <v>5</v>
      </c>
      <c r="C178" t="s">
        <v>534</v>
      </c>
      <c r="D178" t="s">
        <v>535</v>
      </c>
      <c r="E178" t="str">
        <f>HYPERLINK("https://talan.bank.gov.ua/get-user-certificate/HtuEtjRaC5iaOT-m3Du3","Завантажити сертифікат")</f>
        <v>Завантажити сертифікат</v>
      </c>
    </row>
    <row r="179" spans="1:5" x14ac:dyDescent="0.3">
      <c r="A179" t="s">
        <v>536</v>
      </c>
      <c r="B179" t="s">
        <v>5</v>
      </c>
      <c r="C179" t="s">
        <v>537</v>
      </c>
      <c r="D179" t="s">
        <v>538</v>
      </c>
      <c r="E179" t="str">
        <f>HYPERLINK("https://talan.bank.gov.ua/get-user-certificate/HtuEtqgewOuQyXX2fE-8","Завантажити сертифікат")</f>
        <v>Завантажити сертифікат</v>
      </c>
    </row>
    <row r="180" spans="1:5" x14ac:dyDescent="0.3">
      <c r="A180" t="s">
        <v>539</v>
      </c>
      <c r="B180" t="s">
        <v>5</v>
      </c>
      <c r="C180" t="s">
        <v>540</v>
      </c>
      <c r="D180" t="s">
        <v>541</v>
      </c>
      <c r="E180" t="str">
        <f>HYPERLINK("https://talan.bank.gov.ua/get-user-certificate/HtuEtoSxwXPt46dilHHD","Завантажити сертифікат")</f>
        <v>Завантажити сертифікат</v>
      </c>
    </row>
    <row r="181" spans="1:5" x14ac:dyDescent="0.3">
      <c r="A181" t="s">
        <v>542</v>
      </c>
      <c r="B181" t="s">
        <v>5</v>
      </c>
      <c r="C181" t="s">
        <v>543</v>
      </c>
      <c r="D181" t="s">
        <v>544</v>
      </c>
      <c r="E181" t="str">
        <f>HYPERLINK("https://talan.bank.gov.ua/get-user-certificate/HtuEtWdhnT-MlI1bnAzl","Завантажити сертифікат")</f>
        <v>Завантажити сертифікат</v>
      </c>
    </row>
    <row r="182" spans="1:5" x14ac:dyDescent="0.3">
      <c r="A182" t="s">
        <v>545</v>
      </c>
      <c r="B182" t="s">
        <v>5</v>
      </c>
      <c r="C182" t="s">
        <v>546</v>
      </c>
      <c r="D182" t="s">
        <v>547</v>
      </c>
      <c r="E182" t="str">
        <f>HYPERLINK("https://talan.bank.gov.ua/get-user-certificate/HtuEt9hTWHQNZLpVIUiO","Завантажити сертифікат")</f>
        <v>Завантажити сертифікат</v>
      </c>
    </row>
    <row r="183" spans="1:5" x14ac:dyDescent="0.3">
      <c r="A183" t="s">
        <v>548</v>
      </c>
      <c r="B183" t="s">
        <v>5</v>
      </c>
      <c r="C183" t="s">
        <v>549</v>
      </c>
      <c r="D183" t="s">
        <v>550</v>
      </c>
      <c r="E183" t="str">
        <f>HYPERLINK("https://talan.bank.gov.ua/get-user-certificate/HtuEtaaino5CYW5ZFXT8","Завантажити сертифікат")</f>
        <v>Завантажити сертифікат</v>
      </c>
    </row>
    <row r="184" spans="1:5" x14ac:dyDescent="0.3">
      <c r="A184" t="s">
        <v>551</v>
      </c>
      <c r="B184" t="s">
        <v>5</v>
      </c>
      <c r="C184" t="s">
        <v>552</v>
      </c>
      <c r="D184" t="s">
        <v>553</v>
      </c>
      <c r="E184" t="str">
        <f>HYPERLINK("https://talan.bank.gov.ua/get-user-certificate/HtuEtGQb6c3x0VvxGUSv","Завантажити сертифікат")</f>
        <v>Завантажити сертифікат</v>
      </c>
    </row>
    <row r="185" spans="1:5" x14ac:dyDescent="0.3">
      <c r="A185" t="s">
        <v>554</v>
      </c>
      <c r="B185" t="s">
        <v>5</v>
      </c>
      <c r="C185" t="s">
        <v>555</v>
      </c>
      <c r="D185" t="s">
        <v>556</v>
      </c>
      <c r="E185" t="str">
        <f>HYPERLINK("https://talan.bank.gov.ua/get-user-certificate/HtuEtN64luERrKT636a_","Завантажити сертифікат")</f>
        <v>Завантажити сертифікат</v>
      </c>
    </row>
    <row r="186" spans="1:5" x14ac:dyDescent="0.3">
      <c r="A186" t="s">
        <v>557</v>
      </c>
      <c r="B186" t="s">
        <v>5</v>
      </c>
      <c r="C186" t="s">
        <v>558</v>
      </c>
      <c r="D186" t="s">
        <v>559</v>
      </c>
      <c r="E186" t="str">
        <f>HYPERLINK("https://talan.bank.gov.ua/get-user-certificate/HtuEtAENlDxVTjIF2hmX","Завантажити сертифікат")</f>
        <v>Завантажити сертифікат</v>
      </c>
    </row>
    <row r="187" spans="1:5" x14ac:dyDescent="0.3">
      <c r="A187" t="s">
        <v>560</v>
      </c>
      <c r="B187" t="s">
        <v>5</v>
      </c>
      <c r="C187" t="s">
        <v>561</v>
      </c>
      <c r="D187" t="s">
        <v>562</v>
      </c>
      <c r="E187" t="str">
        <f>HYPERLINK("https://talan.bank.gov.ua/get-user-certificate/HtuEtNz3GkwX7Bm1cVV6","Завантажити сертифікат")</f>
        <v>Завантажити сертифікат</v>
      </c>
    </row>
    <row r="188" spans="1:5" x14ac:dyDescent="0.3">
      <c r="A188" t="s">
        <v>563</v>
      </c>
      <c r="B188" t="s">
        <v>5</v>
      </c>
      <c r="C188" t="s">
        <v>564</v>
      </c>
      <c r="D188" t="s">
        <v>565</v>
      </c>
      <c r="E188" t="str">
        <f>HYPERLINK("https://talan.bank.gov.ua/get-user-certificate/HtuEt1lqqhcr6MPyShnN","Завантажити сертифікат")</f>
        <v>Завантажити сертифікат</v>
      </c>
    </row>
    <row r="189" spans="1:5" x14ac:dyDescent="0.3">
      <c r="A189" t="s">
        <v>566</v>
      </c>
      <c r="B189" t="s">
        <v>5</v>
      </c>
      <c r="C189" t="s">
        <v>567</v>
      </c>
      <c r="D189" t="s">
        <v>568</v>
      </c>
      <c r="E189" t="str">
        <f>HYPERLINK("https://talan.bank.gov.ua/get-user-certificate/HtuEtL3Bz994g2FIv8Va","Завантажити сертифікат")</f>
        <v>Завантажити сертифікат</v>
      </c>
    </row>
    <row r="190" spans="1:5" x14ac:dyDescent="0.3">
      <c r="A190" t="s">
        <v>569</v>
      </c>
      <c r="B190" t="s">
        <v>5</v>
      </c>
      <c r="C190" t="s">
        <v>570</v>
      </c>
      <c r="D190" t="s">
        <v>571</v>
      </c>
      <c r="E190" t="str">
        <f>HYPERLINK("https://talan.bank.gov.ua/get-user-certificate/HtuEtN18inn4R0iF_K9t","Завантажити сертифікат")</f>
        <v>Завантажити сертифікат</v>
      </c>
    </row>
    <row r="191" spans="1:5" x14ac:dyDescent="0.3">
      <c r="A191" t="s">
        <v>572</v>
      </c>
      <c r="B191" t="s">
        <v>5</v>
      </c>
      <c r="C191" t="s">
        <v>573</v>
      </c>
      <c r="D191" t="s">
        <v>574</v>
      </c>
      <c r="E191" t="str">
        <f>HYPERLINK("https://talan.bank.gov.ua/get-user-certificate/HtuEtMq33skax5mM0td8","Завантажити сертифікат")</f>
        <v>Завантажити сертифікат</v>
      </c>
    </row>
    <row r="192" spans="1:5" x14ac:dyDescent="0.3">
      <c r="A192" t="s">
        <v>575</v>
      </c>
      <c r="B192" t="s">
        <v>5</v>
      </c>
      <c r="C192" t="s">
        <v>576</v>
      </c>
      <c r="D192" t="s">
        <v>577</v>
      </c>
      <c r="E192" t="str">
        <f>HYPERLINK("https://talan.bank.gov.ua/get-user-certificate/HtuEt5UeUdLOSuHR1hpU","Завантажити сертифікат")</f>
        <v>Завантажити сертифікат</v>
      </c>
    </row>
    <row r="193" spans="1:5" x14ac:dyDescent="0.3">
      <c r="A193" t="s">
        <v>578</v>
      </c>
      <c r="B193" t="s">
        <v>5</v>
      </c>
      <c r="C193" t="s">
        <v>579</v>
      </c>
      <c r="D193" t="s">
        <v>580</v>
      </c>
      <c r="E193" t="str">
        <f>HYPERLINK("https://talan.bank.gov.ua/get-user-certificate/HtuEtS4uGy6Pn_F-pdon","Завантажити сертифікат")</f>
        <v>Завантажити сертифікат</v>
      </c>
    </row>
    <row r="194" spans="1:5" x14ac:dyDescent="0.3">
      <c r="A194" t="s">
        <v>581</v>
      </c>
      <c r="B194" t="s">
        <v>5</v>
      </c>
      <c r="C194" t="s">
        <v>582</v>
      </c>
      <c r="D194" t="s">
        <v>583</v>
      </c>
      <c r="E194" t="str">
        <f>HYPERLINK("https://talan.bank.gov.ua/get-user-certificate/HtuEtvbhcdnxv5G4fdGV","Завантажити сертифікат")</f>
        <v>Завантажити сертифікат</v>
      </c>
    </row>
    <row r="195" spans="1:5" x14ac:dyDescent="0.3">
      <c r="A195" t="s">
        <v>584</v>
      </c>
      <c r="B195" t="s">
        <v>5</v>
      </c>
      <c r="C195" t="s">
        <v>585</v>
      </c>
      <c r="D195" t="s">
        <v>586</v>
      </c>
      <c r="E195" t="str">
        <f>HYPERLINK("https://talan.bank.gov.ua/get-user-certificate/HtuEt07Ws9V1iVVycm6N","Завантажити сертифікат")</f>
        <v>Завантажити сертифікат</v>
      </c>
    </row>
    <row r="196" spans="1:5" x14ac:dyDescent="0.3">
      <c r="A196" t="s">
        <v>587</v>
      </c>
      <c r="B196" t="s">
        <v>5</v>
      </c>
      <c r="C196" t="s">
        <v>588</v>
      </c>
      <c r="D196" t="s">
        <v>589</v>
      </c>
      <c r="E196" t="str">
        <f>HYPERLINK("https://talan.bank.gov.ua/get-user-certificate/HtuEtq65rZzO4n2QEmqr","Завантажити сертифікат")</f>
        <v>Завантажити сертифікат</v>
      </c>
    </row>
    <row r="197" spans="1:5" x14ac:dyDescent="0.3">
      <c r="A197" t="s">
        <v>590</v>
      </c>
      <c r="B197" t="s">
        <v>5</v>
      </c>
      <c r="C197" t="s">
        <v>591</v>
      </c>
      <c r="D197" t="s">
        <v>592</v>
      </c>
      <c r="E197" t="str">
        <f>HYPERLINK("https://talan.bank.gov.ua/get-user-certificate/HtuEtE9OnN329Kg_N2JZ","Завантажити сертифікат")</f>
        <v>Завантажити сертифікат</v>
      </c>
    </row>
    <row r="198" spans="1:5" x14ac:dyDescent="0.3">
      <c r="A198" t="s">
        <v>593</v>
      </c>
      <c r="B198" t="s">
        <v>5</v>
      </c>
      <c r="C198" t="s">
        <v>594</v>
      </c>
      <c r="D198" t="s">
        <v>595</v>
      </c>
      <c r="E198" t="str">
        <f>HYPERLINK("https://talan.bank.gov.ua/get-user-certificate/HtuEt35NDRIgYqa7jPsc","Завантажити сертифікат")</f>
        <v>Завантажити сертифікат</v>
      </c>
    </row>
    <row r="199" spans="1:5" x14ac:dyDescent="0.3">
      <c r="A199" t="s">
        <v>596</v>
      </c>
      <c r="B199" t="s">
        <v>5</v>
      </c>
      <c r="C199" t="s">
        <v>597</v>
      </c>
      <c r="D199" t="s">
        <v>598</v>
      </c>
      <c r="E199" t="str">
        <f>HYPERLINK("https://talan.bank.gov.ua/get-user-certificate/HtuEtJWAg8VUqPiP0fEi","Завантажити сертифікат")</f>
        <v>Завантажити сертифікат</v>
      </c>
    </row>
    <row r="200" spans="1:5" x14ac:dyDescent="0.3">
      <c r="A200" t="s">
        <v>599</v>
      </c>
      <c r="B200" t="s">
        <v>5</v>
      </c>
      <c r="C200" t="s">
        <v>600</v>
      </c>
      <c r="D200" t="s">
        <v>601</v>
      </c>
      <c r="E200" t="str">
        <f>HYPERLINK("https://talan.bank.gov.ua/get-user-certificate/HtuEtbBmcwlnh8JwKBWj","Завантажити сертифікат")</f>
        <v>Завантажити сертифікат</v>
      </c>
    </row>
    <row r="201" spans="1:5" x14ac:dyDescent="0.3">
      <c r="A201" t="s">
        <v>602</v>
      </c>
      <c r="B201" t="s">
        <v>5</v>
      </c>
      <c r="C201" t="s">
        <v>603</v>
      </c>
      <c r="D201" t="s">
        <v>604</v>
      </c>
      <c r="E201" t="str">
        <f>HYPERLINK("https://talan.bank.gov.ua/get-user-certificate/HtuEtBQt8vZjBkK5Knze","Завантажити сертифікат")</f>
        <v>Завантажити сертифікат</v>
      </c>
    </row>
    <row r="202" spans="1:5" x14ac:dyDescent="0.3">
      <c r="A202" t="s">
        <v>605</v>
      </c>
      <c r="B202" t="s">
        <v>5</v>
      </c>
      <c r="C202" t="s">
        <v>606</v>
      </c>
      <c r="D202" t="s">
        <v>607</v>
      </c>
      <c r="E202" t="str">
        <f>HYPERLINK("https://talan.bank.gov.ua/get-user-certificate/HtuEtuULpg_WiXRhGaqN","Завантажити сертифікат")</f>
        <v>Завантажити сертифікат</v>
      </c>
    </row>
    <row r="203" spans="1:5" x14ac:dyDescent="0.3">
      <c r="A203" t="s">
        <v>608</v>
      </c>
      <c r="B203" t="s">
        <v>5</v>
      </c>
      <c r="C203" t="s">
        <v>609</v>
      </c>
      <c r="D203" t="s">
        <v>610</v>
      </c>
      <c r="E203" t="str">
        <f>HYPERLINK("https://talan.bank.gov.ua/get-user-certificate/HtuEt51KaqTGtQRJsndj","Завантажити сертифікат")</f>
        <v>Завантажити сертифікат</v>
      </c>
    </row>
    <row r="204" spans="1:5" x14ac:dyDescent="0.3">
      <c r="A204" t="s">
        <v>611</v>
      </c>
      <c r="B204" t="s">
        <v>5</v>
      </c>
      <c r="C204" t="s">
        <v>612</v>
      </c>
      <c r="D204" t="s">
        <v>613</v>
      </c>
      <c r="E204" t="str">
        <f>HYPERLINK("https://talan.bank.gov.ua/get-user-certificate/HtuEt9kUCqWxHUganD4Z","Завантажити сертифікат")</f>
        <v>Завантажити сертифікат</v>
      </c>
    </row>
    <row r="205" spans="1:5" x14ac:dyDescent="0.3">
      <c r="A205" t="s">
        <v>614</v>
      </c>
      <c r="B205" t="s">
        <v>5</v>
      </c>
      <c r="C205" t="s">
        <v>615</v>
      </c>
      <c r="D205" t="s">
        <v>616</v>
      </c>
      <c r="E205" t="str">
        <f>HYPERLINK("https://talan.bank.gov.ua/get-user-certificate/HtuEtfwI7HBMnOdto1WO","Завантажити сертифікат")</f>
        <v>Завантажити сертифікат</v>
      </c>
    </row>
    <row r="206" spans="1:5" x14ac:dyDescent="0.3">
      <c r="A206" t="s">
        <v>617</v>
      </c>
      <c r="B206" t="s">
        <v>5</v>
      </c>
      <c r="C206" t="s">
        <v>618</v>
      </c>
      <c r="D206" t="s">
        <v>619</v>
      </c>
      <c r="E206" t="str">
        <f>HYPERLINK("https://talan.bank.gov.ua/get-user-certificate/HtuEtCdntpsBkZ_bEIyd","Завантажити сертифікат")</f>
        <v>Завантажити сертифікат</v>
      </c>
    </row>
    <row r="207" spans="1:5" x14ac:dyDescent="0.3">
      <c r="A207" t="s">
        <v>620</v>
      </c>
      <c r="B207" t="s">
        <v>5</v>
      </c>
      <c r="C207" t="s">
        <v>621</v>
      </c>
      <c r="D207" t="s">
        <v>622</v>
      </c>
      <c r="E207" t="str">
        <f>HYPERLINK("https://talan.bank.gov.ua/get-user-certificate/HtuEt0-c6YLTuQYIi976","Завантажити сертифікат")</f>
        <v>Завантажити сертифікат</v>
      </c>
    </row>
    <row r="208" spans="1:5" x14ac:dyDescent="0.3">
      <c r="A208" t="s">
        <v>623</v>
      </c>
      <c r="B208" t="s">
        <v>5</v>
      </c>
      <c r="C208" t="s">
        <v>624</v>
      </c>
      <c r="D208" t="s">
        <v>625</v>
      </c>
      <c r="E208" t="str">
        <f>HYPERLINK("https://talan.bank.gov.ua/get-user-certificate/HtuEtn6zBA85jOvdXks8","Завантажити сертифікат")</f>
        <v>Завантажити сертифікат</v>
      </c>
    </row>
    <row r="209" spans="1:5" x14ac:dyDescent="0.3">
      <c r="A209" t="s">
        <v>626</v>
      </c>
      <c r="B209" t="s">
        <v>5</v>
      </c>
      <c r="C209" t="s">
        <v>627</v>
      </c>
      <c r="D209" t="s">
        <v>628</v>
      </c>
      <c r="E209" t="str">
        <f>HYPERLINK("https://talan.bank.gov.ua/get-user-certificate/HtuEtP5umJPoROjP5dvz","Завантажити сертифікат")</f>
        <v>Завантажити сертифікат</v>
      </c>
    </row>
    <row r="210" spans="1:5" x14ac:dyDescent="0.3">
      <c r="A210" t="s">
        <v>629</v>
      </c>
      <c r="B210" t="s">
        <v>5</v>
      </c>
      <c r="C210" t="s">
        <v>630</v>
      </c>
      <c r="D210" t="s">
        <v>631</v>
      </c>
      <c r="E210" t="str">
        <f>HYPERLINK("https://talan.bank.gov.ua/get-user-certificate/HtuEtzyt7fEtOTDh9ZxF","Завантажити сертифікат")</f>
        <v>Завантажити сертифікат</v>
      </c>
    </row>
    <row r="211" spans="1:5" x14ac:dyDescent="0.3">
      <c r="A211" t="s">
        <v>632</v>
      </c>
      <c r="B211" t="s">
        <v>5</v>
      </c>
      <c r="C211" t="s">
        <v>633</v>
      </c>
      <c r="D211" t="s">
        <v>634</v>
      </c>
      <c r="E211" t="str">
        <f>HYPERLINK("https://talan.bank.gov.ua/get-user-certificate/HtuEtdgKAL0p0OfqC5zq","Завантажити сертифікат")</f>
        <v>Завантажити сертифікат</v>
      </c>
    </row>
    <row r="212" spans="1:5" x14ac:dyDescent="0.3">
      <c r="A212" t="s">
        <v>635</v>
      </c>
      <c r="B212" t="s">
        <v>5</v>
      </c>
      <c r="C212" t="s">
        <v>636</v>
      </c>
      <c r="D212" t="s">
        <v>637</v>
      </c>
      <c r="E212" t="str">
        <f>HYPERLINK("https://talan.bank.gov.ua/get-user-certificate/HtuEttz2rmOAnVefxYWN","Завантажити сертифікат")</f>
        <v>Завантажити сертифікат</v>
      </c>
    </row>
    <row r="213" spans="1:5" x14ac:dyDescent="0.3">
      <c r="A213" t="s">
        <v>638</v>
      </c>
      <c r="B213" t="s">
        <v>5</v>
      </c>
      <c r="C213" t="s">
        <v>639</v>
      </c>
      <c r="D213" t="s">
        <v>640</v>
      </c>
      <c r="E213" t="str">
        <f>HYPERLINK("https://talan.bank.gov.ua/get-user-certificate/HtuEt53lfVsTq0fo9l6t","Завантажити сертифікат")</f>
        <v>Завантажити сертифікат</v>
      </c>
    </row>
    <row r="214" spans="1:5" x14ac:dyDescent="0.3">
      <c r="A214" t="s">
        <v>641</v>
      </c>
      <c r="B214" t="s">
        <v>5</v>
      </c>
      <c r="C214" t="s">
        <v>642</v>
      </c>
      <c r="D214" t="s">
        <v>643</v>
      </c>
      <c r="E214" t="str">
        <f>HYPERLINK("https://talan.bank.gov.ua/get-user-certificate/HtuEtVccCwMBn3uY7GU4","Завантажити сертифікат")</f>
        <v>Завантажити сертифікат</v>
      </c>
    </row>
    <row r="215" spans="1:5" x14ac:dyDescent="0.3">
      <c r="A215" t="s">
        <v>644</v>
      </c>
      <c r="B215" t="s">
        <v>5</v>
      </c>
      <c r="C215" t="s">
        <v>645</v>
      </c>
      <c r="D215" t="s">
        <v>646</v>
      </c>
      <c r="E215" t="str">
        <f>HYPERLINK("https://talan.bank.gov.ua/get-user-certificate/HtuEtcf7Bq5n29ixCS02","Завантажити сертифікат")</f>
        <v>Завантажити сертифікат</v>
      </c>
    </row>
    <row r="216" spans="1:5" x14ac:dyDescent="0.3">
      <c r="A216" t="s">
        <v>647</v>
      </c>
      <c r="B216" t="s">
        <v>5</v>
      </c>
      <c r="C216" t="s">
        <v>648</v>
      </c>
      <c r="D216" t="s">
        <v>649</v>
      </c>
      <c r="E216" t="str">
        <f>HYPERLINK("https://talan.bank.gov.ua/get-user-certificate/HtuEtPhyhOH9a31YiXT5","Завантажити сертифікат")</f>
        <v>Завантажити сертифікат</v>
      </c>
    </row>
    <row r="217" spans="1:5" x14ac:dyDescent="0.3">
      <c r="A217" t="s">
        <v>650</v>
      </c>
      <c r="B217" t="s">
        <v>5</v>
      </c>
      <c r="C217" t="s">
        <v>651</v>
      </c>
      <c r="D217" t="s">
        <v>652</v>
      </c>
      <c r="E217" t="str">
        <f>HYPERLINK("https://talan.bank.gov.ua/get-user-certificate/HtuEtBv9SONbBLW_bNmr","Завантажити сертифікат")</f>
        <v>Завантажити сертифікат</v>
      </c>
    </row>
    <row r="218" spans="1:5" x14ac:dyDescent="0.3">
      <c r="A218" t="s">
        <v>653</v>
      </c>
      <c r="B218" t="s">
        <v>5</v>
      </c>
      <c r="C218" t="s">
        <v>654</v>
      </c>
      <c r="D218" t="s">
        <v>655</v>
      </c>
      <c r="E218" t="str">
        <f>HYPERLINK("https://talan.bank.gov.ua/get-user-certificate/HtuEtRUryxatZ5d8FGnl","Завантажити сертифікат")</f>
        <v>Завантажити сертифікат</v>
      </c>
    </row>
    <row r="219" spans="1:5" x14ac:dyDescent="0.3">
      <c r="A219" t="s">
        <v>656</v>
      </c>
      <c r="B219" t="s">
        <v>5</v>
      </c>
      <c r="C219" t="s">
        <v>657</v>
      </c>
      <c r="D219" t="s">
        <v>658</v>
      </c>
      <c r="E219" t="str">
        <f>HYPERLINK("https://talan.bank.gov.ua/get-user-certificate/HtuEtP8tKwGu2FOHfokQ","Завантажити сертифікат")</f>
        <v>Завантажити сертифікат</v>
      </c>
    </row>
    <row r="220" spans="1:5" x14ac:dyDescent="0.3">
      <c r="A220" t="s">
        <v>659</v>
      </c>
      <c r="B220" t="s">
        <v>5</v>
      </c>
      <c r="C220" t="s">
        <v>660</v>
      </c>
      <c r="D220" t="s">
        <v>661</v>
      </c>
      <c r="E220" t="str">
        <f>HYPERLINK("https://talan.bank.gov.ua/get-user-certificate/HtuEtOtvnf1PQFOplysU","Завантажити сертифікат")</f>
        <v>Завантажити сертифікат</v>
      </c>
    </row>
    <row r="221" spans="1:5" x14ac:dyDescent="0.3">
      <c r="A221" t="s">
        <v>662</v>
      </c>
      <c r="B221" t="s">
        <v>5</v>
      </c>
      <c r="C221" t="s">
        <v>663</v>
      </c>
      <c r="D221" t="s">
        <v>664</v>
      </c>
      <c r="E221" t="str">
        <f>HYPERLINK("https://talan.bank.gov.ua/get-user-certificate/HtuEtwEdm58CTLxfdPyd","Завантажити сертифікат")</f>
        <v>Завантажити сертифікат</v>
      </c>
    </row>
    <row r="222" spans="1:5" x14ac:dyDescent="0.3">
      <c r="A222" t="s">
        <v>665</v>
      </c>
      <c r="B222" t="s">
        <v>5</v>
      </c>
      <c r="C222" t="s">
        <v>666</v>
      </c>
      <c r="D222" t="s">
        <v>667</v>
      </c>
      <c r="E222" t="str">
        <f>HYPERLINK("https://talan.bank.gov.ua/get-user-certificate/HtuEtU89rID1WKvXwelj","Завантажити сертифікат")</f>
        <v>Завантажити сертифікат</v>
      </c>
    </row>
    <row r="223" spans="1:5" x14ac:dyDescent="0.3">
      <c r="A223" t="s">
        <v>668</v>
      </c>
      <c r="B223" t="s">
        <v>5</v>
      </c>
      <c r="C223" t="s">
        <v>669</v>
      </c>
      <c r="D223" t="s">
        <v>670</v>
      </c>
      <c r="E223" t="str">
        <f>HYPERLINK("https://talan.bank.gov.ua/get-user-certificate/HtuEtycS05q6FcDX-b-P","Завантажити сертифікат")</f>
        <v>Завантажити сертифікат</v>
      </c>
    </row>
    <row r="224" spans="1:5" x14ac:dyDescent="0.3">
      <c r="A224" t="s">
        <v>671</v>
      </c>
      <c r="B224" t="s">
        <v>5</v>
      </c>
      <c r="C224" t="s">
        <v>672</v>
      </c>
      <c r="D224" t="s">
        <v>673</v>
      </c>
      <c r="E224" t="str">
        <f>HYPERLINK("https://talan.bank.gov.ua/get-user-certificate/HtuEtRZImKlhtncRs7U_","Завантажити сертифікат")</f>
        <v>Завантажити сертифікат</v>
      </c>
    </row>
    <row r="225" spans="1:5" x14ac:dyDescent="0.3">
      <c r="A225" t="s">
        <v>674</v>
      </c>
      <c r="B225" t="s">
        <v>5</v>
      </c>
      <c r="C225" t="s">
        <v>675</v>
      </c>
      <c r="D225" t="s">
        <v>676</v>
      </c>
      <c r="E225" t="str">
        <f>HYPERLINK("https://talan.bank.gov.ua/get-user-certificate/HtuEtjVES4tubCkBd9TQ","Завантажити сертифікат")</f>
        <v>Завантажити сертифікат</v>
      </c>
    </row>
    <row r="226" spans="1:5" x14ac:dyDescent="0.3">
      <c r="A226" t="s">
        <v>677</v>
      </c>
      <c r="B226" t="s">
        <v>5</v>
      </c>
      <c r="C226" t="s">
        <v>678</v>
      </c>
      <c r="D226" t="s">
        <v>679</v>
      </c>
      <c r="E226" t="str">
        <f>HYPERLINK("https://talan.bank.gov.ua/get-user-certificate/HtuEtBPDtPMNdldMAX2b","Завантажити сертифікат")</f>
        <v>Завантажити сертифікат</v>
      </c>
    </row>
    <row r="227" spans="1:5" x14ac:dyDescent="0.3">
      <c r="A227" t="s">
        <v>680</v>
      </c>
      <c r="B227" t="s">
        <v>5</v>
      </c>
      <c r="C227" t="s">
        <v>681</v>
      </c>
      <c r="D227" t="s">
        <v>682</v>
      </c>
      <c r="E227" t="str">
        <f>HYPERLINK("https://talan.bank.gov.ua/get-user-certificate/HtuEt0vA5QO3LBtMAn3r","Завантажити сертифікат")</f>
        <v>Завантажити сертифікат</v>
      </c>
    </row>
    <row r="228" spans="1:5" x14ac:dyDescent="0.3">
      <c r="A228" t="s">
        <v>683</v>
      </c>
      <c r="B228" t="s">
        <v>5</v>
      </c>
      <c r="C228" t="s">
        <v>684</v>
      </c>
      <c r="D228" t="s">
        <v>685</v>
      </c>
      <c r="E228" t="str">
        <f>HYPERLINK("https://talan.bank.gov.ua/get-user-certificate/HtuEtg9l8vtQ4AANtMG9","Завантажити сертифікат")</f>
        <v>Завантажити сертифікат</v>
      </c>
    </row>
    <row r="229" spans="1:5" x14ac:dyDescent="0.3">
      <c r="A229" t="s">
        <v>686</v>
      </c>
      <c r="B229" t="s">
        <v>5</v>
      </c>
      <c r="C229" t="s">
        <v>687</v>
      </c>
      <c r="D229" t="s">
        <v>688</v>
      </c>
      <c r="E229" t="str">
        <f>HYPERLINK("https://talan.bank.gov.ua/get-user-certificate/HtuEtDIe996CvsS3yz_c","Завантажити сертифікат")</f>
        <v>Завантажити сертифікат</v>
      </c>
    </row>
    <row r="230" spans="1:5" x14ac:dyDescent="0.3">
      <c r="A230" t="s">
        <v>689</v>
      </c>
      <c r="B230" t="s">
        <v>5</v>
      </c>
      <c r="C230" t="s">
        <v>690</v>
      </c>
      <c r="D230" t="s">
        <v>691</v>
      </c>
      <c r="E230" t="str">
        <f>HYPERLINK("https://talan.bank.gov.ua/get-user-certificate/HtuEt5cVp4e7v35Mgm2Y","Завантажити сертифікат")</f>
        <v>Завантажити сертифікат</v>
      </c>
    </row>
    <row r="231" spans="1:5" x14ac:dyDescent="0.3">
      <c r="A231" t="s">
        <v>692</v>
      </c>
      <c r="B231" t="s">
        <v>5</v>
      </c>
      <c r="C231" t="s">
        <v>693</v>
      </c>
      <c r="D231" t="s">
        <v>694</v>
      </c>
      <c r="E231" t="str">
        <f>HYPERLINK("https://talan.bank.gov.ua/get-user-certificate/HtuEtxW5XXFvWdyHBxXM","Завантажити сертифікат")</f>
        <v>Завантажити сертифікат</v>
      </c>
    </row>
    <row r="232" spans="1:5" x14ac:dyDescent="0.3">
      <c r="A232" t="s">
        <v>695</v>
      </c>
      <c r="B232" t="s">
        <v>5</v>
      </c>
      <c r="C232" t="s">
        <v>696</v>
      </c>
      <c r="D232" t="s">
        <v>697</v>
      </c>
      <c r="E232" t="str">
        <f>HYPERLINK("https://talan.bank.gov.ua/get-user-certificate/HtuEtgKBvb6xzPfTXXSH","Завантажити сертифікат")</f>
        <v>Завантажити сертифікат</v>
      </c>
    </row>
    <row r="233" spans="1:5" x14ac:dyDescent="0.3">
      <c r="A233" t="s">
        <v>698</v>
      </c>
      <c r="B233" t="s">
        <v>5</v>
      </c>
      <c r="C233" t="s">
        <v>699</v>
      </c>
      <c r="D233" t="s">
        <v>700</v>
      </c>
      <c r="E233" t="str">
        <f>HYPERLINK("https://talan.bank.gov.ua/get-user-certificate/HtuEt-ZIZ8C_0qrKv2z6","Завантажити сертифікат")</f>
        <v>Завантажити сертифікат</v>
      </c>
    </row>
    <row r="234" spans="1:5" x14ac:dyDescent="0.3">
      <c r="A234" t="s">
        <v>701</v>
      </c>
      <c r="B234" t="s">
        <v>5</v>
      </c>
      <c r="C234" t="s">
        <v>702</v>
      </c>
      <c r="D234" t="s">
        <v>703</v>
      </c>
      <c r="E234" t="str">
        <f>HYPERLINK("https://talan.bank.gov.ua/get-user-certificate/HtuEtikF-KnLIp0JYPd8","Завантажити сертифікат")</f>
        <v>Завантажити сертифікат</v>
      </c>
    </row>
    <row r="235" spans="1:5" x14ac:dyDescent="0.3">
      <c r="A235" t="s">
        <v>704</v>
      </c>
      <c r="B235" t="s">
        <v>5</v>
      </c>
      <c r="C235" t="s">
        <v>705</v>
      </c>
      <c r="D235" t="s">
        <v>706</v>
      </c>
      <c r="E235" t="str">
        <f>HYPERLINK("https://talan.bank.gov.ua/get-user-certificate/HtuEtiz6CZdXrpVRxSdd","Завантажити сертифікат")</f>
        <v>Завантажити сертифікат</v>
      </c>
    </row>
    <row r="236" spans="1:5" x14ac:dyDescent="0.3">
      <c r="A236" t="s">
        <v>707</v>
      </c>
      <c r="B236" t="s">
        <v>5</v>
      </c>
      <c r="C236" t="s">
        <v>708</v>
      </c>
      <c r="D236" t="s">
        <v>709</v>
      </c>
      <c r="E236" t="str">
        <f>HYPERLINK("https://talan.bank.gov.ua/get-user-certificate/HtuEt-eYPrheN6cynk6a","Завантажити сертифікат")</f>
        <v>Завантажити сертифікат</v>
      </c>
    </row>
    <row r="237" spans="1:5" x14ac:dyDescent="0.3">
      <c r="A237" t="s">
        <v>710</v>
      </c>
      <c r="B237" t="s">
        <v>5</v>
      </c>
      <c r="C237" t="s">
        <v>711</v>
      </c>
      <c r="D237" t="s">
        <v>712</v>
      </c>
      <c r="E237" t="str">
        <f>HYPERLINK("https://talan.bank.gov.ua/get-user-certificate/HtuEts6vpvcCqTuqLm-F","Завантажити сертифікат")</f>
        <v>Завантажити сертифікат</v>
      </c>
    </row>
    <row r="238" spans="1:5" x14ac:dyDescent="0.3">
      <c r="A238" t="s">
        <v>713</v>
      </c>
      <c r="B238" t="s">
        <v>5</v>
      </c>
      <c r="C238" t="s">
        <v>714</v>
      </c>
      <c r="D238" t="s">
        <v>715</v>
      </c>
      <c r="E238" t="str">
        <f>HYPERLINK("https://talan.bank.gov.ua/get-user-certificate/HtuEtMe-TnN9XW48c7eE","Завантажити сертифікат")</f>
        <v>Завантажити сертифікат</v>
      </c>
    </row>
    <row r="239" spans="1:5" x14ac:dyDescent="0.3">
      <c r="A239" t="s">
        <v>716</v>
      </c>
      <c r="B239" t="s">
        <v>5</v>
      </c>
      <c r="C239" t="s">
        <v>717</v>
      </c>
      <c r="D239" t="s">
        <v>718</v>
      </c>
      <c r="E239" t="str">
        <f>HYPERLINK("https://talan.bank.gov.ua/get-user-certificate/HtuEtPR_xqsybdfNeH8w","Завантажити сертифікат")</f>
        <v>Завантажити сертифікат</v>
      </c>
    </row>
    <row r="240" spans="1:5" x14ac:dyDescent="0.3">
      <c r="A240" t="s">
        <v>719</v>
      </c>
      <c r="B240" t="s">
        <v>5</v>
      </c>
      <c r="C240" t="s">
        <v>720</v>
      </c>
      <c r="D240" t="s">
        <v>721</v>
      </c>
      <c r="E240" t="str">
        <f>HYPERLINK("https://talan.bank.gov.ua/get-user-certificate/HtuEtERc7MTd8Qjej-ea","Завантажити сертифікат")</f>
        <v>Завантажити сертифікат</v>
      </c>
    </row>
    <row r="241" spans="1:5" x14ac:dyDescent="0.3">
      <c r="A241" t="s">
        <v>722</v>
      </c>
      <c r="B241" t="s">
        <v>5</v>
      </c>
      <c r="C241" t="s">
        <v>723</v>
      </c>
      <c r="D241" t="s">
        <v>724</v>
      </c>
      <c r="E241" t="str">
        <f>HYPERLINK("https://talan.bank.gov.ua/get-user-certificate/HtuEt7NM2ZqwPhISkWJd","Завантажити сертифікат")</f>
        <v>Завантажити сертифікат</v>
      </c>
    </row>
    <row r="242" spans="1:5" x14ac:dyDescent="0.3">
      <c r="A242" t="s">
        <v>725</v>
      </c>
      <c r="B242" t="s">
        <v>5</v>
      </c>
      <c r="C242" t="s">
        <v>726</v>
      </c>
      <c r="D242" t="s">
        <v>727</v>
      </c>
      <c r="E242" t="str">
        <f>HYPERLINK("https://talan.bank.gov.ua/get-user-certificate/HtuEtRkioXxD8kqAgVGI","Завантажити сертифікат")</f>
        <v>Завантажити сертифікат</v>
      </c>
    </row>
    <row r="243" spans="1:5" x14ac:dyDescent="0.3">
      <c r="A243" t="s">
        <v>728</v>
      </c>
      <c r="B243" t="s">
        <v>5</v>
      </c>
      <c r="C243" t="s">
        <v>729</v>
      </c>
      <c r="D243" t="s">
        <v>730</v>
      </c>
      <c r="E243" t="str">
        <f>HYPERLINK("https://talan.bank.gov.ua/get-user-certificate/HtuEtjF2sdBS9UbZ92n3","Завантажити сертифікат")</f>
        <v>Завантажити сертифікат</v>
      </c>
    </row>
    <row r="244" spans="1:5" x14ac:dyDescent="0.3">
      <c r="A244" t="s">
        <v>731</v>
      </c>
      <c r="B244" t="s">
        <v>5</v>
      </c>
      <c r="C244" t="s">
        <v>732</v>
      </c>
      <c r="D244" t="s">
        <v>733</v>
      </c>
      <c r="E244" t="str">
        <f>HYPERLINK("https://talan.bank.gov.ua/get-user-certificate/HtuEtK3bzNzY2KBKTwlc","Завантажити сертифікат")</f>
        <v>Завантажити сертифікат</v>
      </c>
    </row>
    <row r="245" spans="1:5" x14ac:dyDescent="0.3">
      <c r="A245" t="s">
        <v>734</v>
      </c>
      <c r="B245" t="s">
        <v>5</v>
      </c>
      <c r="C245" t="s">
        <v>735</v>
      </c>
      <c r="D245" t="s">
        <v>736</v>
      </c>
      <c r="E245" t="str">
        <f>HYPERLINK("https://talan.bank.gov.ua/get-user-certificate/HtuEt_m6iDTnMm-B6jmK","Завантажити сертифікат")</f>
        <v>Завантажити сертифікат</v>
      </c>
    </row>
    <row r="246" spans="1:5" x14ac:dyDescent="0.3">
      <c r="A246" t="s">
        <v>737</v>
      </c>
      <c r="B246" t="s">
        <v>5</v>
      </c>
      <c r="C246" t="s">
        <v>738</v>
      </c>
      <c r="D246" t="s">
        <v>739</v>
      </c>
      <c r="E246" t="str">
        <f>HYPERLINK("https://talan.bank.gov.ua/get-user-certificate/HtuEtFZNhfhVG5dC2PBH","Завантажити сертифікат")</f>
        <v>Завантажити сертифікат</v>
      </c>
    </row>
    <row r="247" spans="1:5" x14ac:dyDescent="0.3">
      <c r="A247" t="s">
        <v>740</v>
      </c>
      <c r="B247" t="s">
        <v>5</v>
      </c>
      <c r="C247" t="s">
        <v>741</v>
      </c>
      <c r="D247" t="s">
        <v>742</v>
      </c>
      <c r="E247" t="str">
        <f>HYPERLINK("https://talan.bank.gov.ua/get-user-certificate/HtuEtHLEySmJEZVuYLOk","Завантажити сертифікат")</f>
        <v>Завантажити сертифікат</v>
      </c>
    </row>
    <row r="248" spans="1:5" x14ac:dyDescent="0.3">
      <c r="A248" t="s">
        <v>743</v>
      </c>
      <c r="B248" t="s">
        <v>5</v>
      </c>
      <c r="C248" t="s">
        <v>744</v>
      </c>
      <c r="D248" t="s">
        <v>745</v>
      </c>
      <c r="E248" t="str">
        <f>HYPERLINK("https://talan.bank.gov.ua/get-user-certificate/HtuEtu8wxe8J48gyUo4z","Завантажити сертифікат")</f>
        <v>Завантажити сертифікат</v>
      </c>
    </row>
    <row r="249" spans="1:5" x14ac:dyDescent="0.3">
      <c r="A249" t="s">
        <v>746</v>
      </c>
      <c r="B249" t="s">
        <v>5</v>
      </c>
      <c r="C249" t="s">
        <v>747</v>
      </c>
      <c r="D249" t="s">
        <v>748</v>
      </c>
      <c r="E249" t="str">
        <f>HYPERLINK("https://talan.bank.gov.ua/get-user-certificate/HtuEthfcKfw4TLYmWxrK","Завантажити сертифікат")</f>
        <v>Завантажити сертифікат</v>
      </c>
    </row>
    <row r="250" spans="1:5" x14ac:dyDescent="0.3">
      <c r="A250" t="s">
        <v>749</v>
      </c>
      <c r="B250" t="s">
        <v>5</v>
      </c>
      <c r="C250" t="s">
        <v>750</v>
      </c>
      <c r="D250" t="s">
        <v>751</v>
      </c>
      <c r="E250" t="str">
        <f>HYPERLINK("https://talan.bank.gov.ua/get-user-certificate/HtuEtTdXHdE5eABknQJx","Завантажити сертифікат")</f>
        <v>Завантажити сертифікат</v>
      </c>
    </row>
    <row r="251" spans="1:5" x14ac:dyDescent="0.3">
      <c r="A251" t="s">
        <v>752</v>
      </c>
      <c r="B251" t="s">
        <v>5</v>
      </c>
      <c r="C251" t="s">
        <v>753</v>
      </c>
      <c r="D251" t="s">
        <v>754</v>
      </c>
      <c r="E251" t="str">
        <f>HYPERLINK("https://talan.bank.gov.ua/get-user-certificate/HtuEt8faFhWXheflxaQH","Завантажити сертифікат")</f>
        <v>Завантажити сертифікат</v>
      </c>
    </row>
    <row r="252" spans="1:5" x14ac:dyDescent="0.3">
      <c r="A252" t="s">
        <v>755</v>
      </c>
      <c r="B252" t="s">
        <v>5</v>
      </c>
      <c r="C252" t="s">
        <v>756</v>
      </c>
      <c r="D252" t="s">
        <v>757</v>
      </c>
      <c r="E252" t="str">
        <f>HYPERLINK("https://talan.bank.gov.ua/get-user-certificate/HtuEtuJ1aGY5X84qzqOr","Завантажити сертифікат")</f>
        <v>Завантажити сертифікат</v>
      </c>
    </row>
    <row r="253" spans="1:5" x14ac:dyDescent="0.3">
      <c r="A253" t="s">
        <v>758</v>
      </c>
      <c r="B253" t="s">
        <v>5</v>
      </c>
      <c r="C253" t="s">
        <v>759</v>
      </c>
      <c r="D253" t="s">
        <v>760</v>
      </c>
      <c r="E253" t="str">
        <f>HYPERLINK("https://talan.bank.gov.ua/get-user-certificate/HtuEttpgEtjqNDPS5I02","Завантажити сертифікат")</f>
        <v>Завантажити сертифікат</v>
      </c>
    </row>
    <row r="254" spans="1:5" x14ac:dyDescent="0.3">
      <c r="A254" t="s">
        <v>761</v>
      </c>
      <c r="B254" t="s">
        <v>5</v>
      </c>
      <c r="C254" t="s">
        <v>762</v>
      </c>
      <c r="D254" t="s">
        <v>763</v>
      </c>
      <c r="E254" t="str">
        <f>HYPERLINK("https://talan.bank.gov.ua/get-user-certificate/HtuEtPdqlY0x5YA6LhVN","Завантажити сертифікат")</f>
        <v>Завантажити сертифікат</v>
      </c>
    </row>
    <row r="255" spans="1:5" x14ac:dyDescent="0.3">
      <c r="A255" t="s">
        <v>764</v>
      </c>
      <c r="B255" t="s">
        <v>5</v>
      </c>
      <c r="C255" t="s">
        <v>765</v>
      </c>
      <c r="D255" t="s">
        <v>766</v>
      </c>
      <c r="E255" t="str">
        <f>HYPERLINK("https://talan.bank.gov.ua/get-user-certificate/HtuEtMVHCE3NCOT7fgNu","Завантажити сертифікат")</f>
        <v>Завантажити сертифікат</v>
      </c>
    </row>
    <row r="256" spans="1:5" x14ac:dyDescent="0.3">
      <c r="A256" t="s">
        <v>767</v>
      </c>
      <c r="B256" t="s">
        <v>5</v>
      </c>
      <c r="C256" t="s">
        <v>768</v>
      </c>
      <c r="D256" t="s">
        <v>769</v>
      </c>
      <c r="E256" t="str">
        <f>HYPERLINK("https://talan.bank.gov.ua/get-user-certificate/HtuEturCUVM96Wc9IGaM","Завантажити сертифікат")</f>
        <v>Завантажити сертифікат</v>
      </c>
    </row>
    <row r="257" spans="1:5" x14ac:dyDescent="0.3">
      <c r="A257" t="s">
        <v>770</v>
      </c>
      <c r="B257" t="s">
        <v>5</v>
      </c>
      <c r="C257" t="s">
        <v>771</v>
      </c>
      <c r="D257" t="s">
        <v>772</v>
      </c>
      <c r="E257" t="str">
        <f>HYPERLINK("https://talan.bank.gov.ua/get-user-certificate/HtuEtXSDo1-wGiNa7iLG","Завантажити сертифікат")</f>
        <v>Завантажити сертифікат</v>
      </c>
    </row>
    <row r="258" spans="1:5" x14ac:dyDescent="0.3">
      <c r="A258" t="s">
        <v>773</v>
      </c>
      <c r="B258" t="s">
        <v>5</v>
      </c>
      <c r="C258" t="s">
        <v>774</v>
      </c>
      <c r="D258" t="s">
        <v>775</v>
      </c>
      <c r="E258" t="str">
        <f>HYPERLINK("https://talan.bank.gov.ua/get-user-certificate/HtuEtzvOuxFrEay2b5Vn","Завантажити сертифікат")</f>
        <v>Завантажити сертифікат</v>
      </c>
    </row>
    <row r="259" spans="1:5" x14ac:dyDescent="0.3">
      <c r="A259" t="s">
        <v>776</v>
      </c>
      <c r="B259" t="s">
        <v>5</v>
      </c>
      <c r="C259" t="s">
        <v>777</v>
      </c>
      <c r="D259" t="s">
        <v>778</v>
      </c>
      <c r="E259" t="str">
        <f>HYPERLINK("https://talan.bank.gov.ua/get-user-certificate/HtuEt0mIAOeLo11_jE6t","Завантажити сертифікат")</f>
        <v>Завантажити сертифікат</v>
      </c>
    </row>
    <row r="260" spans="1:5" x14ac:dyDescent="0.3">
      <c r="A260" t="s">
        <v>779</v>
      </c>
      <c r="B260" t="s">
        <v>5</v>
      </c>
      <c r="C260" t="s">
        <v>780</v>
      </c>
      <c r="D260" t="s">
        <v>781</v>
      </c>
      <c r="E260" t="str">
        <f>HYPERLINK("https://talan.bank.gov.ua/get-user-certificate/HtuEtqiGCInc9Mn6mqOQ","Завантажити сертифікат")</f>
        <v>Завантажити сертифікат</v>
      </c>
    </row>
    <row r="261" spans="1:5" x14ac:dyDescent="0.3">
      <c r="A261" t="s">
        <v>782</v>
      </c>
      <c r="B261" t="s">
        <v>5</v>
      </c>
      <c r="C261" t="s">
        <v>783</v>
      </c>
      <c r="D261" t="s">
        <v>784</v>
      </c>
      <c r="E261" t="str">
        <f>HYPERLINK("https://talan.bank.gov.ua/get-user-certificate/HtuEtpT6WqNFyGc1-1Oq","Завантажити сертифікат")</f>
        <v>Завантажити сертифікат</v>
      </c>
    </row>
    <row r="262" spans="1:5" x14ac:dyDescent="0.3">
      <c r="A262" t="s">
        <v>785</v>
      </c>
      <c r="B262" t="s">
        <v>5</v>
      </c>
      <c r="C262" t="s">
        <v>786</v>
      </c>
      <c r="D262" t="s">
        <v>787</v>
      </c>
      <c r="E262" t="str">
        <f>HYPERLINK("https://talan.bank.gov.ua/get-user-certificate/HtuEtRdsPhGUXfS609nW","Завантажити сертифікат")</f>
        <v>Завантажити сертифікат</v>
      </c>
    </row>
    <row r="263" spans="1:5" x14ac:dyDescent="0.3">
      <c r="A263" t="s">
        <v>788</v>
      </c>
      <c r="B263" t="s">
        <v>5</v>
      </c>
      <c r="C263" t="s">
        <v>789</v>
      </c>
      <c r="D263" t="s">
        <v>790</v>
      </c>
      <c r="E263" t="str">
        <f>HYPERLINK("https://talan.bank.gov.ua/get-user-certificate/HtuEtxgOl4sKSOl_0VLB","Завантажити сертифікат")</f>
        <v>Завантажити сертифікат</v>
      </c>
    </row>
    <row r="264" spans="1:5" x14ac:dyDescent="0.3">
      <c r="A264" t="s">
        <v>791</v>
      </c>
      <c r="B264" t="s">
        <v>5</v>
      </c>
      <c r="C264" t="s">
        <v>792</v>
      </c>
      <c r="D264" t="s">
        <v>793</v>
      </c>
      <c r="E264" t="str">
        <f>HYPERLINK("https://talan.bank.gov.ua/get-user-certificate/HtuEtwVwed2kQu7lKNBk","Завантажити сертифікат")</f>
        <v>Завантажити сертифікат</v>
      </c>
    </row>
    <row r="265" spans="1:5" x14ac:dyDescent="0.3">
      <c r="A265" t="s">
        <v>794</v>
      </c>
      <c r="B265" t="s">
        <v>5</v>
      </c>
      <c r="C265" t="s">
        <v>795</v>
      </c>
      <c r="D265" t="s">
        <v>796</v>
      </c>
      <c r="E265" t="str">
        <f>HYPERLINK("https://talan.bank.gov.ua/get-user-certificate/HtuEtJz-rRWcxxo97snu","Завантажити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  <hyperlink ref="E108" r:id="rId107" tooltip="Завантажити сертифікат" display="Завантажити сертифікат"/>
    <hyperlink ref="E109" r:id="rId108" tooltip="Завантажити сертифікат" display="Завантажити сертифікат"/>
    <hyperlink ref="E110" r:id="rId109" tooltip="Завантажити сертифікат" display="Завантажити сертифікат"/>
    <hyperlink ref="E111" r:id="rId110" tooltip="Завантажити сертифікат" display="Завантажити сертифікат"/>
    <hyperlink ref="E112" r:id="rId111" tooltip="Завантажити сертифікат" display="Завантажити сертифікат"/>
    <hyperlink ref="E113" r:id="rId112" tooltip="Завантажити сертифікат" display="Завантажити сертифікат"/>
    <hyperlink ref="E114" r:id="rId113" tooltip="Завантажити сертифікат" display="Завантажити сертифікат"/>
    <hyperlink ref="E115" r:id="rId114" tooltip="Завантажити сертифікат" display="Завантажити сертифікат"/>
    <hyperlink ref="E116" r:id="rId115" tooltip="Завантажити сертифікат" display="Завантажити сертифікат"/>
    <hyperlink ref="E117" r:id="rId116" tooltip="Завантажити сертифікат" display="Завантажити сертифікат"/>
    <hyperlink ref="E118" r:id="rId117" tooltip="Завантажити сертифікат" display="Завантажити сертифікат"/>
    <hyperlink ref="E119" r:id="rId118" tooltip="Завантажити сертифікат" display="Завантажити сертифікат"/>
    <hyperlink ref="E120" r:id="rId119" tooltip="Завантажити сертифікат" display="Завантажити сертифікат"/>
    <hyperlink ref="E121" r:id="rId120" tooltip="Завантажити сертифікат" display="Завантажити сертифікат"/>
    <hyperlink ref="E122" r:id="rId121" tooltip="Завантажити сертифікат" display="Завантажити сертифікат"/>
    <hyperlink ref="E123" r:id="rId122" tooltip="Завантажити сертифікат" display="Завантажити сертифікат"/>
    <hyperlink ref="E124" r:id="rId123" tooltip="Завантажити сертифікат" display="Завантажити сертифікат"/>
    <hyperlink ref="E125" r:id="rId124" tooltip="Завантажити сертифікат" display="Завантажити сертифікат"/>
    <hyperlink ref="E126" r:id="rId125" tooltip="Завантажити сертифікат" display="Завантажити сертифікат"/>
    <hyperlink ref="E127" r:id="rId126" tooltip="Завантажити сертифікат" display="Завантажити сертифікат"/>
    <hyperlink ref="E128" r:id="rId127" tooltip="Завантажити сертифікат" display="Завантажити сертифікат"/>
    <hyperlink ref="E129" r:id="rId128" tooltip="Завантажити сертифікат" display="Завантажити сертифікат"/>
    <hyperlink ref="E130" r:id="rId129" tooltip="Завантажити сертифікат" display="Завантажити сертифікат"/>
    <hyperlink ref="E131" r:id="rId130" tooltip="Завантажити сертифікат" display="Завантажити сертифікат"/>
    <hyperlink ref="E132" r:id="rId131" tooltip="Завантажити сертифікат" display="Завантажити сертифікат"/>
    <hyperlink ref="E133" r:id="rId132" tooltip="Завантажити сертифікат" display="Завантажити сертифікат"/>
    <hyperlink ref="E134" r:id="rId133" tooltip="Завантажити сертифікат" display="Завантажити сертифікат"/>
    <hyperlink ref="E135" r:id="rId134" tooltip="Завантажити сертифікат" display="Завантажити сертифікат"/>
    <hyperlink ref="E136" r:id="rId135" tooltip="Завантажити сертифікат" display="Завантажити сертифікат"/>
    <hyperlink ref="E137" r:id="rId136" tooltip="Завантажити сертифікат" display="Завантажити сертифікат"/>
    <hyperlink ref="E138" r:id="rId137" tooltip="Завантажити сертифікат" display="Завантажити сертифікат"/>
    <hyperlink ref="E139" r:id="rId138" tooltip="Завантажити сертифікат" display="Завантажити сертифікат"/>
    <hyperlink ref="E140" r:id="rId139" tooltip="Завантажити сертифікат" display="Завантажити сертифікат"/>
    <hyperlink ref="E141" r:id="rId140" tooltip="Завантажити сертифікат" display="Завантажити сертифікат"/>
    <hyperlink ref="E142" r:id="rId141" tooltip="Завантажити сертифікат" display="Завантажити сертифікат"/>
    <hyperlink ref="E143" r:id="rId142" tooltip="Завантажити сертифікат" display="Завантажити сертифікат"/>
    <hyperlink ref="E144" r:id="rId143" tooltip="Завантажити сертифікат" display="Завантажити сертифікат"/>
    <hyperlink ref="E145" r:id="rId144" tooltip="Завантажити сертифікат" display="Завантажити сертифікат"/>
    <hyperlink ref="E146" r:id="rId145" tooltip="Завантажити сертифікат" display="Завантажити сертифікат"/>
    <hyperlink ref="E147" r:id="rId146" tooltip="Завантажити сертифікат" display="Завантажити сертифікат"/>
    <hyperlink ref="E148" r:id="rId147" tooltip="Завантажити сертифікат" display="Завантажити сертифікат"/>
    <hyperlink ref="E149" r:id="rId148" tooltip="Завантажити сертифікат" display="Завантажити сертифікат"/>
    <hyperlink ref="E150" r:id="rId149" tooltip="Завантажити сертифікат" display="Завантажити сертифікат"/>
    <hyperlink ref="E151" r:id="rId150" tooltip="Завантажити сертифікат" display="Завантажити сертифікат"/>
    <hyperlink ref="E152" r:id="rId151" tooltip="Завантажити сертифікат" display="Завантажити сертифікат"/>
    <hyperlink ref="E153" r:id="rId152" tooltip="Завантажити сертифікат" display="Завантажити сертифікат"/>
    <hyperlink ref="E154" r:id="rId153" tooltip="Завантажити сертифікат" display="Завантажити сертифікат"/>
    <hyperlink ref="E155" r:id="rId154" tooltip="Завантажити сертифікат" display="Завантажити сертифікат"/>
    <hyperlink ref="E156" r:id="rId155" tooltip="Завантажити сертифікат" display="Завантажити сертифікат"/>
    <hyperlink ref="E157" r:id="rId156" tooltip="Завантажити сертифікат" display="Завантажити сертифікат"/>
    <hyperlink ref="E158" r:id="rId157" tooltip="Завантажити сертифікат" display="Завантажити сертифікат"/>
    <hyperlink ref="E159" r:id="rId158" tooltip="Завантажити сертифікат" display="Завантажити сертифікат"/>
    <hyperlink ref="E160" r:id="rId159" tooltip="Завантажити сертифікат" display="Завантажити сертифікат"/>
    <hyperlink ref="E161" r:id="rId160" tooltip="Завантажити сертифікат" display="Завантажити сертифікат"/>
    <hyperlink ref="E162" r:id="rId161" tooltip="Завантажити сертифікат" display="Завантажити сертифікат"/>
    <hyperlink ref="E163" r:id="rId162" tooltip="Завантажити сертифікат" display="Завантажити сертифікат"/>
    <hyperlink ref="E164" r:id="rId163" tooltip="Завантажити сертифікат" display="Завантажити сертифікат"/>
    <hyperlink ref="E165" r:id="rId164" tooltip="Завантажити сертифікат" display="Завантажити сертифікат"/>
    <hyperlink ref="E166" r:id="rId165" tooltip="Завантажити сертифікат" display="Завантажити сертифікат"/>
    <hyperlink ref="E167" r:id="rId166" tooltip="Завантажити сертифікат" display="Завантажити сертифікат"/>
    <hyperlink ref="E168" r:id="rId167" tooltip="Завантажити сертифікат" display="Завантажити сертифікат"/>
    <hyperlink ref="E169" r:id="rId168" tooltip="Завантажити сертифікат" display="Завантажити сертифікат"/>
    <hyperlink ref="E170" r:id="rId169" tooltip="Завантажити сертифікат" display="Завантажити сертифікат"/>
    <hyperlink ref="E171" r:id="rId170" tooltip="Завантажити сертифікат" display="Завантажити сертифікат"/>
    <hyperlink ref="E172" r:id="rId171" tooltip="Завантажити сертифікат" display="Завантажити сертифікат"/>
    <hyperlink ref="E173" r:id="rId172" tooltip="Завантажити сертифікат" display="Завантажити сертифікат"/>
    <hyperlink ref="E174" r:id="rId173" tooltip="Завантажити сертифікат" display="Завантажити сертифікат"/>
    <hyperlink ref="E175" r:id="rId174" tooltip="Завантажити сертифікат" display="Завантажити сертифікат"/>
    <hyperlink ref="E176" r:id="rId175" tooltip="Завантажити сертифікат" display="Завантажити сертифікат"/>
    <hyperlink ref="E177" r:id="rId176" tooltip="Завантажити сертифікат" display="Завантажити сертифікат"/>
    <hyperlink ref="E178" r:id="rId177" tooltip="Завантажити сертифікат" display="Завантажити сертифікат"/>
    <hyperlink ref="E179" r:id="rId178" tooltip="Завантажити сертифікат" display="Завантажити сертифікат"/>
    <hyperlink ref="E180" r:id="rId179" tooltip="Завантажити сертифікат" display="Завантажити сертифікат"/>
    <hyperlink ref="E181" r:id="rId180" tooltip="Завантажити сертифікат" display="Завантажити сертифікат"/>
    <hyperlink ref="E182" r:id="rId181" tooltip="Завантажити сертифікат" display="Завантажити сертифікат"/>
    <hyperlink ref="E183" r:id="rId182" tooltip="Завантажити сертифікат" display="Завантажити сертифікат"/>
    <hyperlink ref="E184" r:id="rId183" tooltip="Завантажити сертифікат" display="Завантажити сертифікат"/>
    <hyperlink ref="E185" r:id="rId184" tooltip="Завантажити сертифікат" display="Завантажити сертифікат"/>
    <hyperlink ref="E186" r:id="rId185" tooltip="Завантажити сертифікат" display="Завантажити сертифікат"/>
    <hyperlink ref="E187" r:id="rId186" tooltip="Завантажити сертифікат" display="Завантажити сертифікат"/>
    <hyperlink ref="E188" r:id="rId187" tooltip="Завантажити сертифікат" display="Завантажити сертифікат"/>
    <hyperlink ref="E189" r:id="rId188" tooltip="Завантажити сертифікат" display="Завантажити сертифікат"/>
    <hyperlink ref="E190" r:id="rId189" tooltip="Завантажити сертифікат" display="Завантажити сертифікат"/>
    <hyperlink ref="E191" r:id="rId190" tooltip="Завантажити сертифікат" display="Завантажити сертифікат"/>
    <hyperlink ref="E192" r:id="rId191" tooltip="Завантажити сертифікат" display="Завантажити сертифікат"/>
    <hyperlink ref="E193" r:id="rId192" tooltip="Завантажити сертифікат" display="Завантажити сертифікат"/>
    <hyperlink ref="E194" r:id="rId193" tooltip="Завантажити сертифікат" display="Завантажити сертифікат"/>
    <hyperlink ref="E195" r:id="rId194" tooltip="Завантажити сертифікат" display="Завантажити сертифікат"/>
    <hyperlink ref="E196" r:id="rId195" tooltip="Завантажити сертифікат" display="Завантажити сертифікат"/>
    <hyperlink ref="E197" r:id="rId196" tooltip="Завантажити сертифікат" display="Завантажити сертифікат"/>
    <hyperlink ref="E198" r:id="rId197" tooltip="Завантажити сертифікат" display="Завантажити сертифікат"/>
    <hyperlink ref="E199" r:id="rId198" tooltip="Завантажити сертифікат" display="Завантажити сертифікат"/>
    <hyperlink ref="E200" r:id="rId199" tooltip="Завантажити сертифікат" display="Завантажити сертифікат"/>
    <hyperlink ref="E201" r:id="rId200" tooltip="Завантажити сертифікат" display="Завантажити сертифікат"/>
    <hyperlink ref="E202" r:id="rId201" tooltip="Завантажити сертифікат" display="Завантажити сертифікат"/>
    <hyperlink ref="E203" r:id="rId202" tooltip="Завантажити сертифікат" display="Завантажити сертифікат"/>
    <hyperlink ref="E204" r:id="rId203" tooltip="Завантажити сертифікат" display="Завантажити сертифікат"/>
    <hyperlink ref="E205" r:id="rId204" tooltip="Завантажити сертифікат" display="Завантажити сертифікат"/>
    <hyperlink ref="E206" r:id="rId205" tooltip="Завантажити сертифікат" display="Завантажити сертифікат"/>
    <hyperlink ref="E207" r:id="rId206" tooltip="Завантажити сертифікат" display="Завантажити сертифікат"/>
    <hyperlink ref="E208" r:id="rId207" tooltip="Завантажити сертифікат" display="Завантажити сертифікат"/>
    <hyperlink ref="E209" r:id="rId208" tooltip="Завантажити сертифікат" display="Завантажити сертифікат"/>
    <hyperlink ref="E210" r:id="rId209" tooltip="Завантажити сертифікат" display="Завантажити сертифікат"/>
    <hyperlink ref="E211" r:id="rId210" tooltip="Завантажити сертифікат" display="Завантажити сертифікат"/>
    <hyperlink ref="E212" r:id="rId211" tooltip="Завантажити сертифікат" display="Завантажити сертифікат"/>
    <hyperlink ref="E213" r:id="rId212" tooltip="Завантажити сертифікат" display="Завантажити сертифікат"/>
    <hyperlink ref="E214" r:id="rId213" tooltip="Завантажити сертифікат" display="Завантажити сертифікат"/>
    <hyperlink ref="E215" r:id="rId214" tooltip="Завантажити сертифікат" display="Завантажити сертифікат"/>
    <hyperlink ref="E216" r:id="rId215" tooltip="Завантажити сертифікат" display="Завантажити сертифікат"/>
    <hyperlink ref="E217" r:id="rId216" tooltip="Завантажити сертифікат" display="Завантажити сертифікат"/>
    <hyperlink ref="E218" r:id="rId217" tooltip="Завантажити сертифікат" display="Завантажити сертифікат"/>
    <hyperlink ref="E219" r:id="rId218" tooltip="Завантажити сертифікат" display="Завантажити сертифікат"/>
    <hyperlink ref="E220" r:id="rId219" tooltip="Завантажити сертифікат" display="Завантажити сертифікат"/>
    <hyperlink ref="E221" r:id="rId220" tooltip="Завантажити сертифікат" display="Завантажити сертифікат"/>
    <hyperlink ref="E222" r:id="rId221" tooltip="Завантажити сертифікат" display="Завантажити сертифікат"/>
    <hyperlink ref="E223" r:id="rId222" tooltip="Завантажити сертифікат" display="Завантажити сертифікат"/>
    <hyperlink ref="E224" r:id="rId223" tooltip="Завантажити сертифікат" display="Завантажити сертифікат"/>
    <hyperlink ref="E225" r:id="rId224" tooltip="Завантажити сертифікат" display="Завантажити сертифікат"/>
    <hyperlink ref="E226" r:id="rId225" tooltip="Завантажити сертифікат" display="Завантажити сертифікат"/>
    <hyperlink ref="E227" r:id="rId226" tooltip="Завантажити сертифікат" display="Завантажити сертифікат"/>
    <hyperlink ref="E228" r:id="rId227" tooltip="Завантажити сертифікат" display="Завантажити сертифікат"/>
    <hyperlink ref="E229" r:id="rId228" tooltip="Завантажити сертифікат" display="Завантажити сертифікат"/>
    <hyperlink ref="E230" r:id="rId229" tooltip="Завантажити сертифікат" display="Завантажити сертифікат"/>
    <hyperlink ref="E231" r:id="rId230" tooltip="Завантажити сертифікат" display="Завантажити сертифікат"/>
    <hyperlink ref="E232" r:id="rId231" tooltip="Завантажити сертифікат" display="Завантажити сертифікат"/>
    <hyperlink ref="E233" r:id="rId232" tooltip="Завантажити сертифікат" display="Завантажити сертифікат"/>
    <hyperlink ref="E234" r:id="rId233" tooltip="Завантажити сертифікат" display="Завантажити сертифікат"/>
    <hyperlink ref="E235" r:id="rId234" tooltip="Завантажити сертифікат" display="Завантажити сертифікат"/>
    <hyperlink ref="E236" r:id="rId235" tooltip="Завантажити сертифікат" display="Завантажити сертифікат"/>
    <hyperlink ref="E237" r:id="rId236" tooltip="Завантажити сертифікат" display="Завантажити сертифікат"/>
    <hyperlink ref="E238" r:id="rId237" tooltip="Завантажити сертифікат" display="Завантажити сертифікат"/>
    <hyperlink ref="E239" r:id="rId238" tooltip="Завантажити сертифікат" display="Завантажити сертифікат"/>
    <hyperlink ref="E240" r:id="rId239" tooltip="Завантажити сертифікат" display="Завантажити сертифікат"/>
    <hyperlink ref="E241" r:id="rId240" tooltip="Завантажити сертифікат" display="Завантажити сертифікат"/>
    <hyperlink ref="E242" r:id="rId241" tooltip="Завантажити сертифікат" display="Завантажити сертифікат"/>
    <hyperlink ref="E243" r:id="rId242" tooltip="Завантажити сертифікат" display="Завантажити сертифікат"/>
    <hyperlink ref="E244" r:id="rId243" tooltip="Завантажити сертифікат" display="Завантажити сертифікат"/>
    <hyperlink ref="E245" r:id="rId244" tooltip="Завантажити сертифікат" display="Завантажити сертифікат"/>
    <hyperlink ref="E246" r:id="rId245" tooltip="Завантажити сертифікат" display="Завантажити сертифікат"/>
    <hyperlink ref="E247" r:id="rId246" tooltip="Завантажити сертифікат" display="Завантажити сертифікат"/>
    <hyperlink ref="E248" r:id="rId247" tooltip="Завантажити сертифікат" display="Завантажити сертифікат"/>
    <hyperlink ref="E249" r:id="rId248" tooltip="Завантажити сертифікат" display="Завантажити сертифікат"/>
    <hyperlink ref="E250" r:id="rId249" tooltip="Завантажити сертифікат" display="Завантажити сертифікат"/>
    <hyperlink ref="E251" r:id="rId250" tooltip="Завантажити сертифікат" display="Завантажити сертифікат"/>
    <hyperlink ref="E252" r:id="rId251" tooltip="Завантажити сертифікат" display="Завантажити сертифікат"/>
    <hyperlink ref="E253" r:id="rId252" tooltip="Завантажити сертифікат" display="Завантажити сертифікат"/>
    <hyperlink ref="E254" r:id="rId253" tooltip="Завантажити сертифікат" display="Завантажити сертифікат"/>
    <hyperlink ref="E255" r:id="rId254" tooltip="Завантажити сертифікат" display="Завантажити сертифікат"/>
    <hyperlink ref="E256" r:id="rId255" tooltip="Завантажити сертифікат" display="Завантажити сертифікат"/>
    <hyperlink ref="E257" r:id="rId256" tooltip="Завантажити сертифікат" display="Завантажити сертифікат"/>
    <hyperlink ref="E258" r:id="rId257" tooltip="Завантажити сертифікат" display="Завантажити сертифікат"/>
    <hyperlink ref="E259" r:id="rId258" tooltip="Завантажити сертифікат" display="Завантажити сертифікат"/>
    <hyperlink ref="E260" r:id="rId259" tooltip="Завантажити сертифікат" display="Завантажити сертифікат"/>
    <hyperlink ref="E261" r:id="rId260" tooltip="Завантажити сертифікат" display="Завантажити сертифікат"/>
    <hyperlink ref="E262" r:id="rId261" tooltip="Завантажити сертифікат" display="Завантажити сертифікат"/>
    <hyperlink ref="E263" r:id="rId262" tooltip="Завантажити сертифікат" display="Завантажити сертифікат"/>
    <hyperlink ref="E264" r:id="rId263" tooltip="Завантажити сертифікат" display="Завантажити сертифікат"/>
    <hyperlink ref="E265" r:id="rId264" tooltip="Завантажити сертифікат" display="Завантажити сертифікат"/>
  </hyperlinks>
  <pageMargins left="0.7" right="0.7" top="0.75" bottom="0.75" header="0.3" footer="0.3"/>
  <pageSetup orientation="portrait" r:id="rId2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2026-02-27T12:06:32Z</dcterms:created>
  <dcterms:modified xsi:type="dcterms:W3CDTF">2026-02-27T12:09:38Z</dcterms:modified>
  <cp:category/>
</cp:coreProperties>
</file>