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Шахрай Гудбай\"/>
    </mc:Choice>
  </mc:AlternateContent>
  <bookViews>
    <workbookView xWindow="0" yWindow="0" windowWidth="23040" windowHeight="8784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D317" i="1" l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<sst xmlns="http://schemas.openxmlformats.org/spreadsheetml/2006/main" count="952" uniqueCount="637">
  <si>
    <t>номер</t>
  </si>
  <si>
    <t>дата</t>
  </si>
  <si>
    <t>заклад</t>
  </si>
  <si>
    <t>Посилання на сертифікат</t>
  </si>
  <si>
    <t>ДБІ_МБГ_001</t>
  </si>
  <si>
    <t>24 березня 2026 р.</t>
  </si>
  <si>
    <t>Багатська бібліотека-філія Комунальний заклад культури «Центральна публічна бібліотека Перещепинської міської ради»</t>
  </si>
  <si>
    <t>ДБІ_МБГ_002</t>
  </si>
  <si>
    <t>Багатський БК</t>
  </si>
  <si>
    <t>ДБІ_МБГ_003</t>
  </si>
  <si>
    <t>Бердянський ліцей «Сузірʼя» Бердянської міської ради Запорізької області</t>
  </si>
  <si>
    <t>ДБІ_МБГ_004</t>
  </si>
  <si>
    <t>Березівський ліцей Березівської сільської ради</t>
  </si>
  <si>
    <t>ДБІ_МБГ_005</t>
  </si>
  <si>
    <t>Битківський ліцей Пасічнянської сільської ради</t>
  </si>
  <si>
    <t>ДБІ_МБГ_006</t>
  </si>
  <si>
    <t>Бібліотека -філія села Мирне Комунального закладу "Центр культурних послуг" Малолюбашанської сільської ради</t>
  </si>
  <si>
    <t>ДБІ_МБГ_007</t>
  </si>
  <si>
    <t>Бібліотека-філія 23, ЦБС Новобаварського району</t>
  </si>
  <si>
    <t>ДБІ_МБГ_008</t>
  </si>
  <si>
    <t>Бібліотека-філія № 3 Центральної бібліотеки Полтавської МТГ</t>
  </si>
  <si>
    <t>ДБІ_МБГ_009</t>
  </si>
  <si>
    <t>Бібліотека-філія №1 КЗ "Публічна бібліотека Луцької міської територіальної громади"</t>
  </si>
  <si>
    <t>ДБІ_МБГ_010</t>
  </si>
  <si>
    <t>Бібліотека-філія №1 Сімейниго типу Новобаварського району</t>
  </si>
  <si>
    <t>ДБІ_МБГ_011</t>
  </si>
  <si>
    <t>Бібліотека-філія с. Сокіл КЗ "Публічна бібліотека Кам'янка-Бузької міської ради"</t>
  </si>
  <si>
    <t>ДБІ_МБГ_012</t>
  </si>
  <si>
    <t>Бібліотека-філія с.Маща комунального закладу "Центр культурних послуг"</t>
  </si>
  <si>
    <t>ДБІ_МБГ_013</t>
  </si>
  <si>
    <t>Бібліотека-філія села Данчиміст КЗ "Центр культурних послуг" Малолюбашанської сільської ради</t>
  </si>
  <si>
    <t>ДБІ_МБГ_014</t>
  </si>
  <si>
    <t>Бібліотека-філія№1 для дітей КЗ "Ужгородська публічна бібліотека""</t>
  </si>
  <si>
    <t>ДБІ_МБГ_015</t>
  </si>
  <si>
    <t>Білоусівська гімназія Дорошівської сільської ради</t>
  </si>
  <si>
    <t>ДБІ_МБГ_016</t>
  </si>
  <si>
    <t>Бобровицький ліцей Бобровицької міської ради Чернігівської області</t>
  </si>
  <si>
    <t>ДБІ_МБГ_017</t>
  </si>
  <si>
    <t>Борохівська гімназія Підгайцівської сільської ради Луцького району Волинської області</t>
  </si>
  <si>
    <t>ДБІ_МБГ_018</t>
  </si>
  <si>
    <t>Бубнівський ліцей Локачинської селищної ради</t>
  </si>
  <si>
    <t>ДБІ_МБГ_019</t>
  </si>
  <si>
    <t>Будинок культури с. Городище</t>
  </si>
  <si>
    <t>ДБІ_МБГ_020</t>
  </si>
  <si>
    <t>Буський заклад загальної середньої освіти – Гімназія імені Євгена Петрушевича при Львівському національному університеті імені Івана Франка Буської міської ради</t>
  </si>
  <si>
    <t>ДБІ_МБГ_021</t>
  </si>
  <si>
    <t>Вараський ліцей 1</t>
  </si>
  <si>
    <t>ДБІ_МБГ_022</t>
  </si>
  <si>
    <t>Вараський ліцей1 Вараської міської ради</t>
  </si>
  <si>
    <t>ДБІ_МБГ_023</t>
  </si>
  <si>
    <t>Василівський заклад загальної середньої освіти І-ІІІ ступенів</t>
  </si>
  <si>
    <t>ДБІ_МБГ_024</t>
  </si>
  <si>
    <t>Васютинська гімназія Іркліївської сільської ради Золотоніського району Черкаської області</t>
  </si>
  <si>
    <t>ДБІ_МБГ_025</t>
  </si>
  <si>
    <t xml:space="preserve">Великодорошівський ЗЗСО І-ІІ ст. </t>
  </si>
  <si>
    <t>ДБІ_МБГ_026</t>
  </si>
  <si>
    <t>Веселодолинська гімназія-філія Великокринківського ліцею Глобинської міської ради</t>
  </si>
  <si>
    <t>ДБІ_МБГ_027</t>
  </si>
  <si>
    <t>Вище професійне училище 11 м. Вінниці</t>
  </si>
  <si>
    <t>ДБІ_МБГ_028</t>
  </si>
  <si>
    <t>Вище художнє професійне училище 3 м.Івано-Франківська</t>
  </si>
  <si>
    <t>ДБІ_МБГ_029</t>
  </si>
  <si>
    <t>Відділ культури Миколаївської сільської ради Сумського району</t>
  </si>
  <si>
    <t>ДБІ_МБГ_030</t>
  </si>
  <si>
    <t>Відділ освіти Трускавецької міської ради</t>
  </si>
  <si>
    <t>ДБІ_МБГ_031</t>
  </si>
  <si>
    <t>Відділ освіти, культури, спорту та туризму</t>
  </si>
  <si>
    <t>ДБІ_МБГ_032</t>
  </si>
  <si>
    <t>Відкритий структурний підрозділ «Гірничо-електромеханічний фаховий коледж Криворізького національного університету»</t>
  </si>
  <si>
    <t>ДБІ_МБГ_033</t>
  </si>
  <si>
    <t>ВСП "Миколаївський фаховий коледж транспортної інфраструктури Українського державного університету науки і технологій"</t>
  </si>
  <si>
    <t>ДБІ_МБГ_034</t>
  </si>
  <si>
    <t>ВСП "Тернопільський фаховий коледж Тернопільського національного технічного університету імені Івана Пулюя"</t>
  </si>
  <si>
    <t>ДБІ_МБГ_035</t>
  </si>
  <si>
    <t>ВСП "Тернопільський фаховий коледж ТНТУ"</t>
  </si>
  <si>
    <t>ДБІ_МБГ_036</t>
  </si>
  <si>
    <t>ВСП "Технолого-економічний фаховий коледж Білоцерківського НАУ"</t>
  </si>
  <si>
    <t>ДБІ_МБГ_037</t>
  </si>
  <si>
    <t>ВСП "Чернігівський фаховий коледж інженерії та дизайну Киїівського національного університету технологій та дизайну"</t>
  </si>
  <si>
    <t>ДБІ_МБГ_038</t>
  </si>
  <si>
    <t>ВСП «Вінницький фаховий коледж економіки та підприємництва Західноукраїнського національного університету»</t>
  </si>
  <si>
    <t>ДБІ_МБГ_039</t>
  </si>
  <si>
    <t>ВСП «ЗАПОРІЗЬКИЙ МЕТАЛУРГІЙНИЙ ФАХОВИЙ КОЛЕДЖ ЗАПОРІЗЬКОГО НАЦІОНАЛЬНОГО УНІВЕРСИТЕТУ»</t>
  </si>
  <si>
    <t>ДБІ_МБГ_040</t>
  </si>
  <si>
    <t>ВСП «Коломийський політехнічний фаховий коледж Національного університету «Львівська політехніка»</t>
  </si>
  <si>
    <t>ДБІ_МБГ_041</t>
  </si>
  <si>
    <t>ВСП «Миколаївський фаховий коледж транспортної інфраструктури Українського державного університету науки і технологій»</t>
  </si>
  <si>
    <t>ДБІ_МБГ_042</t>
  </si>
  <si>
    <t>ВСП «Рівненський технічний фаховий коледж Національного університету водного господарства та природокористування»</t>
  </si>
  <si>
    <t>ДБІ_МБГ_043</t>
  </si>
  <si>
    <t>ВСП «Технологічний фаховий коледж Національного лісотехнічного університету України»</t>
  </si>
  <si>
    <t>ДБІ_МБГ_044</t>
  </si>
  <si>
    <t>ВСП «Хорольський агропромисловий фаховий коледж Полтавського державного аграрного університету»</t>
  </si>
  <si>
    <t>ДБІ_МБГ_045</t>
  </si>
  <si>
    <t>Вінницька обласна універсальна наукова бібліотека імені Валентина Отамановського</t>
  </si>
  <si>
    <t>ДБІ_МБГ_046</t>
  </si>
  <si>
    <t>Вінницький державний педагогічний університет імені Михайла Коцюбинського</t>
  </si>
  <si>
    <t>ДБІ_МБГ_047</t>
  </si>
  <si>
    <t>Володимирецький ліцей №2 Володимирецької селищної ради Вараського району Рівненської області</t>
  </si>
  <si>
    <t>ДБІ_МБГ_048</t>
  </si>
  <si>
    <t>Волянський опорний ліцей Мозолевської сільської ради</t>
  </si>
  <si>
    <t>ДБІ_МБГ_049</t>
  </si>
  <si>
    <t>Ворожбянський ліцей (опорний заклад)</t>
  </si>
  <si>
    <t>ДБІ_МБГ_050</t>
  </si>
  <si>
    <t>Воронковецька загальноосвітня школа І-ІІІ ступенів</t>
  </si>
  <si>
    <t>ДБІ_МБГ_051</t>
  </si>
  <si>
    <t>ВСП "Тульчинський фаховий коледж ветеринарної медицини Білоцерківського національного аграрного університету"</t>
  </si>
  <si>
    <t>ДБІ_МБГ_052</t>
  </si>
  <si>
    <t>ВСП "Фаховий коледж економікі і технологій ДУЕТ"</t>
  </si>
  <si>
    <t>ДБІ_МБГ_053</t>
  </si>
  <si>
    <t>ВСП "Фаховий коледж електронних приладів ІФНТУНГ"</t>
  </si>
  <si>
    <t>ДБІ_МБГ_054</t>
  </si>
  <si>
    <t>ВСП "Хмельницький торговельно-економічний фаховий коледж ДТЕУ"</t>
  </si>
  <si>
    <t>ДБІ_МБГ_055</t>
  </si>
  <si>
    <t>Вугледарська загальноосвітня школа І-ІІІ ступенів №2 Вугледарської міської ради Донецької області</t>
  </si>
  <si>
    <t>ДБІ_МБГ_056</t>
  </si>
  <si>
    <t>Гаврилівський ліцей Новоолександрівської сільської ради Бериславського району Херсонської області</t>
  </si>
  <si>
    <t>ДБІ_МБГ_057</t>
  </si>
  <si>
    <t>Гімназія 4 Дніпровського району м. Києва</t>
  </si>
  <si>
    <t>ДБІ_МБГ_058</t>
  </si>
  <si>
    <t>Гімназія 8</t>
  </si>
  <si>
    <t>ДБІ_МБГ_059</t>
  </si>
  <si>
    <t>ГІМНАЗІЯ №1 ПІДГОРОДНЕНСЬКОЇ МІСЬКОЇ РАДИ ДНІПРОПЕТРОВСЬКОЇ ОБЛАСТІ</t>
  </si>
  <si>
    <t>ДБІ_МБГ_060</t>
  </si>
  <si>
    <t>Гімназія №20</t>
  </si>
  <si>
    <t>ДБІ_МБГ_061</t>
  </si>
  <si>
    <t>Гімназія №5 міста Ківерці Волинської області</t>
  </si>
  <si>
    <t>ДБІ_МБГ_062</t>
  </si>
  <si>
    <t>Гімназія №8 імені Панаса Мирного Полтавської міської ради</t>
  </si>
  <si>
    <t>ДБІ_МБГ_063</t>
  </si>
  <si>
    <t>Гімназія №8 міста Сіверськодонецька Луганської області</t>
  </si>
  <si>
    <t>ДБІ_МБГ_064</t>
  </si>
  <si>
    <t>Гощанська центральна бібліотека КЗ "Центр культурних послуг" Гощанської селищної ради</t>
  </si>
  <si>
    <t>ДБІ_МБГ_065</t>
  </si>
  <si>
    <t>Грузевицький ліцей Чороноострівської селищної ради</t>
  </si>
  <si>
    <t>ДБІ_МБГ_066</t>
  </si>
  <si>
    <t>Гуківська центральна сільська публічно-шкільна бібліотека; Гуківський Центр культури, дозвілля і спорту</t>
  </si>
  <si>
    <t>ДБІ_МБГ_067</t>
  </si>
  <si>
    <t>Державний навчальний заклад "Коршівський професійний аграрний ліцей"</t>
  </si>
  <si>
    <t>ДБІ_МБГ_068</t>
  </si>
  <si>
    <t>Державний навчальний заклад "Криворізький центр професійної освіти металургії та машинобудування"</t>
  </si>
  <si>
    <t>ДБІ_МБГ_069</t>
  </si>
  <si>
    <t>Державний навчальний заклад "Підгаєцький професійний аграрний ліцей"</t>
  </si>
  <si>
    <t>ДБІ_МБГ_070</t>
  </si>
  <si>
    <t>Державний професійно-технічний навчальний звклад "Куликівський професійний аграрний ліцей"</t>
  </si>
  <si>
    <t>ДБІ_МБГ_071</t>
  </si>
  <si>
    <t>ДНЗ "Вище професійне училище #2 м.Херсона "</t>
  </si>
  <si>
    <t>ДБІ_МБГ_072</t>
  </si>
  <si>
    <t>ДНЗ "Краматорське вище професійне торгово-кулінарне училище"</t>
  </si>
  <si>
    <t>ДБІ_МБГ_073</t>
  </si>
  <si>
    <t>ДНЗ «Волочиський промислово-аграрний професійний ліцей»</t>
  </si>
  <si>
    <t>ДБІ_МБГ_074</t>
  </si>
  <si>
    <t>Дніпровська гімназія 69 Дніпровської міської ради</t>
  </si>
  <si>
    <t>ДБІ_МБГ_075</t>
  </si>
  <si>
    <t>Дніпровська гімназія N 102 ДМР</t>
  </si>
  <si>
    <t>ДБІ_МБГ_076</t>
  </si>
  <si>
    <t>Дніпровська гімназія № 132 Дніпровської міської ради</t>
  </si>
  <si>
    <t>ДБІ_МБГ_077</t>
  </si>
  <si>
    <t>Дніпровська гімназія № 44 Дніпровської міської ради</t>
  </si>
  <si>
    <t>ДБІ_МБГ_078</t>
  </si>
  <si>
    <t>Дніпровська гімназія №140 Дніпровської міської ради</t>
  </si>
  <si>
    <t>ДБІ_МБГ_079</t>
  </si>
  <si>
    <t>Дніпровська гімназія №65 ДМР</t>
  </si>
  <si>
    <t>ДБІ_МБГ_080</t>
  </si>
  <si>
    <t>Дніпровська гімназія №68 Дніпровської міської ради</t>
  </si>
  <si>
    <t>ДБІ_МБГ_081</t>
  </si>
  <si>
    <t>Дніпровський ліцей № 36 Дніпровської міської ради</t>
  </si>
  <si>
    <t>ДБІ_МБГ_082</t>
  </si>
  <si>
    <t>Дніпровський Ліцей №1 Дніпровської міської ради</t>
  </si>
  <si>
    <t>ДБІ_МБГ_083</t>
  </si>
  <si>
    <t>Дніпровський ліцей №120 ДМР</t>
  </si>
  <si>
    <t>ДБІ_МБГ_084</t>
  </si>
  <si>
    <t>Дніпровський фаховий коледж будівельно-монтажних технологій та архітектури.</t>
  </si>
  <si>
    <t>ДБІ_МБГ_085</t>
  </si>
  <si>
    <t>Добропільський ліцей Долматівської сільської ради Скадовського району Херсонської області</t>
  </si>
  <si>
    <t>ДБІ_МБГ_086</t>
  </si>
  <si>
    <t>ДПТНЗ " Жмеринське вище професійне училище"</t>
  </si>
  <si>
    <t>ДБІ_МБГ_087</t>
  </si>
  <si>
    <t>ДПТНЗ " Кам'янський центр підготовки і перепідготовки робітничих кадрів"</t>
  </si>
  <si>
    <t>ДБІ_МБГ_088</t>
  </si>
  <si>
    <t>ДПТНЗ "Камінь-Каширське ВПУ"</t>
  </si>
  <si>
    <t>ДБІ_МБГ_089</t>
  </si>
  <si>
    <t>ДПТНЗ «Криворізький професійний гірничо-електромеханічний ліцей»</t>
  </si>
  <si>
    <t>ДБІ_МБГ_090</t>
  </si>
  <si>
    <t>Дунковицька гімназія Кам’янської ТГ Берегівського району Закарпатської обл</t>
  </si>
  <si>
    <t>ДБІ_МБГ_091</t>
  </si>
  <si>
    <t>Енергодарська гімназія №1 Енергодарської міської ради Василівського району Запорізької області</t>
  </si>
  <si>
    <t>ДБІ_МБГ_092</t>
  </si>
  <si>
    <t>Заклад вищої освіти "Університет Короля Данила"</t>
  </si>
  <si>
    <t>ДБІ_МБГ_093</t>
  </si>
  <si>
    <t>Заклад загальної середньої освіти " Устянська гімназія" Корецької міської ради</t>
  </si>
  <si>
    <t>ДБІ_МБГ_094</t>
  </si>
  <si>
    <t>ЗАКЛАД ЗАГАЛЬНОЇ СЕРЕДНЬОЇ ОСВІТИ "ЛІЦЕЙ №7 м. КОВЕЛЯ"</t>
  </si>
  <si>
    <t>ДБІ_МБГ_095</t>
  </si>
  <si>
    <t>Заклад загальної середньої освіти Берестечківський ліцей Берестечківської міської ради Волинської області</t>
  </si>
  <si>
    <t>ДБІ_МБГ_096</t>
  </si>
  <si>
    <t>заклад загальної середньої освіти І-ІІІ ступенів №20 Торецької міської ВЦА Бахмутського району Донецької області</t>
  </si>
  <si>
    <t>ДБІ_МБГ_097</t>
  </si>
  <si>
    <t>Заклад культури "Вінницька міська бібліотечна система"</t>
  </si>
  <si>
    <t>ДБІ_МБГ_098</t>
  </si>
  <si>
    <t>Заклад професійної (професійно-технічної) освіти "Львівський професійний коледж ресторанного бізнесу"</t>
  </si>
  <si>
    <t>ДБІ_МБГ_099</t>
  </si>
  <si>
    <t>Заклад професійної (професійно-технічної) освіти "Подільський професійний коледж"</t>
  </si>
  <si>
    <t>ДБІ_МБГ_100</t>
  </si>
  <si>
    <t>Запорізька гімназія № 103 Запорізької міської ради</t>
  </si>
  <si>
    <t>ДБІ_МБГ_101</t>
  </si>
  <si>
    <t>Запорізька гімназія № 51 Запорізької міської ради</t>
  </si>
  <si>
    <t>ДБІ_МБГ_102</t>
  </si>
  <si>
    <t>Запорізька гімназія № 75 Запорізької міської ради</t>
  </si>
  <si>
    <t>ДБІ_МБГ_103</t>
  </si>
  <si>
    <t>Запорізька гімназія №51 Запорізької міської ради</t>
  </si>
  <si>
    <t>ДБІ_МБГ_104</t>
  </si>
  <si>
    <t>Зарічанська гімназія Ружинської селищної ради</t>
  </si>
  <si>
    <t>ДБІ_МБГ_105</t>
  </si>
  <si>
    <t>Звягельський ліцей з посиленою військово-фізичною підготовкою</t>
  </si>
  <si>
    <t>ДБІ_МБГ_106</t>
  </si>
  <si>
    <t>ЗДО №12 « Ромашка» м. Ніжин</t>
  </si>
  <si>
    <t>ДБІ_МБГ_107</t>
  </si>
  <si>
    <t>Зеленопідський опорний заклад загальної середньої освіти Зеленопідської сільської ради територіальної громади Херсонської області</t>
  </si>
  <si>
    <t>ДБІ_МБГ_108</t>
  </si>
  <si>
    <t>ЗЗСО "Володимирська гімназія № 2 Володимирської міської ради"</t>
  </si>
  <si>
    <t>ДБІ_МБГ_109</t>
  </si>
  <si>
    <t>ЗЗСО "Письмечівська гімназія" Солонянської селищної ради Дніпропетровської області</t>
  </si>
  <si>
    <t>ДБІ_МБГ_110</t>
  </si>
  <si>
    <t>ЗЗСО "Прилиманський ліцей"</t>
  </si>
  <si>
    <t>ДБІ_МБГ_111</t>
  </si>
  <si>
    <t>Злазненський ліцей</t>
  </si>
  <si>
    <t>ДБІ_МБГ_112</t>
  </si>
  <si>
    <t>Золотинська гімназія Висоцької сільської ради</t>
  </si>
  <si>
    <t>ДБІ_МБГ_113</t>
  </si>
  <si>
    <t>Золочівський ЗЗСО І-ІІІ ступенів №2 ім. М. Шашкевича</t>
  </si>
  <si>
    <t>ДБІ_МБГ_114</t>
  </si>
  <si>
    <t>Зорянська публічно-шкільна бібліотека Чумаківської сільської ради Дніпровського району Дніпропетровської області</t>
  </si>
  <si>
    <t>ДБІ_МБГ_115</t>
  </si>
  <si>
    <t>ЗСО І-ІІІ ступенів № 3 «Спеціалізована школа з поглибленим вивченням англійської мови» військово-цивілької адміністрації міста Торецьк Бахмутського району Донецької області</t>
  </si>
  <si>
    <t>ДБІ_МБГ_116</t>
  </si>
  <si>
    <t>Івачківська гімназія Здовбицької сільської ради Рівненської області</t>
  </si>
  <si>
    <t>ДБІ_МБГ_117</t>
  </si>
  <si>
    <t>Ірдинський ліцей - заклад загальної середньої освіти з дошкільним підрозділом Білозірської сільської ради Черкаського району Черкаської області</t>
  </si>
  <si>
    <t>ДБІ_МБГ_118</t>
  </si>
  <si>
    <t>Калуський ліцей 2</t>
  </si>
  <si>
    <t>ДБІ_МБГ_119</t>
  </si>
  <si>
    <t>Кальнянська гімназія Зборівської міської ради Тернопільського району Тернопільської області</t>
  </si>
  <si>
    <t>ДБІ_МБГ_120</t>
  </si>
  <si>
    <t>Камʼянське Вище Професійне Училище</t>
  </si>
  <si>
    <t>ДБІ_МБГ_121</t>
  </si>
  <si>
    <t>Кам'янський ліцей Червоногригорівської селищної ради</t>
  </si>
  <si>
    <t>ДБІ_МБГ_122</t>
  </si>
  <si>
    <t>Канівська загальноосвітня школа І-ІІІ ступенів №3 Канівської міської ради Черкаської області</t>
  </si>
  <si>
    <t>ДБІ_МБГ_123</t>
  </si>
  <si>
    <t>Караванська філія Старовірівського ліцею</t>
  </si>
  <si>
    <t>ДБІ_МБГ_124</t>
  </si>
  <si>
    <t>Квасилівський ліцей Рівненської міської ради</t>
  </si>
  <si>
    <t>ДБІ_МБГ_125</t>
  </si>
  <si>
    <t>КЗ "Баштанська публічна бібліотека"</t>
  </si>
  <si>
    <t>ДБІ_МБГ_126</t>
  </si>
  <si>
    <t>КЗ "Великописарівська публічна бібліотека" Великописарівської селищної ради</t>
  </si>
  <si>
    <t>ДБІ_МБГ_127</t>
  </si>
  <si>
    <t>КЗ "Нікопольський фаховий медичний коледж"ДОР"</t>
  </si>
  <si>
    <t>ДБІ_МБГ_128</t>
  </si>
  <si>
    <t>КЗ "Олешківський опорний заклад освіти № 4" Олешківської міської ради</t>
  </si>
  <si>
    <t>ДБІ_МБГ_129</t>
  </si>
  <si>
    <t>КЗ "Публічна бібліотека Чорнобаївської селищної ради"</t>
  </si>
  <si>
    <t>ДБІ_МБГ_130</t>
  </si>
  <si>
    <t>КЗ «Смілянський навчально-виховний комплекс «Дошкільний навчальний заклад - загальноосвітня школа І-ІІ ступенів №13 Смілянської міської ради Черкаської області»</t>
  </si>
  <si>
    <t>ДБІ_МБГ_131</t>
  </si>
  <si>
    <t>КЗ Кривоозерська Центральна бібліотека Кривоозерської селищної ради</t>
  </si>
  <si>
    <t>ДБІ_МБГ_132</t>
  </si>
  <si>
    <t>КЗ"Роздільнянська публічна бібліотека Роздільнянської міської ради"</t>
  </si>
  <si>
    <t>ДБІ_МБГ_133</t>
  </si>
  <si>
    <t>КЗВО "Луцький педагогічний інститут" Волинської обласної ради</t>
  </si>
  <si>
    <t>ДБІ_МБГ_134</t>
  </si>
  <si>
    <t>КЗЗСО «Луцький ліцей №18 Луцької міської ради»</t>
  </si>
  <si>
    <t>ДБІ_МБГ_135</t>
  </si>
  <si>
    <t>Киїнський ліцей імені Костянтина Светенка</t>
  </si>
  <si>
    <t>ДБІ_МБГ_136</t>
  </si>
  <si>
    <t>Кисличуватський сільський будинок культури</t>
  </si>
  <si>
    <t>ДБІ_МБГ_137</t>
  </si>
  <si>
    <t>Колківський ліцей Дубровицької міської ради</t>
  </si>
  <si>
    <t>ДБІ_МБГ_138</t>
  </si>
  <si>
    <t>Коломийський ліцей №5 імені Т. Г. Шевченка</t>
  </si>
  <si>
    <t>ДБІ_МБГ_139</t>
  </si>
  <si>
    <t>Комунальна установа Тростянецької міської ради "Молодіжний центр "КОRОБКА""</t>
  </si>
  <si>
    <t>ДБІ_МБГ_140</t>
  </si>
  <si>
    <t>Комунальний заклад " Гімназія 6 Козятинської міської ради Вінницької області"</t>
  </si>
  <si>
    <t>ДБІ_МБГ_141</t>
  </si>
  <si>
    <t>комунальний заклад "Безруківська гімназія" Дергачівської міської ради</t>
  </si>
  <si>
    <t>ДБІ_МБГ_142</t>
  </si>
  <si>
    <t>Комунальний заклад "Білгород-Дністровська спеціальна школа Одеської обласної ради"</t>
  </si>
  <si>
    <t>ДБІ_МБГ_143</t>
  </si>
  <si>
    <t>Комунальний заклад "Боківський ліцей Гурівської сільської ради"</t>
  </si>
  <si>
    <t>ДБІ_МБГ_144</t>
  </si>
  <si>
    <t>Комунальний заклад "Василівська загальноосвітня школа І-ІІІ ступенів № 1" Василівської міської ради Запорізької області</t>
  </si>
  <si>
    <t>ДБІ_МБГ_145</t>
  </si>
  <si>
    <t>Комунальний заклад "Василівський ліцей"Сузір'я " Василівської міської ради Запорізької області</t>
  </si>
  <si>
    <t>ДБІ_МБГ_146</t>
  </si>
  <si>
    <t>Комунальний заклад "Гімназія "Нове місто" Світловодської міської ради"</t>
  </si>
  <si>
    <t>ДБІ_МБГ_147</t>
  </si>
  <si>
    <t>Комунальний заклад "Заклад дошкільної освіти (ясла-садок) № 265 Харківської міської ради"</t>
  </si>
  <si>
    <t>ДБІ_МБГ_148</t>
  </si>
  <si>
    <t>Комунальний заклад "Ліцей 3" Кам'янської міської ради</t>
  </si>
  <si>
    <t>ДБІ_МБГ_149</t>
  </si>
  <si>
    <t>Комунальний заклад "Ліцей з посиленою військово-фізичною підготовкою "Патріот"" Харківської обласної ради</t>
  </si>
  <si>
    <t>ДБІ_МБГ_150</t>
  </si>
  <si>
    <t>Комунальний заклад "Ліцей імені Тараса Шевченка Кропивницької міської ради"</t>
  </si>
  <si>
    <t>ДБІ_МБГ_151</t>
  </si>
  <si>
    <t>Комунальний заклад "Магдалинівський центр культури та дозвілля" Магдалинівської селищної ради</t>
  </si>
  <si>
    <t>ДБІ_МБГ_152</t>
  </si>
  <si>
    <t>Комунальний Заклад "Сосонський ліцей Вінницького району Вінницької області"</t>
  </si>
  <si>
    <t>ДБІ_МБГ_153</t>
  </si>
  <si>
    <t>Комунальний заклад "Телепинський ліцей Камʼянської міської ради Черкаської області</t>
  </si>
  <si>
    <t>ДБІ_МБГ_154</t>
  </si>
  <si>
    <t>комунальний заклад "Харківська гімназія № 42 Харківської міської ради"</t>
  </si>
  <si>
    <t>ДБІ_МБГ_155</t>
  </si>
  <si>
    <t>Комунальний заклад "Харківський ліцей №149 Харківської міської ради"</t>
  </si>
  <si>
    <t>ДБІ_МБГ_156</t>
  </si>
  <si>
    <t>Комунальний заклад "Харківський ліцей №82 Харківської міської ради"</t>
  </si>
  <si>
    <t>ДБІ_МБГ_157</t>
  </si>
  <si>
    <t>Комунальний заклад "Центр дитячої та юнацької творчості" Сарненського міської ради Сарненського району Рівненської області</t>
  </si>
  <si>
    <t>ДБІ_МБГ_158</t>
  </si>
  <si>
    <t>Комунальний заклад "Чемужівський ліцей"</t>
  </si>
  <si>
    <t>ДБІ_МБГ_159</t>
  </si>
  <si>
    <t>Комунальний заклад «Будинок культури «Залізничник» Сарненської міської ради</t>
  </si>
  <si>
    <t>ДБІ_МБГ_160</t>
  </si>
  <si>
    <t>Комунальний заклад «Харківський академічний ліцей "ІНТЕЛ" 13»</t>
  </si>
  <si>
    <t>ДБІ_МБГ_161</t>
  </si>
  <si>
    <t>КОМУНАЛЬНИЙ ЗАКЛАД «ХАРКІВСЬКИЙ ЛІЦЕЙ № 178 ХАРКІВСЬКОЇ МІСЬКОЇ РАДИ»</t>
  </si>
  <si>
    <t>ДБІ_МБГ_162</t>
  </si>
  <si>
    <t>Комунальний заклад «Харківський ліцей №20 Харківської міської ради»</t>
  </si>
  <si>
    <t>ДБІ_МБГ_163</t>
  </si>
  <si>
    <t>Комунальний заклад Березівської сільської ради «Слоутський навчально-виховний комплекс: загальноосвітня школа І-ІІІ ступенів, дошкільний навчальний заклад „Волошка“»</t>
  </si>
  <si>
    <t>ДБІ_МБГ_164</t>
  </si>
  <si>
    <t>Комунальний заклад Білопільської міської ради " Білопільський центр культури і дозвілля "Україна"</t>
  </si>
  <si>
    <t>ДБІ_МБГ_165</t>
  </si>
  <si>
    <t>Комунальний заклад вищої освіти "Вінницький гуманітарно-педагогічний коледж"</t>
  </si>
  <si>
    <t>ДБІ_МБГ_166</t>
  </si>
  <si>
    <t>Комунальний заклад Вінницький індустріальний професійний коледж Вінницької обласної Ради</t>
  </si>
  <si>
    <t>ДБІ_МБГ_167</t>
  </si>
  <si>
    <t>Комунальний заклад загальної середньої освіти "Ліцей № 9 Хмельницької міської ради"</t>
  </si>
  <si>
    <t>ДБІ_МБГ_168</t>
  </si>
  <si>
    <t>Комунальний заклад загальної середньої освіти “Луцький ліцей №14 імені Василя Сухомлинського Луцької міської ради”</t>
  </si>
  <si>
    <t>ДБІ_МБГ_169</t>
  </si>
  <si>
    <t>Комунальний заклад культури Центральна публічна бібліотека Перещепинської міської ради</t>
  </si>
  <si>
    <t>ДБІ_МБГ_170</t>
  </si>
  <si>
    <t>Комунальний заклад освіти "Покровський центр підготовки і перепідготовки робітничих кадрів" Дніпропетровської обласної ради"</t>
  </si>
  <si>
    <t>ДБІ_МБГ_171</t>
  </si>
  <si>
    <t>Комунальний заклад освіти Самарівське професійно - технічне училище Дніпропетровської обласної ради "</t>
  </si>
  <si>
    <t>ДБІ_МБГ_172</t>
  </si>
  <si>
    <t>Комунальний заклад Харківський ліцей №131 Харківської міської ради</t>
  </si>
  <si>
    <t>ДБІ_МБГ_173</t>
  </si>
  <si>
    <t>Комунальний заклад,,Чернігівське вище професійне училище''</t>
  </si>
  <si>
    <t>ДБІ_МБГ_174</t>
  </si>
  <si>
    <t>Конотопський ліцей №7 імені Григорія Гуляницького Конотопської міської ради Сумської області</t>
  </si>
  <si>
    <t>ДБІ_МБГ_175</t>
  </si>
  <si>
    <t>Корчицький ліцей Михайлюцької сільської ради Шепетівського району Хмельницької області</t>
  </si>
  <si>
    <t>ДБІ_МБГ_176</t>
  </si>
  <si>
    <t>Кострижівський опорний заклад загальної середньої освіти І-ІІІ ступенів</t>
  </si>
  <si>
    <t>ДБІ_МБГ_177</t>
  </si>
  <si>
    <t>Костянтинівська публічна бібліотека</t>
  </si>
  <si>
    <t>ДБІ_МБГ_178</t>
  </si>
  <si>
    <t>Красилівська міська Рада. Сільський клуб с. Баглайки.</t>
  </si>
  <si>
    <t>ДБІ_МБГ_179</t>
  </si>
  <si>
    <t>Кременчуцька гімназія №24</t>
  </si>
  <si>
    <t>ДБІ_МБГ_180</t>
  </si>
  <si>
    <t>Криворізький ліцей № 35 "Імпульс" КМР</t>
  </si>
  <si>
    <t>ДБІ_МБГ_181</t>
  </si>
  <si>
    <t>Криворізький ліцей № 81</t>
  </si>
  <si>
    <t>ДБІ_МБГ_182</t>
  </si>
  <si>
    <t>Крмунальний заклад "Мартинівський ліцей" Степанецької сільської ради Черкаської області</t>
  </si>
  <si>
    <t>ДБІ_МБГ_183</t>
  </si>
  <si>
    <t>КУ "Публічна бібліотека Великомостівської міської ради"</t>
  </si>
  <si>
    <t>ДБІ_МБГ_184</t>
  </si>
  <si>
    <t>Лебединська гімназія з початковою школою №4 Лебединської міської ради Сумської області</t>
  </si>
  <si>
    <t>ДБІ_МБГ_185</t>
  </si>
  <si>
    <t>Летичівська публічна бібліотека Летичівської селищної ради</t>
  </si>
  <si>
    <t>ДБІ_МБГ_186</t>
  </si>
  <si>
    <t>Лисогірський ліцей</t>
  </si>
  <si>
    <t>ДБІ_МБГ_187</t>
  </si>
  <si>
    <t>Ліцей "Інтелект"</t>
  </si>
  <si>
    <t>ДБІ_МБГ_188</t>
  </si>
  <si>
    <t>Ліцей 2 Горностаївської селищної ради Херсонської області</t>
  </si>
  <si>
    <t>ДБІ_МБГ_189</t>
  </si>
  <si>
    <t>Ліцей 303 Дарницького району м. Києва</t>
  </si>
  <si>
    <t>ДБІ_МБГ_190</t>
  </si>
  <si>
    <t>Ліцей № 80 Печерського району м. Києва</t>
  </si>
  <si>
    <t>ДБІ_МБГ_191</t>
  </si>
  <si>
    <t>Ліцей №197 ім. Д. Луценка</t>
  </si>
  <si>
    <t>ДБІ_МБГ_192</t>
  </si>
  <si>
    <t>Ліцей №2 імені А.П. Бахути Новокаховської міської ради Херсонської області</t>
  </si>
  <si>
    <t>ДБІ_МБГ_193</t>
  </si>
  <si>
    <t>Ліцей №3 міста Житомира</t>
  </si>
  <si>
    <t>ДБІ_МБГ_194</t>
  </si>
  <si>
    <t>Ліцей №35 міста Житомира</t>
  </si>
  <si>
    <t>ДБІ_МБГ_195</t>
  </si>
  <si>
    <t>Ліцей с. Гадинківці Копичинецької міської ради Чортківського району Тернопільської області</t>
  </si>
  <si>
    <t>ДБІ_МБГ_196</t>
  </si>
  <si>
    <t>Ліцей с.Голендри Калинівської міської ради Вінницької області</t>
  </si>
  <si>
    <t>ДБІ_МБГ_197</t>
  </si>
  <si>
    <t>Лозівський центр професійної освіти Харківської області</t>
  </si>
  <si>
    <t>ДБІ_МБГ_198</t>
  </si>
  <si>
    <t>Луко-Барська гімназія з дошкільним підрозділом Барської міської ради</t>
  </si>
  <si>
    <t>ДБІ_МБГ_199</t>
  </si>
  <si>
    <t>Львівський ліцей Тягинської сільської ради Бериславського району Херсонської області</t>
  </si>
  <si>
    <t>ДБІ_МБГ_200</t>
  </si>
  <si>
    <t>Люблинецький ліцей Волинської обласної ради</t>
  </si>
  <si>
    <t>ДБІ_МБГ_201</t>
  </si>
  <si>
    <t>МЕДІАТЕКА Славутського ліцею Славутської міської ради</t>
  </si>
  <si>
    <t>ДБІ_МБГ_202</t>
  </si>
  <si>
    <t>МИРІВСЬКА СІЛЬСЬКА РАДА НІКОПОЛЬСЬКОГО РАЙОНУ ДНІПРОПЕТРОВСЬКОЇ ОБЛАСТІ</t>
  </si>
  <si>
    <t>ДБІ_МБГ_203</t>
  </si>
  <si>
    <t>Миролюбівська гімназія Нововоронцовської селищної ради</t>
  </si>
  <si>
    <t>ДБІ_МБГ_204</t>
  </si>
  <si>
    <t>Мистецький ліцей «Київська дитяча Академія мистецтв імені Михайла Чембержі»</t>
  </si>
  <si>
    <t>ДБІ_МБГ_205</t>
  </si>
  <si>
    <t>Міцівецька гімназія</t>
  </si>
  <si>
    <t>ДБІ_МБГ_206</t>
  </si>
  <si>
    <t>Наркевицький селищний будинок культури Наркевицької селищної ради</t>
  </si>
  <si>
    <t>ДБІ_МБГ_207</t>
  </si>
  <si>
    <t>Національний технічний університет "Дніпровська політехніка"</t>
  </si>
  <si>
    <t>ДБІ_МБГ_208</t>
  </si>
  <si>
    <t>Нижньобистрівська гімназія Горінчівської ТГ</t>
  </si>
  <si>
    <t>ДБІ_МБГ_209</t>
  </si>
  <si>
    <t>Ніжинська гімназія № 3 Ніжинської міської ради Чернігівської області</t>
  </si>
  <si>
    <t>ДБІ_МБГ_210</t>
  </si>
  <si>
    <t>Ніжинський професійний аграрний ліцей Чернігівської області</t>
  </si>
  <si>
    <t>ДБІ_МБГ_211</t>
  </si>
  <si>
    <t>Нікопольська гімназія №20 Нікопольської міської ради</t>
  </si>
  <si>
    <t>ДБІ_МБГ_212</t>
  </si>
  <si>
    <t>Нововоронцовський ліцей Нововоронцовської селищної ради</t>
  </si>
  <si>
    <t>ДБІ_МБГ_213</t>
  </si>
  <si>
    <t>Новов'язівський ліцей Юріївської селищної ради</t>
  </si>
  <si>
    <t>ДБІ_МБГ_214</t>
  </si>
  <si>
    <t>Новопавлівська сільська бібліотека-філія комунального закладу Центральної Соколівської сільської бібліотеки Соколівської сільської ради</t>
  </si>
  <si>
    <t>ДБІ_МБГ_215</t>
  </si>
  <si>
    <t>Новосанжарський ліцей Новосанжарської селищної ради Полтавської області</t>
  </si>
  <si>
    <t>ДБІ_МБГ_216</t>
  </si>
  <si>
    <t>Новосільський ліцей</t>
  </si>
  <si>
    <t>ДБІ_МБГ_217</t>
  </si>
  <si>
    <t>ОДЕСЬКА ГІМНАЗІЯ №21 ОДЕСЬКОЇ МІСЬКОЇ РАДИ</t>
  </si>
  <si>
    <t>ДБІ_МБГ_218</t>
  </si>
  <si>
    <t>Одеська державна академія будівництва та архітектури</t>
  </si>
  <si>
    <t>ДБІ_МБГ_219</t>
  </si>
  <si>
    <t>ОДЕСЬКИЙ ЛІЦЕЙ √100 ОДЕСЬКОЇ МІСЬКОЇ РАДИ</t>
  </si>
  <si>
    <t>ДБІ_МБГ_220</t>
  </si>
  <si>
    <t>Одеський ліцей №63</t>
  </si>
  <si>
    <t>ДБІ_МБГ_221</t>
  </si>
  <si>
    <t>ОЗ-"Вікнянський ЗЗСО І-ІІІ ступенів"Вікнянської сільської ради</t>
  </si>
  <si>
    <t>ДБІ_МБГ_222</t>
  </si>
  <si>
    <t>Озадівський ліцей</t>
  </si>
  <si>
    <t>ДБІ_МБГ_223</t>
  </si>
  <si>
    <t>Опорний заклад "Новооріхівський ліцей імені О.Г.Лелеченка"</t>
  </si>
  <si>
    <t>ДБІ_МБГ_224</t>
  </si>
  <si>
    <t>Опорний заклад "Ромоданівський ліцей імені братів Городніченків"Ромоданівської селищної ради</t>
  </si>
  <si>
    <t>ДБІ_МБГ_225</t>
  </si>
  <si>
    <t>Опорний заклад "Торецька загальноосвітня школа І-ІІІ ступенів №6" Торецької міської військово-цивільної адміністрації Бахмутського району Донецької області</t>
  </si>
  <si>
    <t>ДБІ_МБГ_226</t>
  </si>
  <si>
    <t>Опорний заклад загальної середньої освіти Багачевська гімназія √2 Багачевської міської ради Черкаської області</t>
  </si>
  <si>
    <t>ДБІ_МБГ_227</t>
  </si>
  <si>
    <t>Опорний заклад Кам'янський ліцей Березнівської міської ради Рівненської області</t>
  </si>
  <si>
    <t>ДБІ_МБГ_228</t>
  </si>
  <si>
    <t>Опорний заклад Нижньосірогозький ліцей Нижньосірогозької селищної ради Херсонської області</t>
  </si>
  <si>
    <t>ДБІ_МБГ_229</t>
  </si>
  <si>
    <t>Опорний заклад освіти «Гірниківський ліцей Ратнівської селищної ради»</t>
  </si>
  <si>
    <t>ДБІ_МБГ_230</t>
  </si>
  <si>
    <t>Опорний заклад освіти «Софіївсько-Борщагівський ліцей» Борщагівської сільської ради Бучанського району Київської області</t>
  </si>
  <si>
    <t>ДБІ_МБГ_231</t>
  </si>
  <si>
    <t>Опорний навчальний заклад ''Шевченківський ліцей'' Шевченківської сільської ради</t>
  </si>
  <si>
    <t>ДБІ_МБГ_232</t>
  </si>
  <si>
    <t>Орадівська гімназія Христинівської міської ради Черкаської області</t>
  </si>
  <si>
    <t>ДБІ_МБГ_233</t>
  </si>
  <si>
    <t>Освітній центр «Вулик» Широківський ліцей №1</t>
  </si>
  <si>
    <t>ДБІ_МБГ_234</t>
  </si>
  <si>
    <t>Охрімовецький ліцей</t>
  </si>
  <si>
    <t>ДБІ_МБГ_235</t>
  </si>
  <si>
    <t>Парламент дітей та молоді Гурівської громади</t>
  </si>
  <si>
    <t>ДБІ_МБГ_236</t>
  </si>
  <si>
    <t>Первомайська міська станція юних натуралістів</t>
  </si>
  <si>
    <t>ДБІ_МБГ_237</t>
  </si>
  <si>
    <t>Первомайський ліцей "Ерудит" Первомайської міської ради</t>
  </si>
  <si>
    <t>ДБІ_МБГ_238</t>
  </si>
  <si>
    <t>Перещепинський професійний ліцей</t>
  </si>
  <si>
    <t>ДБІ_МБГ_239</t>
  </si>
  <si>
    <t>Петрівська гімназія</t>
  </si>
  <si>
    <t>ДБІ_МБГ_240</t>
  </si>
  <si>
    <t>Петрівський ліцей Петрівської селищної ради</t>
  </si>
  <si>
    <t>ДБІ_МБГ_241</t>
  </si>
  <si>
    <t>Підлісецька гімназія Кременецької ради Тернопільської області</t>
  </si>
  <si>
    <t>ДБІ_МБГ_242</t>
  </si>
  <si>
    <t>Професійний коледж технічних інновацій міста Житомира</t>
  </si>
  <si>
    <t>ДБІ_МБГ_243</t>
  </si>
  <si>
    <t>Професійно-технічне училище № 54 смт Котельва Полтавської області</t>
  </si>
  <si>
    <t>ДБІ_МБГ_244</t>
  </si>
  <si>
    <t>Професійно-технічне училище №32 м. Бобринець</t>
  </si>
  <si>
    <t>ДБІ_МБГ_245</t>
  </si>
  <si>
    <t>Професійно-технічне училище №44 м.Миргорода</t>
  </si>
  <si>
    <t>ДБІ_МБГ_246</t>
  </si>
  <si>
    <t>ПТУ №32 м.Бобринець</t>
  </si>
  <si>
    <t>ДБІ_МБГ_247</t>
  </si>
  <si>
    <t>Публічна бібліотека імені Лесі Українки м. Києва</t>
  </si>
  <si>
    <t>ДБІ_МБГ_248</t>
  </si>
  <si>
    <t>Публічна бібліотека міста Луцька</t>
  </si>
  <si>
    <t>ДБІ_МБГ_249</t>
  </si>
  <si>
    <t>Публічна бібліотека Снігурівської міської ради</t>
  </si>
  <si>
    <t>ДБІ_МБГ_250</t>
  </si>
  <si>
    <t>Публічно - шкільна бібліотека - філіал с. Бочаниця, КЗ "Центр культурних послуг"Гощанської селищної ради</t>
  </si>
  <si>
    <t>ДБІ_МБГ_251</t>
  </si>
  <si>
    <t>Публічно - шкільна бібліотека - філіал с. Майків КЗ "Центр культурних послуг" Гощанської селищної ради</t>
  </si>
  <si>
    <t>ДБІ_МБГ_252</t>
  </si>
  <si>
    <t>Публічно - шкільна бібліотека - філіал с. Симонів, КЗ "Центр культурних послуг", Гощанської селищної ради</t>
  </si>
  <si>
    <t>ДБІ_МБГ_253</t>
  </si>
  <si>
    <t>Публічно-шкільна бібліотека філіал села Малинівка</t>
  </si>
  <si>
    <t>ДБІ_МБГ_254</t>
  </si>
  <si>
    <t>Публічно-шкільна бібліотека-філіал села Тучин</t>
  </si>
  <si>
    <t>ДБІ_МБГ_255</t>
  </si>
  <si>
    <t>Пустомитівський ліцей №1 Пустомитівської міської ради</t>
  </si>
  <si>
    <t>ДБІ_МБГ_256</t>
  </si>
  <si>
    <t>Радивилівський ліцей №1</t>
  </si>
  <si>
    <t>ДБІ_МБГ_257</t>
  </si>
  <si>
    <t>Ратнівський ліцей №2 ім. М. Заліпи Ратнівської селищної ради</t>
  </si>
  <si>
    <t>ДБІ_МБГ_258</t>
  </si>
  <si>
    <t>Регіональний центр професійно-технічної освіти №1 м.Кременчука</t>
  </si>
  <si>
    <t>ДБІ_МБГ_259</t>
  </si>
  <si>
    <t>Ржищівський індустріально-педагогічний фаховий коледж</t>
  </si>
  <si>
    <t>ДБІ_МБГ_260</t>
  </si>
  <si>
    <t>Рівненський фаховий коледж інформаційних технологій</t>
  </si>
  <si>
    <t>ДБІ_МБГ_261</t>
  </si>
  <si>
    <t>Рокитнівський ліцей №1 Рокитнівської селищної ради</t>
  </si>
  <si>
    <t>ДБІ_МБГ_262</t>
  </si>
  <si>
    <t>Ромашківський ліцей</t>
  </si>
  <si>
    <t>ДБІ_МБГ_263</t>
  </si>
  <si>
    <t>Роменська загальноосвітня школа І-ІІІ ступенів № 11 Роменської міської ради Сумської області</t>
  </si>
  <si>
    <t>ДБІ_МБГ_264</t>
  </si>
  <si>
    <t>Руськополянський ЗЗСО І-ІІІ ступенів #1 Руськополянської сільської ради</t>
  </si>
  <si>
    <t>ДБІ_МБГ_265</t>
  </si>
  <si>
    <t>Сваринівська гімназія Сарненської міської ради</t>
  </si>
  <si>
    <t>ДБІ_МБГ_266</t>
  </si>
  <si>
    <t>Славутицький ЗЗСО І-ІІІ ст. №3 Славутицької міської ради Вишгородського району Київсько області</t>
  </si>
  <si>
    <t>ДБІ_МБГ_267</t>
  </si>
  <si>
    <t>Славутська гімназія 4 Славутської міської ради</t>
  </si>
  <si>
    <t>ДБІ_МБГ_268</t>
  </si>
  <si>
    <t>Слов'янський педагогічний ліцей Слов'янської міської ради Донецької області</t>
  </si>
  <si>
    <t>ДБІ_МБГ_269</t>
  </si>
  <si>
    <t>Сокирянське вище професійне училище</t>
  </si>
  <si>
    <t>ДБІ_МБГ_270</t>
  </si>
  <si>
    <t>Солоненський ліцей "Лідер" Павлівської сільської ради Запорізького району Запорізької області</t>
  </si>
  <si>
    <t>ДБІ_МБГ_271</t>
  </si>
  <si>
    <t>Соснівська селищна рада</t>
  </si>
  <si>
    <t>ДБІ_МБГ_272</t>
  </si>
  <si>
    <t>Ставецька гімназія Головинської сільської ради Рівненського району Рівненської області</t>
  </si>
  <si>
    <t>ДБІ_МБГ_273</t>
  </si>
  <si>
    <t>Ставрівський опорний ліцей</t>
  </si>
  <si>
    <t>ДБІ_МБГ_274</t>
  </si>
  <si>
    <t>Старомаяківський ліцей Старомаяківської сільської ради Березівського району Одеської області</t>
  </si>
  <si>
    <t>ДБІ_МБГ_275</t>
  </si>
  <si>
    <t>Стеблівський заклад загальної середньої освіти Хустської міської ради Закарпатської області</t>
  </si>
  <si>
    <t>ДБІ_МБГ_276</t>
  </si>
  <si>
    <t>Степківська гімназія Кам'яномостівської сільської ради Первомайського району Миколаївської області</t>
  </si>
  <si>
    <t>ДБІ_МБГ_277</t>
  </si>
  <si>
    <t>Степногірська гімназія "Відродження" Степногірської селищної ради Василівського району Запорізької області</t>
  </si>
  <si>
    <t>ДБІ_МБГ_278</t>
  </si>
  <si>
    <t>Тавричанський опорний комунальний заклад загальної середньої освіти імені О. Гатила</t>
  </si>
  <si>
    <t>ДБІ_МБГ_279</t>
  </si>
  <si>
    <t>Таращанський технічний та економіко-правовий фаховий коледж</t>
  </si>
  <si>
    <t>ДБІ_МБГ_280</t>
  </si>
  <si>
    <t>Тересвянський ліцей ім.В.Бенчака</t>
  </si>
  <si>
    <t>ДБІ_МБГ_281</t>
  </si>
  <si>
    <t>Томашгородський ліцей №1</t>
  </si>
  <si>
    <t>ДБІ_МБГ_282</t>
  </si>
  <si>
    <t>Торецький професійний ліцей</t>
  </si>
  <si>
    <t>ДБІ_МБГ_283</t>
  </si>
  <si>
    <t>Требуховецька загальноосвітня школа I-III ступенів</t>
  </si>
  <si>
    <t>ДБІ_МБГ_284</t>
  </si>
  <si>
    <t>Тріскинський ліцей Сарненської міської ради Рівненської області</t>
  </si>
  <si>
    <t>ДБІ_МБГ_285</t>
  </si>
  <si>
    <t>Троянівський ліцей Новогуйвинської селищної ради Житомирського району Житомирської області</t>
  </si>
  <si>
    <t>ДБІ_МБГ_286</t>
  </si>
  <si>
    <t>Удачненська занальноосвітня школа І-ІІІ ступенів Удачненської селищної ради Покровського району</t>
  </si>
  <si>
    <t>ДБІ_МБГ_287</t>
  </si>
  <si>
    <t>Уланівський ліцей Уланівської сільської ради</t>
  </si>
  <si>
    <t>ДБІ_МБГ_288</t>
  </si>
  <si>
    <t>Утконосівський заклад загальної середньої освіти Саф'янівської сільської ради Ізмаїльського району Одеської області</t>
  </si>
  <si>
    <t>ДБІ_МБГ_289</t>
  </si>
  <si>
    <t>Філія Лозуватська гімназія Лозуватського ліцею імені Т.Г. Шевченка Лозуватської сільської ради</t>
  </si>
  <si>
    <t>ДБІ_МБГ_290</t>
  </si>
  <si>
    <t>Хаб цифрової освіти Комунального закладу «Старосинявська центральна бібліотека Старосинявської селищної ради»</t>
  </si>
  <si>
    <t>ДБІ_МБГ_291</t>
  </si>
  <si>
    <t>Харківська гімназія 35 Харківської міської ради</t>
  </si>
  <si>
    <t>ДБІ_МБГ_292</t>
  </si>
  <si>
    <t>Харківська спеціальна школа № 2 Харківської обласної ради</t>
  </si>
  <si>
    <t>ДБІ_МБГ_293</t>
  </si>
  <si>
    <t>Херсонська спеціалізована школа І-ІІІ ступенів №30</t>
  </si>
  <si>
    <t>ДБІ_МБГ_294</t>
  </si>
  <si>
    <t>Херсонський заклад дошкільної освіти №41 комбінованого типу Херсонської міської ради</t>
  </si>
  <si>
    <t>ДБІ_МБГ_295</t>
  </si>
  <si>
    <t>Херсонський заклад дошкільної освіти №9 комбінованого типу Херсонської міської ради</t>
  </si>
  <si>
    <t>ДБІ_МБГ_296</t>
  </si>
  <si>
    <t>Хмельницький професійний ліцей</t>
  </si>
  <si>
    <t>ДБІ_МБГ_297</t>
  </si>
  <si>
    <t>Хмельницький професійний ліцей електроніки</t>
  </si>
  <si>
    <t>ДБІ_МБГ_298</t>
  </si>
  <si>
    <t>Хотинський ліцей № 5 - ОЗЗСО Хотинської міської ради Дністровського району Чернівецької області</t>
  </si>
  <si>
    <t>ДБІ_МБГ_299</t>
  </si>
  <si>
    <t>Христівський ліцей Сахновецької сільської ради Хмельницької області</t>
  </si>
  <si>
    <t>ДБІ_МБГ_300</t>
  </si>
  <si>
    <t>Центральна бібліотека для дітей Олександрійської міської ЦБС</t>
  </si>
  <si>
    <t>ДБІ_МБГ_301</t>
  </si>
  <si>
    <t>Центральна бібліотека Олександрійської міської ЦБС</t>
  </si>
  <si>
    <t>ДБІ_МБГ_302</t>
  </si>
  <si>
    <t>Центральна міська бібліотека імені Володимира Панченка м. Кропивницький</t>
  </si>
  <si>
    <t>ДБІ_МБГ_303</t>
  </si>
  <si>
    <t>Цифровий освітній центр "Вулик" Криворізької гімназії №16 Криворізької міської ради</t>
  </si>
  <si>
    <t>ДБІ_МБГ_304</t>
  </si>
  <si>
    <t>ЦОЦ ВУЛИК Криворізького ліцею №24 криворізької міської ради</t>
  </si>
  <si>
    <t>ДБІ_МБГ_305</t>
  </si>
  <si>
    <t>Черкаська загальноосвітня школа І-ІІІ ступенів 29</t>
  </si>
  <si>
    <t>ДБІ_МБГ_306</t>
  </si>
  <si>
    <t>Черкаська загальноосвітня школа І-ІІІ ступенів №24 Черкаської міської ради Черкаської області</t>
  </si>
  <si>
    <t>ДБІ_МБГ_307</t>
  </si>
  <si>
    <t>Черкаська спеціалізована школа І-ІІІ ступенів №33 імені Василя Симоненка Черкаської міської ради Черкаської області</t>
  </si>
  <si>
    <t>ДБІ_МБГ_308</t>
  </si>
  <si>
    <t>Чернівецький національний університет імені Юрія Федьковича</t>
  </si>
  <si>
    <t>ДБІ_МБГ_309</t>
  </si>
  <si>
    <t>Чернігівська гімназія №11 Чернігівської міської ради</t>
  </si>
  <si>
    <t>ДБІ_МБГ_310</t>
  </si>
  <si>
    <t>Шевченківський ліцей №1 Шевченківської селищної ради Куп'янського району Харківської області</t>
  </si>
  <si>
    <t>ДБІ_МБГ_311</t>
  </si>
  <si>
    <t>Шепітська гімназія Косівської міської ради Косівського району Івано-Франківської області</t>
  </si>
  <si>
    <t>ДБІ_МБГ_312</t>
  </si>
  <si>
    <t>Широківська гімназія Широківської сільської ради</t>
  </si>
  <si>
    <t>ДБІ_МБГ_313</t>
  </si>
  <si>
    <t>Юріївська публічна бібліотека Юріївської селищної ради</t>
  </si>
  <si>
    <t>ДБІ_МБГ_314</t>
  </si>
  <si>
    <t>Юрковецький ліцей Райгородської сільської ради Вінницької області</t>
  </si>
  <si>
    <t>ДБІ_МБГ_315</t>
  </si>
  <si>
    <t>Ямпільський ліцей №2</t>
  </si>
  <si>
    <t>ДБІ_МБГ_316</t>
  </si>
  <si>
    <t>Яхновецький ліцей Волочиської міської ради Хмельницького району Хмельницької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</si>
</sst>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24EZ33YjY-sD8QYPgCJ3" TargetMode="External"/><Relationship Id="rId299" Type="http://schemas.openxmlformats.org/officeDocument/2006/relationships/hyperlink" Target="https://talan.bank.gov.ua/get-user-certificate/24EZ3ogk7wGRIbK2o2AV" TargetMode="External"/><Relationship Id="rId21" Type="http://schemas.openxmlformats.org/officeDocument/2006/relationships/hyperlink" Target="https://talan.bank.gov.ua/get-user-certificate/24EZ3kKuk2ErwlUZmTrw" TargetMode="External"/><Relationship Id="rId63" Type="http://schemas.openxmlformats.org/officeDocument/2006/relationships/hyperlink" Target="https://talan.bank.gov.ua/get-user-certificate/24EZ3ua99S5pfm81Jg_j" TargetMode="External"/><Relationship Id="rId159" Type="http://schemas.openxmlformats.org/officeDocument/2006/relationships/hyperlink" Target="https://talan.bank.gov.ua/get-user-certificate/24EZ3LAR-Wiuctw4swvk" TargetMode="External"/><Relationship Id="rId170" Type="http://schemas.openxmlformats.org/officeDocument/2006/relationships/hyperlink" Target="https://talan.bank.gov.ua/get-user-certificate/24EZ3Hm-PBRrA3jUY59r" TargetMode="External"/><Relationship Id="rId226" Type="http://schemas.openxmlformats.org/officeDocument/2006/relationships/hyperlink" Target="https://talan.bank.gov.ua/get-user-certificate/24EZ3I4RGCw3rDInruQk" TargetMode="External"/><Relationship Id="rId268" Type="http://schemas.openxmlformats.org/officeDocument/2006/relationships/hyperlink" Target="https://talan.bank.gov.ua/get-user-certificate/24EZ39ST4t8UfsvrdmYB" TargetMode="External"/><Relationship Id="rId32" Type="http://schemas.openxmlformats.org/officeDocument/2006/relationships/hyperlink" Target="https://talan.bank.gov.ua/get-user-certificate/24EZ3EIcBeqBR2qXFi8M" TargetMode="External"/><Relationship Id="rId74" Type="http://schemas.openxmlformats.org/officeDocument/2006/relationships/hyperlink" Target="https://talan.bank.gov.ua/get-user-certificate/24EZ3BXUClAX3hSSzo4U" TargetMode="External"/><Relationship Id="rId128" Type="http://schemas.openxmlformats.org/officeDocument/2006/relationships/hyperlink" Target="https://talan.bank.gov.ua/get-user-certificate/24EZ3AinHPXJKdugA8Pc" TargetMode="External"/><Relationship Id="rId5" Type="http://schemas.openxmlformats.org/officeDocument/2006/relationships/hyperlink" Target="https://talan.bank.gov.ua/get-user-certificate/24EZ3h-3hwKqvSbn7UbX" TargetMode="External"/><Relationship Id="rId181" Type="http://schemas.openxmlformats.org/officeDocument/2006/relationships/hyperlink" Target="https://talan.bank.gov.ua/get-user-certificate/24EZ35s0e24i1LMW1VS7" TargetMode="External"/><Relationship Id="rId237" Type="http://schemas.openxmlformats.org/officeDocument/2006/relationships/hyperlink" Target="https://talan.bank.gov.ua/get-user-certificate/24EZ3NyFQzO17A8lPLbP" TargetMode="External"/><Relationship Id="rId279" Type="http://schemas.openxmlformats.org/officeDocument/2006/relationships/hyperlink" Target="https://talan.bank.gov.ua/get-user-certificate/24EZ3fbmahY6VZ-D2O4S" TargetMode="External"/><Relationship Id="rId43" Type="http://schemas.openxmlformats.org/officeDocument/2006/relationships/hyperlink" Target="https://talan.bank.gov.ua/get-user-certificate/24EZ3DZfVt-mnlqD8Dgs" TargetMode="External"/><Relationship Id="rId139" Type="http://schemas.openxmlformats.org/officeDocument/2006/relationships/hyperlink" Target="https://talan.bank.gov.ua/get-user-certificate/24EZ3iQWAQTZIFyVNtho" TargetMode="External"/><Relationship Id="rId290" Type="http://schemas.openxmlformats.org/officeDocument/2006/relationships/hyperlink" Target="https://talan.bank.gov.ua/get-user-certificate/24EZ3DXY5ueJGXq5uhJs" TargetMode="External"/><Relationship Id="rId304" Type="http://schemas.openxmlformats.org/officeDocument/2006/relationships/hyperlink" Target="https://talan.bank.gov.ua/get-user-certificate/24EZ3usr9dsCGSgwqIyQ" TargetMode="External"/><Relationship Id="rId85" Type="http://schemas.openxmlformats.org/officeDocument/2006/relationships/hyperlink" Target="https://talan.bank.gov.ua/get-user-certificate/24EZ3uBrrSjBoGstyyoq" TargetMode="External"/><Relationship Id="rId150" Type="http://schemas.openxmlformats.org/officeDocument/2006/relationships/hyperlink" Target="https://talan.bank.gov.ua/get-user-certificate/24EZ3MocOiQSR1aZxmEr" TargetMode="External"/><Relationship Id="rId192" Type="http://schemas.openxmlformats.org/officeDocument/2006/relationships/hyperlink" Target="https://talan.bank.gov.ua/get-user-certificate/24EZ3pY7q56qoihanNgB" TargetMode="External"/><Relationship Id="rId206" Type="http://schemas.openxmlformats.org/officeDocument/2006/relationships/hyperlink" Target="https://talan.bank.gov.ua/get-user-certificate/24EZ3V_DkHyiptNNv-q2" TargetMode="External"/><Relationship Id="rId248" Type="http://schemas.openxmlformats.org/officeDocument/2006/relationships/hyperlink" Target="https://talan.bank.gov.ua/get-user-certificate/24EZ3vWCkJSive1lUXhy" TargetMode="External"/><Relationship Id="rId12" Type="http://schemas.openxmlformats.org/officeDocument/2006/relationships/hyperlink" Target="https://talan.bank.gov.ua/get-user-certificate/24EZ3xkCrw-AbRHWpBc_" TargetMode="External"/><Relationship Id="rId108" Type="http://schemas.openxmlformats.org/officeDocument/2006/relationships/hyperlink" Target="https://talan.bank.gov.ua/get-user-certificate/24EZ3XgAbgwfKSmx-5kE" TargetMode="External"/><Relationship Id="rId315" Type="http://schemas.openxmlformats.org/officeDocument/2006/relationships/hyperlink" Target="https://talan.bank.gov.ua/get-user-certificate/24EZ3UrLBiEpJztNFf4F" TargetMode="External"/><Relationship Id="rId54" Type="http://schemas.openxmlformats.org/officeDocument/2006/relationships/hyperlink" Target="https://talan.bank.gov.ua/get-user-certificate/24EZ3CYUnPANECRz2FWf" TargetMode="External"/><Relationship Id="rId96" Type="http://schemas.openxmlformats.org/officeDocument/2006/relationships/hyperlink" Target="https://talan.bank.gov.ua/get-user-certificate/24EZ3_H5-u-Wi3S75tqs" TargetMode="External"/><Relationship Id="rId161" Type="http://schemas.openxmlformats.org/officeDocument/2006/relationships/hyperlink" Target="https://talan.bank.gov.ua/get-user-certificate/24EZ31upjz0m7vpf95YM" TargetMode="External"/><Relationship Id="rId217" Type="http://schemas.openxmlformats.org/officeDocument/2006/relationships/hyperlink" Target="https://talan.bank.gov.ua/get-user-certificate/24EZ3b_o9G2RwMFt2q17" TargetMode="External"/><Relationship Id="rId259" Type="http://schemas.openxmlformats.org/officeDocument/2006/relationships/hyperlink" Target="https://talan.bank.gov.ua/get-user-certificate/24EZ3Swj2yuCiA3Ri7XR" TargetMode="External"/><Relationship Id="rId23" Type="http://schemas.openxmlformats.org/officeDocument/2006/relationships/hyperlink" Target="https://talan.bank.gov.ua/get-user-certificate/24EZ3fuOHI76tb6d9xBT" TargetMode="External"/><Relationship Id="rId119" Type="http://schemas.openxmlformats.org/officeDocument/2006/relationships/hyperlink" Target="https://talan.bank.gov.ua/get-user-certificate/24EZ3BqZ-hm3tOoHOx9I" TargetMode="External"/><Relationship Id="rId270" Type="http://schemas.openxmlformats.org/officeDocument/2006/relationships/hyperlink" Target="https://talan.bank.gov.ua/get-user-certificate/24EZ3irZuzu8I1PjNYGr" TargetMode="External"/><Relationship Id="rId65" Type="http://schemas.openxmlformats.org/officeDocument/2006/relationships/hyperlink" Target="https://talan.bank.gov.ua/get-user-certificate/24EZ3iilWsvFZt6IniBJ" TargetMode="External"/><Relationship Id="rId130" Type="http://schemas.openxmlformats.org/officeDocument/2006/relationships/hyperlink" Target="https://talan.bank.gov.ua/get-user-certificate/24EZ3N4kf8k62FuHyUvn" TargetMode="External"/><Relationship Id="rId172" Type="http://schemas.openxmlformats.org/officeDocument/2006/relationships/hyperlink" Target="https://talan.bank.gov.ua/get-user-certificate/24EZ3VuHQO1QmH_9Ic3l" TargetMode="External"/><Relationship Id="rId228" Type="http://schemas.openxmlformats.org/officeDocument/2006/relationships/hyperlink" Target="https://talan.bank.gov.ua/get-user-certificate/24EZ3Z7kGy0eMB9L4ZMO" TargetMode="External"/><Relationship Id="rId13" Type="http://schemas.openxmlformats.org/officeDocument/2006/relationships/hyperlink" Target="https://talan.bank.gov.ua/get-user-certificate/24EZ3R9BKDF8lSTRENE4" TargetMode="External"/><Relationship Id="rId109" Type="http://schemas.openxmlformats.org/officeDocument/2006/relationships/hyperlink" Target="https://talan.bank.gov.ua/get-user-certificate/24EZ3by8n1y9tvEhj-s7" TargetMode="External"/><Relationship Id="rId260" Type="http://schemas.openxmlformats.org/officeDocument/2006/relationships/hyperlink" Target="https://talan.bank.gov.ua/get-user-certificate/24EZ3fMR8FAnTt6Q4VWM" TargetMode="External"/><Relationship Id="rId281" Type="http://schemas.openxmlformats.org/officeDocument/2006/relationships/hyperlink" Target="https://talan.bank.gov.ua/get-user-certificate/24EZ3nLfpsk7eVwLivBx" TargetMode="External"/><Relationship Id="rId316" Type="http://schemas.openxmlformats.org/officeDocument/2006/relationships/hyperlink" Target="https://talan.bank.gov.ua/get-user-certificate/24EZ3Q_agTx1yjT3bjJm" TargetMode="External"/><Relationship Id="rId34" Type="http://schemas.openxmlformats.org/officeDocument/2006/relationships/hyperlink" Target="https://talan.bank.gov.ua/get-user-certificate/24EZ3Hvr5Jcnm2ZJQQyI" TargetMode="External"/><Relationship Id="rId55" Type="http://schemas.openxmlformats.org/officeDocument/2006/relationships/hyperlink" Target="https://talan.bank.gov.ua/get-user-certificate/24EZ32KtOyEiqlRYw--8" TargetMode="External"/><Relationship Id="rId76" Type="http://schemas.openxmlformats.org/officeDocument/2006/relationships/hyperlink" Target="https://talan.bank.gov.ua/get-user-certificate/24EZ36M5EJeCHrW06Hja" TargetMode="External"/><Relationship Id="rId97" Type="http://schemas.openxmlformats.org/officeDocument/2006/relationships/hyperlink" Target="https://talan.bank.gov.ua/get-user-certificate/24EZ333Vt8m8v5a0q6ah" TargetMode="External"/><Relationship Id="rId120" Type="http://schemas.openxmlformats.org/officeDocument/2006/relationships/hyperlink" Target="https://talan.bank.gov.ua/get-user-certificate/24EZ3bJQSOH0oMMnzUBJ" TargetMode="External"/><Relationship Id="rId141" Type="http://schemas.openxmlformats.org/officeDocument/2006/relationships/hyperlink" Target="https://talan.bank.gov.ua/get-user-certificate/24EZ3K_bIhcFcQDTsudg" TargetMode="External"/><Relationship Id="rId7" Type="http://schemas.openxmlformats.org/officeDocument/2006/relationships/hyperlink" Target="https://talan.bank.gov.ua/get-user-certificate/24EZ3fW8Lh6VX0tTXPgi" TargetMode="External"/><Relationship Id="rId162" Type="http://schemas.openxmlformats.org/officeDocument/2006/relationships/hyperlink" Target="https://talan.bank.gov.ua/get-user-certificate/24EZ3lMnUU3Hxpcvk_mF" TargetMode="External"/><Relationship Id="rId183" Type="http://schemas.openxmlformats.org/officeDocument/2006/relationships/hyperlink" Target="https://talan.bank.gov.ua/get-user-certificate/24EZ3waECjPbbuNJGpP7" TargetMode="External"/><Relationship Id="rId218" Type="http://schemas.openxmlformats.org/officeDocument/2006/relationships/hyperlink" Target="https://talan.bank.gov.ua/get-user-certificate/24EZ3YKhhCcKzlFXTlM-" TargetMode="External"/><Relationship Id="rId239" Type="http://schemas.openxmlformats.org/officeDocument/2006/relationships/hyperlink" Target="https://talan.bank.gov.ua/get-user-certificate/24EZ36HARAcFFe8SYy_3" TargetMode="External"/><Relationship Id="rId250" Type="http://schemas.openxmlformats.org/officeDocument/2006/relationships/hyperlink" Target="https://talan.bank.gov.ua/get-user-certificate/24EZ3zH-iV5VVa38HjZ8" TargetMode="External"/><Relationship Id="rId271" Type="http://schemas.openxmlformats.org/officeDocument/2006/relationships/hyperlink" Target="https://talan.bank.gov.ua/get-user-certificate/24EZ3qnbF03rpCSRkwxX" TargetMode="External"/><Relationship Id="rId292" Type="http://schemas.openxmlformats.org/officeDocument/2006/relationships/hyperlink" Target="https://talan.bank.gov.ua/get-user-certificate/24EZ3yIAZEm6EwyduNJl" TargetMode="External"/><Relationship Id="rId306" Type="http://schemas.openxmlformats.org/officeDocument/2006/relationships/hyperlink" Target="https://talan.bank.gov.ua/get-user-certificate/24EZ3MBwAT_AU-PBrgVv" TargetMode="External"/><Relationship Id="rId24" Type="http://schemas.openxmlformats.org/officeDocument/2006/relationships/hyperlink" Target="https://talan.bank.gov.ua/get-user-certificate/24EZ3X5BnNDyECQ7XjZo" TargetMode="External"/><Relationship Id="rId45" Type="http://schemas.openxmlformats.org/officeDocument/2006/relationships/hyperlink" Target="https://talan.bank.gov.ua/get-user-certificate/24EZ3Zahs2oPPLa6Fuuf" TargetMode="External"/><Relationship Id="rId66" Type="http://schemas.openxmlformats.org/officeDocument/2006/relationships/hyperlink" Target="https://talan.bank.gov.ua/get-user-certificate/24EZ3jLvQ9K72mwG87Jh" TargetMode="External"/><Relationship Id="rId87" Type="http://schemas.openxmlformats.org/officeDocument/2006/relationships/hyperlink" Target="https://talan.bank.gov.ua/get-user-certificate/24EZ3lc1zHvmdmm1WcKk" TargetMode="External"/><Relationship Id="rId110" Type="http://schemas.openxmlformats.org/officeDocument/2006/relationships/hyperlink" Target="https://talan.bank.gov.ua/get-user-certificate/24EZ37FCUT8p782j1gVO" TargetMode="External"/><Relationship Id="rId131" Type="http://schemas.openxmlformats.org/officeDocument/2006/relationships/hyperlink" Target="https://talan.bank.gov.ua/get-user-certificate/24EZ3oZfFD_kYzT9zBSR" TargetMode="External"/><Relationship Id="rId152" Type="http://schemas.openxmlformats.org/officeDocument/2006/relationships/hyperlink" Target="https://talan.bank.gov.ua/get-user-certificate/24EZ3zYAirE61FiIn2Fo" TargetMode="External"/><Relationship Id="rId173" Type="http://schemas.openxmlformats.org/officeDocument/2006/relationships/hyperlink" Target="https://talan.bank.gov.ua/get-user-certificate/24EZ3M1n6sWZzDrHURSe" TargetMode="External"/><Relationship Id="rId194" Type="http://schemas.openxmlformats.org/officeDocument/2006/relationships/hyperlink" Target="https://talan.bank.gov.ua/get-user-certificate/24EZ35sDdyWG2MkeLxcw" TargetMode="External"/><Relationship Id="rId208" Type="http://schemas.openxmlformats.org/officeDocument/2006/relationships/hyperlink" Target="https://talan.bank.gov.ua/get-user-certificate/24EZ3Kpdx3S329rQUotf" TargetMode="External"/><Relationship Id="rId229" Type="http://schemas.openxmlformats.org/officeDocument/2006/relationships/hyperlink" Target="https://talan.bank.gov.ua/get-user-certificate/24EZ3lA514bkFt3dnT0q" TargetMode="External"/><Relationship Id="rId240" Type="http://schemas.openxmlformats.org/officeDocument/2006/relationships/hyperlink" Target="https://talan.bank.gov.ua/get-user-certificate/24EZ3qLuKZm1LMsuKk6r" TargetMode="External"/><Relationship Id="rId261" Type="http://schemas.openxmlformats.org/officeDocument/2006/relationships/hyperlink" Target="https://talan.bank.gov.ua/get-user-certificate/24EZ3Gx_Z4mn_1J8K1vY" TargetMode="External"/><Relationship Id="rId14" Type="http://schemas.openxmlformats.org/officeDocument/2006/relationships/hyperlink" Target="https://talan.bank.gov.ua/get-user-certificate/24EZ3utHeig7BNbIAqdY" TargetMode="External"/><Relationship Id="rId35" Type="http://schemas.openxmlformats.org/officeDocument/2006/relationships/hyperlink" Target="https://talan.bank.gov.ua/get-user-certificate/24EZ3aHpAfrzjxhHsjQ1" TargetMode="External"/><Relationship Id="rId56" Type="http://schemas.openxmlformats.org/officeDocument/2006/relationships/hyperlink" Target="https://talan.bank.gov.ua/get-user-certificate/24EZ3Q7ck5pPvF01M7YR" TargetMode="External"/><Relationship Id="rId77" Type="http://schemas.openxmlformats.org/officeDocument/2006/relationships/hyperlink" Target="https://talan.bank.gov.ua/get-user-certificate/24EZ3XXep7i7Ge_cRXNM" TargetMode="External"/><Relationship Id="rId100" Type="http://schemas.openxmlformats.org/officeDocument/2006/relationships/hyperlink" Target="https://talan.bank.gov.ua/get-user-certificate/24EZ3nIcUFoL6XTSTBBm" TargetMode="External"/><Relationship Id="rId282" Type="http://schemas.openxmlformats.org/officeDocument/2006/relationships/hyperlink" Target="https://talan.bank.gov.ua/get-user-certificate/24EZ3lTi4YOBgfy8gJUq" TargetMode="External"/><Relationship Id="rId317" Type="http://schemas.openxmlformats.org/officeDocument/2006/relationships/printerSettings" Target="../printerSettings/printerSettings1.bin"/><Relationship Id="rId8" Type="http://schemas.openxmlformats.org/officeDocument/2006/relationships/hyperlink" Target="https://talan.bank.gov.ua/get-user-certificate/24EZ3DstAaMqtVMbZeHl" TargetMode="External"/><Relationship Id="rId98" Type="http://schemas.openxmlformats.org/officeDocument/2006/relationships/hyperlink" Target="https://talan.bank.gov.ua/get-user-certificate/24EZ39eNkpWzdosqskax" TargetMode="External"/><Relationship Id="rId121" Type="http://schemas.openxmlformats.org/officeDocument/2006/relationships/hyperlink" Target="https://talan.bank.gov.ua/get-user-certificate/24EZ3LP2dlQEO42A7BpZ" TargetMode="External"/><Relationship Id="rId142" Type="http://schemas.openxmlformats.org/officeDocument/2006/relationships/hyperlink" Target="https://talan.bank.gov.ua/get-user-certificate/24EZ30nD4AxiuJx_avsS" TargetMode="External"/><Relationship Id="rId163" Type="http://schemas.openxmlformats.org/officeDocument/2006/relationships/hyperlink" Target="https://talan.bank.gov.ua/get-user-certificate/24EZ3LvZr9DZtY9mkaA4" TargetMode="External"/><Relationship Id="rId184" Type="http://schemas.openxmlformats.org/officeDocument/2006/relationships/hyperlink" Target="https://talan.bank.gov.ua/get-user-certificate/24EZ38cwsA4ULymXdg6D" TargetMode="External"/><Relationship Id="rId219" Type="http://schemas.openxmlformats.org/officeDocument/2006/relationships/hyperlink" Target="https://talan.bank.gov.ua/get-user-certificate/24EZ3gaMUsKw0wMkivL3" TargetMode="External"/><Relationship Id="rId230" Type="http://schemas.openxmlformats.org/officeDocument/2006/relationships/hyperlink" Target="https://talan.bank.gov.ua/get-user-certificate/24EZ3w-E_RpMkEG826cv" TargetMode="External"/><Relationship Id="rId251" Type="http://schemas.openxmlformats.org/officeDocument/2006/relationships/hyperlink" Target="https://talan.bank.gov.ua/get-user-certificate/24EZ3f_Is53mBHzfm2F7" TargetMode="External"/><Relationship Id="rId25" Type="http://schemas.openxmlformats.org/officeDocument/2006/relationships/hyperlink" Target="https://talan.bank.gov.ua/get-user-certificate/24EZ3pgfOhNMFNzrC7b4" TargetMode="External"/><Relationship Id="rId46" Type="http://schemas.openxmlformats.org/officeDocument/2006/relationships/hyperlink" Target="https://talan.bank.gov.ua/get-user-certificate/24EZ3zRHH34RMJQeZD_y" TargetMode="External"/><Relationship Id="rId67" Type="http://schemas.openxmlformats.org/officeDocument/2006/relationships/hyperlink" Target="https://talan.bank.gov.ua/get-user-certificate/24EZ3Rj-H4yRgnbheTt8" TargetMode="External"/><Relationship Id="rId272" Type="http://schemas.openxmlformats.org/officeDocument/2006/relationships/hyperlink" Target="https://talan.bank.gov.ua/get-user-certificate/24EZ3E3csHW86w00liUG" TargetMode="External"/><Relationship Id="rId293" Type="http://schemas.openxmlformats.org/officeDocument/2006/relationships/hyperlink" Target="https://talan.bank.gov.ua/get-user-certificate/24EZ3vjAFCSNGmrIrCIx" TargetMode="External"/><Relationship Id="rId307" Type="http://schemas.openxmlformats.org/officeDocument/2006/relationships/hyperlink" Target="https://talan.bank.gov.ua/get-user-certificate/24EZ3mtFD5YsPGfcBGne" TargetMode="External"/><Relationship Id="rId88" Type="http://schemas.openxmlformats.org/officeDocument/2006/relationships/hyperlink" Target="https://talan.bank.gov.ua/get-user-certificate/24EZ36q94dUQwRtRqnIN" TargetMode="External"/><Relationship Id="rId111" Type="http://schemas.openxmlformats.org/officeDocument/2006/relationships/hyperlink" Target="https://talan.bank.gov.ua/get-user-certificate/24EZ3i2qzb76PS9GiBmw" TargetMode="External"/><Relationship Id="rId132" Type="http://schemas.openxmlformats.org/officeDocument/2006/relationships/hyperlink" Target="https://talan.bank.gov.ua/get-user-certificate/24EZ3K6PybsbCpqrYrOb" TargetMode="External"/><Relationship Id="rId153" Type="http://schemas.openxmlformats.org/officeDocument/2006/relationships/hyperlink" Target="https://talan.bank.gov.ua/get-user-certificate/24EZ3bFMdOwz_SH4C2Xt" TargetMode="External"/><Relationship Id="rId174" Type="http://schemas.openxmlformats.org/officeDocument/2006/relationships/hyperlink" Target="https://talan.bank.gov.ua/get-user-certificate/24EZ3OBv9l34PJSB6ixM" TargetMode="External"/><Relationship Id="rId195" Type="http://schemas.openxmlformats.org/officeDocument/2006/relationships/hyperlink" Target="https://talan.bank.gov.ua/get-user-certificate/24EZ3Y4egvHAonGUamZu" TargetMode="External"/><Relationship Id="rId209" Type="http://schemas.openxmlformats.org/officeDocument/2006/relationships/hyperlink" Target="https://talan.bank.gov.ua/get-user-certificate/24EZ3e57bq1imesnKF6K" TargetMode="External"/><Relationship Id="rId220" Type="http://schemas.openxmlformats.org/officeDocument/2006/relationships/hyperlink" Target="https://talan.bank.gov.ua/get-user-certificate/24EZ3DLvnL3wsv1pI8c7" TargetMode="External"/><Relationship Id="rId241" Type="http://schemas.openxmlformats.org/officeDocument/2006/relationships/hyperlink" Target="https://talan.bank.gov.ua/get-user-certificate/24EZ3b_t07PHkupzH_oc" TargetMode="External"/><Relationship Id="rId15" Type="http://schemas.openxmlformats.org/officeDocument/2006/relationships/hyperlink" Target="https://talan.bank.gov.ua/get-user-certificate/24EZ3TcQfD_1QHtqii8b" TargetMode="External"/><Relationship Id="rId36" Type="http://schemas.openxmlformats.org/officeDocument/2006/relationships/hyperlink" Target="https://talan.bank.gov.ua/get-user-certificate/24EZ3872Q3AQOJi9HHcv" TargetMode="External"/><Relationship Id="rId57" Type="http://schemas.openxmlformats.org/officeDocument/2006/relationships/hyperlink" Target="https://talan.bank.gov.ua/get-user-certificate/24EZ304GPrThG-7AH8-p" TargetMode="External"/><Relationship Id="rId262" Type="http://schemas.openxmlformats.org/officeDocument/2006/relationships/hyperlink" Target="https://talan.bank.gov.ua/get-user-certificate/24EZ3yIuRTP7tQxL9JH_" TargetMode="External"/><Relationship Id="rId283" Type="http://schemas.openxmlformats.org/officeDocument/2006/relationships/hyperlink" Target="https://talan.bank.gov.ua/get-user-certificate/24EZ3r-_ucZH_kzE8ap_" TargetMode="External"/><Relationship Id="rId78" Type="http://schemas.openxmlformats.org/officeDocument/2006/relationships/hyperlink" Target="https://talan.bank.gov.ua/get-user-certificate/24EZ3IcikScHxPNPmTNC" TargetMode="External"/><Relationship Id="rId99" Type="http://schemas.openxmlformats.org/officeDocument/2006/relationships/hyperlink" Target="https://talan.bank.gov.ua/get-user-certificate/24EZ3vvifEPxHlRa3ebk" TargetMode="External"/><Relationship Id="rId101" Type="http://schemas.openxmlformats.org/officeDocument/2006/relationships/hyperlink" Target="https://talan.bank.gov.ua/get-user-certificate/24EZ3tw0bW4oFSU0K0wv" TargetMode="External"/><Relationship Id="rId122" Type="http://schemas.openxmlformats.org/officeDocument/2006/relationships/hyperlink" Target="https://talan.bank.gov.ua/get-user-certificate/24EZ3rfzZIhns-hQkt3S" TargetMode="External"/><Relationship Id="rId143" Type="http://schemas.openxmlformats.org/officeDocument/2006/relationships/hyperlink" Target="https://talan.bank.gov.ua/get-user-certificate/24EZ3O9V4Z_MHNHla4lB" TargetMode="External"/><Relationship Id="rId164" Type="http://schemas.openxmlformats.org/officeDocument/2006/relationships/hyperlink" Target="https://talan.bank.gov.ua/get-user-certificate/24EZ3G3sGwbuTw-t-L-Z" TargetMode="External"/><Relationship Id="rId185" Type="http://schemas.openxmlformats.org/officeDocument/2006/relationships/hyperlink" Target="https://talan.bank.gov.ua/get-user-certificate/24EZ3TPGmqEMZ8qq2Rs_" TargetMode="External"/><Relationship Id="rId9" Type="http://schemas.openxmlformats.org/officeDocument/2006/relationships/hyperlink" Target="https://talan.bank.gov.ua/get-user-certificate/24EZ3S-O1D4cnMVhLtmt" TargetMode="External"/><Relationship Id="rId210" Type="http://schemas.openxmlformats.org/officeDocument/2006/relationships/hyperlink" Target="https://talan.bank.gov.ua/get-user-certificate/24EZ3zbhDGGTFiUTjnee" TargetMode="External"/><Relationship Id="rId26" Type="http://schemas.openxmlformats.org/officeDocument/2006/relationships/hyperlink" Target="https://talan.bank.gov.ua/get-user-certificate/24EZ30Ukj3fr7zyr56Ew" TargetMode="External"/><Relationship Id="rId231" Type="http://schemas.openxmlformats.org/officeDocument/2006/relationships/hyperlink" Target="https://talan.bank.gov.ua/get-user-certificate/24EZ3Nk1GDCwRy4e9Keg" TargetMode="External"/><Relationship Id="rId252" Type="http://schemas.openxmlformats.org/officeDocument/2006/relationships/hyperlink" Target="https://talan.bank.gov.ua/get-user-certificate/24EZ30cbvylBH6KwRCdE" TargetMode="External"/><Relationship Id="rId273" Type="http://schemas.openxmlformats.org/officeDocument/2006/relationships/hyperlink" Target="https://talan.bank.gov.ua/get-user-certificate/24EZ3auY9h30ylfTY2LC" TargetMode="External"/><Relationship Id="rId294" Type="http://schemas.openxmlformats.org/officeDocument/2006/relationships/hyperlink" Target="https://talan.bank.gov.ua/get-user-certificate/24EZ3WI8qlydu1AC0YhH" TargetMode="External"/><Relationship Id="rId308" Type="http://schemas.openxmlformats.org/officeDocument/2006/relationships/hyperlink" Target="https://talan.bank.gov.ua/get-user-certificate/24EZ3i-13x9SfGlvlK9t" TargetMode="External"/><Relationship Id="rId47" Type="http://schemas.openxmlformats.org/officeDocument/2006/relationships/hyperlink" Target="https://talan.bank.gov.ua/get-user-certificate/24EZ3ZfxM7Ebs-WNzt9i" TargetMode="External"/><Relationship Id="rId68" Type="http://schemas.openxmlformats.org/officeDocument/2006/relationships/hyperlink" Target="https://talan.bank.gov.ua/get-user-certificate/24EZ3caDiQhxGpi_68rN" TargetMode="External"/><Relationship Id="rId89" Type="http://schemas.openxmlformats.org/officeDocument/2006/relationships/hyperlink" Target="https://talan.bank.gov.ua/get-user-certificate/24EZ3CwyRNdnem5gLw2m" TargetMode="External"/><Relationship Id="rId112" Type="http://schemas.openxmlformats.org/officeDocument/2006/relationships/hyperlink" Target="https://talan.bank.gov.ua/get-user-certificate/24EZ3cKo2uF4mpOO67fb" TargetMode="External"/><Relationship Id="rId133" Type="http://schemas.openxmlformats.org/officeDocument/2006/relationships/hyperlink" Target="https://talan.bank.gov.ua/get-user-certificate/24EZ3tcJWHeBbgnjug6M" TargetMode="External"/><Relationship Id="rId154" Type="http://schemas.openxmlformats.org/officeDocument/2006/relationships/hyperlink" Target="https://talan.bank.gov.ua/get-user-certificate/24EZ3RCpwKSIlj1z0rKa" TargetMode="External"/><Relationship Id="rId175" Type="http://schemas.openxmlformats.org/officeDocument/2006/relationships/hyperlink" Target="https://talan.bank.gov.ua/get-user-certificate/24EZ3N-CS2mNvExqTCSU" TargetMode="External"/><Relationship Id="rId196" Type="http://schemas.openxmlformats.org/officeDocument/2006/relationships/hyperlink" Target="https://talan.bank.gov.ua/get-user-certificate/24EZ3loB3FlDKn1bIp39" TargetMode="External"/><Relationship Id="rId200" Type="http://schemas.openxmlformats.org/officeDocument/2006/relationships/hyperlink" Target="https://talan.bank.gov.ua/get-user-certificate/24EZ3glwPw8sZiTVO9ce" TargetMode="External"/><Relationship Id="rId16" Type="http://schemas.openxmlformats.org/officeDocument/2006/relationships/hyperlink" Target="https://talan.bank.gov.ua/get-user-certificate/24EZ3PUJubxtHCiL0-Bh" TargetMode="External"/><Relationship Id="rId221" Type="http://schemas.openxmlformats.org/officeDocument/2006/relationships/hyperlink" Target="https://talan.bank.gov.ua/get-user-certificate/24EZ3xR2d4EYNV2ei6MB" TargetMode="External"/><Relationship Id="rId242" Type="http://schemas.openxmlformats.org/officeDocument/2006/relationships/hyperlink" Target="https://talan.bank.gov.ua/get-user-certificate/24EZ3fbd7TldgiX4Z_3_" TargetMode="External"/><Relationship Id="rId263" Type="http://schemas.openxmlformats.org/officeDocument/2006/relationships/hyperlink" Target="https://talan.bank.gov.ua/get-user-certificate/24EZ3-OlTykAhEk0HyOD" TargetMode="External"/><Relationship Id="rId284" Type="http://schemas.openxmlformats.org/officeDocument/2006/relationships/hyperlink" Target="https://talan.bank.gov.ua/get-user-certificate/24EZ3Dp6Q16mmNzU8EvE" TargetMode="External"/><Relationship Id="rId37" Type="http://schemas.openxmlformats.org/officeDocument/2006/relationships/hyperlink" Target="https://talan.bank.gov.ua/get-user-certificate/24EZ3iHRAvSBf8BNgQ2l" TargetMode="External"/><Relationship Id="rId58" Type="http://schemas.openxmlformats.org/officeDocument/2006/relationships/hyperlink" Target="https://talan.bank.gov.ua/get-user-certificate/24EZ3bPA2WTjL9Rz6gkt" TargetMode="External"/><Relationship Id="rId79" Type="http://schemas.openxmlformats.org/officeDocument/2006/relationships/hyperlink" Target="https://talan.bank.gov.ua/get-user-certificate/24EZ33ff8zh-PGZz_6fs" TargetMode="External"/><Relationship Id="rId102" Type="http://schemas.openxmlformats.org/officeDocument/2006/relationships/hyperlink" Target="https://talan.bank.gov.ua/get-user-certificate/24EZ3oxCcvWbJJ2qatP4" TargetMode="External"/><Relationship Id="rId123" Type="http://schemas.openxmlformats.org/officeDocument/2006/relationships/hyperlink" Target="https://talan.bank.gov.ua/get-user-certificate/24EZ3FgdgC9cQEGMSKHB" TargetMode="External"/><Relationship Id="rId144" Type="http://schemas.openxmlformats.org/officeDocument/2006/relationships/hyperlink" Target="https://talan.bank.gov.ua/get-user-certificate/24EZ3g6vBGOfru4zROwl" TargetMode="External"/><Relationship Id="rId90" Type="http://schemas.openxmlformats.org/officeDocument/2006/relationships/hyperlink" Target="https://talan.bank.gov.ua/get-user-certificate/24EZ302W5RRuh7wUPnL3" TargetMode="External"/><Relationship Id="rId165" Type="http://schemas.openxmlformats.org/officeDocument/2006/relationships/hyperlink" Target="https://talan.bank.gov.ua/get-user-certificate/24EZ3yDJ4UvZ2MVZVCIH" TargetMode="External"/><Relationship Id="rId186" Type="http://schemas.openxmlformats.org/officeDocument/2006/relationships/hyperlink" Target="https://talan.bank.gov.ua/get-user-certificate/24EZ3Dzl2MThr8AV58r2" TargetMode="External"/><Relationship Id="rId211" Type="http://schemas.openxmlformats.org/officeDocument/2006/relationships/hyperlink" Target="https://talan.bank.gov.ua/get-user-certificate/24EZ3J3Gq8TEidlQfUIF" TargetMode="External"/><Relationship Id="rId232" Type="http://schemas.openxmlformats.org/officeDocument/2006/relationships/hyperlink" Target="https://talan.bank.gov.ua/get-user-certificate/24EZ3gQNWuQrZua8rMU4" TargetMode="External"/><Relationship Id="rId253" Type="http://schemas.openxmlformats.org/officeDocument/2006/relationships/hyperlink" Target="https://talan.bank.gov.ua/get-user-certificate/24EZ3FUmCg7S6yfgiA0L" TargetMode="External"/><Relationship Id="rId274" Type="http://schemas.openxmlformats.org/officeDocument/2006/relationships/hyperlink" Target="https://talan.bank.gov.ua/get-user-certificate/24EZ3A4aYPL-RxSdD1I5" TargetMode="External"/><Relationship Id="rId295" Type="http://schemas.openxmlformats.org/officeDocument/2006/relationships/hyperlink" Target="https://talan.bank.gov.ua/get-user-certificate/24EZ3X3TrDeK1YyMk12N" TargetMode="External"/><Relationship Id="rId309" Type="http://schemas.openxmlformats.org/officeDocument/2006/relationships/hyperlink" Target="https://talan.bank.gov.ua/get-user-certificate/24EZ3FrsaaIRe0DZg-HT" TargetMode="External"/><Relationship Id="rId27" Type="http://schemas.openxmlformats.org/officeDocument/2006/relationships/hyperlink" Target="https://talan.bank.gov.ua/get-user-certificate/24EZ3rGTutLc25VpoyJO" TargetMode="External"/><Relationship Id="rId48" Type="http://schemas.openxmlformats.org/officeDocument/2006/relationships/hyperlink" Target="https://talan.bank.gov.ua/get-user-certificate/24EZ3sTa0j_m2mdOT57a" TargetMode="External"/><Relationship Id="rId69" Type="http://schemas.openxmlformats.org/officeDocument/2006/relationships/hyperlink" Target="https://talan.bank.gov.ua/get-user-certificate/24EZ3LS1d8hirP6-qJwh" TargetMode="External"/><Relationship Id="rId113" Type="http://schemas.openxmlformats.org/officeDocument/2006/relationships/hyperlink" Target="https://talan.bank.gov.ua/get-user-certificate/24EZ3nj_khEpKHXQEnmU" TargetMode="External"/><Relationship Id="rId134" Type="http://schemas.openxmlformats.org/officeDocument/2006/relationships/hyperlink" Target="https://talan.bank.gov.ua/get-user-certificate/24EZ3w7kCVdCn0Y6ZDiw" TargetMode="External"/><Relationship Id="rId80" Type="http://schemas.openxmlformats.org/officeDocument/2006/relationships/hyperlink" Target="https://talan.bank.gov.ua/get-user-certificate/24EZ3b_3j6lXO2MtY9hO" TargetMode="External"/><Relationship Id="rId155" Type="http://schemas.openxmlformats.org/officeDocument/2006/relationships/hyperlink" Target="https://talan.bank.gov.ua/get-user-certificate/24EZ3faO-10HU_W1JU2T" TargetMode="External"/><Relationship Id="rId176" Type="http://schemas.openxmlformats.org/officeDocument/2006/relationships/hyperlink" Target="https://talan.bank.gov.ua/get-user-certificate/24EZ3luAOzpk3eVlvXED" TargetMode="External"/><Relationship Id="rId197" Type="http://schemas.openxmlformats.org/officeDocument/2006/relationships/hyperlink" Target="https://talan.bank.gov.ua/get-user-certificate/24EZ3d6UL3OLndu8y86L" TargetMode="External"/><Relationship Id="rId201" Type="http://schemas.openxmlformats.org/officeDocument/2006/relationships/hyperlink" Target="https://talan.bank.gov.ua/get-user-certificate/24EZ3uKJxQEUc9Bt9s5i" TargetMode="External"/><Relationship Id="rId222" Type="http://schemas.openxmlformats.org/officeDocument/2006/relationships/hyperlink" Target="https://talan.bank.gov.ua/get-user-certificate/24EZ3yG2dooBe7N2BdBR" TargetMode="External"/><Relationship Id="rId243" Type="http://schemas.openxmlformats.org/officeDocument/2006/relationships/hyperlink" Target="https://talan.bank.gov.ua/get-user-certificate/24EZ3-tyB_k7GVFZBcu7" TargetMode="External"/><Relationship Id="rId264" Type="http://schemas.openxmlformats.org/officeDocument/2006/relationships/hyperlink" Target="https://talan.bank.gov.ua/get-user-certificate/24EZ3Q-YplaBLWksHUIy" TargetMode="External"/><Relationship Id="rId285" Type="http://schemas.openxmlformats.org/officeDocument/2006/relationships/hyperlink" Target="https://talan.bank.gov.ua/get-user-certificate/24EZ3PA91KMn6He73Ife" TargetMode="External"/><Relationship Id="rId17" Type="http://schemas.openxmlformats.org/officeDocument/2006/relationships/hyperlink" Target="https://talan.bank.gov.ua/get-user-certificate/24EZ3nAXEikSrUXYNBg6" TargetMode="External"/><Relationship Id="rId38" Type="http://schemas.openxmlformats.org/officeDocument/2006/relationships/hyperlink" Target="https://talan.bank.gov.ua/get-user-certificate/24EZ3YTC-6qs36iFeX2b" TargetMode="External"/><Relationship Id="rId59" Type="http://schemas.openxmlformats.org/officeDocument/2006/relationships/hyperlink" Target="https://talan.bank.gov.ua/get-user-certificate/24EZ3kN3e-LquMFNSxc9" TargetMode="External"/><Relationship Id="rId103" Type="http://schemas.openxmlformats.org/officeDocument/2006/relationships/hyperlink" Target="https://talan.bank.gov.ua/get-user-certificate/24EZ3GzAU3Kdb_jfLqug" TargetMode="External"/><Relationship Id="rId124" Type="http://schemas.openxmlformats.org/officeDocument/2006/relationships/hyperlink" Target="https://talan.bank.gov.ua/get-user-certificate/24EZ3GqucPkAfjVeIXNh" TargetMode="External"/><Relationship Id="rId310" Type="http://schemas.openxmlformats.org/officeDocument/2006/relationships/hyperlink" Target="https://talan.bank.gov.ua/get-user-certificate/24EZ3JybvrLozobs_NcC" TargetMode="External"/><Relationship Id="rId70" Type="http://schemas.openxmlformats.org/officeDocument/2006/relationships/hyperlink" Target="https://talan.bank.gov.ua/get-user-certificate/24EZ3qliup4ve-0UQSrx" TargetMode="External"/><Relationship Id="rId91" Type="http://schemas.openxmlformats.org/officeDocument/2006/relationships/hyperlink" Target="https://talan.bank.gov.ua/get-user-certificate/24EZ3DHxbubVt770tta0" TargetMode="External"/><Relationship Id="rId145" Type="http://schemas.openxmlformats.org/officeDocument/2006/relationships/hyperlink" Target="https://talan.bank.gov.ua/get-user-certificate/24EZ3QadkFTLfv0BaEhh" TargetMode="External"/><Relationship Id="rId166" Type="http://schemas.openxmlformats.org/officeDocument/2006/relationships/hyperlink" Target="https://talan.bank.gov.ua/get-user-certificate/24EZ3Tvd12Jt_Mba551N" TargetMode="External"/><Relationship Id="rId187" Type="http://schemas.openxmlformats.org/officeDocument/2006/relationships/hyperlink" Target="https://talan.bank.gov.ua/get-user-certificate/24EZ3KnMlZkpTQK7ABO0" TargetMode="External"/><Relationship Id="rId1" Type="http://schemas.openxmlformats.org/officeDocument/2006/relationships/hyperlink" Target="https://talan.bank.gov.ua/get-user-certificate/24EZ34jjcb8fabd9zt-z" TargetMode="External"/><Relationship Id="rId212" Type="http://schemas.openxmlformats.org/officeDocument/2006/relationships/hyperlink" Target="https://talan.bank.gov.ua/get-user-certificate/24EZ3ONwXJCgnYfeSvyO" TargetMode="External"/><Relationship Id="rId233" Type="http://schemas.openxmlformats.org/officeDocument/2006/relationships/hyperlink" Target="https://talan.bank.gov.ua/get-user-certificate/24EZ3SaFufEV7Hq02qAV" TargetMode="External"/><Relationship Id="rId254" Type="http://schemas.openxmlformats.org/officeDocument/2006/relationships/hyperlink" Target="https://talan.bank.gov.ua/get-user-certificate/24EZ3AY1pnfCw_CT-8pQ" TargetMode="External"/><Relationship Id="rId28" Type="http://schemas.openxmlformats.org/officeDocument/2006/relationships/hyperlink" Target="https://talan.bank.gov.ua/get-user-certificate/24EZ3exy_DSkncRCLuBl" TargetMode="External"/><Relationship Id="rId49" Type="http://schemas.openxmlformats.org/officeDocument/2006/relationships/hyperlink" Target="https://talan.bank.gov.ua/get-user-certificate/24EZ3CAgS7taGp3h_5w8" TargetMode="External"/><Relationship Id="rId114" Type="http://schemas.openxmlformats.org/officeDocument/2006/relationships/hyperlink" Target="https://talan.bank.gov.ua/get-user-certificate/24EZ3O8axf5ooJuJx9Pq" TargetMode="External"/><Relationship Id="rId275" Type="http://schemas.openxmlformats.org/officeDocument/2006/relationships/hyperlink" Target="https://talan.bank.gov.ua/get-user-certificate/24EZ3niP7PnxjBeZOAb9" TargetMode="External"/><Relationship Id="rId296" Type="http://schemas.openxmlformats.org/officeDocument/2006/relationships/hyperlink" Target="https://talan.bank.gov.ua/get-user-certificate/24EZ3maQybjVHfNSFDOA" TargetMode="External"/><Relationship Id="rId300" Type="http://schemas.openxmlformats.org/officeDocument/2006/relationships/hyperlink" Target="https://talan.bank.gov.ua/get-user-certificate/24EZ3k2fuORaKZqPAjKU" TargetMode="External"/><Relationship Id="rId60" Type="http://schemas.openxmlformats.org/officeDocument/2006/relationships/hyperlink" Target="https://talan.bank.gov.ua/get-user-certificate/24EZ3lEAwCHU96JrIUQ3" TargetMode="External"/><Relationship Id="rId81" Type="http://schemas.openxmlformats.org/officeDocument/2006/relationships/hyperlink" Target="https://talan.bank.gov.ua/get-user-certificate/24EZ3Ix4FkXfO2r3iJIs" TargetMode="External"/><Relationship Id="rId135" Type="http://schemas.openxmlformats.org/officeDocument/2006/relationships/hyperlink" Target="https://talan.bank.gov.ua/get-user-certificate/24EZ32t-XlzbJJLBSZfe" TargetMode="External"/><Relationship Id="rId156" Type="http://schemas.openxmlformats.org/officeDocument/2006/relationships/hyperlink" Target="https://talan.bank.gov.ua/get-user-certificate/24EZ3xnsUdrFhVJfazgx" TargetMode="External"/><Relationship Id="rId177" Type="http://schemas.openxmlformats.org/officeDocument/2006/relationships/hyperlink" Target="https://talan.bank.gov.ua/get-user-certificate/24EZ3YL6XmphwW6ElqlS" TargetMode="External"/><Relationship Id="rId198" Type="http://schemas.openxmlformats.org/officeDocument/2006/relationships/hyperlink" Target="https://talan.bank.gov.ua/get-user-certificate/24EZ3LiacSFRZaHicsU9" TargetMode="External"/><Relationship Id="rId202" Type="http://schemas.openxmlformats.org/officeDocument/2006/relationships/hyperlink" Target="https://talan.bank.gov.ua/get-user-certificate/24EZ3sx2jm1lZbzhKssj" TargetMode="External"/><Relationship Id="rId223" Type="http://schemas.openxmlformats.org/officeDocument/2006/relationships/hyperlink" Target="https://talan.bank.gov.ua/get-user-certificate/24EZ3wwMWmHvnYtuXAO8" TargetMode="External"/><Relationship Id="rId244" Type="http://schemas.openxmlformats.org/officeDocument/2006/relationships/hyperlink" Target="https://talan.bank.gov.ua/get-user-certificate/24EZ37nTJtf5gSXFKj0V" TargetMode="External"/><Relationship Id="rId18" Type="http://schemas.openxmlformats.org/officeDocument/2006/relationships/hyperlink" Target="https://talan.bank.gov.ua/get-user-certificate/24EZ345dmJ4q_AUGB0zy" TargetMode="External"/><Relationship Id="rId39" Type="http://schemas.openxmlformats.org/officeDocument/2006/relationships/hyperlink" Target="https://talan.bank.gov.ua/get-user-certificate/24EZ3Ns2klF2VCddt7QG" TargetMode="External"/><Relationship Id="rId265" Type="http://schemas.openxmlformats.org/officeDocument/2006/relationships/hyperlink" Target="https://talan.bank.gov.ua/get-user-certificate/24EZ35ajlURbe6BiEtGf" TargetMode="External"/><Relationship Id="rId286" Type="http://schemas.openxmlformats.org/officeDocument/2006/relationships/hyperlink" Target="https://talan.bank.gov.ua/get-user-certificate/24EZ3Ire76pGwBSnNmVd" TargetMode="External"/><Relationship Id="rId50" Type="http://schemas.openxmlformats.org/officeDocument/2006/relationships/hyperlink" Target="https://talan.bank.gov.ua/get-user-certificate/24EZ3PIJZiNTfMCoAcD5" TargetMode="External"/><Relationship Id="rId104" Type="http://schemas.openxmlformats.org/officeDocument/2006/relationships/hyperlink" Target="https://talan.bank.gov.ua/get-user-certificate/24EZ32YHHSkj8nLhY8tU" TargetMode="External"/><Relationship Id="rId125" Type="http://schemas.openxmlformats.org/officeDocument/2006/relationships/hyperlink" Target="https://talan.bank.gov.ua/get-user-certificate/24EZ3wesya1D-eU67q-s" TargetMode="External"/><Relationship Id="rId146" Type="http://schemas.openxmlformats.org/officeDocument/2006/relationships/hyperlink" Target="https://talan.bank.gov.ua/get-user-certificate/24EZ37eHouzLrdZBZkOK" TargetMode="External"/><Relationship Id="rId167" Type="http://schemas.openxmlformats.org/officeDocument/2006/relationships/hyperlink" Target="https://talan.bank.gov.ua/get-user-certificate/24EZ3QzaNR24miR7jMQN" TargetMode="External"/><Relationship Id="rId188" Type="http://schemas.openxmlformats.org/officeDocument/2006/relationships/hyperlink" Target="https://talan.bank.gov.ua/get-user-certificate/24EZ3aSXf0n3UjjjzzHi" TargetMode="External"/><Relationship Id="rId311" Type="http://schemas.openxmlformats.org/officeDocument/2006/relationships/hyperlink" Target="https://talan.bank.gov.ua/get-user-certificate/24EZ3yTEeopGG8D9_mzU" TargetMode="External"/><Relationship Id="rId71" Type="http://schemas.openxmlformats.org/officeDocument/2006/relationships/hyperlink" Target="https://talan.bank.gov.ua/get-user-certificate/24EZ3KVXXMhXNUKDeblQ" TargetMode="External"/><Relationship Id="rId92" Type="http://schemas.openxmlformats.org/officeDocument/2006/relationships/hyperlink" Target="https://talan.bank.gov.ua/get-user-certificate/24EZ3ojcwY94N5_rs4He" TargetMode="External"/><Relationship Id="rId213" Type="http://schemas.openxmlformats.org/officeDocument/2006/relationships/hyperlink" Target="https://talan.bank.gov.ua/get-user-certificate/24EZ3As_b8PGY93JdK4m" TargetMode="External"/><Relationship Id="rId234" Type="http://schemas.openxmlformats.org/officeDocument/2006/relationships/hyperlink" Target="https://talan.bank.gov.ua/get-user-certificate/24EZ3Dk9poCu25Ya392g" TargetMode="External"/><Relationship Id="rId2" Type="http://schemas.openxmlformats.org/officeDocument/2006/relationships/hyperlink" Target="https://talan.bank.gov.ua/get-user-certificate/24EZ30Zd3-c6rfPY-l72" TargetMode="External"/><Relationship Id="rId29" Type="http://schemas.openxmlformats.org/officeDocument/2006/relationships/hyperlink" Target="https://talan.bank.gov.ua/get-user-certificate/24EZ3yNyWbXorGQ9shoH" TargetMode="External"/><Relationship Id="rId255" Type="http://schemas.openxmlformats.org/officeDocument/2006/relationships/hyperlink" Target="https://talan.bank.gov.ua/get-user-certificate/24EZ3hRA6A6M2UbwEBzo" TargetMode="External"/><Relationship Id="rId276" Type="http://schemas.openxmlformats.org/officeDocument/2006/relationships/hyperlink" Target="https://talan.bank.gov.ua/get-user-certificate/24EZ35eFopmGXPq6hbyo" TargetMode="External"/><Relationship Id="rId297" Type="http://schemas.openxmlformats.org/officeDocument/2006/relationships/hyperlink" Target="https://talan.bank.gov.ua/get-user-certificate/24EZ3Srj-wdReu-tKqaY" TargetMode="External"/><Relationship Id="rId40" Type="http://schemas.openxmlformats.org/officeDocument/2006/relationships/hyperlink" Target="https://talan.bank.gov.ua/get-user-certificate/24EZ3tPUG9YNbcKoEOYB" TargetMode="External"/><Relationship Id="rId115" Type="http://schemas.openxmlformats.org/officeDocument/2006/relationships/hyperlink" Target="https://talan.bank.gov.ua/get-user-certificate/24EZ3bqddplit_fbJ46E" TargetMode="External"/><Relationship Id="rId136" Type="http://schemas.openxmlformats.org/officeDocument/2006/relationships/hyperlink" Target="https://talan.bank.gov.ua/get-user-certificate/24EZ38rB0e405ZA5OdL6" TargetMode="External"/><Relationship Id="rId157" Type="http://schemas.openxmlformats.org/officeDocument/2006/relationships/hyperlink" Target="https://talan.bank.gov.ua/get-user-certificate/24EZ3B1cw1I9bTSTUa4f" TargetMode="External"/><Relationship Id="rId178" Type="http://schemas.openxmlformats.org/officeDocument/2006/relationships/hyperlink" Target="https://talan.bank.gov.ua/get-user-certificate/24EZ3aSJpI1sslZN-dRT" TargetMode="External"/><Relationship Id="rId301" Type="http://schemas.openxmlformats.org/officeDocument/2006/relationships/hyperlink" Target="https://talan.bank.gov.ua/get-user-certificate/24EZ3Noysho3WuJmM5yx" TargetMode="External"/><Relationship Id="rId61" Type="http://schemas.openxmlformats.org/officeDocument/2006/relationships/hyperlink" Target="https://talan.bank.gov.ua/get-user-certificate/24EZ3rSQJPSilSfY26Rc" TargetMode="External"/><Relationship Id="rId82" Type="http://schemas.openxmlformats.org/officeDocument/2006/relationships/hyperlink" Target="https://talan.bank.gov.ua/get-user-certificate/24EZ3SsFwwN3NXFGukHG" TargetMode="External"/><Relationship Id="rId199" Type="http://schemas.openxmlformats.org/officeDocument/2006/relationships/hyperlink" Target="https://talan.bank.gov.ua/get-user-certificate/24EZ3tCf7tehN6m3jZuo" TargetMode="External"/><Relationship Id="rId203" Type="http://schemas.openxmlformats.org/officeDocument/2006/relationships/hyperlink" Target="https://talan.bank.gov.ua/get-user-certificate/24EZ3TFqnc84ATSeFluf" TargetMode="External"/><Relationship Id="rId19" Type="http://schemas.openxmlformats.org/officeDocument/2006/relationships/hyperlink" Target="https://talan.bank.gov.ua/get-user-certificate/24EZ3ykR3UNiCmPO8-a9" TargetMode="External"/><Relationship Id="rId224" Type="http://schemas.openxmlformats.org/officeDocument/2006/relationships/hyperlink" Target="https://talan.bank.gov.ua/get-user-certificate/24EZ3SorHqSDhHPBMIon" TargetMode="External"/><Relationship Id="rId245" Type="http://schemas.openxmlformats.org/officeDocument/2006/relationships/hyperlink" Target="https://talan.bank.gov.ua/get-user-certificate/24EZ3IkByKoQVdIfztge" TargetMode="External"/><Relationship Id="rId266" Type="http://schemas.openxmlformats.org/officeDocument/2006/relationships/hyperlink" Target="https://talan.bank.gov.ua/get-user-certificate/24EZ32inJ1ekESJrYuAV" TargetMode="External"/><Relationship Id="rId287" Type="http://schemas.openxmlformats.org/officeDocument/2006/relationships/hyperlink" Target="https://talan.bank.gov.ua/get-user-certificate/24EZ3F9HtDRFdoby2jop" TargetMode="External"/><Relationship Id="rId30" Type="http://schemas.openxmlformats.org/officeDocument/2006/relationships/hyperlink" Target="https://talan.bank.gov.ua/get-user-certificate/24EZ3-BBQHrwQgXzcbZJ" TargetMode="External"/><Relationship Id="rId105" Type="http://schemas.openxmlformats.org/officeDocument/2006/relationships/hyperlink" Target="https://talan.bank.gov.ua/get-user-certificate/24EZ3iPVWU0TSiPjhsZc" TargetMode="External"/><Relationship Id="rId126" Type="http://schemas.openxmlformats.org/officeDocument/2006/relationships/hyperlink" Target="https://talan.bank.gov.ua/get-user-certificate/24EZ3b62-UzCcVM1a1yB" TargetMode="External"/><Relationship Id="rId147" Type="http://schemas.openxmlformats.org/officeDocument/2006/relationships/hyperlink" Target="https://talan.bank.gov.ua/get-user-certificate/24EZ3nR9ZUmQ9Unjby3z" TargetMode="External"/><Relationship Id="rId168" Type="http://schemas.openxmlformats.org/officeDocument/2006/relationships/hyperlink" Target="https://talan.bank.gov.ua/get-user-certificate/24EZ3TF2kK5BK0FUzz5h" TargetMode="External"/><Relationship Id="rId312" Type="http://schemas.openxmlformats.org/officeDocument/2006/relationships/hyperlink" Target="https://talan.bank.gov.ua/get-user-certificate/24EZ3UTTJpIuuAHrMnfa" TargetMode="External"/><Relationship Id="rId51" Type="http://schemas.openxmlformats.org/officeDocument/2006/relationships/hyperlink" Target="https://talan.bank.gov.ua/get-user-certificate/24EZ3QmQhd5Dv2Ddg0Ik" TargetMode="External"/><Relationship Id="rId72" Type="http://schemas.openxmlformats.org/officeDocument/2006/relationships/hyperlink" Target="https://talan.bank.gov.ua/get-user-certificate/24EZ3dcoQvHeL4iG09vr" TargetMode="External"/><Relationship Id="rId93" Type="http://schemas.openxmlformats.org/officeDocument/2006/relationships/hyperlink" Target="https://talan.bank.gov.ua/get-user-certificate/24EZ399uc6a9ggNRxECe" TargetMode="External"/><Relationship Id="rId189" Type="http://schemas.openxmlformats.org/officeDocument/2006/relationships/hyperlink" Target="https://talan.bank.gov.ua/get-user-certificate/24EZ3r1NdbO4_oOFHIW1" TargetMode="External"/><Relationship Id="rId3" Type="http://schemas.openxmlformats.org/officeDocument/2006/relationships/hyperlink" Target="https://talan.bank.gov.ua/get-user-certificate/24EZ39PfpPgyhYwGMTin" TargetMode="External"/><Relationship Id="rId214" Type="http://schemas.openxmlformats.org/officeDocument/2006/relationships/hyperlink" Target="https://talan.bank.gov.ua/get-user-certificate/24EZ3rnMNFpI4ddgyUQS" TargetMode="External"/><Relationship Id="rId235" Type="http://schemas.openxmlformats.org/officeDocument/2006/relationships/hyperlink" Target="https://talan.bank.gov.ua/get-user-certificate/24EZ3NTriKUqg6SEDH-o" TargetMode="External"/><Relationship Id="rId256" Type="http://schemas.openxmlformats.org/officeDocument/2006/relationships/hyperlink" Target="https://talan.bank.gov.ua/get-user-certificate/24EZ3_mGv3VVb6hWf_g1" TargetMode="External"/><Relationship Id="rId277" Type="http://schemas.openxmlformats.org/officeDocument/2006/relationships/hyperlink" Target="https://talan.bank.gov.ua/get-user-certificate/24EZ3ADV4ukazRvQT3WE" TargetMode="External"/><Relationship Id="rId298" Type="http://schemas.openxmlformats.org/officeDocument/2006/relationships/hyperlink" Target="https://talan.bank.gov.ua/get-user-certificate/24EZ3gBtSR57x9AqG7JH" TargetMode="External"/><Relationship Id="rId116" Type="http://schemas.openxmlformats.org/officeDocument/2006/relationships/hyperlink" Target="https://talan.bank.gov.ua/get-user-certificate/24EZ3INgMQzvinu3k5FR" TargetMode="External"/><Relationship Id="rId137" Type="http://schemas.openxmlformats.org/officeDocument/2006/relationships/hyperlink" Target="https://talan.bank.gov.ua/get-user-certificate/24EZ3SNj_8EDEE-fJpew" TargetMode="External"/><Relationship Id="rId158" Type="http://schemas.openxmlformats.org/officeDocument/2006/relationships/hyperlink" Target="https://talan.bank.gov.ua/get-user-certificate/24EZ386eh6BndM5SSEFq" TargetMode="External"/><Relationship Id="rId302" Type="http://schemas.openxmlformats.org/officeDocument/2006/relationships/hyperlink" Target="https://talan.bank.gov.ua/get-user-certificate/24EZ39etRda1tYrytrCC" TargetMode="External"/><Relationship Id="rId20" Type="http://schemas.openxmlformats.org/officeDocument/2006/relationships/hyperlink" Target="https://talan.bank.gov.ua/get-user-certificate/24EZ30a51p-fg5d7Bf7e" TargetMode="External"/><Relationship Id="rId41" Type="http://schemas.openxmlformats.org/officeDocument/2006/relationships/hyperlink" Target="https://talan.bank.gov.ua/get-user-certificate/24EZ39BhP5kHPhZjYF-a" TargetMode="External"/><Relationship Id="rId62" Type="http://schemas.openxmlformats.org/officeDocument/2006/relationships/hyperlink" Target="https://talan.bank.gov.ua/get-user-certificate/24EZ3XJ0-pShS9h3Qo_R" TargetMode="External"/><Relationship Id="rId83" Type="http://schemas.openxmlformats.org/officeDocument/2006/relationships/hyperlink" Target="https://talan.bank.gov.ua/get-user-certificate/24EZ3IHTgl4juI9ij5AN" TargetMode="External"/><Relationship Id="rId179" Type="http://schemas.openxmlformats.org/officeDocument/2006/relationships/hyperlink" Target="https://talan.bank.gov.ua/get-user-certificate/24EZ3jZ8K_WViByIOXLB" TargetMode="External"/><Relationship Id="rId190" Type="http://schemas.openxmlformats.org/officeDocument/2006/relationships/hyperlink" Target="https://talan.bank.gov.ua/get-user-certificate/24EZ3lgd9JZBwIENnNyQ" TargetMode="External"/><Relationship Id="rId204" Type="http://schemas.openxmlformats.org/officeDocument/2006/relationships/hyperlink" Target="https://talan.bank.gov.ua/get-user-certificate/24EZ3ppe2ux197t16ozh" TargetMode="External"/><Relationship Id="rId225" Type="http://schemas.openxmlformats.org/officeDocument/2006/relationships/hyperlink" Target="https://talan.bank.gov.ua/get-user-certificate/24EZ3jQrFDhnC5vaJZel" TargetMode="External"/><Relationship Id="rId246" Type="http://schemas.openxmlformats.org/officeDocument/2006/relationships/hyperlink" Target="https://talan.bank.gov.ua/get-user-certificate/24EZ3wnRR5lTctOHRRBE" TargetMode="External"/><Relationship Id="rId267" Type="http://schemas.openxmlformats.org/officeDocument/2006/relationships/hyperlink" Target="https://talan.bank.gov.ua/get-user-certificate/24EZ3wzBcjBeIrvrnE3I" TargetMode="External"/><Relationship Id="rId288" Type="http://schemas.openxmlformats.org/officeDocument/2006/relationships/hyperlink" Target="https://talan.bank.gov.ua/get-user-certificate/24EZ3vlaX-qyoCgh3dli" TargetMode="External"/><Relationship Id="rId106" Type="http://schemas.openxmlformats.org/officeDocument/2006/relationships/hyperlink" Target="https://talan.bank.gov.ua/get-user-certificate/24EZ3UKMIy6WXz5_FB1S" TargetMode="External"/><Relationship Id="rId127" Type="http://schemas.openxmlformats.org/officeDocument/2006/relationships/hyperlink" Target="https://talan.bank.gov.ua/get-user-certificate/24EZ3C4S4D8RWrTiH40k" TargetMode="External"/><Relationship Id="rId313" Type="http://schemas.openxmlformats.org/officeDocument/2006/relationships/hyperlink" Target="https://talan.bank.gov.ua/get-user-certificate/24EZ3JUS_TDAhcold4NF" TargetMode="External"/><Relationship Id="rId10" Type="http://schemas.openxmlformats.org/officeDocument/2006/relationships/hyperlink" Target="https://talan.bank.gov.ua/get-user-certificate/24EZ3LzXHDxfauDu0ta4" TargetMode="External"/><Relationship Id="rId31" Type="http://schemas.openxmlformats.org/officeDocument/2006/relationships/hyperlink" Target="https://talan.bank.gov.ua/get-user-certificate/24EZ3Bx29rjqNDKQFNxy" TargetMode="External"/><Relationship Id="rId52" Type="http://schemas.openxmlformats.org/officeDocument/2006/relationships/hyperlink" Target="https://talan.bank.gov.ua/get-user-certificate/24EZ3yUKxdaDsoHAULjH" TargetMode="External"/><Relationship Id="rId73" Type="http://schemas.openxmlformats.org/officeDocument/2006/relationships/hyperlink" Target="https://talan.bank.gov.ua/get-user-certificate/24EZ3zYxx9HLaZzQPx3L" TargetMode="External"/><Relationship Id="rId94" Type="http://schemas.openxmlformats.org/officeDocument/2006/relationships/hyperlink" Target="https://talan.bank.gov.ua/get-user-certificate/24EZ3fg5pZgW0h8sgrA-" TargetMode="External"/><Relationship Id="rId148" Type="http://schemas.openxmlformats.org/officeDocument/2006/relationships/hyperlink" Target="https://talan.bank.gov.ua/get-user-certificate/24EZ35aZX1lVH2IeeI4y" TargetMode="External"/><Relationship Id="rId169" Type="http://schemas.openxmlformats.org/officeDocument/2006/relationships/hyperlink" Target="https://talan.bank.gov.ua/get-user-certificate/24EZ3M0DTOfKYkJlDu1p" TargetMode="External"/><Relationship Id="rId4" Type="http://schemas.openxmlformats.org/officeDocument/2006/relationships/hyperlink" Target="https://talan.bank.gov.ua/get-user-certificate/24EZ3QmeQ1KxARFWiHkV" TargetMode="External"/><Relationship Id="rId180" Type="http://schemas.openxmlformats.org/officeDocument/2006/relationships/hyperlink" Target="https://talan.bank.gov.ua/get-user-certificate/24EZ3SGPvbuivA4AYJZm" TargetMode="External"/><Relationship Id="rId215" Type="http://schemas.openxmlformats.org/officeDocument/2006/relationships/hyperlink" Target="https://talan.bank.gov.ua/get-user-certificate/24EZ3XyiQbW5EbQbaurk" TargetMode="External"/><Relationship Id="rId236" Type="http://schemas.openxmlformats.org/officeDocument/2006/relationships/hyperlink" Target="https://talan.bank.gov.ua/get-user-certificate/24EZ3wktX4gLk3x3onY9" TargetMode="External"/><Relationship Id="rId257" Type="http://schemas.openxmlformats.org/officeDocument/2006/relationships/hyperlink" Target="https://talan.bank.gov.ua/get-user-certificate/24EZ3bknf8_Gixyh2mIG" TargetMode="External"/><Relationship Id="rId278" Type="http://schemas.openxmlformats.org/officeDocument/2006/relationships/hyperlink" Target="https://talan.bank.gov.ua/get-user-certificate/24EZ3MJpoRIHUKeGLlLA" TargetMode="External"/><Relationship Id="rId303" Type="http://schemas.openxmlformats.org/officeDocument/2006/relationships/hyperlink" Target="https://talan.bank.gov.ua/get-user-certificate/24EZ3NQOmo93QTIC1WJO" TargetMode="External"/><Relationship Id="rId42" Type="http://schemas.openxmlformats.org/officeDocument/2006/relationships/hyperlink" Target="https://talan.bank.gov.ua/get-user-certificate/24EZ3rAf69wLjbAFZbcu" TargetMode="External"/><Relationship Id="rId84" Type="http://schemas.openxmlformats.org/officeDocument/2006/relationships/hyperlink" Target="https://talan.bank.gov.ua/get-user-certificate/24EZ32XG7TvCjPVnWq7F" TargetMode="External"/><Relationship Id="rId138" Type="http://schemas.openxmlformats.org/officeDocument/2006/relationships/hyperlink" Target="https://talan.bank.gov.ua/get-user-certificate/24EZ3YFiNFC7duVpM1qY" TargetMode="External"/><Relationship Id="rId191" Type="http://schemas.openxmlformats.org/officeDocument/2006/relationships/hyperlink" Target="https://talan.bank.gov.ua/get-user-certificate/24EZ3zNPRasITXCm4t-Y" TargetMode="External"/><Relationship Id="rId205" Type="http://schemas.openxmlformats.org/officeDocument/2006/relationships/hyperlink" Target="https://talan.bank.gov.ua/get-user-certificate/24EZ3k0soXuvD7g4WL2H" TargetMode="External"/><Relationship Id="rId247" Type="http://schemas.openxmlformats.org/officeDocument/2006/relationships/hyperlink" Target="https://talan.bank.gov.ua/get-user-certificate/24EZ3-hmFduFi2krzNwS" TargetMode="External"/><Relationship Id="rId107" Type="http://schemas.openxmlformats.org/officeDocument/2006/relationships/hyperlink" Target="https://talan.bank.gov.ua/get-user-certificate/24EZ3VV8vAswFzE-S0Ph" TargetMode="External"/><Relationship Id="rId289" Type="http://schemas.openxmlformats.org/officeDocument/2006/relationships/hyperlink" Target="https://talan.bank.gov.ua/get-user-certificate/24EZ3cG3kBGX4cBJzFke" TargetMode="External"/><Relationship Id="rId11" Type="http://schemas.openxmlformats.org/officeDocument/2006/relationships/hyperlink" Target="https://talan.bank.gov.ua/get-user-certificate/24EZ3XI84seSu8tPwo_e" TargetMode="External"/><Relationship Id="rId53" Type="http://schemas.openxmlformats.org/officeDocument/2006/relationships/hyperlink" Target="https://talan.bank.gov.ua/get-user-certificate/24EZ340-b2znUr1G0dEZ" TargetMode="External"/><Relationship Id="rId149" Type="http://schemas.openxmlformats.org/officeDocument/2006/relationships/hyperlink" Target="https://talan.bank.gov.ua/get-user-certificate/24EZ3h2e7cxXYImgOQxJ" TargetMode="External"/><Relationship Id="rId314" Type="http://schemas.openxmlformats.org/officeDocument/2006/relationships/hyperlink" Target="https://talan.bank.gov.ua/get-user-certificate/24EZ3pihdo5CjFIYqyzj" TargetMode="External"/><Relationship Id="rId95" Type="http://schemas.openxmlformats.org/officeDocument/2006/relationships/hyperlink" Target="https://talan.bank.gov.ua/get-user-certificate/24EZ3gOCUX0nxUENZZk_" TargetMode="External"/><Relationship Id="rId160" Type="http://schemas.openxmlformats.org/officeDocument/2006/relationships/hyperlink" Target="https://talan.bank.gov.ua/get-user-certificate/24EZ3OcrS3BYBSkY0hNi" TargetMode="External"/><Relationship Id="rId216" Type="http://schemas.openxmlformats.org/officeDocument/2006/relationships/hyperlink" Target="https://talan.bank.gov.ua/get-user-certificate/24EZ3JdcTjnysXIy3Dy3" TargetMode="External"/><Relationship Id="rId258" Type="http://schemas.openxmlformats.org/officeDocument/2006/relationships/hyperlink" Target="https://talan.bank.gov.ua/get-user-certificate/24EZ3KUc1d_TKwpCK-tr" TargetMode="External"/><Relationship Id="rId22" Type="http://schemas.openxmlformats.org/officeDocument/2006/relationships/hyperlink" Target="https://talan.bank.gov.ua/get-user-certificate/24EZ3tKsRMfFZHGvswps" TargetMode="External"/><Relationship Id="rId64" Type="http://schemas.openxmlformats.org/officeDocument/2006/relationships/hyperlink" Target="https://talan.bank.gov.ua/get-user-certificate/24EZ3a4bxgAcEg9i2Xah" TargetMode="External"/><Relationship Id="rId118" Type="http://schemas.openxmlformats.org/officeDocument/2006/relationships/hyperlink" Target="https://talan.bank.gov.ua/get-user-certificate/24EZ3CEYY7t6IDGpbii-" TargetMode="External"/><Relationship Id="rId171" Type="http://schemas.openxmlformats.org/officeDocument/2006/relationships/hyperlink" Target="https://talan.bank.gov.ua/get-user-certificate/24EZ3EnVQBDFm8VsycMA" TargetMode="External"/><Relationship Id="rId227" Type="http://schemas.openxmlformats.org/officeDocument/2006/relationships/hyperlink" Target="https://talan.bank.gov.ua/get-user-certificate/24EZ3wjkCt1W06Zmy3Rj" TargetMode="External"/><Relationship Id="rId269" Type="http://schemas.openxmlformats.org/officeDocument/2006/relationships/hyperlink" Target="https://talan.bank.gov.ua/get-user-certificate/24EZ3q8eRdHTRA_3hGco" TargetMode="External"/><Relationship Id="rId33" Type="http://schemas.openxmlformats.org/officeDocument/2006/relationships/hyperlink" Target="https://talan.bank.gov.ua/get-user-certificate/24EZ3D1UpWtnXMLhbabI" TargetMode="External"/><Relationship Id="rId129" Type="http://schemas.openxmlformats.org/officeDocument/2006/relationships/hyperlink" Target="https://talan.bank.gov.ua/get-user-certificate/24EZ32OXyaX8Qiy0tf7G" TargetMode="External"/><Relationship Id="rId280" Type="http://schemas.openxmlformats.org/officeDocument/2006/relationships/hyperlink" Target="https://talan.bank.gov.ua/get-user-certificate/24EZ31ONHIGSMcxaIUEd" TargetMode="External"/><Relationship Id="rId75" Type="http://schemas.openxmlformats.org/officeDocument/2006/relationships/hyperlink" Target="https://talan.bank.gov.ua/get-user-certificate/24EZ3-uat2uGd3M493Nd" TargetMode="External"/><Relationship Id="rId140" Type="http://schemas.openxmlformats.org/officeDocument/2006/relationships/hyperlink" Target="https://talan.bank.gov.ua/get-user-certificate/24EZ3kg-l5prEQNeQIDs" TargetMode="External"/><Relationship Id="rId182" Type="http://schemas.openxmlformats.org/officeDocument/2006/relationships/hyperlink" Target="https://talan.bank.gov.ua/get-user-certificate/24EZ3cCo3YD8XbvBLzAk" TargetMode="External"/><Relationship Id="rId6" Type="http://schemas.openxmlformats.org/officeDocument/2006/relationships/hyperlink" Target="https://talan.bank.gov.ua/get-user-certificate/24EZ3A7-PA1xuszMU55g" TargetMode="External"/><Relationship Id="rId238" Type="http://schemas.openxmlformats.org/officeDocument/2006/relationships/hyperlink" Target="https://talan.bank.gov.ua/get-user-certificate/24EZ3SXXdgOhE1koNrUe" TargetMode="External"/><Relationship Id="rId291" Type="http://schemas.openxmlformats.org/officeDocument/2006/relationships/hyperlink" Target="https://talan.bank.gov.ua/get-user-certificate/24EZ3m-DpAgFYKx1IN6M" TargetMode="External"/><Relationship Id="rId305" Type="http://schemas.openxmlformats.org/officeDocument/2006/relationships/hyperlink" Target="https://talan.bank.gov.ua/get-user-certificate/24EZ33bi-WNrF-hUd65F" TargetMode="External"/><Relationship Id="rId44" Type="http://schemas.openxmlformats.org/officeDocument/2006/relationships/hyperlink" Target="https://talan.bank.gov.ua/get-user-certificate/24EZ33l3NpfUXAY8wpwz" TargetMode="External"/><Relationship Id="rId86" Type="http://schemas.openxmlformats.org/officeDocument/2006/relationships/hyperlink" Target="https://talan.bank.gov.ua/get-user-certificate/24EZ3_McF6eAKG-1W-vh" TargetMode="External"/><Relationship Id="rId151" Type="http://schemas.openxmlformats.org/officeDocument/2006/relationships/hyperlink" Target="https://talan.bank.gov.ua/get-user-certificate/24EZ359M2tDR3MYI2Xzj" TargetMode="External"/><Relationship Id="rId193" Type="http://schemas.openxmlformats.org/officeDocument/2006/relationships/hyperlink" Target="https://talan.bank.gov.ua/get-user-certificate/24EZ3UYVeBEFuu3SFFrs" TargetMode="External"/><Relationship Id="rId207" Type="http://schemas.openxmlformats.org/officeDocument/2006/relationships/hyperlink" Target="https://talan.bank.gov.ua/get-user-certificate/24EZ3iM_HLsJvjbwaoBo" TargetMode="External"/><Relationship Id="rId249" Type="http://schemas.openxmlformats.org/officeDocument/2006/relationships/hyperlink" Target="https://talan.bank.gov.ua/get-user-certificate/24EZ3t9PJrN721ZJEi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7"/>
  <sheetViews>
    <sheetView tabSelected="1" workbookViewId="0">
      <selection sqref="A1:XFD1"/>
    </sheetView>
  </sheetViews>
  <sheetFormatPr defaultRowHeight="14.4" x14ac:dyDescent="0.3"/>
  <cols>
    <col min="1" max="1" width="18.21875" customWidth="1"/>
    <col min="2" max="2" width="18.77734375" customWidth="1"/>
    <col min="3" max="3" width="77.77734375" customWidth="1"/>
    <col min="4" max="4" width="25.88671875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HYPERLINK("https://talan.bank.gov.ua/get-user-certificate/24EZ34jjcb8fabd9zt-z","Завантажити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HYPERLINK("https://talan.bank.gov.ua/get-user-certificate/24EZ30Zd3-c6rfPY-l72","Завантажити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HYPERLINK("https://talan.bank.gov.ua/get-user-certificate/24EZ39PfpPgyhYwGMTin","Завантажити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HYPERLINK("https://talan.bank.gov.ua/get-user-certificate/24EZ3QmeQ1KxARFWiHkV","Завантажити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HYPERLINK("https://talan.bank.gov.ua/get-user-certificate/24EZ3h-3hwKqvSbn7UbX","Завантажити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HYPERLINK("https://talan.bank.gov.ua/get-user-certificate/24EZ3A7-PA1xuszMU55g","Завантажити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HYPERLINK("https://talan.bank.gov.ua/get-user-certificate/24EZ3fW8Lh6VX0tTXPgi","Завантажити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HYPERLINK("https://talan.bank.gov.ua/get-user-certificate/24EZ3DstAaMqtVMbZeHl","Завантажити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HYPERLINK("https://talan.bank.gov.ua/get-user-certificate/24EZ3S-O1D4cnMVhLtmt","Завантажити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HYPERLINK("https://talan.bank.gov.ua/get-user-certificate/24EZ3LzXHDxfauDu0ta4","Завантажити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HYPERLINK("https://talan.bank.gov.ua/get-user-certificate/24EZ3XI84seSu8tPwo_e","Завантажити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HYPERLINK("https://talan.bank.gov.ua/get-user-certificate/24EZ3xkCrw-AbRHWpBc_","Завантажити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HYPERLINK("https://talan.bank.gov.ua/get-user-certificate/24EZ3R9BKDF8lSTRENE4","Завантажити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HYPERLINK("https://talan.bank.gov.ua/get-user-certificate/24EZ3utHeig7BNbIAqdY","Завантажити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HYPERLINK("https://talan.bank.gov.ua/get-user-certificate/24EZ3TcQfD_1QHtqii8b","Завантажити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HYPERLINK("https://talan.bank.gov.ua/get-user-certificate/24EZ3PUJubxtHCiL0-Bh","Завантажити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HYPERLINK("https://talan.bank.gov.ua/get-user-certificate/24EZ3nAXEikSrUXYNBg6","Завантажити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HYPERLINK("https://talan.bank.gov.ua/get-user-certificate/24EZ345dmJ4q_AUGB0zy","Завантажити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HYPERLINK("https://talan.bank.gov.ua/get-user-certificate/24EZ3ykR3UNiCmPO8-a9","Завантажити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HYPERLINK("https://talan.bank.gov.ua/get-user-certificate/24EZ30a51p-fg5d7Bf7e","Завантажити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HYPERLINK("https://talan.bank.gov.ua/get-user-certificate/24EZ3kKuk2ErwlUZmTrw","Завантажити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HYPERLINK("https://talan.bank.gov.ua/get-user-certificate/24EZ3tKsRMfFZHGvswps","Завантажити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HYPERLINK("https://talan.bank.gov.ua/get-user-certificate/24EZ3fuOHI76tb6d9xBT","Завантажити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HYPERLINK("https://talan.bank.gov.ua/get-user-certificate/24EZ3X5BnNDyECQ7XjZo","Завантажити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HYPERLINK("https://talan.bank.gov.ua/get-user-certificate/24EZ3pgfOhNMFNzrC7b4","Завантажити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HYPERLINK("https://talan.bank.gov.ua/get-user-certificate/24EZ30Ukj3fr7zyr56Ew","Завантажити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HYPERLINK("https://talan.bank.gov.ua/get-user-certificate/24EZ3rGTutLc25VpoyJO","Завантажити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HYPERLINK("https://talan.bank.gov.ua/get-user-certificate/24EZ3exy_DSkncRCLuBl","Завантажити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HYPERLINK("https://talan.bank.gov.ua/get-user-certificate/24EZ3yNyWbXorGQ9shoH","Завантажити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HYPERLINK("https://talan.bank.gov.ua/get-user-certificate/24EZ3-BBQHrwQgXzcbZJ","Завантажити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HYPERLINK("https://talan.bank.gov.ua/get-user-certificate/24EZ3Bx29rjqNDKQFNxy","Завантажити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HYPERLINK("https://talan.bank.gov.ua/get-user-certificate/24EZ3EIcBeqBR2qXFi8M","Завантажити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HYPERLINK("https://talan.bank.gov.ua/get-user-certificate/24EZ3D1UpWtnXMLhbabI","Завантажити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HYPERLINK("https://talan.bank.gov.ua/get-user-certificate/24EZ3Hvr5Jcnm2ZJQQyI","Завантажити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HYPERLINK("https://talan.bank.gov.ua/get-user-certificate/24EZ3aHpAfrzjxhHsjQ1","Завантажити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HYPERLINK("https://talan.bank.gov.ua/get-user-certificate/24EZ3872Q3AQOJi9HHcv","Завантажити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HYPERLINK("https://talan.bank.gov.ua/get-user-certificate/24EZ3iHRAvSBf8BNgQ2l","Завантажити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HYPERLINK("https://talan.bank.gov.ua/get-user-certificate/24EZ3YTC-6qs36iFeX2b","Завантажити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HYPERLINK("https://talan.bank.gov.ua/get-user-certificate/24EZ3Ns2klF2VCddt7QG","Завантажити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HYPERLINK("https://talan.bank.gov.ua/get-user-certificate/24EZ3tPUG9YNbcKoEOYB","Завантажити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HYPERLINK("https://talan.bank.gov.ua/get-user-certificate/24EZ39BhP5kHPhZjYF-a","Завантажити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HYPERLINK("https://talan.bank.gov.ua/get-user-certificate/24EZ3rAf69wLjbAFZbcu","Завантажити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HYPERLINK("https://talan.bank.gov.ua/get-user-certificate/24EZ3DZfVt-mnlqD8Dgs","Завантажити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HYPERLINK("https://talan.bank.gov.ua/get-user-certificate/24EZ33l3NpfUXAY8wpwz","Завантажити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HYPERLINK("https://talan.bank.gov.ua/get-user-certificate/24EZ3Zahs2oPPLa6Fuuf","Завантажити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HYPERLINK("https://talan.bank.gov.ua/get-user-certificate/24EZ3zRHH34RMJQeZD_y","Завантажити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HYPERLINK("https://talan.bank.gov.ua/get-user-certificate/24EZ3ZfxM7Ebs-WNzt9i","Завантажити сертифікат")</f>
        <v>Завантажити сертифікат</v>
      </c>
    </row>
    <row r="49" spans="1:4" x14ac:dyDescent="0.3">
      <c r="A49" t="s">
        <v>99</v>
      </c>
      <c r="B49" t="s">
        <v>5</v>
      </c>
      <c r="C49" t="s">
        <v>100</v>
      </c>
      <c r="D49" t="str">
        <f>HYPERLINK("https://talan.bank.gov.ua/get-user-certificate/24EZ3sTa0j_m2mdOT57a","Завантажити сертифікат")</f>
        <v>Завантажити сертифікат</v>
      </c>
    </row>
    <row r="50" spans="1:4" x14ac:dyDescent="0.3">
      <c r="A50" t="s">
        <v>101</v>
      </c>
      <c r="B50" t="s">
        <v>5</v>
      </c>
      <c r="C50" t="s">
        <v>102</v>
      </c>
      <c r="D50" t="str">
        <f>HYPERLINK("https://talan.bank.gov.ua/get-user-certificate/24EZ3CAgS7taGp3h_5w8","Завантажити сертифікат")</f>
        <v>Завантажити сертифікат</v>
      </c>
    </row>
    <row r="51" spans="1:4" x14ac:dyDescent="0.3">
      <c r="A51" t="s">
        <v>103</v>
      </c>
      <c r="B51" t="s">
        <v>5</v>
      </c>
      <c r="C51" t="s">
        <v>104</v>
      </c>
      <c r="D51" t="str">
        <f>HYPERLINK("https://talan.bank.gov.ua/get-user-certificate/24EZ3PIJZiNTfMCoAcD5","Завантажити сертифікат")</f>
        <v>Завантажити сертифікат</v>
      </c>
    </row>
    <row r="52" spans="1:4" x14ac:dyDescent="0.3">
      <c r="A52" t="s">
        <v>105</v>
      </c>
      <c r="B52" t="s">
        <v>5</v>
      </c>
      <c r="C52" t="s">
        <v>106</v>
      </c>
      <c r="D52" t="str">
        <f>HYPERLINK("https://talan.bank.gov.ua/get-user-certificate/24EZ3QmQhd5Dv2Ddg0Ik","Завантажити сертифікат")</f>
        <v>Завантажити сертифікат</v>
      </c>
    </row>
    <row r="53" spans="1:4" x14ac:dyDescent="0.3">
      <c r="A53" t="s">
        <v>107</v>
      </c>
      <c r="B53" t="s">
        <v>5</v>
      </c>
      <c r="C53" t="s">
        <v>108</v>
      </c>
      <c r="D53" t="str">
        <f>HYPERLINK("https://talan.bank.gov.ua/get-user-certificate/24EZ3yUKxdaDsoHAULjH","Завантажити сертифікат")</f>
        <v>Завантажити сертифікат</v>
      </c>
    </row>
    <row r="54" spans="1:4" x14ac:dyDescent="0.3">
      <c r="A54" t="s">
        <v>109</v>
      </c>
      <c r="B54" t="s">
        <v>5</v>
      </c>
      <c r="C54" t="s">
        <v>110</v>
      </c>
      <c r="D54" t="str">
        <f>HYPERLINK("https://talan.bank.gov.ua/get-user-certificate/24EZ340-b2znUr1G0dEZ","Завантажити сертифікат")</f>
        <v>Завантажити сертифікат</v>
      </c>
    </row>
    <row r="55" spans="1:4" x14ac:dyDescent="0.3">
      <c r="A55" t="s">
        <v>111</v>
      </c>
      <c r="B55" t="s">
        <v>5</v>
      </c>
      <c r="C55" t="s">
        <v>112</v>
      </c>
      <c r="D55" t="str">
        <f>HYPERLINK("https://talan.bank.gov.ua/get-user-certificate/24EZ3CYUnPANECRz2FWf","Завантажити сертифікат")</f>
        <v>Завантажити сертифікат</v>
      </c>
    </row>
    <row r="56" spans="1:4" x14ac:dyDescent="0.3">
      <c r="A56" t="s">
        <v>113</v>
      </c>
      <c r="B56" t="s">
        <v>5</v>
      </c>
      <c r="C56" t="s">
        <v>114</v>
      </c>
      <c r="D56" t="str">
        <f>HYPERLINK("https://talan.bank.gov.ua/get-user-certificate/24EZ32KtOyEiqlRYw--8","Завантажити сертифікат")</f>
        <v>Завантажити сертифікат</v>
      </c>
    </row>
    <row r="57" spans="1:4" x14ac:dyDescent="0.3">
      <c r="A57" t="s">
        <v>115</v>
      </c>
      <c r="B57" t="s">
        <v>5</v>
      </c>
      <c r="C57" t="s">
        <v>116</v>
      </c>
      <c r="D57" t="str">
        <f>HYPERLINK("https://talan.bank.gov.ua/get-user-certificate/24EZ3Q7ck5pPvF01M7YR","Завантажити сертифікат")</f>
        <v>Завантажити сертифікат</v>
      </c>
    </row>
    <row r="58" spans="1:4" x14ac:dyDescent="0.3">
      <c r="A58" t="s">
        <v>117</v>
      </c>
      <c r="B58" t="s">
        <v>5</v>
      </c>
      <c r="C58" t="s">
        <v>118</v>
      </c>
      <c r="D58" t="str">
        <f>HYPERLINK("https://talan.bank.gov.ua/get-user-certificate/24EZ304GPrThG-7AH8-p","Завантажити сертифікат")</f>
        <v>Завантажити сертифікат</v>
      </c>
    </row>
    <row r="59" spans="1:4" x14ac:dyDescent="0.3">
      <c r="A59" t="s">
        <v>119</v>
      </c>
      <c r="B59" t="s">
        <v>5</v>
      </c>
      <c r="C59" t="s">
        <v>120</v>
      </c>
      <c r="D59" t="str">
        <f>HYPERLINK("https://talan.bank.gov.ua/get-user-certificate/24EZ3bPA2WTjL9Rz6gkt","Завантажити сертифікат")</f>
        <v>Завантажити сертифікат</v>
      </c>
    </row>
    <row r="60" spans="1:4" x14ac:dyDescent="0.3">
      <c r="A60" t="s">
        <v>121</v>
      </c>
      <c r="B60" t="s">
        <v>5</v>
      </c>
      <c r="C60" t="s">
        <v>122</v>
      </c>
      <c r="D60" t="str">
        <f>HYPERLINK("https://talan.bank.gov.ua/get-user-certificate/24EZ3kN3e-LquMFNSxc9","Завантажити сертифікат")</f>
        <v>Завантажити сертифікат</v>
      </c>
    </row>
    <row r="61" spans="1:4" x14ac:dyDescent="0.3">
      <c r="A61" t="s">
        <v>123</v>
      </c>
      <c r="B61" t="s">
        <v>5</v>
      </c>
      <c r="C61" t="s">
        <v>124</v>
      </c>
      <c r="D61" t="str">
        <f>HYPERLINK("https://talan.bank.gov.ua/get-user-certificate/24EZ3lEAwCHU96JrIUQ3","Завантажити сертифікат")</f>
        <v>Завантажити сертифікат</v>
      </c>
    </row>
    <row r="62" spans="1:4" x14ac:dyDescent="0.3">
      <c r="A62" t="s">
        <v>125</v>
      </c>
      <c r="B62" t="s">
        <v>5</v>
      </c>
      <c r="C62" t="s">
        <v>126</v>
      </c>
      <c r="D62" t="str">
        <f>HYPERLINK("https://talan.bank.gov.ua/get-user-certificate/24EZ3rSQJPSilSfY26Rc","Завантажити сертифікат")</f>
        <v>Завантажити сертифікат</v>
      </c>
    </row>
    <row r="63" spans="1:4" x14ac:dyDescent="0.3">
      <c r="A63" t="s">
        <v>127</v>
      </c>
      <c r="B63" t="s">
        <v>5</v>
      </c>
      <c r="C63" t="s">
        <v>128</v>
      </c>
      <c r="D63" t="str">
        <f>HYPERLINK("https://talan.bank.gov.ua/get-user-certificate/24EZ3XJ0-pShS9h3Qo_R","Завантажити сертифікат")</f>
        <v>Завантажити сертифікат</v>
      </c>
    </row>
    <row r="64" spans="1:4" x14ac:dyDescent="0.3">
      <c r="A64" t="s">
        <v>129</v>
      </c>
      <c r="B64" t="s">
        <v>5</v>
      </c>
      <c r="C64" t="s">
        <v>130</v>
      </c>
      <c r="D64" t="str">
        <f>HYPERLINK("https://talan.bank.gov.ua/get-user-certificate/24EZ3ua99S5pfm81Jg_j","Завантажити сертифікат")</f>
        <v>Завантажити сертифікат</v>
      </c>
    </row>
    <row r="65" spans="1:4" x14ac:dyDescent="0.3">
      <c r="A65" t="s">
        <v>131</v>
      </c>
      <c r="B65" t="s">
        <v>5</v>
      </c>
      <c r="C65" t="s">
        <v>132</v>
      </c>
      <c r="D65" t="str">
        <f>HYPERLINK("https://talan.bank.gov.ua/get-user-certificate/24EZ3a4bxgAcEg9i2Xah","Завантажити сертифікат")</f>
        <v>Завантажити сертифікат</v>
      </c>
    </row>
    <row r="66" spans="1:4" x14ac:dyDescent="0.3">
      <c r="A66" t="s">
        <v>133</v>
      </c>
      <c r="B66" t="s">
        <v>5</v>
      </c>
      <c r="C66" t="s">
        <v>134</v>
      </c>
      <c r="D66" t="str">
        <f>HYPERLINK("https://talan.bank.gov.ua/get-user-certificate/24EZ3iilWsvFZt6IniBJ","Завантажити сертифікат")</f>
        <v>Завантажити сертифікат</v>
      </c>
    </row>
    <row r="67" spans="1:4" x14ac:dyDescent="0.3">
      <c r="A67" t="s">
        <v>135</v>
      </c>
      <c r="B67" t="s">
        <v>5</v>
      </c>
      <c r="C67" t="s">
        <v>136</v>
      </c>
      <c r="D67" t="str">
        <f>HYPERLINK("https://talan.bank.gov.ua/get-user-certificate/24EZ3jLvQ9K72mwG87Jh","Завантажити сертифікат")</f>
        <v>Завантажити сертифікат</v>
      </c>
    </row>
    <row r="68" spans="1:4" x14ac:dyDescent="0.3">
      <c r="A68" t="s">
        <v>137</v>
      </c>
      <c r="B68" t="s">
        <v>5</v>
      </c>
      <c r="C68" t="s">
        <v>138</v>
      </c>
      <c r="D68" t="str">
        <f>HYPERLINK("https://talan.bank.gov.ua/get-user-certificate/24EZ3Rj-H4yRgnbheTt8","Завантажити сертифікат")</f>
        <v>Завантажити сертифікат</v>
      </c>
    </row>
    <row r="69" spans="1:4" x14ac:dyDescent="0.3">
      <c r="A69" t="s">
        <v>139</v>
      </c>
      <c r="B69" t="s">
        <v>5</v>
      </c>
      <c r="C69" t="s">
        <v>140</v>
      </c>
      <c r="D69" t="str">
        <f>HYPERLINK("https://talan.bank.gov.ua/get-user-certificate/24EZ3caDiQhxGpi_68rN","Завантажити сертифікат")</f>
        <v>Завантажити сертифікат</v>
      </c>
    </row>
    <row r="70" spans="1:4" x14ac:dyDescent="0.3">
      <c r="A70" t="s">
        <v>141</v>
      </c>
      <c r="B70" t="s">
        <v>5</v>
      </c>
      <c r="C70" t="s">
        <v>142</v>
      </c>
      <c r="D70" t="str">
        <f>HYPERLINK("https://talan.bank.gov.ua/get-user-certificate/24EZ3LS1d8hirP6-qJwh","Завантажити сертифікат")</f>
        <v>Завантажити сертифікат</v>
      </c>
    </row>
    <row r="71" spans="1:4" x14ac:dyDescent="0.3">
      <c r="A71" t="s">
        <v>143</v>
      </c>
      <c r="B71" t="s">
        <v>5</v>
      </c>
      <c r="C71" t="s">
        <v>144</v>
      </c>
      <c r="D71" t="str">
        <f>HYPERLINK("https://talan.bank.gov.ua/get-user-certificate/24EZ3qliup4ve-0UQSrx","Завантажити сертифікат")</f>
        <v>Завантажити сертифікат</v>
      </c>
    </row>
    <row r="72" spans="1:4" x14ac:dyDescent="0.3">
      <c r="A72" t="s">
        <v>145</v>
      </c>
      <c r="B72" t="s">
        <v>5</v>
      </c>
      <c r="C72" t="s">
        <v>146</v>
      </c>
      <c r="D72" t="str">
        <f>HYPERLINK("https://talan.bank.gov.ua/get-user-certificate/24EZ3KVXXMhXNUKDeblQ","Завантажити сертифікат")</f>
        <v>Завантажити сертифікат</v>
      </c>
    </row>
    <row r="73" spans="1:4" x14ac:dyDescent="0.3">
      <c r="A73" t="s">
        <v>147</v>
      </c>
      <c r="B73" t="s">
        <v>5</v>
      </c>
      <c r="C73" t="s">
        <v>148</v>
      </c>
      <c r="D73" t="str">
        <f>HYPERLINK("https://talan.bank.gov.ua/get-user-certificate/24EZ3dcoQvHeL4iG09vr","Завантажити сертифікат")</f>
        <v>Завантажити сертифікат</v>
      </c>
    </row>
    <row r="74" spans="1:4" x14ac:dyDescent="0.3">
      <c r="A74" t="s">
        <v>149</v>
      </c>
      <c r="B74" t="s">
        <v>5</v>
      </c>
      <c r="C74" t="s">
        <v>150</v>
      </c>
      <c r="D74" t="str">
        <f>HYPERLINK("https://talan.bank.gov.ua/get-user-certificate/24EZ3zYxx9HLaZzQPx3L","Завантажити сертифікат")</f>
        <v>Завантажити сертифікат</v>
      </c>
    </row>
    <row r="75" spans="1:4" x14ac:dyDescent="0.3">
      <c r="A75" t="s">
        <v>151</v>
      </c>
      <c r="B75" t="s">
        <v>5</v>
      </c>
      <c r="C75" t="s">
        <v>152</v>
      </c>
      <c r="D75" t="str">
        <f>HYPERLINK("https://talan.bank.gov.ua/get-user-certificate/24EZ3BXUClAX3hSSzo4U","Завантажити сертифікат")</f>
        <v>Завантажити сертифікат</v>
      </c>
    </row>
    <row r="76" spans="1:4" x14ac:dyDescent="0.3">
      <c r="A76" t="s">
        <v>153</v>
      </c>
      <c r="B76" t="s">
        <v>5</v>
      </c>
      <c r="C76" t="s">
        <v>154</v>
      </c>
      <c r="D76" t="str">
        <f>HYPERLINK("https://talan.bank.gov.ua/get-user-certificate/24EZ3-uat2uGd3M493Nd","Завантажити сертифікат")</f>
        <v>Завантажити сертифікат</v>
      </c>
    </row>
    <row r="77" spans="1:4" x14ac:dyDescent="0.3">
      <c r="A77" t="s">
        <v>155</v>
      </c>
      <c r="B77" t="s">
        <v>5</v>
      </c>
      <c r="C77" t="s">
        <v>156</v>
      </c>
      <c r="D77" t="str">
        <f>HYPERLINK("https://talan.bank.gov.ua/get-user-certificate/24EZ36M5EJeCHrW06Hja","Завантажити сертифікат")</f>
        <v>Завантажити сертифікат</v>
      </c>
    </row>
    <row r="78" spans="1:4" x14ac:dyDescent="0.3">
      <c r="A78" t="s">
        <v>157</v>
      </c>
      <c r="B78" t="s">
        <v>5</v>
      </c>
      <c r="C78" t="s">
        <v>158</v>
      </c>
      <c r="D78" t="str">
        <f>HYPERLINK("https://talan.bank.gov.ua/get-user-certificate/24EZ3XXep7i7Ge_cRXNM","Завантажити сертифікат")</f>
        <v>Завантажити сертифікат</v>
      </c>
    </row>
    <row r="79" spans="1:4" x14ac:dyDescent="0.3">
      <c r="A79" t="s">
        <v>159</v>
      </c>
      <c r="B79" t="s">
        <v>5</v>
      </c>
      <c r="C79" t="s">
        <v>160</v>
      </c>
      <c r="D79" t="str">
        <f>HYPERLINK("https://talan.bank.gov.ua/get-user-certificate/24EZ3IcikScHxPNPmTNC","Завантажити сертифікат")</f>
        <v>Завантажити сертифікат</v>
      </c>
    </row>
    <row r="80" spans="1:4" x14ac:dyDescent="0.3">
      <c r="A80" t="s">
        <v>161</v>
      </c>
      <c r="B80" t="s">
        <v>5</v>
      </c>
      <c r="C80" t="s">
        <v>162</v>
      </c>
      <c r="D80" t="str">
        <f>HYPERLINK("https://talan.bank.gov.ua/get-user-certificate/24EZ33ff8zh-PGZz_6fs","Завантажити сертифікат")</f>
        <v>Завантажити сертифікат</v>
      </c>
    </row>
    <row r="81" spans="1:4" x14ac:dyDescent="0.3">
      <c r="A81" t="s">
        <v>163</v>
      </c>
      <c r="B81" t="s">
        <v>5</v>
      </c>
      <c r="C81" t="s">
        <v>164</v>
      </c>
      <c r="D81" t="str">
        <f>HYPERLINK("https://talan.bank.gov.ua/get-user-certificate/24EZ3b_3j6lXO2MtY9hO","Завантажити сертифікат")</f>
        <v>Завантажити сертифікат</v>
      </c>
    </row>
    <row r="82" spans="1:4" x14ac:dyDescent="0.3">
      <c r="A82" t="s">
        <v>165</v>
      </c>
      <c r="B82" t="s">
        <v>5</v>
      </c>
      <c r="C82" t="s">
        <v>166</v>
      </c>
      <c r="D82" t="str">
        <f>HYPERLINK("https://talan.bank.gov.ua/get-user-certificate/24EZ3Ix4FkXfO2r3iJIs","Завантажити сертифікат")</f>
        <v>Завантажити сертифікат</v>
      </c>
    </row>
    <row r="83" spans="1:4" x14ac:dyDescent="0.3">
      <c r="A83" t="s">
        <v>167</v>
      </c>
      <c r="B83" t="s">
        <v>5</v>
      </c>
      <c r="C83" t="s">
        <v>168</v>
      </c>
      <c r="D83" t="str">
        <f>HYPERLINK("https://talan.bank.gov.ua/get-user-certificate/24EZ3SsFwwN3NXFGukHG","Завантажити сертифікат")</f>
        <v>Завантажити сертифікат</v>
      </c>
    </row>
    <row r="84" spans="1:4" x14ac:dyDescent="0.3">
      <c r="A84" t="s">
        <v>169</v>
      </c>
      <c r="B84" t="s">
        <v>5</v>
      </c>
      <c r="C84" t="s">
        <v>170</v>
      </c>
      <c r="D84" t="str">
        <f>HYPERLINK("https://talan.bank.gov.ua/get-user-certificate/24EZ3IHTgl4juI9ij5AN","Завантажити сертифікат")</f>
        <v>Завантажити сертифікат</v>
      </c>
    </row>
    <row r="85" spans="1:4" x14ac:dyDescent="0.3">
      <c r="A85" t="s">
        <v>171</v>
      </c>
      <c r="B85" t="s">
        <v>5</v>
      </c>
      <c r="C85" t="s">
        <v>172</v>
      </c>
      <c r="D85" t="str">
        <f>HYPERLINK("https://talan.bank.gov.ua/get-user-certificate/24EZ32XG7TvCjPVnWq7F","Завантажити сертифікат")</f>
        <v>Завантажити сертифікат</v>
      </c>
    </row>
    <row r="86" spans="1:4" x14ac:dyDescent="0.3">
      <c r="A86" t="s">
        <v>173</v>
      </c>
      <c r="B86" t="s">
        <v>5</v>
      </c>
      <c r="C86" t="s">
        <v>174</v>
      </c>
      <c r="D86" t="str">
        <f>HYPERLINK("https://talan.bank.gov.ua/get-user-certificate/24EZ3uBrrSjBoGstyyoq","Завантажити сертифікат")</f>
        <v>Завантажити сертифікат</v>
      </c>
    </row>
    <row r="87" spans="1:4" x14ac:dyDescent="0.3">
      <c r="A87" t="s">
        <v>175</v>
      </c>
      <c r="B87" t="s">
        <v>5</v>
      </c>
      <c r="C87" t="s">
        <v>176</v>
      </c>
      <c r="D87" t="str">
        <f>HYPERLINK("https://talan.bank.gov.ua/get-user-certificate/24EZ3_McF6eAKG-1W-vh","Завантажити сертифікат")</f>
        <v>Завантажити сертифікат</v>
      </c>
    </row>
    <row r="88" spans="1:4" x14ac:dyDescent="0.3">
      <c r="A88" t="s">
        <v>177</v>
      </c>
      <c r="B88" t="s">
        <v>5</v>
      </c>
      <c r="C88" t="s">
        <v>178</v>
      </c>
      <c r="D88" t="str">
        <f>HYPERLINK("https://talan.bank.gov.ua/get-user-certificate/24EZ3lc1zHvmdmm1WcKk","Завантажити сертифікат")</f>
        <v>Завантажити сертифікат</v>
      </c>
    </row>
    <row r="89" spans="1:4" x14ac:dyDescent="0.3">
      <c r="A89" t="s">
        <v>179</v>
      </c>
      <c r="B89" t="s">
        <v>5</v>
      </c>
      <c r="C89" t="s">
        <v>180</v>
      </c>
      <c r="D89" t="str">
        <f>HYPERLINK("https://talan.bank.gov.ua/get-user-certificate/24EZ36q94dUQwRtRqnIN","Завантажити сертифікат")</f>
        <v>Завантажити сертифікат</v>
      </c>
    </row>
    <row r="90" spans="1:4" x14ac:dyDescent="0.3">
      <c r="A90" t="s">
        <v>181</v>
      </c>
      <c r="B90" t="s">
        <v>5</v>
      </c>
      <c r="C90" t="s">
        <v>182</v>
      </c>
      <c r="D90" t="str">
        <f>HYPERLINK("https://talan.bank.gov.ua/get-user-certificate/24EZ3CwyRNdnem5gLw2m","Завантажити сертифікат")</f>
        <v>Завантажити сертифікат</v>
      </c>
    </row>
    <row r="91" spans="1:4" x14ac:dyDescent="0.3">
      <c r="A91" t="s">
        <v>183</v>
      </c>
      <c r="B91" t="s">
        <v>5</v>
      </c>
      <c r="C91" t="s">
        <v>184</v>
      </c>
      <c r="D91" t="str">
        <f>HYPERLINK("https://talan.bank.gov.ua/get-user-certificate/24EZ302W5RRuh7wUPnL3","Завантажити сертифікат")</f>
        <v>Завантажити сертифікат</v>
      </c>
    </row>
    <row r="92" spans="1:4" x14ac:dyDescent="0.3">
      <c r="A92" t="s">
        <v>185</v>
      </c>
      <c r="B92" t="s">
        <v>5</v>
      </c>
      <c r="C92" t="s">
        <v>186</v>
      </c>
      <c r="D92" t="str">
        <f>HYPERLINK("https://talan.bank.gov.ua/get-user-certificate/24EZ3DHxbubVt770tta0","Завантажити сертифікат")</f>
        <v>Завантажити сертифікат</v>
      </c>
    </row>
    <row r="93" spans="1:4" x14ac:dyDescent="0.3">
      <c r="A93" t="s">
        <v>187</v>
      </c>
      <c r="B93" t="s">
        <v>5</v>
      </c>
      <c r="C93" t="s">
        <v>188</v>
      </c>
      <c r="D93" t="str">
        <f>HYPERLINK("https://talan.bank.gov.ua/get-user-certificate/24EZ3ojcwY94N5_rs4He","Завантажити сертифікат")</f>
        <v>Завантажити сертифікат</v>
      </c>
    </row>
    <row r="94" spans="1:4" x14ac:dyDescent="0.3">
      <c r="A94" t="s">
        <v>189</v>
      </c>
      <c r="B94" t="s">
        <v>5</v>
      </c>
      <c r="C94" t="s">
        <v>190</v>
      </c>
      <c r="D94" t="str">
        <f>HYPERLINK("https://talan.bank.gov.ua/get-user-certificate/24EZ399uc6a9ggNRxECe","Завантажити сертифікат")</f>
        <v>Завантажити сертифікат</v>
      </c>
    </row>
    <row r="95" spans="1:4" x14ac:dyDescent="0.3">
      <c r="A95" t="s">
        <v>191</v>
      </c>
      <c r="B95" t="s">
        <v>5</v>
      </c>
      <c r="C95" t="s">
        <v>192</v>
      </c>
      <c r="D95" t="str">
        <f>HYPERLINK("https://talan.bank.gov.ua/get-user-certificate/24EZ3fg5pZgW0h8sgrA-","Завантажити сертифікат")</f>
        <v>Завантажити сертифікат</v>
      </c>
    </row>
    <row r="96" spans="1:4" x14ac:dyDescent="0.3">
      <c r="A96" t="s">
        <v>193</v>
      </c>
      <c r="B96" t="s">
        <v>5</v>
      </c>
      <c r="C96" t="s">
        <v>194</v>
      </c>
      <c r="D96" t="str">
        <f>HYPERLINK("https://talan.bank.gov.ua/get-user-certificate/24EZ3gOCUX0nxUENZZk_","Завантажити сертифікат")</f>
        <v>Завантажити сертифікат</v>
      </c>
    </row>
    <row r="97" spans="1:4" x14ac:dyDescent="0.3">
      <c r="A97" t="s">
        <v>195</v>
      </c>
      <c r="B97" t="s">
        <v>5</v>
      </c>
      <c r="C97" t="s">
        <v>196</v>
      </c>
      <c r="D97" t="str">
        <f>HYPERLINK("https://talan.bank.gov.ua/get-user-certificate/24EZ3_H5-u-Wi3S75tqs","Завантажити сертифікат")</f>
        <v>Завантажити сертифікат</v>
      </c>
    </row>
    <row r="98" spans="1:4" x14ac:dyDescent="0.3">
      <c r="A98" t="s">
        <v>197</v>
      </c>
      <c r="B98" t="s">
        <v>5</v>
      </c>
      <c r="C98" t="s">
        <v>198</v>
      </c>
      <c r="D98" t="str">
        <f>HYPERLINK("https://talan.bank.gov.ua/get-user-certificate/24EZ333Vt8m8v5a0q6ah","Завантажити сертифікат")</f>
        <v>Завантажити сертифікат</v>
      </c>
    </row>
    <row r="99" spans="1:4" x14ac:dyDescent="0.3">
      <c r="A99" t="s">
        <v>199</v>
      </c>
      <c r="B99" t="s">
        <v>5</v>
      </c>
      <c r="C99" t="s">
        <v>200</v>
      </c>
      <c r="D99" t="str">
        <f>HYPERLINK("https://talan.bank.gov.ua/get-user-certificate/24EZ39eNkpWzdosqskax","Завантажити сертифікат")</f>
        <v>Завантажити сертифікат</v>
      </c>
    </row>
    <row r="100" spans="1:4" x14ac:dyDescent="0.3">
      <c r="A100" t="s">
        <v>201</v>
      </c>
      <c r="B100" t="s">
        <v>5</v>
      </c>
      <c r="C100" t="s">
        <v>202</v>
      </c>
      <c r="D100" t="str">
        <f>HYPERLINK("https://talan.bank.gov.ua/get-user-certificate/24EZ3vvifEPxHlRa3ebk","Завантажити сертифікат")</f>
        <v>Завантажити сертифікат</v>
      </c>
    </row>
    <row r="101" spans="1:4" x14ac:dyDescent="0.3">
      <c r="A101" t="s">
        <v>203</v>
      </c>
      <c r="B101" t="s">
        <v>5</v>
      </c>
      <c r="C101" t="s">
        <v>204</v>
      </c>
      <c r="D101" t="str">
        <f>HYPERLINK("https://talan.bank.gov.ua/get-user-certificate/24EZ3nIcUFoL6XTSTBBm","Завантажити сертифікат")</f>
        <v>Завантажити сертифікат</v>
      </c>
    </row>
    <row r="102" spans="1:4" x14ac:dyDescent="0.3">
      <c r="A102" t="s">
        <v>205</v>
      </c>
      <c r="B102" t="s">
        <v>5</v>
      </c>
      <c r="C102" t="s">
        <v>206</v>
      </c>
      <c r="D102" t="str">
        <f>HYPERLINK("https://talan.bank.gov.ua/get-user-certificate/24EZ3tw0bW4oFSU0K0wv","Завантажити сертифікат")</f>
        <v>Завантажити сертифікат</v>
      </c>
    </row>
    <row r="103" spans="1:4" x14ac:dyDescent="0.3">
      <c r="A103" t="s">
        <v>207</v>
      </c>
      <c r="B103" t="s">
        <v>5</v>
      </c>
      <c r="C103" t="s">
        <v>208</v>
      </c>
      <c r="D103" t="str">
        <f>HYPERLINK("https://talan.bank.gov.ua/get-user-certificate/24EZ3oxCcvWbJJ2qatP4","Завантажити сертифікат")</f>
        <v>Завантажити сертифікат</v>
      </c>
    </row>
    <row r="104" spans="1:4" x14ac:dyDescent="0.3">
      <c r="A104" t="s">
        <v>209</v>
      </c>
      <c r="B104" t="s">
        <v>5</v>
      </c>
      <c r="C104" t="s">
        <v>210</v>
      </c>
      <c r="D104" t="str">
        <f>HYPERLINK("https://talan.bank.gov.ua/get-user-certificate/24EZ3GzAU3Kdb_jfLqug","Завантажити сертифікат")</f>
        <v>Завантажити сертифікат</v>
      </c>
    </row>
    <row r="105" spans="1:4" x14ac:dyDescent="0.3">
      <c r="A105" t="s">
        <v>211</v>
      </c>
      <c r="B105" t="s">
        <v>5</v>
      </c>
      <c r="C105" t="s">
        <v>212</v>
      </c>
      <c r="D105" t="str">
        <f>HYPERLINK("https://talan.bank.gov.ua/get-user-certificate/24EZ32YHHSkj8nLhY8tU","Завантажити сертифікат")</f>
        <v>Завантажити сертифікат</v>
      </c>
    </row>
    <row r="106" spans="1:4" x14ac:dyDescent="0.3">
      <c r="A106" t="s">
        <v>213</v>
      </c>
      <c r="B106" t="s">
        <v>5</v>
      </c>
      <c r="C106" t="s">
        <v>214</v>
      </c>
      <c r="D106" t="str">
        <f>HYPERLINK("https://talan.bank.gov.ua/get-user-certificate/24EZ3iPVWU0TSiPjhsZc","Завантажити сертифікат")</f>
        <v>Завантажити сертифікат</v>
      </c>
    </row>
    <row r="107" spans="1:4" x14ac:dyDescent="0.3">
      <c r="A107" t="s">
        <v>215</v>
      </c>
      <c r="B107" t="s">
        <v>5</v>
      </c>
      <c r="C107" t="s">
        <v>216</v>
      </c>
      <c r="D107" t="str">
        <f>HYPERLINK("https://talan.bank.gov.ua/get-user-certificate/24EZ3UKMIy6WXz5_FB1S","Завантажити сертифікат")</f>
        <v>Завантажити сертифікат</v>
      </c>
    </row>
    <row r="108" spans="1:4" x14ac:dyDescent="0.3">
      <c r="A108" t="s">
        <v>217</v>
      </c>
      <c r="B108" t="s">
        <v>5</v>
      </c>
      <c r="C108" t="s">
        <v>218</v>
      </c>
      <c r="D108" t="str">
        <f>HYPERLINK("https://talan.bank.gov.ua/get-user-certificate/24EZ3VV8vAswFzE-S0Ph","Завантажити сертифікат")</f>
        <v>Завантажити сертифікат</v>
      </c>
    </row>
    <row r="109" spans="1:4" x14ac:dyDescent="0.3">
      <c r="A109" t="s">
        <v>219</v>
      </c>
      <c r="B109" t="s">
        <v>5</v>
      </c>
      <c r="C109" t="s">
        <v>220</v>
      </c>
      <c r="D109" t="str">
        <f>HYPERLINK("https://talan.bank.gov.ua/get-user-certificate/24EZ3XgAbgwfKSmx-5kE","Завантажити сертифікат")</f>
        <v>Завантажити сертифікат</v>
      </c>
    </row>
    <row r="110" spans="1:4" x14ac:dyDescent="0.3">
      <c r="A110" t="s">
        <v>221</v>
      </c>
      <c r="B110" t="s">
        <v>5</v>
      </c>
      <c r="C110" t="s">
        <v>222</v>
      </c>
      <c r="D110" t="str">
        <f>HYPERLINK("https://talan.bank.gov.ua/get-user-certificate/24EZ3by8n1y9tvEhj-s7","Завантажити сертифікат")</f>
        <v>Завантажити сертифікат</v>
      </c>
    </row>
    <row r="111" spans="1:4" x14ac:dyDescent="0.3">
      <c r="A111" t="s">
        <v>223</v>
      </c>
      <c r="B111" t="s">
        <v>5</v>
      </c>
      <c r="C111" t="s">
        <v>224</v>
      </c>
      <c r="D111" t="str">
        <f>HYPERLINK("https://talan.bank.gov.ua/get-user-certificate/24EZ37FCUT8p782j1gVO","Завантажити сертифікат")</f>
        <v>Завантажити сертифікат</v>
      </c>
    </row>
    <row r="112" spans="1:4" x14ac:dyDescent="0.3">
      <c r="A112" t="s">
        <v>225</v>
      </c>
      <c r="B112" t="s">
        <v>5</v>
      </c>
      <c r="C112" t="s">
        <v>226</v>
      </c>
      <c r="D112" t="str">
        <f>HYPERLINK("https://talan.bank.gov.ua/get-user-certificate/24EZ3i2qzb76PS9GiBmw","Завантажити сертифікат")</f>
        <v>Завантажити сертифікат</v>
      </c>
    </row>
    <row r="113" spans="1:4" x14ac:dyDescent="0.3">
      <c r="A113" t="s">
        <v>227</v>
      </c>
      <c r="B113" t="s">
        <v>5</v>
      </c>
      <c r="C113" t="s">
        <v>228</v>
      </c>
      <c r="D113" t="str">
        <f>HYPERLINK("https://talan.bank.gov.ua/get-user-certificate/24EZ3cKo2uF4mpOO67fb","Завантажити сертифікат")</f>
        <v>Завантажити сертифікат</v>
      </c>
    </row>
    <row r="114" spans="1:4" x14ac:dyDescent="0.3">
      <c r="A114" t="s">
        <v>229</v>
      </c>
      <c r="B114" t="s">
        <v>5</v>
      </c>
      <c r="C114" t="s">
        <v>230</v>
      </c>
      <c r="D114" t="str">
        <f>HYPERLINK("https://talan.bank.gov.ua/get-user-certificate/24EZ3nj_khEpKHXQEnmU","Завантажити сертифікат")</f>
        <v>Завантажити сертифікат</v>
      </c>
    </row>
    <row r="115" spans="1:4" x14ac:dyDescent="0.3">
      <c r="A115" t="s">
        <v>231</v>
      </c>
      <c r="B115" t="s">
        <v>5</v>
      </c>
      <c r="C115" t="s">
        <v>232</v>
      </c>
      <c r="D115" t="str">
        <f>HYPERLINK("https://talan.bank.gov.ua/get-user-certificate/24EZ3O8axf5ooJuJx9Pq","Завантажити сертифікат")</f>
        <v>Завантажити сертифікат</v>
      </c>
    </row>
    <row r="116" spans="1:4" x14ac:dyDescent="0.3">
      <c r="A116" t="s">
        <v>233</v>
      </c>
      <c r="B116" t="s">
        <v>5</v>
      </c>
      <c r="C116" t="s">
        <v>234</v>
      </c>
      <c r="D116" t="str">
        <f>HYPERLINK("https://talan.bank.gov.ua/get-user-certificate/24EZ3bqddplit_fbJ46E","Завантажити сертифікат")</f>
        <v>Завантажити сертифікат</v>
      </c>
    </row>
    <row r="117" spans="1:4" x14ac:dyDescent="0.3">
      <c r="A117" t="s">
        <v>235</v>
      </c>
      <c r="B117" t="s">
        <v>5</v>
      </c>
      <c r="C117" t="s">
        <v>236</v>
      </c>
      <c r="D117" t="str">
        <f>HYPERLINK("https://talan.bank.gov.ua/get-user-certificate/24EZ3INgMQzvinu3k5FR","Завантажити сертифікат")</f>
        <v>Завантажити сертифікат</v>
      </c>
    </row>
    <row r="118" spans="1:4" x14ac:dyDescent="0.3">
      <c r="A118" t="s">
        <v>237</v>
      </c>
      <c r="B118" t="s">
        <v>5</v>
      </c>
      <c r="C118" t="s">
        <v>238</v>
      </c>
      <c r="D118" t="str">
        <f>HYPERLINK("https://talan.bank.gov.ua/get-user-certificate/24EZ33YjY-sD8QYPgCJ3","Завантажити сертифікат")</f>
        <v>Завантажити сертифікат</v>
      </c>
    </row>
    <row r="119" spans="1:4" x14ac:dyDescent="0.3">
      <c r="A119" t="s">
        <v>239</v>
      </c>
      <c r="B119" t="s">
        <v>5</v>
      </c>
      <c r="C119" t="s">
        <v>240</v>
      </c>
      <c r="D119" t="str">
        <f>HYPERLINK("https://talan.bank.gov.ua/get-user-certificate/24EZ3CEYY7t6IDGpbii-","Завантажити сертифікат")</f>
        <v>Завантажити сертифікат</v>
      </c>
    </row>
    <row r="120" spans="1:4" x14ac:dyDescent="0.3">
      <c r="A120" t="s">
        <v>241</v>
      </c>
      <c r="B120" t="s">
        <v>5</v>
      </c>
      <c r="C120" t="s">
        <v>242</v>
      </c>
      <c r="D120" t="str">
        <f>HYPERLINK("https://talan.bank.gov.ua/get-user-certificate/24EZ3BqZ-hm3tOoHOx9I","Завантажити сертифікат")</f>
        <v>Завантажити сертифікат</v>
      </c>
    </row>
    <row r="121" spans="1:4" x14ac:dyDescent="0.3">
      <c r="A121" t="s">
        <v>243</v>
      </c>
      <c r="B121" t="s">
        <v>5</v>
      </c>
      <c r="C121" t="s">
        <v>244</v>
      </c>
      <c r="D121" t="str">
        <f>HYPERLINK("https://talan.bank.gov.ua/get-user-certificate/24EZ3bJQSOH0oMMnzUBJ","Завантажити сертифікат")</f>
        <v>Завантажити сертифікат</v>
      </c>
    </row>
    <row r="122" spans="1:4" x14ac:dyDescent="0.3">
      <c r="A122" t="s">
        <v>245</v>
      </c>
      <c r="B122" t="s">
        <v>5</v>
      </c>
      <c r="C122" t="s">
        <v>246</v>
      </c>
      <c r="D122" t="str">
        <f>HYPERLINK("https://talan.bank.gov.ua/get-user-certificate/24EZ3LP2dlQEO42A7BpZ","Завантажити сертифікат")</f>
        <v>Завантажити сертифікат</v>
      </c>
    </row>
    <row r="123" spans="1:4" x14ac:dyDescent="0.3">
      <c r="A123" t="s">
        <v>247</v>
      </c>
      <c r="B123" t="s">
        <v>5</v>
      </c>
      <c r="C123" t="s">
        <v>248</v>
      </c>
      <c r="D123" t="str">
        <f>HYPERLINK("https://talan.bank.gov.ua/get-user-certificate/24EZ3rfzZIhns-hQkt3S","Завантажити сертифікат")</f>
        <v>Завантажити сертифікат</v>
      </c>
    </row>
    <row r="124" spans="1:4" x14ac:dyDescent="0.3">
      <c r="A124" t="s">
        <v>249</v>
      </c>
      <c r="B124" t="s">
        <v>5</v>
      </c>
      <c r="C124" t="s">
        <v>250</v>
      </c>
      <c r="D124" t="str">
        <f>HYPERLINK("https://talan.bank.gov.ua/get-user-certificate/24EZ3FgdgC9cQEGMSKHB","Завантажити сертифікат")</f>
        <v>Завантажити сертифікат</v>
      </c>
    </row>
    <row r="125" spans="1:4" x14ac:dyDescent="0.3">
      <c r="A125" t="s">
        <v>251</v>
      </c>
      <c r="B125" t="s">
        <v>5</v>
      </c>
      <c r="C125" t="s">
        <v>252</v>
      </c>
      <c r="D125" t="str">
        <f>HYPERLINK("https://talan.bank.gov.ua/get-user-certificate/24EZ3GqucPkAfjVeIXNh","Завантажити сертифікат")</f>
        <v>Завантажити сертифікат</v>
      </c>
    </row>
    <row r="126" spans="1:4" x14ac:dyDescent="0.3">
      <c r="A126" t="s">
        <v>253</v>
      </c>
      <c r="B126" t="s">
        <v>5</v>
      </c>
      <c r="C126" t="s">
        <v>254</v>
      </c>
      <c r="D126" t="str">
        <f>HYPERLINK("https://talan.bank.gov.ua/get-user-certificate/24EZ3wesya1D-eU67q-s","Завантажити сертифікат")</f>
        <v>Завантажити сертифікат</v>
      </c>
    </row>
    <row r="127" spans="1:4" x14ac:dyDescent="0.3">
      <c r="A127" t="s">
        <v>255</v>
      </c>
      <c r="B127" t="s">
        <v>5</v>
      </c>
      <c r="C127" t="s">
        <v>256</v>
      </c>
      <c r="D127" t="str">
        <f>HYPERLINK("https://talan.bank.gov.ua/get-user-certificate/24EZ3b62-UzCcVM1a1yB","Завантажити сертифікат")</f>
        <v>Завантажити сертифікат</v>
      </c>
    </row>
    <row r="128" spans="1:4" x14ac:dyDescent="0.3">
      <c r="A128" t="s">
        <v>257</v>
      </c>
      <c r="B128" t="s">
        <v>5</v>
      </c>
      <c r="C128" t="s">
        <v>258</v>
      </c>
      <c r="D128" t="str">
        <f>HYPERLINK("https://talan.bank.gov.ua/get-user-certificate/24EZ3C4S4D8RWrTiH40k","Завантажити сертифікат")</f>
        <v>Завантажити сертифікат</v>
      </c>
    </row>
    <row r="129" spans="1:4" x14ac:dyDescent="0.3">
      <c r="A129" t="s">
        <v>259</v>
      </c>
      <c r="B129" t="s">
        <v>5</v>
      </c>
      <c r="C129" t="s">
        <v>260</v>
      </c>
      <c r="D129" t="str">
        <f>HYPERLINK("https://talan.bank.gov.ua/get-user-certificate/24EZ3AinHPXJKdugA8Pc","Завантажити сертифікат")</f>
        <v>Завантажити сертифікат</v>
      </c>
    </row>
    <row r="130" spans="1:4" x14ac:dyDescent="0.3">
      <c r="A130" t="s">
        <v>261</v>
      </c>
      <c r="B130" t="s">
        <v>5</v>
      </c>
      <c r="C130" t="s">
        <v>262</v>
      </c>
      <c r="D130" t="str">
        <f>HYPERLINK("https://talan.bank.gov.ua/get-user-certificate/24EZ32OXyaX8Qiy0tf7G","Завантажити сертифікат")</f>
        <v>Завантажити сертифікат</v>
      </c>
    </row>
    <row r="131" spans="1:4" x14ac:dyDescent="0.3">
      <c r="A131" t="s">
        <v>263</v>
      </c>
      <c r="B131" t="s">
        <v>5</v>
      </c>
      <c r="C131" t="s">
        <v>264</v>
      </c>
      <c r="D131" t="str">
        <f>HYPERLINK("https://talan.bank.gov.ua/get-user-certificate/24EZ3N4kf8k62FuHyUvn","Завантажити сертифікат")</f>
        <v>Завантажити сертифікат</v>
      </c>
    </row>
    <row r="132" spans="1:4" x14ac:dyDescent="0.3">
      <c r="A132" t="s">
        <v>265</v>
      </c>
      <c r="B132" t="s">
        <v>5</v>
      </c>
      <c r="C132" t="s">
        <v>266</v>
      </c>
      <c r="D132" t="str">
        <f>HYPERLINK("https://talan.bank.gov.ua/get-user-certificate/24EZ3oZfFD_kYzT9zBSR","Завантажити сертифікат")</f>
        <v>Завантажити сертифікат</v>
      </c>
    </row>
    <row r="133" spans="1:4" x14ac:dyDescent="0.3">
      <c r="A133" t="s">
        <v>267</v>
      </c>
      <c r="B133" t="s">
        <v>5</v>
      </c>
      <c r="C133" t="s">
        <v>268</v>
      </c>
      <c r="D133" t="str">
        <f>HYPERLINK("https://talan.bank.gov.ua/get-user-certificate/24EZ3K6PybsbCpqrYrOb","Завантажити сертифікат")</f>
        <v>Завантажити сертифікат</v>
      </c>
    </row>
    <row r="134" spans="1:4" x14ac:dyDescent="0.3">
      <c r="A134" t="s">
        <v>269</v>
      </c>
      <c r="B134" t="s">
        <v>5</v>
      </c>
      <c r="C134" t="s">
        <v>270</v>
      </c>
      <c r="D134" t="str">
        <f>HYPERLINK("https://talan.bank.gov.ua/get-user-certificate/24EZ3tcJWHeBbgnjug6M","Завантажити сертифікат")</f>
        <v>Завантажити сертифікат</v>
      </c>
    </row>
    <row r="135" spans="1:4" x14ac:dyDescent="0.3">
      <c r="A135" t="s">
        <v>271</v>
      </c>
      <c r="B135" t="s">
        <v>5</v>
      </c>
      <c r="C135" t="s">
        <v>272</v>
      </c>
      <c r="D135" t="str">
        <f>HYPERLINK("https://talan.bank.gov.ua/get-user-certificate/24EZ3w7kCVdCn0Y6ZDiw","Завантажити сертифікат")</f>
        <v>Завантажити сертифікат</v>
      </c>
    </row>
    <row r="136" spans="1:4" x14ac:dyDescent="0.3">
      <c r="A136" t="s">
        <v>273</v>
      </c>
      <c r="B136" t="s">
        <v>5</v>
      </c>
      <c r="C136" t="s">
        <v>274</v>
      </c>
      <c r="D136" t="str">
        <f>HYPERLINK("https://talan.bank.gov.ua/get-user-certificate/24EZ32t-XlzbJJLBSZfe","Завантажити сертифікат")</f>
        <v>Завантажити сертифікат</v>
      </c>
    </row>
    <row r="137" spans="1:4" x14ac:dyDescent="0.3">
      <c r="A137" t="s">
        <v>275</v>
      </c>
      <c r="B137" t="s">
        <v>5</v>
      </c>
      <c r="C137" t="s">
        <v>276</v>
      </c>
      <c r="D137" t="str">
        <f>HYPERLINK("https://talan.bank.gov.ua/get-user-certificate/24EZ38rB0e405ZA5OdL6","Завантажити сертифікат")</f>
        <v>Завантажити сертифікат</v>
      </c>
    </row>
    <row r="138" spans="1:4" x14ac:dyDescent="0.3">
      <c r="A138" t="s">
        <v>277</v>
      </c>
      <c r="B138" t="s">
        <v>5</v>
      </c>
      <c r="C138" t="s">
        <v>278</v>
      </c>
      <c r="D138" t="str">
        <f>HYPERLINK("https://talan.bank.gov.ua/get-user-certificate/24EZ3SNj_8EDEE-fJpew","Завантажити сертифікат")</f>
        <v>Завантажити сертифікат</v>
      </c>
    </row>
    <row r="139" spans="1:4" x14ac:dyDescent="0.3">
      <c r="A139" t="s">
        <v>279</v>
      </c>
      <c r="B139" t="s">
        <v>5</v>
      </c>
      <c r="C139" t="s">
        <v>280</v>
      </c>
      <c r="D139" t="str">
        <f>HYPERLINK("https://talan.bank.gov.ua/get-user-certificate/24EZ3YFiNFC7duVpM1qY","Завантажити сертифікат")</f>
        <v>Завантажити сертифікат</v>
      </c>
    </row>
    <row r="140" spans="1:4" x14ac:dyDescent="0.3">
      <c r="A140" t="s">
        <v>281</v>
      </c>
      <c r="B140" t="s">
        <v>5</v>
      </c>
      <c r="C140" t="s">
        <v>282</v>
      </c>
      <c r="D140" t="str">
        <f>HYPERLINK("https://talan.bank.gov.ua/get-user-certificate/24EZ3iQWAQTZIFyVNtho","Завантажити сертифікат")</f>
        <v>Завантажити сертифікат</v>
      </c>
    </row>
    <row r="141" spans="1:4" x14ac:dyDescent="0.3">
      <c r="A141" t="s">
        <v>283</v>
      </c>
      <c r="B141" t="s">
        <v>5</v>
      </c>
      <c r="C141" t="s">
        <v>284</v>
      </c>
      <c r="D141" t="str">
        <f>HYPERLINK("https://talan.bank.gov.ua/get-user-certificate/24EZ3kg-l5prEQNeQIDs","Завантажити сертифікат")</f>
        <v>Завантажити сертифікат</v>
      </c>
    </row>
    <row r="142" spans="1:4" x14ac:dyDescent="0.3">
      <c r="A142" t="s">
        <v>285</v>
      </c>
      <c r="B142" t="s">
        <v>5</v>
      </c>
      <c r="C142" t="s">
        <v>286</v>
      </c>
      <c r="D142" t="str">
        <f>HYPERLINK("https://talan.bank.gov.ua/get-user-certificate/24EZ3K_bIhcFcQDTsudg","Завантажити сертифікат")</f>
        <v>Завантажити сертифікат</v>
      </c>
    </row>
    <row r="143" spans="1:4" x14ac:dyDescent="0.3">
      <c r="A143" t="s">
        <v>287</v>
      </c>
      <c r="B143" t="s">
        <v>5</v>
      </c>
      <c r="C143" t="s">
        <v>288</v>
      </c>
      <c r="D143" t="str">
        <f>HYPERLINK("https://talan.bank.gov.ua/get-user-certificate/24EZ30nD4AxiuJx_avsS","Завантажити сертифікат")</f>
        <v>Завантажити сертифікат</v>
      </c>
    </row>
    <row r="144" spans="1:4" x14ac:dyDescent="0.3">
      <c r="A144" t="s">
        <v>289</v>
      </c>
      <c r="B144" t="s">
        <v>5</v>
      </c>
      <c r="C144" t="s">
        <v>290</v>
      </c>
      <c r="D144" t="str">
        <f>HYPERLINK("https://talan.bank.gov.ua/get-user-certificate/24EZ3O9V4Z_MHNHla4lB","Завантажити сертифікат")</f>
        <v>Завантажити сертифікат</v>
      </c>
    </row>
    <row r="145" spans="1:4" x14ac:dyDescent="0.3">
      <c r="A145" t="s">
        <v>291</v>
      </c>
      <c r="B145" t="s">
        <v>5</v>
      </c>
      <c r="C145" t="s">
        <v>292</v>
      </c>
      <c r="D145" t="str">
        <f>HYPERLINK("https://talan.bank.gov.ua/get-user-certificate/24EZ3g6vBGOfru4zROwl","Завантажити сертифікат")</f>
        <v>Завантажити сертифікат</v>
      </c>
    </row>
    <row r="146" spans="1:4" x14ac:dyDescent="0.3">
      <c r="A146" t="s">
        <v>293</v>
      </c>
      <c r="B146" t="s">
        <v>5</v>
      </c>
      <c r="C146" t="s">
        <v>294</v>
      </c>
      <c r="D146" t="str">
        <f>HYPERLINK("https://talan.bank.gov.ua/get-user-certificate/24EZ3QadkFTLfv0BaEhh","Завантажити сертифікат")</f>
        <v>Завантажити сертифікат</v>
      </c>
    </row>
    <row r="147" spans="1:4" x14ac:dyDescent="0.3">
      <c r="A147" t="s">
        <v>295</v>
      </c>
      <c r="B147" t="s">
        <v>5</v>
      </c>
      <c r="C147" t="s">
        <v>296</v>
      </c>
      <c r="D147" t="str">
        <f>HYPERLINK("https://talan.bank.gov.ua/get-user-certificate/24EZ37eHouzLrdZBZkOK","Завантажити сертифікат")</f>
        <v>Завантажити сертифікат</v>
      </c>
    </row>
    <row r="148" spans="1:4" x14ac:dyDescent="0.3">
      <c r="A148" t="s">
        <v>297</v>
      </c>
      <c r="B148" t="s">
        <v>5</v>
      </c>
      <c r="C148" t="s">
        <v>298</v>
      </c>
      <c r="D148" t="str">
        <f>HYPERLINK("https://talan.bank.gov.ua/get-user-certificate/24EZ3nR9ZUmQ9Unjby3z","Завантажити сертифікат")</f>
        <v>Завантажити сертифікат</v>
      </c>
    </row>
    <row r="149" spans="1:4" x14ac:dyDescent="0.3">
      <c r="A149" t="s">
        <v>299</v>
      </c>
      <c r="B149" t="s">
        <v>5</v>
      </c>
      <c r="C149" t="s">
        <v>300</v>
      </c>
      <c r="D149" t="str">
        <f>HYPERLINK("https://talan.bank.gov.ua/get-user-certificate/24EZ35aZX1lVH2IeeI4y","Завантажити сертифікат")</f>
        <v>Завантажити сертифікат</v>
      </c>
    </row>
    <row r="150" spans="1:4" x14ac:dyDescent="0.3">
      <c r="A150" t="s">
        <v>301</v>
      </c>
      <c r="B150" t="s">
        <v>5</v>
      </c>
      <c r="C150" t="s">
        <v>302</v>
      </c>
      <c r="D150" t="str">
        <f>HYPERLINK("https://talan.bank.gov.ua/get-user-certificate/24EZ3h2e7cxXYImgOQxJ","Завантажити сертифікат")</f>
        <v>Завантажити сертифікат</v>
      </c>
    </row>
    <row r="151" spans="1:4" x14ac:dyDescent="0.3">
      <c r="A151" t="s">
        <v>303</v>
      </c>
      <c r="B151" t="s">
        <v>5</v>
      </c>
      <c r="C151" t="s">
        <v>304</v>
      </c>
      <c r="D151" t="str">
        <f>HYPERLINK("https://talan.bank.gov.ua/get-user-certificate/24EZ3MocOiQSR1aZxmEr","Завантажити сертифікат")</f>
        <v>Завантажити сертифікат</v>
      </c>
    </row>
    <row r="152" spans="1:4" x14ac:dyDescent="0.3">
      <c r="A152" t="s">
        <v>305</v>
      </c>
      <c r="B152" t="s">
        <v>5</v>
      </c>
      <c r="C152" t="s">
        <v>306</v>
      </c>
      <c r="D152" t="str">
        <f>HYPERLINK("https://talan.bank.gov.ua/get-user-certificate/24EZ359M2tDR3MYI2Xzj","Завантажити сертифікат")</f>
        <v>Завантажити сертифікат</v>
      </c>
    </row>
    <row r="153" spans="1:4" x14ac:dyDescent="0.3">
      <c r="A153" t="s">
        <v>307</v>
      </c>
      <c r="B153" t="s">
        <v>5</v>
      </c>
      <c r="C153" t="s">
        <v>308</v>
      </c>
      <c r="D153" t="str">
        <f>HYPERLINK("https://talan.bank.gov.ua/get-user-certificate/24EZ3zYAirE61FiIn2Fo","Завантажити сертифікат")</f>
        <v>Завантажити сертифікат</v>
      </c>
    </row>
    <row r="154" spans="1:4" x14ac:dyDescent="0.3">
      <c r="A154" t="s">
        <v>309</v>
      </c>
      <c r="B154" t="s">
        <v>5</v>
      </c>
      <c r="C154" t="s">
        <v>310</v>
      </c>
      <c r="D154" t="str">
        <f>HYPERLINK("https://talan.bank.gov.ua/get-user-certificate/24EZ3bFMdOwz_SH4C2Xt","Завантажити сертифікат")</f>
        <v>Завантажити сертифікат</v>
      </c>
    </row>
    <row r="155" spans="1:4" x14ac:dyDescent="0.3">
      <c r="A155" t="s">
        <v>311</v>
      </c>
      <c r="B155" t="s">
        <v>5</v>
      </c>
      <c r="C155" t="s">
        <v>312</v>
      </c>
      <c r="D155" t="str">
        <f>HYPERLINK("https://talan.bank.gov.ua/get-user-certificate/24EZ3RCpwKSIlj1z0rKa","Завантажити сертифікат")</f>
        <v>Завантажити сертифікат</v>
      </c>
    </row>
    <row r="156" spans="1:4" x14ac:dyDescent="0.3">
      <c r="A156" t="s">
        <v>313</v>
      </c>
      <c r="B156" t="s">
        <v>5</v>
      </c>
      <c r="C156" t="s">
        <v>314</v>
      </c>
      <c r="D156" t="str">
        <f>HYPERLINK("https://talan.bank.gov.ua/get-user-certificate/24EZ3faO-10HU_W1JU2T","Завантажити сертифікат")</f>
        <v>Завантажити сертифікат</v>
      </c>
    </row>
    <row r="157" spans="1:4" x14ac:dyDescent="0.3">
      <c r="A157" t="s">
        <v>315</v>
      </c>
      <c r="B157" t="s">
        <v>5</v>
      </c>
      <c r="C157" t="s">
        <v>316</v>
      </c>
      <c r="D157" t="str">
        <f>HYPERLINK("https://talan.bank.gov.ua/get-user-certificate/24EZ3xnsUdrFhVJfazgx","Завантажити сертифікат")</f>
        <v>Завантажити сертифікат</v>
      </c>
    </row>
    <row r="158" spans="1:4" x14ac:dyDescent="0.3">
      <c r="A158" t="s">
        <v>317</v>
      </c>
      <c r="B158" t="s">
        <v>5</v>
      </c>
      <c r="C158" t="s">
        <v>318</v>
      </c>
      <c r="D158" t="str">
        <f>HYPERLINK("https://talan.bank.gov.ua/get-user-certificate/24EZ3B1cw1I9bTSTUa4f","Завантажити сертифікат")</f>
        <v>Завантажити сертифікат</v>
      </c>
    </row>
    <row r="159" spans="1:4" x14ac:dyDescent="0.3">
      <c r="A159" t="s">
        <v>319</v>
      </c>
      <c r="B159" t="s">
        <v>5</v>
      </c>
      <c r="C159" t="s">
        <v>320</v>
      </c>
      <c r="D159" t="str">
        <f>HYPERLINK("https://talan.bank.gov.ua/get-user-certificate/24EZ386eh6BndM5SSEFq","Завантажити сертифікат")</f>
        <v>Завантажити сертифікат</v>
      </c>
    </row>
    <row r="160" spans="1:4" x14ac:dyDescent="0.3">
      <c r="A160" t="s">
        <v>321</v>
      </c>
      <c r="B160" t="s">
        <v>5</v>
      </c>
      <c r="C160" t="s">
        <v>322</v>
      </c>
      <c r="D160" t="str">
        <f>HYPERLINK("https://talan.bank.gov.ua/get-user-certificate/24EZ3LAR-Wiuctw4swvk","Завантажити сертифікат")</f>
        <v>Завантажити сертифікат</v>
      </c>
    </row>
    <row r="161" spans="1:4" x14ac:dyDescent="0.3">
      <c r="A161" t="s">
        <v>323</v>
      </c>
      <c r="B161" t="s">
        <v>5</v>
      </c>
      <c r="C161" t="s">
        <v>324</v>
      </c>
      <c r="D161" t="str">
        <f>HYPERLINK("https://talan.bank.gov.ua/get-user-certificate/24EZ3OcrS3BYBSkY0hNi","Завантажити сертифікат")</f>
        <v>Завантажити сертифікат</v>
      </c>
    </row>
    <row r="162" spans="1:4" x14ac:dyDescent="0.3">
      <c r="A162" t="s">
        <v>325</v>
      </c>
      <c r="B162" t="s">
        <v>5</v>
      </c>
      <c r="C162" t="s">
        <v>326</v>
      </c>
      <c r="D162" t="str">
        <f>HYPERLINK("https://talan.bank.gov.ua/get-user-certificate/24EZ31upjz0m7vpf95YM","Завантажити сертифікат")</f>
        <v>Завантажити сертифікат</v>
      </c>
    </row>
    <row r="163" spans="1:4" x14ac:dyDescent="0.3">
      <c r="A163" t="s">
        <v>327</v>
      </c>
      <c r="B163" t="s">
        <v>5</v>
      </c>
      <c r="C163" t="s">
        <v>328</v>
      </c>
      <c r="D163" t="str">
        <f>HYPERLINK("https://talan.bank.gov.ua/get-user-certificate/24EZ3lMnUU3Hxpcvk_mF","Завантажити сертифікат")</f>
        <v>Завантажити сертифікат</v>
      </c>
    </row>
    <row r="164" spans="1:4" x14ac:dyDescent="0.3">
      <c r="A164" t="s">
        <v>329</v>
      </c>
      <c r="B164" t="s">
        <v>5</v>
      </c>
      <c r="C164" t="s">
        <v>330</v>
      </c>
      <c r="D164" t="str">
        <f>HYPERLINK("https://talan.bank.gov.ua/get-user-certificate/24EZ3LvZr9DZtY9mkaA4","Завантажити сертифікат")</f>
        <v>Завантажити сертифікат</v>
      </c>
    </row>
    <row r="165" spans="1:4" x14ac:dyDescent="0.3">
      <c r="A165" t="s">
        <v>331</v>
      </c>
      <c r="B165" t="s">
        <v>5</v>
      </c>
      <c r="C165" t="s">
        <v>332</v>
      </c>
      <c r="D165" t="str">
        <f>HYPERLINK("https://talan.bank.gov.ua/get-user-certificate/24EZ3G3sGwbuTw-t-L-Z","Завантажити сертифікат")</f>
        <v>Завантажити сертифікат</v>
      </c>
    </row>
    <row r="166" spans="1:4" x14ac:dyDescent="0.3">
      <c r="A166" t="s">
        <v>333</v>
      </c>
      <c r="B166" t="s">
        <v>5</v>
      </c>
      <c r="C166" t="s">
        <v>334</v>
      </c>
      <c r="D166" t="str">
        <f>HYPERLINK("https://talan.bank.gov.ua/get-user-certificate/24EZ3yDJ4UvZ2MVZVCIH","Завантажити сертифікат")</f>
        <v>Завантажити сертифікат</v>
      </c>
    </row>
    <row r="167" spans="1:4" x14ac:dyDescent="0.3">
      <c r="A167" t="s">
        <v>335</v>
      </c>
      <c r="B167" t="s">
        <v>5</v>
      </c>
      <c r="C167" t="s">
        <v>336</v>
      </c>
      <c r="D167" t="str">
        <f>HYPERLINK("https://talan.bank.gov.ua/get-user-certificate/24EZ3Tvd12Jt_Mba551N","Завантажити сертифікат")</f>
        <v>Завантажити сертифікат</v>
      </c>
    </row>
    <row r="168" spans="1:4" x14ac:dyDescent="0.3">
      <c r="A168" t="s">
        <v>337</v>
      </c>
      <c r="B168" t="s">
        <v>5</v>
      </c>
      <c r="C168" t="s">
        <v>338</v>
      </c>
      <c r="D168" t="str">
        <f>HYPERLINK("https://talan.bank.gov.ua/get-user-certificate/24EZ3QzaNR24miR7jMQN","Завантажити сертифікат")</f>
        <v>Завантажити сертифікат</v>
      </c>
    </row>
    <row r="169" spans="1:4" x14ac:dyDescent="0.3">
      <c r="A169" t="s">
        <v>339</v>
      </c>
      <c r="B169" t="s">
        <v>5</v>
      </c>
      <c r="C169" t="s">
        <v>340</v>
      </c>
      <c r="D169" t="str">
        <f>HYPERLINK("https://talan.bank.gov.ua/get-user-certificate/24EZ3TF2kK5BK0FUzz5h","Завантажити сертифікат")</f>
        <v>Завантажити сертифікат</v>
      </c>
    </row>
    <row r="170" spans="1:4" x14ac:dyDescent="0.3">
      <c r="A170" t="s">
        <v>341</v>
      </c>
      <c r="B170" t="s">
        <v>5</v>
      </c>
      <c r="C170" t="s">
        <v>342</v>
      </c>
      <c r="D170" t="str">
        <f>HYPERLINK("https://talan.bank.gov.ua/get-user-certificate/24EZ3M0DTOfKYkJlDu1p","Завантажити сертифікат")</f>
        <v>Завантажити сертифікат</v>
      </c>
    </row>
    <row r="171" spans="1:4" x14ac:dyDescent="0.3">
      <c r="A171" t="s">
        <v>343</v>
      </c>
      <c r="B171" t="s">
        <v>5</v>
      </c>
      <c r="C171" t="s">
        <v>344</v>
      </c>
      <c r="D171" t="str">
        <f>HYPERLINK("https://talan.bank.gov.ua/get-user-certificate/24EZ3Hm-PBRrA3jUY59r","Завантажити сертифікат")</f>
        <v>Завантажити сертифікат</v>
      </c>
    </row>
    <row r="172" spans="1:4" x14ac:dyDescent="0.3">
      <c r="A172" t="s">
        <v>345</v>
      </c>
      <c r="B172" t="s">
        <v>5</v>
      </c>
      <c r="C172" t="s">
        <v>346</v>
      </c>
      <c r="D172" t="str">
        <f>HYPERLINK("https://talan.bank.gov.ua/get-user-certificate/24EZ3EnVQBDFm8VsycMA","Завантажити сертифікат")</f>
        <v>Завантажити сертифікат</v>
      </c>
    </row>
    <row r="173" spans="1:4" x14ac:dyDescent="0.3">
      <c r="A173" t="s">
        <v>347</v>
      </c>
      <c r="B173" t="s">
        <v>5</v>
      </c>
      <c r="C173" t="s">
        <v>348</v>
      </c>
      <c r="D173" t="str">
        <f>HYPERLINK("https://talan.bank.gov.ua/get-user-certificate/24EZ3VuHQO1QmH_9Ic3l","Завантажити сертифікат")</f>
        <v>Завантажити сертифікат</v>
      </c>
    </row>
    <row r="174" spans="1:4" x14ac:dyDescent="0.3">
      <c r="A174" t="s">
        <v>349</v>
      </c>
      <c r="B174" t="s">
        <v>5</v>
      </c>
      <c r="C174" t="s">
        <v>350</v>
      </c>
      <c r="D174" t="str">
        <f>HYPERLINK("https://talan.bank.gov.ua/get-user-certificate/24EZ3M1n6sWZzDrHURSe","Завантажити сертифікат")</f>
        <v>Завантажити сертифікат</v>
      </c>
    </row>
    <row r="175" spans="1:4" x14ac:dyDescent="0.3">
      <c r="A175" t="s">
        <v>351</v>
      </c>
      <c r="B175" t="s">
        <v>5</v>
      </c>
      <c r="C175" t="s">
        <v>352</v>
      </c>
      <c r="D175" t="str">
        <f>HYPERLINK("https://talan.bank.gov.ua/get-user-certificate/24EZ3OBv9l34PJSB6ixM","Завантажити сертифікат")</f>
        <v>Завантажити сертифікат</v>
      </c>
    </row>
    <row r="176" spans="1:4" x14ac:dyDescent="0.3">
      <c r="A176" t="s">
        <v>353</v>
      </c>
      <c r="B176" t="s">
        <v>5</v>
      </c>
      <c r="C176" t="s">
        <v>354</v>
      </c>
      <c r="D176" t="str">
        <f>HYPERLINK("https://talan.bank.gov.ua/get-user-certificate/24EZ3N-CS2mNvExqTCSU","Завантажити сертифікат")</f>
        <v>Завантажити сертифікат</v>
      </c>
    </row>
    <row r="177" spans="1:4" x14ac:dyDescent="0.3">
      <c r="A177" t="s">
        <v>355</v>
      </c>
      <c r="B177" t="s">
        <v>5</v>
      </c>
      <c r="C177" t="s">
        <v>356</v>
      </c>
      <c r="D177" t="str">
        <f>HYPERLINK("https://talan.bank.gov.ua/get-user-certificate/24EZ3luAOzpk3eVlvXED","Завантажити сертифікат")</f>
        <v>Завантажити сертифікат</v>
      </c>
    </row>
    <row r="178" spans="1:4" x14ac:dyDescent="0.3">
      <c r="A178" t="s">
        <v>357</v>
      </c>
      <c r="B178" t="s">
        <v>5</v>
      </c>
      <c r="C178" t="s">
        <v>358</v>
      </c>
      <c r="D178" t="str">
        <f>HYPERLINK("https://talan.bank.gov.ua/get-user-certificate/24EZ3YL6XmphwW6ElqlS","Завантажити сертифікат")</f>
        <v>Завантажити сертифікат</v>
      </c>
    </row>
    <row r="179" spans="1:4" x14ac:dyDescent="0.3">
      <c r="A179" t="s">
        <v>359</v>
      </c>
      <c r="B179" t="s">
        <v>5</v>
      </c>
      <c r="C179" t="s">
        <v>360</v>
      </c>
      <c r="D179" t="str">
        <f>HYPERLINK("https://talan.bank.gov.ua/get-user-certificate/24EZ3aSJpI1sslZN-dRT","Завантажити сертифікат")</f>
        <v>Завантажити сертифікат</v>
      </c>
    </row>
    <row r="180" spans="1:4" x14ac:dyDescent="0.3">
      <c r="A180" t="s">
        <v>361</v>
      </c>
      <c r="B180" t="s">
        <v>5</v>
      </c>
      <c r="C180" t="s">
        <v>362</v>
      </c>
      <c r="D180" t="str">
        <f>HYPERLINK("https://talan.bank.gov.ua/get-user-certificate/24EZ3jZ8K_WViByIOXLB","Завантажити сертифікат")</f>
        <v>Завантажити сертифікат</v>
      </c>
    </row>
    <row r="181" spans="1:4" x14ac:dyDescent="0.3">
      <c r="A181" t="s">
        <v>363</v>
      </c>
      <c r="B181" t="s">
        <v>5</v>
      </c>
      <c r="C181" t="s">
        <v>364</v>
      </c>
      <c r="D181" t="str">
        <f>HYPERLINK("https://talan.bank.gov.ua/get-user-certificate/24EZ3SGPvbuivA4AYJZm","Завантажити сертифікат")</f>
        <v>Завантажити сертифікат</v>
      </c>
    </row>
    <row r="182" spans="1:4" x14ac:dyDescent="0.3">
      <c r="A182" t="s">
        <v>365</v>
      </c>
      <c r="B182" t="s">
        <v>5</v>
      </c>
      <c r="C182" t="s">
        <v>366</v>
      </c>
      <c r="D182" t="str">
        <f>HYPERLINK("https://talan.bank.gov.ua/get-user-certificate/24EZ35s0e24i1LMW1VS7","Завантажити сертифікат")</f>
        <v>Завантажити сертифікат</v>
      </c>
    </row>
    <row r="183" spans="1:4" x14ac:dyDescent="0.3">
      <c r="A183" t="s">
        <v>367</v>
      </c>
      <c r="B183" t="s">
        <v>5</v>
      </c>
      <c r="C183" t="s">
        <v>368</v>
      </c>
      <c r="D183" t="str">
        <f>HYPERLINK("https://talan.bank.gov.ua/get-user-certificate/24EZ3cCo3YD8XbvBLzAk","Завантажити сертифікат")</f>
        <v>Завантажити сертифікат</v>
      </c>
    </row>
    <row r="184" spans="1:4" x14ac:dyDescent="0.3">
      <c r="A184" t="s">
        <v>369</v>
      </c>
      <c r="B184" t="s">
        <v>5</v>
      </c>
      <c r="C184" t="s">
        <v>370</v>
      </c>
      <c r="D184" t="str">
        <f>HYPERLINK("https://talan.bank.gov.ua/get-user-certificate/24EZ3waECjPbbuNJGpP7","Завантажити сертифікат")</f>
        <v>Завантажити сертифікат</v>
      </c>
    </row>
    <row r="185" spans="1:4" x14ac:dyDescent="0.3">
      <c r="A185" t="s">
        <v>371</v>
      </c>
      <c r="B185" t="s">
        <v>5</v>
      </c>
      <c r="C185" t="s">
        <v>372</v>
      </c>
      <c r="D185" t="str">
        <f>HYPERLINK("https://talan.bank.gov.ua/get-user-certificate/24EZ38cwsA4ULymXdg6D","Завантажити сертифікат")</f>
        <v>Завантажити сертифікат</v>
      </c>
    </row>
    <row r="186" spans="1:4" x14ac:dyDescent="0.3">
      <c r="A186" t="s">
        <v>373</v>
      </c>
      <c r="B186" t="s">
        <v>5</v>
      </c>
      <c r="C186" t="s">
        <v>374</v>
      </c>
      <c r="D186" t="str">
        <f>HYPERLINK("https://talan.bank.gov.ua/get-user-certificate/24EZ3TPGmqEMZ8qq2Rs_","Завантажити сертифікат")</f>
        <v>Завантажити сертифікат</v>
      </c>
    </row>
    <row r="187" spans="1:4" x14ac:dyDescent="0.3">
      <c r="A187" t="s">
        <v>375</v>
      </c>
      <c r="B187" t="s">
        <v>5</v>
      </c>
      <c r="C187" t="s">
        <v>376</v>
      </c>
      <c r="D187" t="str">
        <f>HYPERLINK("https://talan.bank.gov.ua/get-user-certificate/24EZ3Dzl2MThr8AV58r2","Завантажити сертифікат")</f>
        <v>Завантажити сертифікат</v>
      </c>
    </row>
    <row r="188" spans="1:4" x14ac:dyDescent="0.3">
      <c r="A188" t="s">
        <v>377</v>
      </c>
      <c r="B188" t="s">
        <v>5</v>
      </c>
      <c r="C188" t="s">
        <v>378</v>
      </c>
      <c r="D188" t="str">
        <f>HYPERLINK("https://talan.bank.gov.ua/get-user-certificate/24EZ3KnMlZkpTQK7ABO0","Завантажити сертифікат")</f>
        <v>Завантажити сертифікат</v>
      </c>
    </row>
    <row r="189" spans="1:4" x14ac:dyDescent="0.3">
      <c r="A189" t="s">
        <v>379</v>
      </c>
      <c r="B189" t="s">
        <v>5</v>
      </c>
      <c r="C189" t="s">
        <v>380</v>
      </c>
      <c r="D189" t="str">
        <f>HYPERLINK("https://talan.bank.gov.ua/get-user-certificate/24EZ3aSXf0n3UjjjzzHi","Завантажити сертифікат")</f>
        <v>Завантажити сертифікат</v>
      </c>
    </row>
    <row r="190" spans="1:4" x14ac:dyDescent="0.3">
      <c r="A190" t="s">
        <v>381</v>
      </c>
      <c r="B190" t="s">
        <v>5</v>
      </c>
      <c r="C190" t="s">
        <v>382</v>
      </c>
      <c r="D190" t="str">
        <f>HYPERLINK("https://talan.bank.gov.ua/get-user-certificate/24EZ3r1NdbO4_oOFHIW1","Завантажити сертифікат")</f>
        <v>Завантажити сертифікат</v>
      </c>
    </row>
    <row r="191" spans="1:4" x14ac:dyDescent="0.3">
      <c r="A191" t="s">
        <v>383</v>
      </c>
      <c r="B191" t="s">
        <v>5</v>
      </c>
      <c r="C191" t="s">
        <v>384</v>
      </c>
      <c r="D191" t="str">
        <f>HYPERLINK("https://talan.bank.gov.ua/get-user-certificate/24EZ3lgd9JZBwIENnNyQ","Завантажити сертифікат")</f>
        <v>Завантажити сертифікат</v>
      </c>
    </row>
    <row r="192" spans="1:4" x14ac:dyDescent="0.3">
      <c r="A192" t="s">
        <v>385</v>
      </c>
      <c r="B192" t="s">
        <v>5</v>
      </c>
      <c r="C192" t="s">
        <v>386</v>
      </c>
      <c r="D192" t="str">
        <f>HYPERLINK("https://talan.bank.gov.ua/get-user-certificate/24EZ3zNPRasITXCm4t-Y","Завантажити сертифікат")</f>
        <v>Завантажити сертифікат</v>
      </c>
    </row>
    <row r="193" spans="1:4" x14ac:dyDescent="0.3">
      <c r="A193" t="s">
        <v>387</v>
      </c>
      <c r="B193" t="s">
        <v>5</v>
      </c>
      <c r="C193" t="s">
        <v>388</v>
      </c>
      <c r="D193" t="str">
        <f>HYPERLINK("https://talan.bank.gov.ua/get-user-certificate/24EZ3pY7q56qoihanNgB","Завантажити сертифікат")</f>
        <v>Завантажити сертифікат</v>
      </c>
    </row>
    <row r="194" spans="1:4" x14ac:dyDescent="0.3">
      <c r="A194" t="s">
        <v>389</v>
      </c>
      <c r="B194" t="s">
        <v>5</v>
      </c>
      <c r="C194" t="s">
        <v>390</v>
      </c>
      <c r="D194" t="str">
        <f>HYPERLINK("https://talan.bank.gov.ua/get-user-certificate/24EZ3UYVeBEFuu3SFFrs","Завантажити сертифікат")</f>
        <v>Завантажити сертифікат</v>
      </c>
    </row>
    <row r="195" spans="1:4" x14ac:dyDescent="0.3">
      <c r="A195" t="s">
        <v>391</v>
      </c>
      <c r="B195" t="s">
        <v>5</v>
      </c>
      <c r="C195" t="s">
        <v>392</v>
      </c>
      <c r="D195" t="str">
        <f>HYPERLINK("https://talan.bank.gov.ua/get-user-certificate/24EZ35sDdyWG2MkeLxcw","Завантажити сертифікат")</f>
        <v>Завантажити сертифікат</v>
      </c>
    </row>
    <row r="196" spans="1:4" x14ac:dyDescent="0.3">
      <c r="A196" t="s">
        <v>393</v>
      </c>
      <c r="B196" t="s">
        <v>5</v>
      </c>
      <c r="C196" t="s">
        <v>394</v>
      </c>
      <c r="D196" t="str">
        <f>HYPERLINK("https://talan.bank.gov.ua/get-user-certificate/24EZ3Y4egvHAonGUamZu","Завантажити сертифікат")</f>
        <v>Завантажити сертифікат</v>
      </c>
    </row>
    <row r="197" spans="1:4" x14ac:dyDescent="0.3">
      <c r="A197" t="s">
        <v>395</v>
      </c>
      <c r="B197" t="s">
        <v>5</v>
      </c>
      <c r="C197" t="s">
        <v>396</v>
      </c>
      <c r="D197" t="str">
        <f>HYPERLINK("https://talan.bank.gov.ua/get-user-certificate/24EZ3loB3FlDKn1bIp39","Завантажити сертифікат")</f>
        <v>Завантажити сертифікат</v>
      </c>
    </row>
    <row r="198" spans="1:4" x14ac:dyDescent="0.3">
      <c r="A198" t="s">
        <v>397</v>
      </c>
      <c r="B198" t="s">
        <v>5</v>
      </c>
      <c r="C198" t="s">
        <v>398</v>
      </c>
      <c r="D198" t="str">
        <f>HYPERLINK("https://talan.bank.gov.ua/get-user-certificate/24EZ3d6UL3OLndu8y86L","Завантажити сертифікат")</f>
        <v>Завантажити сертифікат</v>
      </c>
    </row>
    <row r="199" spans="1:4" x14ac:dyDescent="0.3">
      <c r="A199" t="s">
        <v>399</v>
      </c>
      <c r="B199" t="s">
        <v>5</v>
      </c>
      <c r="C199" t="s">
        <v>400</v>
      </c>
      <c r="D199" t="str">
        <f>HYPERLINK("https://talan.bank.gov.ua/get-user-certificate/24EZ3LiacSFRZaHicsU9","Завантажити сертифікат")</f>
        <v>Завантажити сертифікат</v>
      </c>
    </row>
    <row r="200" spans="1:4" x14ac:dyDescent="0.3">
      <c r="A200" t="s">
        <v>401</v>
      </c>
      <c r="B200" t="s">
        <v>5</v>
      </c>
      <c r="C200" t="s">
        <v>402</v>
      </c>
      <c r="D200" t="str">
        <f>HYPERLINK("https://talan.bank.gov.ua/get-user-certificate/24EZ3tCf7tehN6m3jZuo","Завантажити сертифікат")</f>
        <v>Завантажити сертифікат</v>
      </c>
    </row>
    <row r="201" spans="1:4" x14ac:dyDescent="0.3">
      <c r="A201" t="s">
        <v>403</v>
      </c>
      <c r="B201" t="s">
        <v>5</v>
      </c>
      <c r="C201" t="s">
        <v>404</v>
      </c>
      <c r="D201" t="str">
        <f>HYPERLINK("https://talan.bank.gov.ua/get-user-certificate/24EZ3glwPw8sZiTVO9ce","Завантажити сертифікат")</f>
        <v>Завантажити сертифікат</v>
      </c>
    </row>
    <row r="202" spans="1:4" x14ac:dyDescent="0.3">
      <c r="A202" t="s">
        <v>405</v>
      </c>
      <c r="B202" t="s">
        <v>5</v>
      </c>
      <c r="C202" t="s">
        <v>406</v>
      </c>
      <c r="D202" t="str">
        <f>HYPERLINK("https://talan.bank.gov.ua/get-user-certificate/24EZ3uKJxQEUc9Bt9s5i","Завантажити сертифікат")</f>
        <v>Завантажити сертифікат</v>
      </c>
    </row>
    <row r="203" spans="1:4" x14ac:dyDescent="0.3">
      <c r="A203" t="s">
        <v>407</v>
      </c>
      <c r="B203" t="s">
        <v>5</v>
      </c>
      <c r="C203" t="s">
        <v>408</v>
      </c>
      <c r="D203" t="str">
        <f>HYPERLINK("https://talan.bank.gov.ua/get-user-certificate/24EZ3sx2jm1lZbzhKssj","Завантажити сертифікат")</f>
        <v>Завантажити сертифікат</v>
      </c>
    </row>
    <row r="204" spans="1:4" x14ac:dyDescent="0.3">
      <c r="A204" t="s">
        <v>409</v>
      </c>
      <c r="B204" t="s">
        <v>5</v>
      </c>
      <c r="C204" t="s">
        <v>410</v>
      </c>
      <c r="D204" t="str">
        <f>HYPERLINK("https://talan.bank.gov.ua/get-user-certificate/24EZ3TFqnc84ATSeFluf","Завантажити сертифікат")</f>
        <v>Завантажити сертифікат</v>
      </c>
    </row>
    <row r="205" spans="1:4" x14ac:dyDescent="0.3">
      <c r="A205" t="s">
        <v>411</v>
      </c>
      <c r="B205" t="s">
        <v>5</v>
      </c>
      <c r="C205" t="s">
        <v>412</v>
      </c>
      <c r="D205" t="str">
        <f>HYPERLINK("https://talan.bank.gov.ua/get-user-certificate/24EZ3ppe2ux197t16ozh","Завантажити сертифікат")</f>
        <v>Завантажити сертифікат</v>
      </c>
    </row>
    <row r="206" spans="1:4" x14ac:dyDescent="0.3">
      <c r="A206" t="s">
        <v>413</v>
      </c>
      <c r="B206" t="s">
        <v>5</v>
      </c>
      <c r="C206" t="s">
        <v>414</v>
      </c>
      <c r="D206" t="str">
        <f>HYPERLINK("https://talan.bank.gov.ua/get-user-certificate/24EZ3k0soXuvD7g4WL2H","Завантажити сертифікат")</f>
        <v>Завантажити сертифікат</v>
      </c>
    </row>
    <row r="207" spans="1:4" x14ac:dyDescent="0.3">
      <c r="A207" t="s">
        <v>415</v>
      </c>
      <c r="B207" t="s">
        <v>5</v>
      </c>
      <c r="C207" t="s">
        <v>416</v>
      </c>
      <c r="D207" t="str">
        <f>HYPERLINK("https://talan.bank.gov.ua/get-user-certificate/24EZ3V_DkHyiptNNv-q2","Завантажити сертифікат")</f>
        <v>Завантажити сертифікат</v>
      </c>
    </row>
    <row r="208" spans="1:4" x14ac:dyDescent="0.3">
      <c r="A208" t="s">
        <v>417</v>
      </c>
      <c r="B208" t="s">
        <v>5</v>
      </c>
      <c r="C208" t="s">
        <v>418</v>
      </c>
      <c r="D208" t="str">
        <f>HYPERLINK("https://talan.bank.gov.ua/get-user-certificate/24EZ3iM_HLsJvjbwaoBo","Завантажити сертифікат")</f>
        <v>Завантажити сертифікат</v>
      </c>
    </row>
    <row r="209" spans="1:4" x14ac:dyDescent="0.3">
      <c r="A209" t="s">
        <v>419</v>
      </c>
      <c r="B209" t="s">
        <v>5</v>
      </c>
      <c r="C209" t="s">
        <v>420</v>
      </c>
      <c r="D209" t="str">
        <f>HYPERLINK("https://talan.bank.gov.ua/get-user-certificate/24EZ3Kpdx3S329rQUotf","Завантажити сертифікат")</f>
        <v>Завантажити сертифікат</v>
      </c>
    </row>
    <row r="210" spans="1:4" x14ac:dyDescent="0.3">
      <c r="A210" t="s">
        <v>421</v>
      </c>
      <c r="B210" t="s">
        <v>5</v>
      </c>
      <c r="C210" t="s">
        <v>422</v>
      </c>
      <c r="D210" t="str">
        <f>HYPERLINK("https://talan.bank.gov.ua/get-user-certificate/24EZ3e57bq1imesnKF6K","Завантажити сертифікат")</f>
        <v>Завантажити сертифікат</v>
      </c>
    </row>
    <row r="211" spans="1:4" x14ac:dyDescent="0.3">
      <c r="A211" t="s">
        <v>423</v>
      </c>
      <c r="B211" t="s">
        <v>5</v>
      </c>
      <c r="C211" t="s">
        <v>424</v>
      </c>
      <c r="D211" t="str">
        <f>HYPERLINK("https://talan.bank.gov.ua/get-user-certificate/24EZ3zbhDGGTFiUTjnee","Завантажити сертифікат")</f>
        <v>Завантажити сертифікат</v>
      </c>
    </row>
    <row r="212" spans="1:4" x14ac:dyDescent="0.3">
      <c r="A212" t="s">
        <v>425</v>
      </c>
      <c r="B212" t="s">
        <v>5</v>
      </c>
      <c r="C212" t="s">
        <v>426</v>
      </c>
      <c r="D212" t="str">
        <f>HYPERLINK("https://talan.bank.gov.ua/get-user-certificate/24EZ3J3Gq8TEidlQfUIF","Завантажити сертифікат")</f>
        <v>Завантажити сертифікат</v>
      </c>
    </row>
    <row r="213" spans="1:4" x14ac:dyDescent="0.3">
      <c r="A213" t="s">
        <v>427</v>
      </c>
      <c r="B213" t="s">
        <v>5</v>
      </c>
      <c r="C213" t="s">
        <v>428</v>
      </c>
      <c r="D213" t="str">
        <f>HYPERLINK("https://talan.bank.gov.ua/get-user-certificate/24EZ3ONwXJCgnYfeSvyO","Завантажити сертифікат")</f>
        <v>Завантажити сертифікат</v>
      </c>
    </row>
    <row r="214" spans="1:4" x14ac:dyDescent="0.3">
      <c r="A214" t="s">
        <v>429</v>
      </c>
      <c r="B214" t="s">
        <v>5</v>
      </c>
      <c r="C214" t="s">
        <v>430</v>
      </c>
      <c r="D214" t="str">
        <f>HYPERLINK("https://talan.bank.gov.ua/get-user-certificate/24EZ3As_b8PGY93JdK4m","Завантажити сертифікат")</f>
        <v>Завантажити сертифікат</v>
      </c>
    </row>
    <row r="215" spans="1:4" x14ac:dyDescent="0.3">
      <c r="A215" t="s">
        <v>431</v>
      </c>
      <c r="B215" t="s">
        <v>5</v>
      </c>
      <c r="C215" t="s">
        <v>432</v>
      </c>
      <c r="D215" t="str">
        <f>HYPERLINK("https://talan.bank.gov.ua/get-user-certificate/24EZ3rnMNFpI4ddgyUQS","Завантажити сертифікат")</f>
        <v>Завантажити сертифікат</v>
      </c>
    </row>
    <row r="216" spans="1:4" x14ac:dyDescent="0.3">
      <c r="A216" t="s">
        <v>433</v>
      </c>
      <c r="B216" t="s">
        <v>5</v>
      </c>
      <c r="C216" t="s">
        <v>434</v>
      </c>
      <c r="D216" t="str">
        <f>HYPERLINK("https://talan.bank.gov.ua/get-user-certificate/24EZ3XyiQbW5EbQbaurk","Завантажити сертифікат")</f>
        <v>Завантажити сертифікат</v>
      </c>
    </row>
    <row r="217" spans="1:4" x14ac:dyDescent="0.3">
      <c r="A217" t="s">
        <v>435</v>
      </c>
      <c r="B217" t="s">
        <v>5</v>
      </c>
      <c r="C217" t="s">
        <v>436</v>
      </c>
      <c r="D217" t="str">
        <f>HYPERLINK("https://talan.bank.gov.ua/get-user-certificate/24EZ3JdcTjnysXIy3Dy3","Завантажити сертифікат")</f>
        <v>Завантажити сертифікат</v>
      </c>
    </row>
    <row r="218" spans="1:4" x14ac:dyDescent="0.3">
      <c r="A218" t="s">
        <v>437</v>
      </c>
      <c r="B218" t="s">
        <v>5</v>
      </c>
      <c r="C218" t="s">
        <v>438</v>
      </c>
      <c r="D218" t="str">
        <f>HYPERLINK("https://talan.bank.gov.ua/get-user-certificate/24EZ3b_o9G2RwMFt2q17","Завантажити сертифікат")</f>
        <v>Завантажити сертифікат</v>
      </c>
    </row>
    <row r="219" spans="1:4" x14ac:dyDescent="0.3">
      <c r="A219" t="s">
        <v>439</v>
      </c>
      <c r="B219" t="s">
        <v>5</v>
      </c>
      <c r="C219" t="s">
        <v>440</v>
      </c>
      <c r="D219" t="str">
        <f>HYPERLINK("https://talan.bank.gov.ua/get-user-certificate/24EZ3YKhhCcKzlFXTlM-","Завантажити сертифікат")</f>
        <v>Завантажити сертифікат</v>
      </c>
    </row>
    <row r="220" spans="1:4" x14ac:dyDescent="0.3">
      <c r="A220" t="s">
        <v>441</v>
      </c>
      <c r="B220" t="s">
        <v>5</v>
      </c>
      <c r="C220" t="s">
        <v>442</v>
      </c>
      <c r="D220" t="str">
        <f>HYPERLINK("https://talan.bank.gov.ua/get-user-certificate/24EZ3gaMUsKw0wMkivL3","Завантажити сертифікат")</f>
        <v>Завантажити сертифікат</v>
      </c>
    </row>
    <row r="221" spans="1:4" x14ac:dyDescent="0.3">
      <c r="A221" t="s">
        <v>443</v>
      </c>
      <c r="B221" t="s">
        <v>5</v>
      </c>
      <c r="C221" t="s">
        <v>444</v>
      </c>
      <c r="D221" t="str">
        <f>HYPERLINK("https://talan.bank.gov.ua/get-user-certificate/24EZ3DLvnL3wsv1pI8c7","Завантажити сертифікат")</f>
        <v>Завантажити сертифікат</v>
      </c>
    </row>
    <row r="222" spans="1:4" x14ac:dyDescent="0.3">
      <c r="A222" t="s">
        <v>445</v>
      </c>
      <c r="B222" t="s">
        <v>5</v>
      </c>
      <c r="C222" t="s">
        <v>446</v>
      </c>
      <c r="D222" t="str">
        <f>HYPERLINK("https://talan.bank.gov.ua/get-user-certificate/24EZ3xR2d4EYNV2ei6MB","Завантажити сертифікат")</f>
        <v>Завантажити сертифікат</v>
      </c>
    </row>
    <row r="223" spans="1:4" x14ac:dyDescent="0.3">
      <c r="A223" t="s">
        <v>447</v>
      </c>
      <c r="B223" t="s">
        <v>5</v>
      </c>
      <c r="C223" t="s">
        <v>448</v>
      </c>
      <c r="D223" t="str">
        <f>HYPERLINK("https://talan.bank.gov.ua/get-user-certificate/24EZ3yG2dooBe7N2BdBR","Завантажити сертифікат")</f>
        <v>Завантажити сертифікат</v>
      </c>
    </row>
    <row r="224" spans="1:4" x14ac:dyDescent="0.3">
      <c r="A224" t="s">
        <v>449</v>
      </c>
      <c r="B224" t="s">
        <v>5</v>
      </c>
      <c r="C224" t="s">
        <v>450</v>
      </c>
      <c r="D224" t="str">
        <f>HYPERLINK("https://talan.bank.gov.ua/get-user-certificate/24EZ3wwMWmHvnYtuXAO8","Завантажити сертифікат")</f>
        <v>Завантажити сертифікат</v>
      </c>
    </row>
    <row r="225" spans="1:4" x14ac:dyDescent="0.3">
      <c r="A225" t="s">
        <v>451</v>
      </c>
      <c r="B225" t="s">
        <v>5</v>
      </c>
      <c r="C225" t="s">
        <v>452</v>
      </c>
      <c r="D225" t="str">
        <f>HYPERLINK("https://talan.bank.gov.ua/get-user-certificate/24EZ3SorHqSDhHPBMIon","Завантажити сертифікат")</f>
        <v>Завантажити сертифікат</v>
      </c>
    </row>
    <row r="226" spans="1:4" x14ac:dyDescent="0.3">
      <c r="A226" t="s">
        <v>453</v>
      </c>
      <c r="B226" t="s">
        <v>5</v>
      </c>
      <c r="C226" t="s">
        <v>454</v>
      </c>
      <c r="D226" t="str">
        <f>HYPERLINK("https://talan.bank.gov.ua/get-user-certificate/24EZ3jQrFDhnC5vaJZel","Завантажити сертифікат")</f>
        <v>Завантажити сертифікат</v>
      </c>
    </row>
    <row r="227" spans="1:4" x14ac:dyDescent="0.3">
      <c r="A227" t="s">
        <v>455</v>
      </c>
      <c r="B227" t="s">
        <v>5</v>
      </c>
      <c r="C227" t="s">
        <v>456</v>
      </c>
      <c r="D227" t="str">
        <f>HYPERLINK("https://talan.bank.gov.ua/get-user-certificate/24EZ3I4RGCw3rDInruQk","Завантажити сертифікат")</f>
        <v>Завантажити сертифікат</v>
      </c>
    </row>
    <row r="228" spans="1:4" x14ac:dyDescent="0.3">
      <c r="A228" t="s">
        <v>457</v>
      </c>
      <c r="B228" t="s">
        <v>5</v>
      </c>
      <c r="C228" t="s">
        <v>458</v>
      </c>
      <c r="D228" t="str">
        <f>HYPERLINK("https://talan.bank.gov.ua/get-user-certificate/24EZ3wjkCt1W06Zmy3Rj","Завантажити сертифікат")</f>
        <v>Завантажити сертифікат</v>
      </c>
    </row>
    <row r="229" spans="1:4" x14ac:dyDescent="0.3">
      <c r="A229" t="s">
        <v>459</v>
      </c>
      <c r="B229" t="s">
        <v>5</v>
      </c>
      <c r="C229" t="s">
        <v>460</v>
      </c>
      <c r="D229" t="str">
        <f>HYPERLINK("https://talan.bank.gov.ua/get-user-certificate/24EZ3Z7kGy0eMB9L4ZMO","Завантажити сертифікат")</f>
        <v>Завантажити сертифікат</v>
      </c>
    </row>
    <row r="230" spans="1:4" x14ac:dyDescent="0.3">
      <c r="A230" t="s">
        <v>461</v>
      </c>
      <c r="B230" t="s">
        <v>5</v>
      </c>
      <c r="C230" t="s">
        <v>462</v>
      </c>
      <c r="D230" t="str">
        <f>HYPERLINK("https://talan.bank.gov.ua/get-user-certificate/24EZ3lA514bkFt3dnT0q","Завантажити сертифікат")</f>
        <v>Завантажити сертифікат</v>
      </c>
    </row>
    <row r="231" spans="1:4" x14ac:dyDescent="0.3">
      <c r="A231" t="s">
        <v>463</v>
      </c>
      <c r="B231" t="s">
        <v>5</v>
      </c>
      <c r="C231" t="s">
        <v>464</v>
      </c>
      <c r="D231" t="str">
        <f>HYPERLINK("https://talan.bank.gov.ua/get-user-certificate/24EZ3w-E_RpMkEG826cv","Завантажити сертифікат")</f>
        <v>Завантажити сертифікат</v>
      </c>
    </row>
    <row r="232" spans="1:4" x14ac:dyDescent="0.3">
      <c r="A232" t="s">
        <v>465</v>
      </c>
      <c r="B232" t="s">
        <v>5</v>
      </c>
      <c r="C232" t="s">
        <v>466</v>
      </c>
      <c r="D232" t="str">
        <f>HYPERLINK("https://talan.bank.gov.ua/get-user-certificate/24EZ3Nk1GDCwRy4e9Keg","Завантажити сертифікат")</f>
        <v>Завантажити сертифікат</v>
      </c>
    </row>
    <row r="233" spans="1:4" x14ac:dyDescent="0.3">
      <c r="A233" t="s">
        <v>467</v>
      </c>
      <c r="B233" t="s">
        <v>5</v>
      </c>
      <c r="C233" t="s">
        <v>468</v>
      </c>
      <c r="D233" t="str">
        <f>HYPERLINK("https://talan.bank.gov.ua/get-user-certificate/24EZ3gQNWuQrZua8rMU4","Завантажити сертифікат")</f>
        <v>Завантажити сертифікат</v>
      </c>
    </row>
    <row r="234" spans="1:4" x14ac:dyDescent="0.3">
      <c r="A234" t="s">
        <v>469</v>
      </c>
      <c r="B234" t="s">
        <v>5</v>
      </c>
      <c r="C234" t="s">
        <v>470</v>
      </c>
      <c r="D234" t="str">
        <f>HYPERLINK("https://talan.bank.gov.ua/get-user-certificate/24EZ3SaFufEV7Hq02qAV","Завантажити сертифікат")</f>
        <v>Завантажити сертифікат</v>
      </c>
    </row>
    <row r="235" spans="1:4" x14ac:dyDescent="0.3">
      <c r="A235" t="s">
        <v>471</v>
      </c>
      <c r="B235" t="s">
        <v>5</v>
      </c>
      <c r="C235" t="s">
        <v>472</v>
      </c>
      <c r="D235" t="str">
        <f>HYPERLINK("https://talan.bank.gov.ua/get-user-certificate/24EZ3Dk9poCu25Ya392g","Завантажити сертифікат")</f>
        <v>Завантажити сертифікат</v>
      </c>
    </row>
    <row r="236" spans="1:4" x14ac:dyDescent="0.3">
      <c r="A236" t="s">
        <v>473</v>
      </c>
      <c r="B236" t="s">
        <v>5</v>
      </c>
      <c r="C236" t="s">
        <v>474</v>
      </c>
      <c r="D236" t="str">
        <f>HYPERLINK("https://talan.bank.gov.ua/get-user-certificate/24EZ3NTriKUqg6SEDH-o","Завантажити сертифікат")</f>
        <v>Завантажити сертифікат</v>
      </c>
    </row>
    <row r="237" spans="1:4" x14ac:dyDescent="0.3">
      <c r="A237" t="s">
        <v>475</v>
      </c>
      <c r="B237" t="s">
        <v>5</v>
      </c>
      <c r="C237" t="s">
        <v>476</v>
      </c>
      <c r="D237" t="str">
        <f>HYPERLINK("https://talan.bank.gov.ua/get-user-certificate/24EZ3wktX4gLk3x3onY9","Завантажити сертифікат")</f>
        <v>Завантажити сертифікат</v>
      </c>
    </row>
    <row r="238" spans="1:4" x14ac:dyDescent="0.3">
      <c r="A238" t="s">
        <v>477</v>
      </c>
      <c r="B238" t="s">
        <v>5</v>
      </c>
      <c r="C238" t="s">
        <v>478</v>
      </c>
      <c r="D238" t="str">
        <f>HYPERLINK("https://talan.bank.gov.ua/get-user-certificate/24EZ3NyFQzO17A8lPLbP","Завантажити сертифікат")</f>
        <v>Завантажити сертифікат</v>
      </c>
    </row>
    <row r="239" spans="1:4" x14ac:dyDescent="0.3">
      <c r="A239" t="s">
        <v>479</v>
      </c>
      <c r="B239" t="s">
        <v>5</v>
      </c>
      <c r="C239" t="s">
        <v>480</v>
      </c>
      <c r="D239" t="str">
        <f>HYPERLINK("https://talan.bank.gov.ua/get-user-certificate/24EZ3SXXdgOhE1koNrUe","Завантажити сертифікат")</f>
        <v>Завантажити сертифікат</v>
      </c>
    </row>
    <row r="240" spans="1:4" x14ac:dyDescent="0.3">
      <c r="A240" t="s">
        <v>481</v>
      </c>
      <c r="B240" t="s">
        <v>5</v>
      </c>
      <c r="C240" t="s">
        <v>482</v>
      </c>
      <c r="D240" t="str">
        <f>HYPERLINK("https://talan.bank.gov.ua/get-user-certificate/24EZ36HARAcFFe8SYy_3","Завантажити сертифікат")</f>
        <v>Завантажити сертифікат</v>
      </c>
    </row>
    <row r="241" spans="1:4" x14ac:dyDescent="0.3">
      <c r="A241" t="s">
        <v>483</v>
      </c>
      <c r="B241" t="s">
        <v>5</v>
      </c>
      <c r="C241" t="s">
        <v>484</v>
      </c>
      <c r="D241" t="str">
        <f>HYPERLINK("https://talan.bank.gov.ua/get-user-certificate/24EZ3qLuKZm1LMsuKk6r","Завантажити сертифікат")</f>
        <v>Завантажити сертифікат</v>
      </c>
    </row>
    <row r="242" spans="1:4" x14ac:dyDescent="0.3">
      <c r="A242" t="s">
        <v>485</v>
      </c>
      <c r="B242" t="s">
        <v>5</v>
      </c>
      <c r="C242" t="s">
        <v>486</v>
      </c>
      <c r="D242" t="str">
        <f>HYPERLINK("https://talan.bank.gov.ua/get-user-certificate/24EZ3b_t07PHkupzH_oc","Завантажити сертифікат")</f>
        <v>Завантажити сертифікат</v>
      </c>
    </row>
    <row r="243" spans="1:4" x14ac:dyDescent="0.3">
      <c r="A243" t="s">
        <v>487</v>
      </c>
      <c r="B243" t="s">
        <v>5</v>
      </c>
      <c r="C243" t="s">
        <v>488</v>
      </c>
      <c r="D243" t="str">
        <f>HYPERLINK("https://talan.bank.gov.ua/get-user-certificate/24EZ3fbd7TldgiX4Z_3_","Завантажити сертифікат")</f>
        <v>Завантажити сертифікат</v>
      </c>
    </row>
    <row r="244" spans="1:4" x14ac:dyDescent="0.3">
      <c r="A244" t="s">
        <v>489</v>
      </c>
      <c r="B244" t="s">
        <v>5</v>
      </c>
      <c r="C244" t="s">
        <v>490</v>
      </c>
      <c r="D244" t="str">
        <f>HYPERLINK("https://talan.bank.gov.ua/get-user-certificate/24EZ3-tyB_k7GVFZBcu7","Завантажити сертифікат")</f>
        <v>Завантажити сертифікат</v>
      </c>
    </row>
    <row r="245" spans="1:4" x14ac:dyDescent="0.3">
      <c r="A245" t="s">
        <v>491</v>
      </c>
      <c r="B245" t="s">
        <v>5</v>
      </c>
      <c r="C245" t="s">
        <v>492</v>
      </c>
      <c r="D245" t="str">
        <f>HYPERLINK("https://talan.bank.gov.ua/get-user-certificate/24EZ37nTJtf5gSXFKj0V","Завантажити сертифікат")</f>
        <v>Завантажити сертифікат</v>
      </c>
    </row>
    <row r="246" spans="1:4" x14ac:dyDescent="0.3">
      <c r="A246" t="s">
        <v>493</v>
      </c>
      <c r="B246" t="s">
        <v>5</v>
      </c>
      <c r="C246" t="s">
        <v>494</v>
      </c>
      <c r="D246" t="str">
        <f>HYPERLINK("https://talan.bank.gov.ua/get-user-certificate/24EZ3IkByKoQVdIfztge","Завантажити сертифікат")</f>
        <v>Завантажити сертифікат</v>
      </c>
    </row>
    <row r="247" spans="1:4" x14ac:dyDescent="0.3">
      <c r="A247" t="s">
        <v>495</v>
      </c>
      <c r="B247" t="s">
        <v>5</v>
      </c>
      <c r="C247" t="s">
        <v>496</v>
      </c>
      <c r="D247" t="str">
        <f>HYPERLINK("https://talan.bank.gov.ua/get-user-certificate/24EZ3wnRR5lTctOHRRBE","Завантажити сертифікат")</f>
        <v>Завантажити сертифікат</v>
      </c>
    </row>
    <row r="248" spans="1:4" x14ac:dyDescent="0.3">
      <c r="A248" t="s">
        <v>497</v>
      </c>
      <c r="B248" t="s">
        <v>5</v>
      </c>
      <c r="C248" t="s">
        <v>498</v>
      </c>
      <c r="D248" t="str">
        <f>HYPERLINK("https://talan.bank.gov.ua/get-user-certificate/24EZ3-hmFduFi2krzNwS","Завантажити сертифікат")</f>
        <v>Завантажити сертифікат</v>
      </c>
    </row>
    <row r="249" spans="1:4" x14ac:dyDescent="0.3">
      <c r="A249" t="s">
        <v>499</v>
      </c>
      <c r="B249" t="s">
        <v>5</v>
      </c>
      <c r="C249" t="s">
        <v>500</v>
      </c>
      <c r="D249" t="str">
        <f>HYPERLINK("https://talan.bank.gov.ua/get-user-certificate/24EZ3vWCkJSive1lUXhy","Завантажити сертифікат")</f>
        <v>Завантажити сертифікат</v>
      </c>
    </row>
    <row r="250" spans="1:4" x14ac:dyDescent="0.3">
      <c r="A250" t="s">
        <v>501</v>
      </c>
      <c r="B250" t="s">
        <v>5</v>
      </c>
      <c r="C250" t="s">
        <v>502</v>
      </c>
      <c r="D250" t="str">
        <f>HYPERLINK("https://talan.bank.gov.ua/get-user-certificate/24EZ3t9PJrN721ZJEi84","Завантажити сертифікат")</f>
        <v>Завантажити сертифікат</v>
      </c>
    </row>
    <row r="251" spans="1:4" x14ac:dyDescent="0.3">
      <c r="A251" t="s">
        <v>503</v>
      </c>
      <c r="B251" t="s">
        <v>5</v>
      </c>
      <c r="C251" t="s">
        <v>504</v>
      </c>
      <c r="D251" t="str">
        <f>HYPERLINK("https://talan.bank.gov.ua/get-user-certificate/24EZ3zH-iV5VVa38HjZ8","Завантажити сертифікат")</f>
        <v>Завантажити сертифікат</v>
      </c>
    </row>
    <row r="252" spans="1:4" x14ac:dyDescent="0.3">
      <c r="A252" t="s">
        <v>505</v>
      </c>
      <c r="B252" t="s">
        <v>5</v>
      </c>
      <c r="C252" t="s">
        <v>506</v>
      </c>
      <c r="D252" t="str">
        <f>HYPERLINK("https://talan.bank.gov.ua/get-user-certificate/24EZ3f_Is53mBHzfm2F7","Завантажити сертифікат")</f>
        <v>Завантажити сертифікат</v>
      </c>
    </row>
    <row r="253" spans="1:4" x14ac:dyDescent="0.3">
      <c r="A253" t="s">
        <v>507</v>
      </c>
      <c r="B253" t="s">
        <v>5</v>
      </c>
      <c r="C253" t="s">
        <v>508</v>
      </c>
      <c r="D253" t="str">
        <f>HYPERLINK("https://talan.bank.gov.ua/get-user-certificate/24EZ30cbvylBH6KwRCdE","Завантажити сертифікат")</f>
        <v>Завантажити сертифікат</v>
      </c>
    </row>
    <row r="254" spans="1:4" x14ac:dyDescent="0.3">
      <c r="A254" t="s">
        <v>509</v>
      </c>
      <c r="B254" t="s">
        <v>5</v>
      </c>
      <c r="C254" t="s">
        <v>510</v>
      </c>
      <c r="D254" t="str">
        <f>HYPERLINK("https://talan.bank.gov.ua/get-user-certificate/24EZ3FUmCg7S6yfgiA0L","Завантажити сертифікат")</f>
        <v>Завантажити сертифікат</v>
      </c>
    </row>
    <row r="255" spans="1:4" x14ac:dyDescent="0.3">
      <c r="A255" t="s">
        <v>511</v>
      </c>
      <c r="B255" t="s">
        <v>5</v>
      </c>
      <c r="C255" t="s">
        <v>512</v>
      </c>
      <c r="D255" t="str">
        <f>HYPERLINK("https://talan.bank.gov.ua/get-user-certificate/24EZ3AY1pnfCw_CT-8pQ","Завантажити сертифікат")</f>
        <v>Завантажити сертифікат</v>
      </c>
    </row>
    <row r="256" spans="1:4" x14ac:dyDescent="0.3">
      <c r="A256" t="s">
        <v>513</v>
      </c>
      <c r="B256" t="s">
        <v>5</v>
      </c>
      <c r="C256" t="s">
        <v>514</v>
      </c>
      <c r="D256" t="str">
        <f>HYPERLINK("https://talan.bank.gov.ua/get-user-certificate/24EZ3hRA6A6M2UbwEBzo","Завантажити сертифікат")</f>
        <v>Завантажити сертифікат</v>
      </c>
    </row>
    <row r="257" spans="1:4" x14ac:dyDescent="0.3">
      <c r="A257" t="s">
        <v>515</v>
      </c>
      <c r="B257" t="s">
        <v>5</v>
      </c>
      <c r="C257" t="s">
        <v>516</v>
      </c>
      <c r="D257" t="str">
        <f>HYPERLINK("https://talan.bank.gov.ua/get-user-certificate/24EZ3_mGv3VVb6hWf_g1","Завантажити сертифікат")</f>
        <v>Завантажити сертифікат</v>
      </c>
    </row>
    <row r="258" spans="1:4" x14ac:dyDescent="0.3">
      <c r="A258" t="s">
        <v>517</v>
      </c>
      <c r="B258" t="s">
        <v>5</v>
      </c>
      <c r="C258" t="s">
        <v>518</v>
      </c>
      <c r="D258" t="str">
        <f>HYPERLINK("https://talan.bank.gov.ua/get-user-certificate/24EZ3bknf8_Gixyh2mIG","Завантажити сертифікат")</f>
        <v>Завантажити сертифікат</v>
      </c>
    </row>
    <row r="259" spans="1:4" x14ac:dyDescent="0.3">
      <c r="A259" t="s">
        <v>519</v>
      </c>
      <c r="B259" t="s">
        <v>5</v>
      </c>
      <c r="C259" t="s">
        <v>520</v>
      </c>
      <c r="D259" t="str">
        <f>HYPERLINK("https://talan.bank.gov.ua/get-user-certificate/24EZ3KUc1d_TKwpCK-tr","Завантажити сертифікат")</f>
        <v>Завантажити сертифікат</v>
      </c>
    </row>
    <row r="260" spans="1:4" x14ac:dyDescent="0.3">
      <c r="A260" t="s">
        <v>521</v>
      </c>
      <c r="B260" t="s">
        <v>5</v>
      </c>
      <c r="C260" t="s">
        <v>522</v>
      </c>
      <c r="D260" t="str">
        <f>HYPERLINK("https://talan.bank.gov.ua/get-user-certificate/24EZ3Swj2yuCiA3Ri7XR","Завантажити сертифікат")</f>
        <v>Завантажити сертифікат</v>
      </c>
    </row>
    <row r="261" spans="1:4" x14ac:dyDescent="0.3">
      <c r="A261" t="s">
        <v>523</v>
      </c>
      <c r="B261" t="s">
        <v>5</v>
      </c>
      <c r="C261" t="s">
        <v>524</v>
      </c>
      <c r="D261" t="str">
        <f>HYPERLINK("https://talan.bank.gov.ua/get-user-certificate/24EZ3fMR8FAnTt6Q4VWM","Завантажити сертифікат")</f>
        <v>Завантажити сертифікат</v>
      </c>
    </row>
    <row r="262" spans="1:4" x14ac:dyDescent="0.3">
      <c r="A262" t="s">
        <v>525</v>
      </c>
      <c r="B262" t="s">
        <v>5</v>
      </c>
      <c r="C262" t="s">
        <v>526</v>
      </c>
      <c r="D262" t="str">
        <f>HYPERLINK("https://talan.bank.gov.ua/get-user-certificate/24EZ3Gx_Z4mn_1J8K1vY","Завантажити сертифікат")</f>
        <v>Завантажити сертифікат</v>
      </c>
    </row>
    <row r="263" spans="1:4" x14ac:dyDescent="0.3">
      <c r="A263" t="s">
        <v>527</v>
      </c>
      <c r="B263" t="s">
        <v>5</v>
      </c>
      <c r="C263" t="s">
        <v>528</v>
      </c>
      <c r="D263" t="str">
        <f>HYPERLINK("https://talan.bank.gov.ua/get-user-certificate/24EZ3yIuRTP7tQxL9JH_","Завантажити сертифікат")</f>
        <v>Завантажити сертифікат</v>
      </c>
    </row>
    <row r="264" spans="1:4" x14ac:dyDescent="0.3">
      <c r="A264" t="s">
        <v>529</v>
      </c>
      <c r="B264" t="s">
        <v>5</v>
      </c>
      <c r="C264" t="s">
        <v>530</v>
      </c>
      <c r="D264" t="str">
        <f>HYPERLINK("https://talan.bank.gov.ua/get-user-certificate/24EZ3-OlTykAhEk0HyOD","Завантажити сертифікат")</f>
        <v>Завантажити сертифікат</v>
      </c>
    </row>
    <row r="265" spans="1:4" x14ac:dyDescent="0.3">
      <c r="A265" t="s">
        <v>531</v>
      </c>
      <c r="B265" t="s">
        <v>5</v>
      </c>
      <c r="C265" t="s">
        <v>532</v>
      </c>
      <c r="D265" t="str">
        <f>HYPERLINK("https://talan.bank.gov.ua/get-user-certificate/24EZ3Q-YplaBLWksHUIy","Завантажити сертифікат")</f>
        <v>Завантажити сертифікат</v>
      </c>
    </row>
    <row r="266" spans="1:4" x14ac:dyDescent="0.3">
      <c r="A266" t="s">
        <v>533</v>
      </c>
      <c r="B266" t="s">
        <v>5</v>
      </c>
      <c r="C266" t="s">
        <v>534</v>
      </c>
      <c r="D266" t="str">
        <f>HYPERLINK("https://talan.bank.gov.ua/get-user-certificate/24EZ35ajlURbe6BiEtGf","Завантажити сертифікат")</f>
        <v>Завантажити сертифікат</v>
      </c>
    </row>
    <row r="267" spans="1:4" x14ac:dyDescent="0.3">
      <c r="A267" t="s">
        <v>535</v>
      </c>
      <c r="B267" t="s">
        <v>5</v>
      </c>
      <c r="C267" t="s">
        <v>536</v>
      </c>
      <c r="D267" t="str">
        <f>HYPERLINK("https://talan.bank.gov.ua/get-user-certificate/24EZ32inJ1ekESJrYuAV","Завантажити сертифікат")</f>
        <v>Завантажити сертифікат</v>
      </c>
    </row>
    <row r="268" spans="1:4" x14ac:dyDescent="0.3">
      <c r="A268" t="s">
        <v>537</v>
      </c>
      <c r="B268" t="s">
        <v>5</v>
      </c>
      <c r="C268" t="s">
        <v>538</v>
      </c>
      <c r="D268" t="str">
        <f>HYPERLINK("https://talan.bank.gov.ua/get-user-certificate/24EZ3wzBcjBeIrvrnE3I","Завантажити сертифікат")</f>
        <v>Завантажити сертифікат</v>
      </c>
    </row>
    <row r="269" spans="1:4" x14ac:dyDescent="0.3">
      <c r="A269" t="s">
        <v>539</v>
      </c>
      <c r="B269" t="s">
        <v>5</v>
      </c>
      <c r="C269" t="s">
        <v>540</v>
      </c>
      <c r="D269" t="str">
        <f>HYPERLINK("https://talan.bank.gov.ua/get-user-certificate/24EZ39ST4t8UfsvrdmYB","Завантажити сертифікат")</f>
        <v>Завантажити сертифікат</v>
      </c>
    </row>
    <row r="270" spans="1:4" x14ac:dyDescent="0.3">
      <c r="A270" t="s">
        <v>541</v>
      </c>
      <c r="B270" t="s">
        <v>5</v>
      </c>
      <c r="C270" t="s">
        <v>542</v>
      </c>
      <c r="D270" t="str">
        <f>HYPERLINK("https://talan.bank.gov.ua/get-user-certificate/24EZ3q8eRdHTRA_3hGco","Завантажити сертифікат")</f>
        <v>Завантажити сертифікат</v>
      </c>
    </row>
    <row r="271" spans="1:4" x14ac:dyDescent="0.3">
      <c r="A271" t="s">
        <v>543</v>
      </c>
      <c r="B271" t="s">
        <v>5</v>
      </c>
      <c r="C271" t="s">
        <v>544</v>
      </c>
      <c r="D271" t="str">
        <f>HYPERLINK("https://talan.bank.gov.ua/get-user-certificate/24EZ3irZuzu8I1PjNYGr","Завантажити сертифікат")</f>
        <v>Завантажити сертифікат</v>
      </c>
    </row>
    <row r="272" spans="1:4" x14ac:dyDescent="0.3">
      <c r="A272" t="s">
        <v>545</v>
      </c>
      <c r="B272" t="s">
        <v>5</v>
      </c>
      <c r="C272" t="s">
        <v>546</v>
      </c>
      <c r="D272" t="str">
        <f>HYPERLINK("https://talan.bank.gov.ua/get-user-certificate/24EZ3qnbF03rpCSRkwxX","Завантажити сертифікат")</f>
        <v>Завантажити сертифікат</v>
      </c>
    </row>
    <row r="273" spans="1:4" x14ac:dyDescent="0.3">
      <c r="A273" t="s">
        <v>547</v>
      </c>
      <c r="B273" t="s">
        <v>5</v>
      </c>
      <c r="C273" t="s">
        <v>548</v>
      </c>
      <c r="D273" t="str">
        <f>HYPERLINK("https://talan.bank.gov.ua/get-user-certificate/24EZ3E3csHW86w00liUG","Завантажити сертифікат")</f>
        <v>Завантажити сертифікат</v>
      </c>
    </row>
    <row r="274" spans="1:4" x14ac:dyDescent="0.3">
      <c r="A274" t="s">
        <v>549</v>
      </c>
      <c r="B274" t="s">
        <v>5</v>
      </c>
      <c r="C274" t="s">
        <v>550</v>
      </c>
      <c r="D274" t="str">
        <f>HYPERLINK("https://talan.bank.gov.ua/get-user-certificate/24EZ3auY9h30ylfTY2LC","Завантажити сертифікат")</f>
        <v>Завантажити сертифікат</v>
      </c>
    </row>
    <row r="275" spans="1:4" x14ac:dyDescent="0.3">
      <c r="A275" t="s">
        <v>551</v>
      </c>
      <c r="B275" t="s">
        <v>5</v>
      </c>
      <c r="C275" t="s">
        <v>552</v>
      </c>
      <c r="D275" t="str">
        <f>HYPERLINK("https://talan.bank.gov.ua/get-user-certificate/24EZ3A4aYPL-RxSdD1I5","Завантажити сертифікат")</f>
        <v>Завантажити сертифікат</v>
      </c>
    </row>
    <row r="276" spans="1:4" x14ac:dyDescent="0.3">
      <c r="A276" t="s">
        <v>553</v>
      </c>
      <c r="B276" t="s">
        <v>5</v>
      </c>
      <c r="C276" t="s">
        <v>554</v>
      </c>
      <c r="D276" t="str">
        <f>HYPERLINK("https://talan.bank.gov.ua/get-user-certificate/24EZ3niP7PnxjBeZOAb9","Завантажити сертифікат")</f>
        <v>Завантажити сертифікат</v>
      </c>
    </row>
    <row r="277" spans="1:4" x14ac:dyDescent="0.3">
      <c r="A277" t="s">
        <v>555</v>
      </c>
      <c r="B277" t="s">
        <v>5</v>
      </c>
      <c r="C277" t="s">
        <v>556</v>
      </c>
      <c r="D277" t="str">
        <f>HYPERLINK("https://talan.bank.gov.ua/get-user-certificate/24EZ35eFopmGXPq6hbyo","Завантажити сертифікат")</f>
        <v>Завантажити сертифікат</v>
      </c>
    </row>
    <row r="278" spans="1:4" x14ac:dyDescent="0.3">
      <c r="A278" t="s">
        <v>557</v>
      </c>
      <c r="B278" t="s">
        <v>5</v>
      </c>
      <c r="C278" t="s">
        <v>558</v>
      </c>
      <c r="D278" t="str">
        <f>HYPERLINK("https://talan.bank.gov.ua/get-user-certificate/24EZ3ADV4ukazRvQT3WE","Завантажити сертифікат")</f>
        <v>Завантажити сертифікат</v>
      </c>
    </row>
    <row r="279" spans="1:4" x14ac:dyDescent="0.3">
      <c r="A279" t="s">
        <v>559</v>
      </c>
      <c r="B279" t="s">
        <v>5</v>
      </c>
      <c r="C279" t="s">
        <v>560</v>
      </c>
      <c r="D279" t="str">
        <f>HYPERLINK("https://talan.bank.gov.ua/get-user-certificate/24EZ3MJpoRIHUKeGLlLA","Завантажити сертифікат")</f>
        <v>Завантажити сертифікат</v>
      </c>
    </row>
    <row r="280" spans="1:4" x14ac:dyDescent="0.3">
      <c r="A280" t="s">
        <v>561</v>
      </c>
      <c r="B280" t="s">
        <v>5</v>
      </c>
      <c r="C280" t="s">
        <v>562</v>
      </c>
      <c r="D280" t="str">
        <f>HYPERLINK("https://talan.bank.gov.ua/get-user-certificate/24EZ3fbmahY6VZ-D2O4S","Завантажити сертифікат")</f>
        <v>Завантажити сертифікат</v>
      </c>
    </row>
    <row r="281" spans="1:4" x14ac:dyDescent="0.3">
      <c r="A281" t="s">
        <v>563</v>
      </c>
      <c r="B281" t="s">
        <v>5</v>
      </c>
      <c r="C281" t="s">
        <v>564</v>
      </c>
      <c r="D281" t="str">
        <f>HYPERLINK("https://talan.bank.gov.ua/get-user-certificate/24EZ31ONHIGSMcxaIUEd","Завантажити сертифікат")</f>
        <v>Завантажити сертифікат</v>
      </c>
    </row>
    <row r="282" spans="1:4" x14ac:dyDescent="0.3">
      <c r="A282" t="s">
        <v>565</v>
      </c>
      <c r="B282" t="s">
        <v>5</v>
      </c>
      <c r="C282" t="s">
        <v>566</v>
      </c>
      <c r="D282" t="str">
        <f>HYPERLINK("https://talan.bank.gov.ua/get-user-certificate/24EZ3nLfpsk7eVwLivBx","Завантажити сертифікат")</f>
        <v>Завантажити сертифікат</v>
      </c>
    </row>
    <row r="283" spans="1:4" x14ac:dyDescent="0.3">
      <c r="A283" t="s">
        <v>567</v>
      </c>
      <c r="B283" t="s">
        <v>5</v>
      </c>
      <c r="C283" t="s">
        <v>568</v>
      </c>
      <c r="D283" t="str">
        <f>HYPERLINK("https://talan.bank.gov.ua/get-user-certificate/24EZ3lTi4YOBgfy8gJUq","Завантажити сертифікат")</f>
        <v>Завантажити сертифікат</v>
      </c>
    </row>
    <row r="284" spans="1:4" x14ac:dyDescent="0.3">
      <c r="A284" t="s">
        <v>569</v>
      </c>
      <c r="B284" t="s">
        <v>5</v>
      </c>
      <c r="C284" t="s">
        <v>570</v>
      </c>
      <c r="D284" t="str">
        <f>HYPERLINK("https://talan.bank.gov.ua/get-user-certificate/24EZ3r-_ucZH_kzE8ap_","Завантажити сертифікат")</f>
        <v>Завантажити сертифікат</v>
      </c>
    </row>
    <row r="285" spans="1:4" x14ac:dyDescent="0.3">
      <c r="A285" t="s">
        <v>571</v>
      </c>
      <c r="B285" t="s">
        <v>5</v>
      </c>
      <c r="C285" t="s">
        <v>572</v>
      </c>
      <c r="D285" t="str">
        <f>HYPERLINK("https://talan.bank.gov.ua/get-user-certificate/24EZ3Dp6Q16mmNzU8EvE","Завантажити сертифікат")</f>
        <v>Завантажити сертифікат</v>
      </c>
    </row>
    <row r="286" spans="1:4" x14ac:dyDescent="0.3">
      <c r="A286" t="s">
        <v>573</v>
      </c>
      <c r="B286" t="s">
        <v>5</v>
      </c>
      <c r="C286" t="s">
        <v>574</v>
      </c>
      <c r="D286" t="str">
        <f>HYPERLINK("https://talan.bank.gov.ua/get-user-certificate/24EZ3PA91KMn6He73Ife","Завантажити сертифікат")</f>
        <v>Завантажити сертифікат</v>
      </c>
    </row>
    <row r="287" spans="1:4" x14ac:dyDescent="0.3">
      <c r="A287" t="s">
        <v>575</v>
      </c>
      <c r="B287" t="s">
        <v>5</v>
      </c>
      <c r="C287" t="s">
        <v>576</v>
      </c>
      <c r="D287" t="str">
        <f>HYPERLINK("https://talan.bank.gov.ua/get-user-certificate/24EZ3Ire76pGwBSnNmVd","Завантажити сертифікат")</f>
        <v>Завантажити сертифікат</v>
      </c>
    </row>
    <row r="288" spans="1:4" x14ac:dyDescent="0.3">
      <c r="A288" t="s">
        <v>577</v>
      </c>
      <c r="B288" t="s">
        <v>5</v>
      </c>
      <c r="C288" t="s">
        <v>578</v>
      </c>
      <c r="D288" t="str">
        <f>HYPERLINK("https://talan.bank.gov.ua/get-user-certificate/24EZ3F9HtDRFdoby2jop","Завантажити сертифікат")</f>
        <v>Завантажити сертифікат</v>
      </c>
    </row>
    <row r="289" spans="1:4" x14ac:dyDescent="0.3">
      <c r="A289" t="s">
        <v>579</v>
      </c>
      <c r="B289" t="s">
        <v>5</v>
      </c>
      <c r="C289" t="s">
        <v>580</v>
      </c>
      <c r="D289" t="str">
        <f>HYPERLINK("https://talan.bank.gov.ua/get-user-certificate/24EZ3vlaX-qyoCgh3dli","Завантажити сертифікат")</f>
        <v>Завантажити сертифікат</v>
      </c>
    </row>
    <row r="290" spans="1:4" x14ac:dyDescent="0.3">
      <c r="A290" t="s">
        <v>581</v>
      </c>
      <c r="B290" t="s">
        <v>5</v>
      </c>
      <c r="C290" t="s">
        <v>582</v>
      </c>
      <c r="D290" t="str">
        <f>HYPERLINK("https://talan.bank.gov.ua/get-user-certificate/24EZ3cG3kBGX4cBJzFke","Завантажити сертифікат")</f>
        <v>Завантажити сертифікат</v>
      </c>
    </row>
    <row r="291" spans="1:4" x14ac:dyDescent="0.3">
      <c r="A291" t="s">
        <v>583</v>
      </c>
      <c r="B291" t="s">
        <v>5</v>
      </c>
      <c r="C291" t="s">
        <v>584</v>
      </c>
      <c r="D291" t="str">
        <f>HYPERLINK("https://talan.bank.gov.ua/get-user-certificate/24EZ3DXY5ueJGXq5uhJs","Завантажити сертифікат")</f>
        <v>Завантажити сертифікат</v>
      </c>
    </row>
    <row r="292" spans="1:4" x14ac:dyDescent="0.3">
      <c r="A292" t="s">
        <v>585</v>
      </c>
      <c r="B292" t="s">
        <v>5</v>
      </c>
      <c r="C292" t="s">
        <v>586</v>
      </c>
      <c r="D292" t="str">
        <f>HYPERLINK("https://talan.bank.gov.ua/get-user-certificate/24EZ3m-DpAgFYKx1IN6M","Завантажити сертифікат")</f>
        <v>Завантажити сертифікат</v>
      </c>
    </row>
    <row r="293" spans="1:4" x14ac:dyDescent="0.3">
      <c r="A293" t="s">
        <v>587</v>
      </c>
      <c r="B293" t="s">
        <v>5</v>
      </c>
      <c r="C293" t="s">
        <v>588</v>
      </c>
      <c r="D293" t="str">
        <f>HYPERLINK("https://talan.bank.gov.ua/get-user-certificate/24EZ3yIAZEm6EwyduNJl","Завантажити сертифікат")</f>
        <v>Завантажити сертифікат</v>
      </c>
    </row>
    <row r="294" spans="1:4" x14ac:dyDescent="0.3">
      <c r="A294" t="s">
        <v>589</v>
      </c>
      <c r="B294" t="s">
        <v>5</v>
      </c>
      <c r="C294" t="s">
        <v>590</v>
      </c>
      <c r="D294" t="str">
        <f>HYPERLINK("https://talan.bank.gov.ua/get-user-certificate/24EZ3vjAFCSNGmrIrCIx","Завантажити сертифікат")</f>
        <v>Завантажити сертифікат</v>
      </c>
    </row>
    <row r="295" spans="1:4" x14ac:dyDescent="0.3">
      <c r="A295" t="s">
        <v>591</v>
      </c>
      <c r="B295" t="s">
        <v>5</v>
      </c>
      <c r="C295" t="s">
        <v>592</v>
      </c>
      <c r="D295" t="str">
        <f>HYPERLINK("https://talan.bank.gov.ua/get-user-certificate/24EZ3WI8qlydu1AC0YhH","Завантажити сертифікат")</f>
        <v>Завантажити сертифікат</v>
      </c>
    </row>
    <row r="296" spans="1:4" x14ac:dyDescent="0.3">
      <c r="A296" t="s">
        <v>593</v>
      </c>
      <c r="B296" t="s">
        <v>5</v>
      </c>
      <c r="C296" t="s">
        <v>594</v>
      </c>
      <c r="D296" t="str">
        <f>HYPERLINK("https://talan.bank.gov.ua/get-user-certificate/24EZ3X3TrDeK1YyMk12N","Завантажити сертифікат")</f>
        <v>Завантажити сертифікат</v>
      </c>
    </row>
    <row r="297" spans="1:4" x14ac:dyDescent="0.3">
      <c r="A297" t="s">
        <v>595</v>
      </c>
      <c r="B297" t="s">
        <v>5</v>
      </c>
      <c r="C297" t="s">
        <v>596</v>
      </c>
      <c r="D297" t="str">
        <f>HYPERLINK("https://talan.bank.gov.ua/get-user-certificate/24EZ3maQybjVHfNSFDOA","Завантажити сертифікат")</f>
        <v>Завантажити сертифікат</v>
      </c>
    </row>
    <row r="298" spans="1:4" x14ac:dyDescent="0.3">
      <c r="A298" t="s">
        <v>597</v>
      </c>
      <c r="B298" t="s">
        <v>5</v>
      </c>
      <c r="C298" t="s">
        <v>598</v>
      </c>
      <c r="D298" t="str">
        <f>HYPERLINK("https://talan.bank.gov.ua/get-user-certificate/24EZ3Srj-wdReu-tKqaY","Завантажити сертифікат")</f>
        <v>Завантажити сертифікат</v>
      </c>
    </row>
    <row r="299" spans="1:4" x14ac:dyDescent="0.3">
      <c r="A299" t="s">
        <v>599</v>
      </c>
      <c r="B299" t="s">
        <v>5</v>
      </c>
      <c r="C299" t="s">
        <v>600</v>
      </c>
      <c r="D299" t="str">
        <f>HYPERLINK("https://talan.bank.gov.ua/get-user-certificate/24EZ3gBtSR57x9AqG7JH","Завантажити сертифікат")</f>
        <v>Завантажити сертифікат</v>
      </c>
    </row>
    <row r="300" spans="1:4" x14ac:dyDescent="0.3">
      <c r="A300" t="s">
        <v>601</v>
      </c>
      <c r="B300" t="s">
        <v>5</v>
      </c>
      <c r="C300" t="s">
        <v>602</v>
      </c>
      <c r="D300" t="str">
        <f>HYPERLINK("https://talan.bank.gov.ua/get-user-certificate/24EZ3ogk7wGRIbK2o2AV","Завантажити сертифікат")</f>
        <v>Завантажити сертифікат</v>
      </c>
    </row>
    <row r="301" spans="1:4" x14ac:dyDescent="0.3">
      <c r="A301" t="s">
        <v>603</v>
      </c>
      <c r="B301" t="s">
        <v>5</v>
      </c>
      <c r="C301" t="s">
        <v>604</v>
      </c>
      <c r="D301" t="str">
        <f>HYPERLINK("https://talan.bank.gov.ua/get-user-certificate/24EZ3k2fuORaKZqPAjKU","Завантажити сертифікат")</f>
        <v>Завантажити сертифікат</v>
      </c>
    </row>
    <row r="302" spans="1:4" x14ac:dyDescent="0.3">
      <c r="A302" t="s">
        <v>605</v>
      </c>
      <c r="B302" t="s">
        <v>5</v>
      </c>
      <c r="C302" t="s">
        <v>606</v>
      </c>
      <c r="D302" t="str">
        <f>HYPERLINK("https://talan.bank.gov.ua/get-user-certificate/24EZ3Noysho3WuJmM5yx","Завантажити сертифікат")</f>
        <v>Завантажити сертифікат</v>
      </c>
    </row>
    <row r="303" spans="1:4" x14ac:dyDescent="0.3">
      <c r="A303" t="s">
        <v>607</v>
      </c>
      <c r="B303" t="s">
        <v>5</v>
      </c>
      <c r="C303" t="s">
        <v>608</v>
      </c>
      <c r="D303" t="str">
        <f>HYPERLINK("https://talan.bank.gov.ua/get-user-certificate/24EZ39etRda1tYrytrCC","Завантажити сертифікат")</f>
        <v>Завантажити сертифікат</v>
      </c>
    </row>
    <row r="304" spans="1:4" x14ac:dyDescent="0.3">
      <c r="A304" t="s">
        <v>609</v>
      </c>
      <c r="B304" t="s">
        <v>5</v>
      </c>
      <c r="C304" t="s">
        <v>610</v>
      </c>
      <c r="D304" t="str">
        <f>HYPERLINK("https://talan.bank.gov.ua/get-user-certificate/24EZ3NQOmo93QTIC1WJO","Завантажити сертифікат")</f>
        <v>Завантажити сертифікат</v>
      </c>
    </row>
    <row r="305" spans="1:4" x14ac:dyDescent="0.3">
      <c r="A305" t="s">
        <v>611</v>
      </c>
      <c r="B305" t="s">
        <v>5</v>
      </c>
      <c r="C305" t="s">
        <v>612</v>
      </c>
      <c r="D305" t="str">
        <f>HYPERLINK("https://talan.bank.gov.ua/get-user-certificate/24EZ3usr9dsCGSgwqIyQ","Завантажити сертифікат")</f>
        <v>Завантажити сертифікат</v>
      </c>
    </row>
    <row r="306" spans="1:4" x14ac:dyDescent="0.3">
      <c r="A306" t="s">
        <v>613</v>
      </c>
      <c r="B306" t="s">
        <v>5</v>
      </c>
      <c r="C306" t="s">
        <v>614</v>
      </c>
      <c r="D306" t="str">
        <f>HYPERLINK("https://talan.bank.gov.ua/get-user-certificate/24EZ33bi-WNrF-hUd65F","Завантажити сертифікат")</f>
        <v>Завантажити сертифікат</v>
      </c>
    </row>
    <row r="307" spans="1:4" x14ac:dyDescent="0.3">
      <c r="A307" t="s">
        <v>615</v>
      </c>
      <c r="B307" t="s">
        <v>5</v>
      </c>
      <c r="C307" t="s">
        <v>616</v>
      </c>
      <c r="D307" t="str">
        <f>HYPERLINK("https://talan.bank.gov.ua/get-user-certificate/24EZ3MBwAT_AU-PBrgVv","Завантажити сертифікат")</f>
        <v>Завантажити сертифікат</v>
      </c>
    </row>
    <row r="308" spans="1:4" x14ac:dyDescent="0.3">
      <c r="A308" t="s">
        <v>617</v>
      </c>
      <c r="B308" t="s">
        <v>5</v>
      </c>
      <c r="C308" t="s">
        <v>618</v>
      </c>
      <c r="D308" t="str">
        <f>HYPERLINK("https://talan.bank.gov.ua/get-user-certificate/24EZ3mtFD5YsPGfcBGne","Завантажити сертифікат")</f>
        <v>Завантажити сертифікат</v>
      </c>
    </row>
    <row r="309" spans="1:4" x14ac:dyDescent="0.3">
      <c r="A309" t="s">
        <v>619</v>
      </c>
      <c r="B309" t="s">
        <v>5</v>
      </c>
      <c r="C309" t="s">
        <v>620</v>
      </c>
      <c r="D309" t="str">
        <f>HYPERLINK("https://talan.bank.gov.ua/get-user-certificate/24EZ3i-13x9SfGlvlK9t","Завантажити сертифікат")</f>
        <v>Завантажити сертифікат</v>
      </c>
    </row>
    <row r="310" spans="1:4" x14ac:dyDescent="0.3">
      <c r="A310" t="s">
        <v>621</v>
      </c>
      <c r="B310" t="s">
        <v>5</v>
      </c>
      <c r="C310" t="s">
        <v>622</v>
      </c>
      <c r="D310" t="str">
        <f>HYPERLINK("https://talan.bank.gov.ua/get-user-certificate/24EZ3FrsaaIRe0DZg-HT","Завантажити сертифікат")</f>
        <v>Завантажити сертифікат</v>
      </c>
    </row>
    <row r="311" spans="1:4" x14ac:dyDescent="0.3">
      <c r="A311" t="s">
        <v>623</v>
      </c>
      <c r="B311" t="s">
        <v>5</v>
      </c>
      <c r="C311" t="s">
        <v>624</v>
      </c>
      <c r="D311" t="str">
        <f>HYPERLINK("https://talan.bank.gov.ua/get-user-certificate/24EZ3JybvrLozobs_NcC","Завантажити сертифікат")</f>
        <v>Завантажити сертифікат</v>
      </c>
    </row>
    <row r="312" spans="1:4" x14ac:dyDescent="0.3">
      <c r="A312" t="s">
        <v>625</v>
      </c>
      <c r="B312" t="s">
        <v>5</v>
      </c>
      <c r="C312" t="s">
        <v>626</v>
      </c>
      <c r="D312" t="str">
        <f>HYPERLINK("https://talan.bank.gov.ua/get-user-certificate/24EZ3yTEeopGG8D9_mzU","Завантажити сертифікат")</f>
        <v>Завантажити сертифікат</v>
      </c>
    </row>
    <row r="313" spans="1:4" x14ac:dyDescent="0.3">
      <c r="A313" t="s">
        <v>627</v>
      </c>
      <c r="B313" t="s">
        <v>5</v>
      </c>
      <c r="C313" t="s">
        <v>628</v>
      </c>
      <c r="D313" t="str">
        <f>HYPERLINK("https://talan.bank.gov.ua/get-user-certificate/24EZ3UTTJpIuuAHrMnfa","Завантажити сертифікат")</f>
        <v>Завантажити сертифікат</v>
      </c>
    </row>
    <row r="314" spans="1:4" x14ac:dyDescent="0.3">
      <c r="A314" t="s">
        <v>629</v>
      </c>
      <c r="B314" t="s">
        <v>5</v>
      </c>
      <c r="C314" t="s">
        <v>630</v>
      </c>
      <c r="D314" t="str">
        <f>HYPERLINK("https://talan.bank.gov.ua/get-user-certificate/24EZ3JUS_TDAhcold4NF","Завантажити сертифікат")</f>
        <v>Завантажити сертифікат</v>
      </c>
    </row>
    <row r="315" spans="1:4" x14ac:dyDescent="0.3">
      <c r="A315" t="s">
        <v>631</v>
      </c>
      <c r="B315" t="s">
        <v>5</v>
      </c>
      <c r="C315" t="s">
        <v>632</v>
      </c>
      <c r="D315" t="str">
        <f>HYPERLINK("https://talan.bank.gov.ua/get-user-certificate/24EZ3pihdo5CjFIYqyzj","Завантажити сертифікат")</f>
        <v>Завантажити сертифікат</v>
      </c>
    </row>
    <row r="316" spans="1:4" x14ac:dyDescent="0.3">
      <c r="A316" t="s">
        <v>633</v>
      </c>
      <c r="B316" t="s">
        <v>5</v>
      </c>
      <c r="C316" t="s">
        <v>634</v>
      </c>
      <c r="D316" t="str">
        <f>HYPERLINK("https://talan.bank.gov.ua/get-user-certificate/24EZ3UrLBiEpJztNFf4F","Завантажити сертифікат")</f>
        <v>Завантажити сертифікат</v>
      </c>
    </row>
    <row r="317" spans="1:4" x14ac:dyDescent="0.3">
      <c r="A317" t="s">
        <v>635</v>
      </c>
      <c r="B317" t="s">
        <v>5</v>
      </c>
      <c r="C317" t="s">
        <v>636</v>
      </c>
      <c r="D317" t="str">
        <f>HYPERLINK("https://talan.bank.gov.ua/get-user-certificate/24EZ3Q_agTx1yjT3bjJm","Завантажити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</hyperlinks>
  <pageMargins left="0.7" right="0.7" top="0.75" bottom="0.75" header="0.3" footer="0.3"/>
  <pageSetup orientation="portrait" r:id="rId3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2026-03-24T10:16:18Z</dcterms:created>
  <dcterms:modified xsi:type="dcterms:W3CDTF">2026-03-24T10:21:49Z</dcterms:modified>
  <cp:category/>
</cp:coreProperties>
</file>