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Тест Знаю все про гривню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E244" i="1" l="1"/>
  <c r="E243" i="1" l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<sst xmlns="http://schemas.openxmlformats.org/spreadsheetml/2006/main" count="977" uniqueCount="717">
  <si>
    <t>номер</t>
  </si>
  <si>
    <t>дата</t>
  </si>
  <si>
    <t>ПІБ</t>
  </si>
  <si>
    <t>Посилання на сертифікат</t>
  </si>
  <si>
    <t>ZVPG_p_001</t>
  </si>
  <si>
    <t>9 жовтня 2025 р.</t>
  </si>
  <si>
    <t>Андросович Тетяна Миколаївна</t>
  </si>
  <si>
    <t>Славутицький ЗЗСО І-ІІІ ст. №3 Славутицької міської ради Вишгородського району Київської області</t>
  </si>
  <si>
    <t>ZVPG_p_002</t>
  </si>
  <si>
    <t>Анохіна Ірина Олексіївна</t>
  </si>
  <si>
    <t>Київська приватна гімназія "Спільношкола"</t>
  </si>
  <si>
    <t>ZVPG_p_003</t>
  </si>
  <si>
    <t>Апрод Катерина Олегівна</t>
  </si>
  <si>
    <t>Олександрійський фаховий коледж культури і мистецтв</t>
  </si>
  <si>
    <t>ZVPG_p_004</t>
  </si>
  <si>
    <t>Арутюнян Арсен Артурович</t>
  </si>
  <si>
    <t>Кіровоградський кооперативний фаховий коледж економіки і права імені М. П. Сая Кіровоградської облспоживспілки</t>
  </si>
  <si>
    <t>ZVPG_p_005</t>
  </si>
  <si>
    <t>Атоян Світлана Михайлівна</t>
  </si>
  <si>
    <t>Білокуракинський ліцей, Сватівського району Луганської області</t>
  </si>
  <si>
    <t>ZVPG_p_006</t>
  </si>
  <si>
    <t>Афанасьєва Наталія Володимирівна</t>
  </si>
  <si>
    <t>Опорний заклад загальної середньої освіти імені Василя Стуса Краматорської міської ради Донецької області</t>
  </si>
  <si>
    <t>ZVPG_p_007</t>
  </si>
  <si>
    <t>Бак Ольга Валеріївна</t>
  </si>
  <si>
    <t>Малосмілянська початкова школа Тернівської сільської ради</t>
  </si>
  <si>
    <t>ZVPG_p_008</t>
  </si>
  <si>
    <t>Бень Олександра Федорівна</t>
  </si>
  <si>
    <t>Мокротинський ЗЗСО І-ІІІ ступенів</t>
  </si>
  <si>
    <t>ZVPG_p_009</t>
  </si>
  <si>
    <t>Біловус Оксана Миколаївна</t>
  </si>
  <si>
    <t>Великомостівський ліцей</t>
  </si>
  <si>
    <t>ZVPG_p_010</t>
  </si>
  <si>
    <t>Богатирьова Ірина Миколаївна</t>
  </si>
  <si>
    <t>Черкаська загальноосвітня школа І-ІІІ ступенів № 8</t>
  </si>
  <si>
    <t>ZVPG_p_011</t>
  </si>
  <si>
    <t>Боднарюк Ірина Леонідівна</t>
  </si>
  <si>
    <t>ВСП «Рівненський технічний фаховий коледж Національного університету водного господарства та природокористування»</t>
  </si>
  <si>
    <t>ZVPG_p_012</t>
  </si>
  <si>
    <t>Боднюк Марина Леонідівна</t>
  </si>
  <si>
    <t>Іллінецький ліцей #2 Іллінецької міської ради Вінницької області</t>
  </si>
  <si>
    <t>ZVPG_p_013</t>
  </si>
  <si>
    <t>Бойко Тетяна Петрівна</t>
  </si>
  <si>
    <t>Костянтинопільський ЗЗСО І-ІІІ ступенів Великоновосілківської селищної ради Донецької області</t>
  </si>
  <si>
    <t>ZVPG_p_014</t>
  </si>
  <si>
    <t>Бондарчук Марина Петрівна</t>
  </si>
  <si>
    <t>Нетішинський професійний ліцей</t>
  </si>
  <si>
    <t>ZVPG_p_015</t>
  </si>
  <si>
    <t>Борисова Марина Володимирівна</t>
  </si>
  <si>
    <t>Богданівський ліцей Богданівської сільської ради Павлоградського району Дніпропетровської області</t>
  </si>
  <si>
    <t>ZVPG_p_016</t>
  </si>
  <si>
    <t>Боровик Галина Олександрівна</t>
  </si>
  <si>
    <t>Комунальний заклад Сумської обласної ради - обласний центр позашкільної освіти та роботи з талановитою молоддю</t>
  </si>
  <si>
    <t>ZVPG_p_017</t>
  </si>
  <si>
    <t>Борщишин Ірина Дмитрівна</t>
  </si>
  <si>
    <t>Стрийська гімназія №4 Стрийської міської ради Стрийського району Львівської області</t>
  </si>
  <si>
    <t>ZVPG_p_018</t>
  </si>
  <si>
    <t>Брезіцька Олена Вікторівна</t>
  </si>
  <si>
    <t>Київський авіаційний фаховий коледж</t>
  </si>
  <si>
    <t>ZVPG_p_019</t>
  </si>
  <si>
    <t>Бровко Лариса Василівна</t>
  </si>
  <si>
    <t>ВСП "Хорольський агропромисловий фаховий коледж Полтавського державного аграрного університету"</t>
  </si>
  <si>
    <t>ZVPG_p_020</t>
  </si>
  <si>
    <t>Бут Світлана Юріївна</t>
  </si>
  <si>
    <t>Ліцей № 19 "ЮНІТІ"</t>
  </si>
  <si>
    <t>ZVPG_p_021</t>
  </si>
  <si>
    <t>Бутко Ольга Володимирівна</t>
  </si>
  <si>
    <t>комунальний заклад "Харківський ліцей № 4 Харківської міської ради"</t>
  </si>
  <si>
    <t>ZVPG_p_022</t>
  </si>
  <si>
    <t>Бутова Людмила Володимирівна</t>
  </si>
  <si>
    <t>Краматорський фаховий коледж технологій та дизайну</t>
  </si>
  <si>
    <t>ZVPG_p_023</t>
  </si>
  <si>
    <t>Васянович Таїса Миколаївна</t>
  </si>
  <si>
    <t>Коростенський міський ліцей 1</t>
  </si>
  <si>
    <t>ZVPG_p_024</t>
  </si>
  <si>
    <t>Ващенок (Ярова) Тетяна Анатоліївна</t>
  </si>
  <si>
    <t>Школа І-ІІІ ступенів 294 Деснянського району м. Києва</t>
  </si>
  <si>
    <t>ZVPG_p_025</t>
  </si>
  <si>
    <t>Вдовіченко Наталія Юріївна</t>
  </si>
  <si>
    <t>Ліцей №176 імені Мігеля де Сервантеса Сааведри Дніпровського району м. Києва</t>
  </si>
  <si>
    <t>ZVPG_p_026</t>
  </si>
  <si>
    <t>Венгрин Дарʼя Володимирівна</t>
  </si>
  <si>
    <t>Харківський приватний ліцей "Перша українська школа"</t>
  </si>
  <si>
    <t>ZVPG_p_027</t>
  </si>
  <si>
    <t>Вихівська Людмила Станіславівна</t>
  </si>
  <si>
    <t>Шепетівська загальноосвітня школа І-ІІІ ступенів №8 Хмельницької області</t>
  </si>
  <si>
    <t>ZVPG_p_028</t>
  </si>
  <si>
    <t>Віннік Тетяна Сергіївна</t>
  </si>
  <si>
    <t>КЗ "Зміївський ліцей №2" Зміївської міської ради Чугуївського району Харківської області</t>
  </si>
  <si>
    <t>ZVPG_p_029</t>
  </si>
  <si>
    <t>Водоп'янов Роман Вікторович</t>
  </si>
  <si>
    <t>КЗ "Запорізька спеціалізована школа-інтернат ІІ-ІІІ ступенів "Козацький ліцей" Запорізької обласної ради</t>
  </si>
  <si>
    <t>ZVPG_p_030</t>
  </si>
  <si>
    <t>Волкова Юлія Вікторівна</t>
  </si>
  <si>
    <t>Запорізька гімназія № 75 Запорізької міської ради</t>
  </si>
  <si>
    <t>ZVPG_p_031</t>
  </si>
  <si>
    <t>Волошанюк Наталя Володимирівна</t>
  </si>
  <si>
    <t>ВСП Фаховий коледж економіки і технологій ДУЕТ</t>
  </si>
  <si>
    <t>ZVPG_p_032</t>
  </si>
  <si>
    <t>Галата Ірина Петрівна</t>
  </si>
  <si>
    <t>Кам'янський еколого-економічний ліцей Кам'янської міської ради Черкаської області</t>
  </si>
  <si>
    <t>ZVPG_p_033</t>
  </si>
  <si>
    <t>Галінська Людмила Вікторівна</t>
  </si>
  <si>
    <t>Світлогірський ліцей Криничанської селищної ради Дніпропетровської області</t>
  </si>
  <si>
    <t>ZVPG_p_034</t>
  </si>
  <si>
    <t>Гальченко Лариса Володимирівна</t>
  </si>
  <si>
    <t>Новоукраїнський ліцей №6</t>
  </si>
  <si>
    <t>ZVPG_p_035</t>
  </si>
  <si>
    <t>Гапей Алла Василівна</t>
  </si>
  <si>
    <t>Чернівецький фаховий коледж технологій та дизайну</t>
  </si>
  <si>
    <t>ZVPG_p_036</t>
  </si>
  <si>
    <t>Гетьман Марина Олександрівна</t>
  </si>
  <si>
    <t>Бучанський ліцей №9</t>
  </si>
  <si>
    <t>ZVPG_p_037</t>
  </si>
  <si>
    <t>Глюзіцька Валентина Миколаївна</t>
  </si>
  <si>
    <t>ВСП Хорольський агропромисловий фаховий коледж Полтавського державного аграрного університету</t>
  </si>
  <si>
    <t>ZVPG_p_038</t>
  </si>
  <si>
    <t>Гоголь Оксана Василівна</t>
  </si>
  <si>
    <t>Канівська загальноосвітня школа I - ІІІ ступенів №4 Канівської міської ради Черкаської області</t>
  </si>
  <si>
    <t>ZVPG_p_039</t>
  </si>
  <si>
    <t>Голіней Юлія Олександрівна</t>
  </si>
  <si>
    <t>ДНЗ "Центр професійно-технічної освіти 1 м.Вінниці"</t>
  </si>
  <si>
    <t>ZVPG_p_040</t>
  </si>
  <si>
    <t>Голубнича Інна Володимирівна</t>
  </si>
  <si>
    <t>Криворізький ліцей №77 Криворізької міської ради</t>
  </si>
  <si>
    <t>ZVPG_p_041</t>
  </si>
  <si>
    <t>Гончаренко Ольга Володимирівна</t>
  </si>
  <si>
    <t>Херсонська загальноосвітня школа І-ІІІ ступенів №44 Херсонської міської ради</t>
  </si>
  <si>
    <t>ZVPG_p_042</t>
  </si>
  <si>
    <t>Горбатенко Лада Володимирівна</t>
  </si>
  <si>
    <t>Криворізький ліцей академічного спрямування "Міжнародні перспективи" Криворізької міської ради</t>
  </si>
  <si>
    <t>ZVPG_p_043</t>
  </si>
  <si>
    <t>Горбенко Ольга Борисівна</t>
  </si>
  <si>
    <t>Харківський фаховий коледж спорту</t>
  </si>
  <si>
    <t>ZVPG_p_044</t>
  </si>
  <si>
    <t>Грибовська-Поліщук Вікторія Віталіївна</t>
  </si>
  <si>
    <t>Грушківська гімназія</t>
  </si>
  <si>
    <t>ZVPG_p_045</t>
  </si>
  <si>
    <t>Гриліцька Анжела Вікторівна</t>
  </si>
  <si>
    <t>Черкаський ліцей з посиленою військово-фізичною підготовкою імені Захисників України</t>
  </si>
  <si>
    <t>ZVPG_p_046</t>
  </si>
  <si>
    <t>Грималюк Галина Яківна</t>
  </si>
  <si>
    <t>Прокуравська гімназія Космацької сільської ради Косівського району Івано-Франківської області</t>
  </si>
  <si>
    <t>ZVPG_p_047</t>
  </si>
  <si>
    <t>Гриценко Наталія Вікторівна</t>
  </si>
  <si>
    <t>Ліцей №9 Новокаховської міської ради</t>
  </si>
  <si>
    <t>ZVPG_p_048</t>
  </si>
  <si>
    <t>Грищук Надія Вікторівна</t>
  </si>
  <si>
    <t>ВСП Вінницький торговельно економічний фаховий коледж ДТЕУ</t>
  </si>
  <si>
    <t>ZVPG_p_049</t>
  </si>
  <si>
    <t>Губарєва Світлана Єгорівна</t>
  </si>
  <si>
    <t>Будянський ліцей Південної міської ради Харківського району Харківської області</t>
  </si>
  <si>
    <t>ZVPG_p_050</t>
  </si>
  <si>
    <t>Данілова Світлана Юріївна</t>
  </si>
  <si>
    <t>Нікопольська гімназія №20 Нікопольської міської ріди</t>
  </si>
  <si>
    <t>ZVPG_p_051</t>
  </si>
  <si>
    <t>Девенець Альона Володимирівна</t>
  </si>
  <si>
    <t>Дібрівська гімназія Миргородської міської ради Полтавської області</t>
  </si>
  <si>
    <t>ZVPG_p_052</t>
  </si>
  <si>
    <t>Добровольська Світлана Вікторівна</t>
  </si>
  <si>
    <t>КЗ "Маріупольська загальноосвітня школа І-ІІІ ступенів № 47 Маріупольської міської ради Донецької області"</t>
  </si>
  <si>
    <t>ZVPG_p_053</t>
  </si>
  <si>
    <t>Довгань Ірина Олексіївна</t>
  </si>
  <si>
    <t>Миколаївський ліцей №3 Миколаївської міської ради</t>
  </si>
  <si>
    <t>ZVPG_p_054</t>
  </si>
  <si>
    <t>Дребот Людмила Степанівна</t>
  </si>
  <si>
    <t>ZVPG_p_055</t>
  </si>
  <si>
    <t>Дуб (Соловей) Оксана Петрівна</t>
  </si>
  <si>
    <t>Жашківський ліцей #1 Жашківської міської ради Черкаської області</t>
  </si>
  <si>
    <t>ZVPG_p_056</t>
  </si>
  <si>
    <t>Дуба Ніна Павлівна</t>
  </si>
  <si>
    <t>ВСП "Світловодський політехнічний коледж ЦНТУ"</t>
  </si>
  <si>
    <t>ZVPG_p_057</t>
  </si>
  <si>
    <t>Дядечко Оксана Олександрівна</t>
  </si>
  <si>
    <t>КУ Сумська ЗОШ №27, м. Суми</t>
  </si>
  <si>
    <t>ZVPG_p_058</t>
  </si>
  <si>
    <t>Дячишин Оксана Василівна</t>
  </si>
  <si>
    <t>Сколівський заклад загальної середньої освіти І-ІІІ ступенів №2 імені Стефанії Вітрук</t>
  </si>
  <si>
    <t>ZVPG_p_059</t>
  </si>
  <si>
    <t>Євдокимова Наталія Вячеславівна</t>
  </si>
  <si>
    <t>Комунальний заклад вищої освіти "Вінницький гуманітарно-педагогічний коледж"</t>
  </si>
  <si>
    <t>ZVPG_p_060</t>
  </si>
  <si>
    <t>Єліна Надія Костянтинівна</t>
  </si>
  <si>
    <t>Ліцей №1 імені О.П.Довженка Новокаховської міської ради</t>
  </si>
  <si>
    <t>ZVPG_p_061</t>
  </si>
  <si>
    <t>Єфименко Вікторія Валеріївна</t>
  </si>
  <si>
    <t>Харківська спеціальна школа №2 Харківської обласної ради</t>
  </si>
  <si>
    <t>ZVPG_p_062</t>
  </si>
  <si>
    <t>Жуковська Олена Миколаївна</t>
  </si>
  <si>
    <t>ЗЗСО "Авангардівський ліцей" Авангардівської селищної ради</t>
  </si>
  <si>
    <t>ZVPG_p_063</t>
  </si>
  <si>
    <t>Загика Тетяна Григорівна</t>
  </si>
  <si>
    <t>Ліцей 53, Шевченківського райому м.Київ</t>
  </si>
  <si>
    <t>ZVPG_p_064</t>
  </si>
  <si>
    <t>Зайцева Ірина Олександрівна</t>
  </si>
  <si>
    <t>ПРИВАТНИЙ ЗАКЛАД ЗАГАЛЬНОЇ СЕРЕДНЬОЇ ОСВІТИ "ХАРКІВСЬКИЙ ЛІЦЕЙ "ІТ СТЕП СКУЛ ХАРКІВ" ХАРКІВСЬКОЇ ОБЛАСТІ</t>
  </si>
  <si>
    <t>ZVPG_p_065</t>
  </si>
  <si>
    <t>Зайцева Надія Георгіївна</t>
  </si>
  <si>
    <t>Херсонський багатопрофільний ліцей N20</t>
  </si>
  <si>
    <t>ZVPG_p_066</t>
  </si>
  <si>
    <t>Зварич Тетяна Юріївна</t>
  </si>
  <si>
    <t>Яблунський ліцей Солотвинської селищної ради</t>
  </si>
  <si>
    <t>ZVPG_p_067</t>
  </si>
  <si>
    <t>Іванова Оксана Іванівна</t>
  </si>
  <si>
    <t>комунальний заклад "Харківська гімназія № 86 Харківської міської ради"</t>
  </si>
  <si>
    <t>ZVPG_p_068</t>
  </si>
  <si>
    <t>Іващенко Ольга Леонідівна</t>
  </si>
  <si>
    <t xml:space="preserve">Вугледарський навчально-виховний комплекс «МРІЯ»
(загальноосвітня школа І-ІІІ ступенів-дошкільний навчальний заклад)
</t>
  </si>
  <si>
    <t>ZVPG_p_069</t>
  </si>
  <si>
    <t>Ісмаілова Світлана Анатоліївна</t>
  </si>
  <si>
    <t>Південноукраїнський ліцей №2 Південноукраїнської міської ради</t>
  </si>
  <si>
    <t>ZVPG_p_070</t>
  </si>
  <si>
    <t>Іщенко Анжеліка Олександрівна</t>
  </si>
  <si>
    <t>Роменська загальноосвітня школа І-ІІІ ступенів №7</t>
  </si>
  <si>
    <t>ZVPG_p_071</t>
  </si>
  <si>
    <t>Кармазановська Юлія Володимирівна</t>
  </si>
  <si>
    <t>Кременчуцька гімназія №31 Кременчуцької міської ради Кременчуцького району Полтавської області</t>
  </si>
  <si>
    <t>ZVPG_p_072</t>
  </si>
  <si>
    <t>Квятковська Анастасія Василівна</t>
  </si>
  <si>
    <t>Школа Вільних та небайдужих</t>
  </si>
  <si>
    <t>ZVPG_p_073</t>
  </si>
  <si>
    <t>Кирилюк Марія Віталіївна</t>
  </si>
  <si>
    <t>КЗЗСО «Луцький ліцей №18 Луцької міської ради»</t>
  </si>
  <si>
    <t>ZVPG_p_074</t>
  </si>
  <si>
    <t>Кисельова Анна Віталіївна</t>
  </si>
  <si>
    <t xml:space="preserve">Марганецький ліцей № 10 Марганецької міської ради Дніпропетровської області
</t>
  </si>
  <si>
    <t>ZVPG_p_075</t>
  </si>
  <si>
    <t>Кисільчук Марія Миколаївна</t>
  </si>
  <si>
    <t>Княгининський ліцей</t>
  </si>
  <si>
    <t>ZVPG_p_076</t>
  </si>
  <si>
    <t>Кісіль Вікторія Володимирівна</t>
  </si>
  <si>
    <t>Дніпровський фаховий коледж енергетичних та інформаційних технологій</t>
  </si>
  <si>
    <t>ZVPG_p_077</t>
  </si>
  <si>
    <t>Кіфяк Галина Олександрівна</t>
  </si>
  <si>
    <t>Чернівецький політехнічний фаховий коледж</t>
  </si>
  <si>
    <t>ZVPG_p_078</t>
  </si>
  <si>
    <t>Кішенко Катерина Олександрівна</t>
  </si>
  <si>
    <t>Зносицький ліцей Немовицької сільської ради</t>
  </si>
  <si>
    <t>ZVPG_p_079</t>
  </si>
  <si>
    <t>Климаш Наталя Олександрівна</t>
  </si>
  <si>
    <t>ZVPG_p_080</t>
  </si>
  <si>
    <t>Клименко Ганна Василівна</t>
  </si>
  <si>
    <t>Дніпровська гімназія № 106 ДМР</t>
  </si>
  <si>
    <t>ZVPG_p_081</t>
  </si>
  <si>
    <t>Клименко Ніна Михайлівна</t>
  </si>
  <si>
    <t>Комунальний заклад "Харківська спеціальна школа 2" Харківської обласної ради</t>
  </si>
  <si>
    <t>ZVPG_p_082</t>
  </si>
  <si>
    <t>Коваленко Наталія Миколаївна</t>
  </si>
  <si>
    <t>Ізюмський ліцей #11 Ізюмської міської ради</t>
  </si>
  <si>
    <t>ZVPG_p_083</t>
  </si>
  <si>
    <t>Ковальський Тарас Анатолійович</t>
  </si>
  <si>
    <t>ВСП "Бурштинський енергетичний фаховий коледж ІФНТУНГ"</t>
  </si>
  <si>
    <t>ZVPG_p_084</t>
  </si>
  <si>
    <t>Ковшик Ліана Григорівна</t>
  </si>
  <si>
    <t>САРАТСЬКИЙ ЛІЦЕЙ САРАТСЬКОЇ СЕЛИЩНОЇ РАДИ БІЛГОРОД-ДНІСТРОВСЬКОГО РАЙОНУ ОДЕСЬКОЇ ОБЛАСТІ</t>
  </si>
  <si>
    <t>ZVPG_p_085</t>
  </si>
  <si>
    <t>Козак Людмила Миколаївна</t>
  </si>
  <si>
    <t>Опорний заклад Почаївська ЗОШ І-ІІІ ступенів Почаївської міської ради</t>
  </si>
  <si>
    <t>ZVPG_p_086</t>
  </si>
  <si>
    <t>Козачок Алла Василівна</t>
  </si>
  <si>
    <t>ДПТНЗ "Вінницьке міжрегіональне вище професійне училище"</t>
  </si>
  <si>
    <t>ZVPG_p_087</t>
  </si>
  <si>
    <t>Колєсніченко Аліна Миколаївна</t>
  </si>
  <si>
    <t>Херсонська загальноосвітня школа І-ІІІ ступенів №45 Херсонської міської ради</t>
  </si>
  <si>
    <t>ZVPG_p_088</t>
  </si>
  <si>
    <t>Коломієць Тетяна Миколаївна</t>
  </si>
  <si>
    <t>Ліцей 101, м. Київ</t>
  </si>
  <si>
    <t>ZVPG_p_089</t>
  </si>
  <si>
    <t>Колосова Наталія</t>
  </si>
  <si>
    <t>Комунальний заклад "Харківська гімназія 86 Харківської міської ради"</t>
  </si>
  <si>
    <t>ZVPG_p_090</t>
  </si>
  <si>
    <t>Колчанова Марія Ігорівна</t>
  </si>
  <si>
    <t>ZVPG_p_091</t>
  </si>
  <si>
    <t>Комар Катерина Ярославівна</t>
  </si>
  <si>
    <t>Комунальний заклад "Миколаївський обласний академічний ліцей "Відродження"</t>
  </si>
  <si>
    <t>ZVPG_p_092</t>
  </si>
  <si>
    <t>КОНОВАЛОВА Олена Володимирівна</t>
  </si>
  <si>
    <t>Гімназія "Міленіум" №318 м.Києва</t>
  </si>
  <si>
    <t>ZVPG_p_093</t>
  </si>
  <si>
    <t>Корнієнко Ольга Олександрівна</t>
  </si>
  <si>
    <t>Комунальний заклад "Харківська гімназія № 86 Харківської міської ради"</t>
  </si>
  <si>
    <t>ZVPG_p_094</t>
  </si>
  <si>
    <t>Котилко Світлана Ігорівна</t>
  </si>
  <si>
    <t>ПЗО КМДШ</t>
  </si>
  <si>
    <t>ZVPG_p_095</t>
  </si>
  <si>
    <t>Котькало Антоніна Володимирівна</t>
  </si>
  <si>
    <t>Великочернеччинський заклад загальної середньої освіти І-ІІІ ступенів Сумської міської ради</t>
  </si>
  <si>
    <t>ZVPG_p_096</t>
  </si>
  <si>
    <t>Кравчук Наталія Іванівна</t>
  </si>
  <si>
    <t>ВСП "Шепетівський фаховий коледж ЗВО "Подільський державний університет"</t>
  </si>
  <si>
    <t>ZVPG_p_097</t>
  </si>
  <si>
    <t>Краснобай Оксана Львівна</t>
  </si>
  <si>
    <t>Гімназія 73</t>
  </si>
  <si>
    <t>ZVPG_p_098</t>
  </si>
  <si>
    <t>Кривошап Наталія Олексіївна</t>
  </si>
  <si>
    <t>Ямпільський ліцей №2 Ямпільської селищної ради Сумської області</t>
  </si>
  <si>
    <t>ZVPG_p_099</t>
  </si>
  <si>
    <t>Кривощокова Олена Анатоліївна</t>
  </si>
  <si>
    <t>Нікопольська гімназія №25 Нікопольської міської ради</t>
  </si>
  <si>
    <t>ZVPG_p_100</t>
  </si>
  <si>
    <t>Крівенко Ірина Олександрівна</t>
  </si>
  <si>
    <t>Комунальний заклад "Харківська гімназія № 76 Харківської міської ради"</t>
  </si>
  <si>
    <t>ZVPG_p_101</t>
  </si>
  <si>
    <t>Крупеня Оксана Миколаївна</t>
  </si>
  <si>
    <t>Полошківський НВК: ДНЗ-ЗОШ І-ІІІ ст. Глухівської міської ради</t>
  </si>
  <si>
    <t>ZVPG_p_102</t>
  </si>
  <si>
    <t>Кудлай Наталія Михайлівна</t>
  </si>
  <si>
    <t>Правдинська гімназія Білозерської селищної ради Херсонського району Херсонської області</t>
  </si>
  <si>
    <t>ZVPG_p_103</t>
  </si>
  <si>
    <t>Кузьменко Юлія Олександрівна</t>
  </si>
  <si>
    <t>Максимільянівський ЗЗСО І - ІІІ ступенів Мар'їнської міської військово-цивільної адміністрації Покровського району Донецької області</t>
  </si>
  <si>
    <t>ZVPG_p_104</t>
  </si>
  <si>
    <t>Кулік Тетяна Анатоліївна</t>
  </si>
  <si>
    <t>ZVPG_p_105</t>
  </si>
  <si>
    <t>Кущ Олена Володимирівна</t>
  </si>
  <si>
    <t>ZVPG_p_106</t>
  </si>
  <si>
    <t>Лаганович Наталія Ярославівна</t>
  </si>
  <si>
    <t>Стайківський ліцей "Світоч"</t>
  </si>
  <si>
    <t>ZVPG_p_107</t>
  </si>
  <si>
    <t>Лаготюк Вікторія Олександрівна</t>
  </si>
  <si>
    <t>ZVPG_p_108</t>
  </si>
  <si>
    <t>Ладан Сергій Петрович</t>
  </si>
  <si>
    <t xml:space="preserve">
Вінницький гуманітарний ліцей №1 ім.М.І.Пирогова</t>
  </si>
  <si>
    <t>ZVPG_p_109</t>
  </si>
  <si>
    <t>Лелякова Тетяна Петрівна</t>
  </si>
  <si>
    <t>Комунальна установа Сумська загальноосвітня школа І-ІІІ ступенів √24, м. Суми, Сумської області</t>
  </si>
  <si>
    <t>ZVPG_p_110</t>
  </si>
  <si>
    <t>Лемчик Наталія Василівна</t>
  </si>
  <si>
    <t>Ліцей №2 м. Копичинці Копичинецької міської ради Чортківського району Тернопільської області</t>
  </si>
  <si>
    <t>ZVPG_p_111</t>
  </si>
  <si>
    <t>Лесишин Ірина</t>
  </si>
  <si>
    <t>Завадівська гімназія</t>
  </si>
  <si>
    <t>ZVPG_p_112</t>
  </si>
  <si>
    <t>Лєщіна Дарина Ігорівна</t>
  </si>
  <si>
    <t>ZVPG_p_113</t>
  </si>
  <si>
    <t>Линенко Андрій Володимирович</t>
  </si>
  <si>
    <t>Запорізька суспільно-гуманітарна гімназія № 27 Запорізької міської ради Запорізької області</t>
  </si>
  <si>
    <t>ZVPG_p_114</t>
  </si>
  <si>
    <t>Литвин Оксана Сергіївна</t>
  </si>
  <si>
    <t>ZVPG_p_115</t>
  </si>
  <si>
    <t>Литвиненко Віта Василівна</t>
  </si>
  <si>
    <t>Опорний заклад «Скороходівський ліцей» Скороходівськоі селищної ради Полтавської області</t>
  </si>
  <si>
    <t>ZVPG_p_116</t>
  </si>
  <si>
    <t>Личко Валентина Борисівна</t>
  </si>
  <si>
    <t>Харківська Спеціальна школа №2</t>
  </si>
  <si>
    <t>ZVPG_p_117</t>
  </si>
  <si>
    <t>Лобода Ганна Миколаївна</t>
  </si>
  <si>
    <t>ЗСШ І-ІІІ ступенів "Лідер" з різними формами навчання м.Львова</t>
  </si>
  <si>
    <t>ZVPG_p_118</t>
  </si>
  <si>
    <t>Логін Галина Володимирівна</t>
  </si>
  <si>
    <t>КЗ НВК «Лозівська загальноосвітня школа І-ІІІ ст. - дошкільний навчальний заклад» Байковецької сільської ради Тернопільського району Тернопільської області</t>
  </si>
  <si>
    <t>ZVPG_p_119</t>
  </si>
  <si>
    <t>Шляхтинецька гімназія імені О.Г.Барвінського Байковецької сільської ради Тернопільського району Тернопільської області</t>
  </si>
  <si>
    <t>ZVPG_p_120</t>
  </si>
  <si>
    <t>Лозинська Галина Романівна</t>
  </si>
  <si>
    <t>Жовківський ЗЗСО І-ІІІ ст. № 3</t>
  </si>
  <si>
    <t>ZVPG_p_121</t>
  </si>
  <si>
    <t>Лохоня Карина Миколаївна</t>
  </si>
  <si>
    <t>Заклад загальної середньої освіти І-ІІІ ступенів села Комар Волноваського району Донецької області</t>
  </si>
  <si>
    <t>ZVPG_p_122</t>
  </si>
  <si>
    <t>Лукашенко Людмила Володимирівна</t>
  </si>
  <si>
    <t>Грозинський ліцей, Коростенської міської ради.</t>
  </si>
  <si>
    <t>ZVPG_p_123</t>
  </si>
  <si>
    <t>Лукіянчук Наталія Павлівна</t>
  </si>
  <si>
    <t>Великомихайлівський опорний ліцей Великомихайлівської селищної ради Роздільнянського району Одеської області</t>
  </si>
  <si>
    <t>ZVPG_p_124</t>
  </si>
  <si>
    <t>Люта Людмила Іванівна</t>
  </si>
  <si>
    <t>Комунальний заклад "Черкаська спеціальна школа Черкаської обласної ради"</t>
  </si>
  <si>
    <t>ZVPG_p_125</t>
  </si>
  <si>
    <t>Мазур Наталія Володимирівна</t>
  </si>
  <si>
    <t>Смілянська спеціалізована школа І-ІІІ ступенів № 12 Смілянської міської ради Черкаської області</t>
  </si>
  <si>
    <t>ZVPG_p_126</t>
  </si>
  <si>
    <t>Мазурова Наталія Олександрівна</t>
  </si>
  <si>
    <t>ВСП "Марганецький фаховий коледж Національного технічного університету "Дніпровська політехніка"</t>
  </si>
  <si>
    <t>ZVPG_p_127</t>
  </si>
  <si>
    <t>Майстренко Дар'я Володимирівна</t>
  </si>
  <si>
    <t>Черкаський ліцей Черкаської селищної ради Самарівського району Дніпропетровської області</t>
  </si>
  <si>
    <t>ZVPG_p_128</t>
  </si>
  <si>
    <t>Максименко Наталія Сергіївна</t>
  </si>
  <si>
    <t>Запорізька гімназія №51 Запорізької міської ради</t>
  </si>
  <si>
    <t>ZVPG_p_129</t>
  </si>
  <si>
    <t>Максименко Тетяна Вікторівна</t>
  </si>
  <si>
    <t>Костянтинопільський ЗЗСО І-ІІІ ступенів Великоновосілківської селищної ради</t>
  </si>
  <si>
    <t>ZVPG_p_130</t>
  </si>
  <si>
    <t>Мельникова Наталія Борисівна</t>
  </si>
  <si>
    <t>Овруцький ліцей № 3 Овруцької міської ради</t>
  </si>
  <si>
    <t>ZVPG_p_131</t>
  </si>
  <si>
    <t>Миколенко Олена Михайлівна</t>
  </si>
  <si>
    <t>Прилуцький заклад загальної середньої освіти І-ІІІ ступенів №7 (ліцей №7)</t>
  </si>
  <si>
    <t>ZVPG_p_132</t>
  </si>
  <si>
    <t>Миркало Анастасія Володимирівна</t>
  </si>
  <si>
    <t>Аджамський ліцей</t>
  </si>
  <si>
    <t>ZVPG_p_133</t>
  </si>
  <si>
    <t xml:space="preserve">Мітолап Лілія Олександрівна </t>
  </si>
  <si>
    <t>ZVPG_p_134</t>
  </si>
  <si>
    <t>Міщенко Сергій Анатолійович</t>
  </si>
  <si>
    <t>Зорянський ЗЗСО I-III ступенів Мар'їнської міської військово-цивільної адміністрації Покровського району Донецької області</t>
  </si>
  <si>
    <t>ZVPG_p_135</t>
  </si>
  <si>
    <t>Мороз Уляна Богданівна</t>
  </si>
  <si>
    <t>Вище професійне училище №13 м.Івано-Франківська</t>
  </si>
  <si>
    <t>ZVPG_p_136</t>
  </si>
  <si>
    <t>Нагорний Павло Дем'янович</t>
  </si>
  <si>
    <t>Хмельницький кооперативний торговельно-економічний інститут</t>
  </si>
  <si>
    <t>ZVPG_p_137</t>
  </si>
  <si>
    <t>Найда Анна Василівна</t>
  </si>
  <si>
    <t>Овлашівська гімназія Роменської міської ради Сумської області</t>
  </si>
  <si>
    <t>ZVPG_p_138</t>
  </si>
  <si>
    <t>Наливайко Тетяна Петрівна</t>
  </si>
  <si>
    <t>Комунальний заклад "Харківська спеціальна школа № 2" Харківської обласної ради</t>
  </si>
  <si>
    <t>ZVPG_p_139</t>
  </si>
  <si>
    <t>Насадюк Тетяна Олександрівна</t>
  </si>
  <si>
    <t>Гімназія 260 міста Києва</t>
  </si>
  <si>
    <t>ZVPG_p_140</t>
  </si>
  <si>
    <t>Неставальська Марина Федорівна</t>
  </si>
  <si>
    <t>Професійно-технічне училище 71</t>
  </si>
  <si>
    <t>ZVPG_p_141</t>
  </si>
  <si>
    <t>Нетовканна Світлана Олександрівна</t>
  </si>
  <si>
    <t>Кіровоградський кооперативний фаховий коледж економіки і права імені М.П.Сая</t>
  </si>
  <si>
    <t>ZVPG_p_142</t>
  </si>
  <si>
    <t>Никитюк Тетяна Володимирівна</t>
  </si>
  <si>
    <t>Волинський обласний ліцей з посиленою військово-фізичною підготовкою імені Героїв Небесної Сотні</t>
  </si>
  <si>
    <t>ZVPG_p_143</t>
  </si>
  <si>
    <t>Нікольчук Юлія Миколаївна</t>
  </si>
  <si>
    <t>ZVPG_p_144</t>
  </si>
  <si>
    <t>Оксенюк Сергій Андрійович</t>
  </si>
  <si>
    <t>Ліцей №59 міста Києва</t>
  </si>
  <si>
    <t>ZVPG_p_145</t>
  </si>
  <si>
    <t>Олесенко Інна Сергіївна</t>
  </si>
  <si>
    <t>КЗ "Вінницький технічний ліцей"</t>
  </si>
  <si>
    <t>ZVPG_p_146</t>
  </si>
  <si>
    <t>Онищенко Леся Сергіївна</t>
  </si>
  <si>
    <t>Запорізька суспільно-гуманітарна гімназія 27 Запорізької міської ради Запорізької області</t>
  </si>
  <si>
    <t>ZVPG_p_147</t>
  </si>
  <si>
    <t>Оніщук Олена Валеріївна</t>
  </si>
  <si>
    <t>Гімназія 9 Звягельської міської ради</t>
  </si>
  <si>
    <t>ZVPG_p_148</t>
  </si>
  <si>
    <t>Пабат Лариса Миколаївна</t>
  </si>
  <si>
    <t>Талалаївський ліцей Талалаївської сільської ради Ніжинського району Чернігівської області</t>
  </si>
  <si>
    <t>ZVPG_p_149</t>
  </si>
  <si>
    <t>Павлович Віра Вікторівна</t>
  </si>
  <si>
    <t>Чернівецька гімназія №7</t>
  </si>
  <si>
    <t>ZVPG_p_150</t>
  </si>
  <si>
    <t>Палагнюк Світлана Дмитрівна</t>
  </si>
  <si>
    <t>ОЗО «Клішковецький ЗЗСО І-ІІІ ст.»</t>
  </si>
  <si>
    <t>ZVPG_p_151</t>
  </si>
  <si>
    <t>Панасенко Вікторія Володимирівна</t>
  </si>
  <si>
    <t>Опішнянський ліцей Опішнянської селищної ради Полтавської області</t>
  </si>
  <si>
    <t>ZVPG_p_152</t>
  </si>
  <si>
    <t>Пастушенко Наталя Володимирівна</t>
  </si>
  <si>
    <t>Херсонський багатопрофільний ліцей №20 Херсонської міської ради</t>
  </si>
  <si>
    <t>ZVPG_p_153</t>
  </si>
  <si>
    <t>Пащенко Валентина Іванівна</t>
  </si>
  <si>
    <t>Ліцей 293 Деснянського району міста Києва</t>
  </si>
  <si>
    <t>ZVPG_p_154</t>
  </si>
  <si>
    <t>Педченко Інна Володимирівна</t>
  </si>
  <si>
    <t>ZVPG_p_155</t>
  </si>
  <si>
    <t>Пеленська Ірина Іванівна</t>
  </si>
  <si>
    <t>Середня загальноосвітня школа 99 м Львова</t>
  </si>
  <si>
    <t>ZVPG_p_156</t>
  </si>
  <si>
    <t>Петрик Олександра Володимирівна</t>
  </si>
  <si>
    <t>Криворізька гімназія №15 ім. М. Решетняка Криворізької міської ради</t>
  </si>
  <si>
    <t>ZVPG_p_157</t>
  </si>
  <si>
    <t>Петрищук Володимир Васильович</t>
  </si>
  <si>
    <t>Тюдівський ліцей Кутської селищної ради</t>
  </si>
  <si>
    <t>ZVPG_p_158</t>
  </si>
  <si>
    <t>Петрунчак Світлана Іванівна</t>
  </si>
  <si>
    <t>Городківський ліцей#1 Городківської сільської ради Тульчинського району Вінницької області</t>
  </si>
  <si>
    <t>ZVPG_p_159</t>
  </si>
  <si>
    <t>Пехник Надія Володимирівна</t>
  </si>
  <si>
    <t>Середня загальноосвітня школа №72</t>
  </si>
  <si>
    <t>ZVPG_p_160</t>
  </si>
  <si>
    <t>Печончик Тамара Василівна</t>
  </si>
  <si>
    <t>Новаківська гімназія Каноницької сільської ради</t>
  </si>
  <si>
    <t>ZVPG_p_161</t>
  </si>
  <si>
    <t>Печуляк Ольга Володимирівна</t>
  </si>
  <si>
    <t>КЗ "Жмеринський ліцей №6"</t>
  </si>
  <si>
    <t>ZVPG_p_162</t>
  </si>
  <si>
    <t>Пивовар Галина Володимирівна</t>
  </si>
  <si>
    <t>Пединківська гімназія Любарськоі селищної ради</t>
  </si>
  <si>
    <t>ZVPG_p_163</t>
  </si>
  <si>
    <t>Пилипенко Наталія Володимирівна</t>
  </si>
  <si>
    <t>Глухівська загальноосвітня школа І-ІІІ ступенів №6</t>
  </si>
  <si>
    <t>ZVPG_p_164</t>
  </si>
  <si>
    <t>Пітух Лілія Іванівна</t>
  </si>
  <si>
    <t>ZVPG_p_165</t>
  </si>
  <si>
    <t>Плисак Ніна Миколаївна</t>
  </si>
  <si>
    <t>Гельмязівський опорний заклад загальної середньої освіти І - ІІІст. Гельмязівської сільської ради Золотоніського району Черкаської області</t>
  </si>
  <si>
    <t>ZVPG_p_166</t>
  </si>
  <si>
    <t>Подрушняк Любов Іванівна</t>
  </si>
  <si>
    <t>Смілянська загальноосвітня школа І - ІІІ ступенів №1 Смілянської міської ради Черкаської області</t>
  </si>
  <si>
    <t>ZVPG_p_167</t>
  </si>
  <si>
    <t xml:space="preserve">Понурок Ольга Володимирівна </t>
  </si>
  <si>
    <t>ZVPG_p_168</t>
  </si>
  <si>
    <t>Потаніна Анастасія Тарасівна</t>
  </si>
  <si>
    <t>ZVPG_p_169</t>
  </si>
  <si>
    <t>Похилько Вікторія Іванівна</t>
  </si>
  <si>
    <t>ВСП «Хорольський агропромисловий фаховий коледж Полтавського державного аграрного університету»</t>
  </si>
  <si>
    <t>ZVPG_p_170</t>
  </si>
  <si>
    <t>Приймак Олена Миколаївна</t>
  </si>
  <si>
    <t>ЗЗСО "Письмечівська гімназія" Солонянської селищної ради Дніпропетровської області</t>
  </si>
  <si>
    <t>ZVPG_p_171</t>
  </si>
  <si>
    <t>Проненко Олена Петрівна</t>
  </si>
  <si>
    <t>Люботинська гімназія 1</t>
  </si>
  <si>
    <t>ZVPG_p_172</t>
  </si>
  <si>
    <t>Проценко Інна Вікторівна</t>
  </si>
  <si>
    <t>Чернігівська гімназія № 11 Чернігівської міської ради</t>
  </si>
  <si>
    <t>ZVPG_p_173</t>
  </si>
  <si>
    <t>Проценко Олена Вікторівна</t>
  </si>
  <si>
    <t>КЗ "Матвіївський академічний ліцей" Запорізької обласної ради</t>
  </si>
  <si>
    <t>ZVPG_p_174</t>
  </si>
  <si>
    <t>Радіо Михайло Вадимович</t>
  </si>
  <si>
    <t>Економіко-правовий фаховий коледж Київського кооперативного інституту бізнесу і права</t>
  </si>
  <si>
    <t>ZVPG_p_175</t>
  </si>
  <si>
    <t>Рознюк Наталія Костянтинівна</t>
  </si>
  <si>
    <t>Комунальний заклад ,,Жмеринський ліцей √1,,</t>
  </si>
  <si>
    <t>ZVPG_p_176</t>
  </si>
  <si>
    <t>Руденко Оксана Анатоліївна</t>
  </si>
  <si>
    <t>Черкаська гімназія №9 імені О.М. Луценка</t>
  </si>
  <si>
    <t>ZVPG_p_177</t>
  </si>
  <si>
    <t>Рудик Вікторія Сергіївна</t>
  </si>
  <si>
    <t>ВСП «Аграрно-економічний фаховий коледж Полтавського державного аграрного університету»</t>
  </si>
  <si>
    <t>ZVPG_p_178</t>
  </si>
  <si>
    <t>Рудник Вікторія Віталіївна</t>
  </si>
  <si>
    <t>Львівська гімназія "Євшан"</t>
  </si>
  <si>
    <t>ZVPG_p_179</t>
  </si>
  <si>
    <t>Рудь Оксана Василівна</t>
  </si>
  <si>
    <t>Комунальний заклад "Черкаський академічний ліцей "Перспектива" Черкаської обласної ради"</t>
  </si>
  <si>
    <t>ZVPG_p_180</t>
  </si>
  <si>
    <t>Рябко Надія Сергіївна</t>
  </si>
  <si>
    <t>Заклад загальної середньої освіти І-ІІІ ступенів селища Керменчик Волноваського району</t>
  </si>
  <si>
    <t>ZVPG_p_181</t>
  </si>
  <si>
    <t>Рябуха Алла Петрівна</t>
  </si>
  <si>
    <t>Комунальний заклад Сумської обласної ради "Глухівський ліцей з посиленою військово-фізичною підготовкою"</t>
  </si>
  <si>
    <t>ZVPG_p_182</t>
  </si>
  <si>
    <t>Сальтевська Тетяна Володимирівна</t>
  </si>
  <si>
    <t>Комунальний заклад "Харківська спеціальна школа №2"Харківської обласної ради</t>
  </si>
  <si>
    <t>ZVPG_p_183</t>
  </si>
  <si>
    <t>Самодзін Тетяна Вікторівна</t>
  </si>
  <si>
    <t>Опорний навчально-виховний заклад Чернігівська загальноосвітня школа І-ІІІ ступенів імені Героя Радянського Союзу А.М.Темника Чернігівської селищної ради Бердянського району Запорізької області</t>
  </si>
  <si>
    <t>ZVPG_p_184</t>
  </si>
  <si>
    <t>Семерик Олександра Сергіївна</t>
  </si>
  <si>
    <t>Комунальний заклад "Есхарівський ліцей" Новопокровської селищної ради Чугуївського району Харківської області</t>
  </si>
  <si>
    <t>ZVPG_p_185</t>
  </si>
  <si>
    <t>Сергєєв Віктор Юрійович</t>
  </si>
  <si>
    <t>Рокитненська гімназія з дошкільним структурним підрозділом виконавчого комітету Омельницької сільської ради Кременчуцького району Полтавської області</t>
  </si>
  <si>
    <t>ZVPG_p_186</t>
  </si>
  <si>
    <t>Сидорук Ганна Михайлівна</t>
  </si>
  <si>
    <t>КЗЗСО Рокинівська гімназія 38 Луцької міської Ради</t>
  </si>
  <si>
    <t>ZVPG_p_187</t>
  </si>
  <si>
    <t>Синицька Ярослава Віталіївна</t>
  </si>
  <si>
    <t>Комунальний заклад "Харківська гімназія № 110 Харківської міської ради"</t>
  </si>
  <si>
    <t>ZVPG_p_188</t>
  </si>
  <si>
    <t>Сиромятнікова Людмила Арнольдівна</t>
  </si>
  <si>
    <t>Комунальний заклад "Харківська спеціальна школа №2" Харківської обласної ради</t>
  </si>
  <si>
    <t>ZVPG_p_189</t>
  </si>
  <si>
    <t>Сичевська Марина Миколаївна</t>
  </si>
  <si>
    <t>Іванівський ліцей Березівської сільської ради Житомирського району</t>
  </si>
  <si>
    <t>ZVPG_p_190</t>
  </si>
  <si>
    <t>Сідєльнікова Олена Павлівна</t>
  </si>
  <si>
    <t>Дніпровська гімназія 41 Дніпровської міської ради</t>
  </si>
  <si>
    <t>ZVPG_p_191</t>
  </si>
  <si>
    <t>Скицюк Ірина Вікторівна</t>
  </si>
  <si>
    <t>Комунальний заклад загальної середньої освіти "Ліцей № 15 імені Олександра Співачука Хмельницької міської ради"</t>
  </si>
  <si>
    <t>ZVPG_p_192</t>
  </si>
  <si>
    <t>Скіра Тетяна Миколоївна</t>
  </si>
  <si>
    <t>Мокротинський заклад загальної середньої освіти І-ІІІ ступенів</t>
  </si>
  <si>
    <t>ZVPG_p_193</t>
  </si>
  <si>
    <t>Слядзь Ірина Валеріївна</t>
  </si>
  <si>
    <t>Ставрівський опорний ліцей з дошкільним відділеням, початковою школою та гімназією</t>
  </si>
  <si>
    <t>ZVPG_p_194</t>
  </si>
  <si>
    <t>Смертельна Тетяна Миколаївна</t>
  </si>
  <si>
    <t>Спеціалізована школа І-ІІІ ст. №91 з поглибленим вивченням інформатики Шевченківського району м. Києва</t>
  </si>
  <si>
    <t>ZVPG_p_195</t>
  </si>
  <si>
    <t>Сніцаренко Галина Петрівна</t>
  </si>
  <si>
    <t>Сколівський заклад загальної середньої освіти І-ІІІ ступенів №2 імені Стефанії Вітрук Сколівської міської ради</t>
  </si>
  <si>
    <t>ZVPG_p_196</t>
  </si>
  <si>
    <t>Соболь Ольга Валеріївна</t>
  </si>
  <si>
    <t>Костянтинопільський ЗЗСО I-III ступенів</t>
  </si>
  <si>
    <t>ZVPG_p_197</t>
  </si>
  <si>
    <t>Соколовська Світлана Юріївна</t>
  </si>
  <si>
    <t>ВСП "Роменський фаховий коледж Київського національного економічного університету імені Вадима Гетьмана"</t>
  </si>
  <si>
    <t>ZVPG_p_198</t>
  </si>
  <si>
    <t>Солов'ян Анастасія</t>
  </si>
  <si>
    <t>Приватна школа Wonders</t>
  </si>
  <si>
    <t>ZVPG_p_199</t>
  </si>
  <si>
    <t>Солодка Тетяна Володимирівна</t>
  </si>
  <si>
    <t>Заклад загальної середньої освіти І-ІІІ ступенів №1 м. Гайсин Гайсинської міської ради</t>
  </si>
  <si>
    <t>ZVPG_p_200</t>
  </si>
  <si>
    <t>Стародубець Ольга Валеріївна</t>
  </si>
  <si>
    <t>Дніпровська гімназія 110 Дніпровської міської ради</t>
  </si>
  <si>
    <t>ZVPG_p_201</t>
  </si>
  <si>
    <t>Степуленко Наталія Сергіївна</t>
  </si>
  <si>
    <t>Ліцей №280 Дарницького району м.Києва</t>
  </si>
  <si>
    <t>ZVPG_p_202</t>
  </si>
  <si>
    <t>Субоцька Юлія Вікторівна</t>
  </si>
  <si>
    <t>Новенський заклад загальної середньої освіти Токмацької міської ради</t>
  </si>
  <si>
    <t>ZVPG_p_203</t>
  </si>
  <si>
    <t>Сумарокова Ірина Володимирівна</t>
  </si>
  <si>
    <t>Ліцей Новобузької міської ради</t>
  </si>
  <si>
    <t>ZVPG_p_204</t>
  </si>
  <si>
    <t>Сутуга Світлана Юріївна</t>
  </si>
  <si>
    <t>Пирятинський ліцей №4 Пирятинської міської ради Полтавської області</t>
  </si>
  <si>
    <t>ZVPG_p_205</t>
  </si>
  <si>
    <t>Таган Тетяна Леонідівна</t>
  </si>
  <si>
    <t>ОЗЗСО ''Успіх'' Краматорської міської ради</t>
  </si>
  <si>
    <t>ZVPG_p_206</t>
  </si>
  <si>
    <t>Тарасенко Марина Петрівна</t>
  </si>
  <si>
    <t>Комунальний заклад "Гімназія №34" Кам'янської міської ради</t>
  </si>
  <si>
    <t>ZVPG_p_207</t>
  </si>
  <si>
    <t>Тахтарова Ірина Сергіївна</t>
  </si>
  <si>
    <t>Костянтинопільський ЗЗСО І-ІІІ ст Великоновосілківської селищної ради</t>
  </si>
  <si>
    <t>ZVPG_p_208</t>
  </si>
  <si>
    <t>Тачка Ольга Миколаївна</t>
  </si>
  <si>
    <t>Нижньодуванський ліцей Нижньодуванської селищної ради Сватівського району Луганської області</t>
  </si>
  <si>
    <t>ZVPG_p_209</t>
  </si>
  <si>
    <t>Терлецька Олеся Федорівна</t>
  </si>
  <si>
    <t>Бершадський ліцей</t>
  </si>
  <si>
    <t>ZVPG_p_210</t>
  </si>
  <si>
    <t>Тимошенко Марина Олегівна</t>
  </si>
  <si>
    <t>ZVPG_p_211</t>
  </si>
  <si>
    <t>Ткаленко Ольга Василівна</t>
  </si>
  <si>
    <t>Яготинський ліцей № 1 Яготинської міської ради</t>
  </si>
  <si>
    <t>ZVPG_p_212</t>
  </si>
  <si>
    <t>Трапезникова Олена Василівна</t>
  </si>
  <si>
    <t>Каховська спеціалізована загальноосвітня школа І-ІІІ ст.№2 з поглибленим вивченням іноземних мов</t>
  </si>
  <si>
    <t>ZVPG_p_213</t>
  </si>
  <si>
    <t>Третяк Світлана Василівна</t>
  </si>
  <si>
    <t>Ліцей "Всесвіт" Матвіївської сільської ради</t>
  </si>
  <si>
    <t>ZVPG_p_214</t>
  </si>
  <si>
    <t>Турова Галина Анатоліївна</t>
  </si>
  <si>
    <t>Дніпровська гімназія № 34 Дніпровської міської ради</t>
  </si>
  <si>
    <t>ZVPG_p_215</t>
  </si>
  <si>
    <t>Українець Марина Володимирівна</t>
  </si>
  <si>
    <t>Берестинський ліцей №3 Берестинської міської ради Харківської області</t>
  </si>
  <si>
    <t>ZVPG_p_216</t>
  </si>
  <si>
    <t>Файчук Ольга Валеріївна</t>
  </si>
  <si>
    <t>Товариство з обмеженою відповідальністю Приватний заклад освіти «Київський ліцей «Сігма школа»</t>
  </si>
  <si>
    <t>ZVPG_p_217</t>
  </si>
  <si>
    <t>Фалєєва Світлана Костянтинівна</t>
  </si>
  <si>
    <t>ZVPG_p_218</t>
  </si>
  <si>
    <t>Хаменєва Надія Олександрівна</t>
  </si>
  <si>
    <t>Дніпровська гімназія №140 Дніпровської міської ради, 8-В клас</t>
  </si>
  <si>
    <t>ZVPG_p_219</t>
  </si>
  <si>
    <t>Харченко Любов Володимирівна</t>
  </si>
  <si>
    <t>Гощанський ліцей Гощанської селищної ради Рівненської області</t>
  </si>
  <si>
    <t>ZVPG_p_220</t>
  </si>
  <si>
    <t>Харченко Ольга Миколаївна</t>
  </si>
  <si>
    <t>Криворізька гімназія 93 Криворізької міської ради</t>
  </si>
  <si>
    <t>ZVPG_p_221</t>
  </si>
  <si>
    <t>Хвоя Ірина Миколаївна</t>
  </si>
  <si>
    <t>Сколівський ЗЗСО І-ІІІ ступенів №2 ім. С. Вітрук</t>
  </si>
  <si>
    <t>ZVPG_p_222</t>
  </si>
  <si>
    <t>Хоменко Олена Анатоліївна</t>
  </si>
  <si>
    <t>Великокопанівський ліцей Великокопанівської сільської ради Херсонського району Херсонської області</t>
  </si>
  <si>
    <t>ZVPG_p_223</t>
  </si>
  <si>
    <t>Царинська Мар'яна Орестівна</t>
  </si>
  <si>
    <t>Сокальська загальноосвітня школа І-ІІІ ступенів № 2 Сокальської міської ради Львівської області</t>
  </si>
  <si>
    <t>ZVPG_p_224</t>
  </si>
  <si>
    <t>Цегольник Ілона Василівна</t>
  </si>
  <si>
    <t>Комунальний заклад "Вінницький ліцей №12"</t>
  </si>
  <si>
    <t>ZVPG_p_225</t>
  </si>
  <si>
    <t>Цибулька Раїса Володимирівна</t>
  </si>
  <si>
    <t>Первомайський ліцей "Ерудит" Первомайської міської ради</t>
  </si>
  <si>
    <t>ZVPG_p_226</t>
  </si>
  <si>
    <t>Чеховська Анна-Валерія</t>
  </si>
  <si>
    <t>ZVPG_p_227</t>
  </si>
  <si>
    <t>Чирва Валентина Василівна</t>
  </si>
  <si>
    <t>Комунальний заклад "Гімназія №12" Кам'янської міської ради</t>
  </si>
  <si>
    <t>ZVPG_p_228</t>
  </si>
  <si>
    <t>Чорна Тетяна Василівна</t>
  </si>
  <si>
    <t>Опорний заклад освіти-Городищенський ЗЗСО I-III ступенів № 3 Городищенської міської ради Черкаської області</t>
  </si>
  <si>
    <t>ZVPG_p_229</t>
  </si>
  <si>
    <t>Чудная Ольга Віталіївна</t>
  </si>
  <si>
    <t>Люботинська загальноосвітня школа І-ІІІ ступенів № 6 Люботинської міської ради Харківської області</t>
  </si>
  <si>
    <t>ZVPG_p_230</t>
  </si>
  <si>
    <t>Шарий Вікторія Андріївна</t>
  </si>
  <si>
    <t>Вищетарасівський ліцей Мирівської сільської ради Нікопольського району Дніпропетровської області</t>
  </si>
  <si>
    <t>ZVPG_p_231</t>
  </si>
  <si>
    <t>Шведчикова Тетяна Володимирівна</t>
  </si>
  <si>
    <t>Кропивницький будівельний фаховий коледж</t>
  </si>
  <si>
    <t>ZVPG_p_232</t>
  </si>
  <si>
    <t>Швидка Оксана</t>
  </si>
  <si>
    <t>ZVPG_p_233</t>
  </si>
  <si>
    <t>Швидченко Ганна Юріївна</t>
  </si>
  <si>
    <t xml:space="preserve">Вугледарський навчально-виховний комплекс «МРІЯ» </t>
  </si>
  <si>
    <t>ZVPG_p_234</t>
  </si>
  <si>
    <t>Шпіть Валентина Олексіївна</t>
  </si>
  <si>
    <t>КОМУНАЛЬНИЙ ЗАКЛАД "ХАРКІВСЬКА СПЕЦІАЛЬНА ШКОЛА № 2" ХАРКІВСЬКОЇ ОБЛАСНОЇ РАДИ</t>
  </si>
  <si>
    <t>ZVPG_p_235</t>
  </si>
  <si>
    <t>Штеньович Лариса Вікторівна</t>
  </si>
  <si>
    <t>Долинський ліцей №1 Долинської міської ради Івано-Франківської області</t>
  </si>
  <si>
    <t>ZVPG_p_236</t>
  </si>
  <si>
    <t>Шуляка Вікторія Олександрівна</t>
  </si>
  <si>
    <t>Опорний заклад загальної середньої освіти «Бужанський ліцей Бужанської сільської ради Звенигородського району Черкаської області»</t>
  </si>
  <si>
    <t>ZVPG_p_237</t>
  </si>
  <si>
    <t>Щербатюк Леся Анатоліївна</t>
  </si>
  <si>
    <t>Черкаська загальноосвітня школа І-ІІІ ступенів №7 Черкаської міської ради Черкаської області</t>
  </si>
  <si>
    <t>ZVPG_p_238</t>
  </si>
  <si>
    <t>Ющенко Людмила Анатоліївна</t>
  </si>
  <si>
    <t>ВСП "Фаховий коледж інформаційних систем і технологій КНЕУ ім.В.Гетьмана"</t>
  </si>
  <si>
    <t>ZVPG_p_239</t>
  </si>
  <si>
    <t>Якушева Інна Станіславівна</t>
  </si>
  <si>
    <t>ЗЗСО І-ІІІ ступенів № 3 "Спеціалізована школа з поглибленим вивченням англійської мови" Торецької міської військово-цивільної адміністрації Бахмутського району Донецької області</t>
  </si>
  <si>
    <t>ZVPG_p_240</t>
  </si>
  <si>
    <t>Ямненко Анна Сергіївна</t>
  </si>
  <si>
    <t>Лютізький ліцей Петрівської сільської ради</t>
  </si>
  <si>
    <t>ZVPG_p_241</t>
  </si>
  <si>
    <t>Яремин Олександра Ярославівна</t>
  </si>
  <si>
    <t>Косівський ліцей номер 2 імені Михайла Павлика</t>
  </si>
  <si>
    <t>ZVPG_p_242</t>
  </si>
  <si>
    <t>Яцунь Людмила Анатоліївна</t>
  </si>
  <si>
    <t>Гімназія №20 імені Сергія Єфремова Хмельницької міської ради</t>
  </si>
  <si>
    <t>Навчальний заклад</t>
  </si>
  <si>
    <t>ZVPG_p_243</t>
  </si>
  <si>
    <t>16 жовтня 2025 р.</t>
  </si>
  <si>
    <t>Дядюк Наталія Анатоліївна</t>
  </si>
  <si>
    <t>Вовчоцька гімназія Брацлавської селищної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</si>
</sst>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e7f9VCHu9rbqbOttEytZ" TargetMode="External"/><Relationship Id="rId21" Type="http://schemas.openxmlformats.org/officeDocument/2006/relationships/hyperlink" Target="https://talan.bank.gov.ua/get-user-certificate/e7f9VdFOox7NiEmIpiy4" TargetMode="External"/><Relationship Id="rId42" Type="http://schemas.openxmlformats.org/officeDocument/2006/relationships/hyperlink" Target="https://talan.bank.gov.ua/get-user-certificate/e7f9VuGNZJ9db-ue-pEG" TargetMode="External"/><Relationship Id="rId63" Type="http://schemas.openxmlformats.org/officeDocument/2006/relationships/hyperlink" Target="https://talan.bank.gov.ua/get-user-certificate/e7f9VPmIcAJWT5fde8-C" TargetMode="External"/><Relationship Id="rId84" Type="http://schemas.openxmlformats.org/officeDocument/2006/relationships/hyperlink" Target="https://talan.bank.gov.ua/get-user-certificate/e7f9VgpvKFUvdmoBjfnl" TargetMode="External"/><Relationship Id="rId138" Type="http://schemas.openxmlformats.org/officeDocument/2006/relationships/hyperlink" Target="https://talan.bank.gov.ua/get-user-certificate/e7f9Vu_V9k1g1SIrttSz" TargetMode="External"/><Relationship Id="rId159" Type="http://schemas.openxmlformats.org/officeDocument/2006/relationships/hyperlink" Target="https://talan.bank.gov.ua/get-user-certificate/e7f9VnSOdIFTR7_zUhjL" TargetMode="External"/><Relationship Id="rId170" Type="http://schemas.openxmlformats.org/officeDocument/2006/relationships/hyperlink" Target="https://talan.bank.gov.ua/get-user-certificate/e7f9VoTIJgsep3Vdj_S-" TargetMode="External"/><Relationship Id="rId191" Type="http://schemas.openxmlformats.org/officeDocument/2006/relationships/hyperlink" Target="https://talan.bank.gov.ua/get-user-certificate/e7f9Ve_NqLkdKiyr2QeL" TargetMode="External"/><Relationship Id="rId205" Type="http://schemas.openxmlformats.org/officeDocument/2006/relationships/hyperlink" Target="https://talan.bank.gov.ua/get-user-certificate/e7f9VK6VvEQnLIpsV863" TargetMode="External"/><Relationship Id="rId226" Type="http://schemas.openxmlformats.org/officeDocument/2006/relationships/hyperlink" Target="https://talan.bank.gov.ua/get-user-certificate/e7f9VFoBhqTBN4jOV-Ed" TargetMode="External"/><Relationship Id="rId107" Type="http://schemas.openxmlformats.org/officeDocument/2006/relationships/hyperlink" Target="https://talan.bank.gov.ua/get-user-certificate/e7f9V1hAAKRZ6u3lszsF" TargetMode="External"/><Relationship Id="rId11" Type="http://schemas.openxmlformats.org/officeDocument/2006/relationships/hyperlink" Target="https://talan.bank.gov.ua/get-user-certificate/e7f9VxrzstC1MswhmYbr" TargetMode="External"/><Relationship Id="rId32" Type="http://schemas.openxmlformats.org/officeDocument/2006/relationships/hyperlink" Target="https://talan.bank.gov.ua/get-user-certificate/e7f9V0JbBgMBt1L7FIYn" TargetMode="External"/><Relationship Id="rId53" Type="http://schemas.openxmlformats.org/officeDocument/2006/relationships/hyperlink" Target="https://talan.bank.gov.ua/get-user-certificate/e7f9VifFTZYt045ogVSJ" TargetMode="External"/><Relationship Id="rId74" Type="http://schemas.openxmlformats.org/officeDocument/2006/relationships/hyperlink" Target="https://talan.bank.gov.ua/get-user-certificate/e7f9VsUWxc34MVVYbX4L" TargetMode="External"/><Relationship Id="rId128" Type="http://schemas.openxmlformats.org/officeDocument/2006/relationships/hyperlink" Target="https://talan.bank.gov.ua/get-user-certificate/e7f9VrGMb7UYVJ3aBUni" TargetMode="External"/><Relationship Id="rId149" Type="http://schemas.openxmlformats.org/officeDocument/2006/relationships/hyperlink" Target="https://talan.bank.gov.ua/get-user-certificate/e7f9VVXOyB1YbjnDpirm" TargetMode="External"/><Relationship Id="rId5" Type="http://schemas.openxmlformats.org/officeDocument/2006/relationships/hyperlink" Target="https://talan.bank.gov.ua/get-user-certificate/e7f9V6YMmS6u9r1c28t0" TargetMode="External"/><Relationship Id="rId95" Type="http://schemas.openxmlformats.org/officeDocument/2006/relationships/hyperlink" Target="https://talan.bank.gov.ua/get-user-certificate/e7f9VDiLRkwIyGT2YTV3" TargetMode="External"/><Relationship Id="rId160" Type="http://schemas.openxmlformats.org/officeDocument/2006/relationships/hyperlink" Target="https://talan.bank.gov.ua/get-user-certificate/e7f9VDxlilqtSjuFcorY" TargetMode="External"/><Relationship Id="rId181" Type="http://schemas.openxmlformats.org/officeDocument/2006/relationships/hyperlink" Target="https://talan.bank.gov.ua/get-user-certificate/e7f9VPSj6wevE6FHQpzb" TargetMode="External"/><Relationship Id="rId216" Type="http://schemas.openxmlformats.org/officeDocument/2006/relationships/hyperlink" Target="https://talan.bank.gov.ua/get-user-certificate/e7f9VwgqhSfjTpgx5uVC" TargetMode="External"/><Relationship Id="rId237" Type="http://schemas.openxmlformats.org/officeDocument/2006/relationships/hyperlink" Target="https://talan.bank.gov.ua/get-user-certificate/e7f9Vzl8H4EKO4ppJx7G" TargetMode="External"/><Relationship Id="rId22" Type="http://schemas.openxmlformats.org/officeDocument/2006/relationships/hyperlink" Target="https://talan.bank.gov.ua/get-user-certificate/e7f9Vy6NmGn5y9IhZzTH" TargetMode="External"/><Relationship Id="rId43" Type="http://schemas.openxmlformats.org/officeDocument/2006/relationships/hyperlink" Target="https://talan.bank.gov.ua/get-user-certificate/e7f9VyYk8D6ULOP49OkS" TargetMode="External"/><Relationship Id="rId64" Type="http://schemas.openxmlformats.org/officeDocument/2006/relationships/hyperlink" Target="https://talan.bank.gov.ua/get-user-certificate/e7f9VhOrY6caKoCW8bTd" TargetMode="External"/><Relationship Id="rId118" Type="http://schemas.openxmlformats.org/officeDocument/2006/relationships/hyperlink" Target="https://talan.bank.gov.ua/get-user-certificate/e7f9VRRHMsWlfcE_MIQo" TargetMode="External"/><Relationship Id="rId139" Type="http://schemas.openxmlformats.org/officeDocument/2006/relationships/hyperlink" Target="https://talan.bank.gov.ua/get-user-certificate/e7f9VUkUQ_XTf2RPnZ69" TargetMode="External"/><Relationship Id="rId85" Type="http://schemas.openxmlformats.org/officeDocument/2006/relationships/hyperlink" Target="https://talan.bank.gov.ua/get-user-certificate/e7f9V9T5_C5EyBjMh1mq" TargetMode="External"/><Relationship Id="rId150" Type="http://schemas.openxmlformats.org/officeDocument/2006/relationships/hyperlink" Target="https://talan.bank.gov.ua/get-user-certificate/e7f9VadwV2a8dGMNEn1G" TargetMode="External"/><Relationship Id="rId171" Type="http://schemas.openxmlformats.org/officeDocument/2006/relationships/hyperlink" Target="https://talan.bank.gov.ua/get-user-certificate/e7f9VP-je0kXrKYTDlBT" TargetMode="External"/><Relationship Id="rId192" Type="http://schemas.openxmlformats.org/officeDocument/2006/relationships/hyperlink" Target="https://talan.bank.gov.ua/get-user-certificate/e7f9VYDoZ6BaRo9WrSKF" TargetMode="External"/><Relationship Id="rId206" Type="http://schemas.openxmlformats.org/officeDocument/2006/relationships/hyperlink" Target="https://talan.bank.gov.ua/get-user-certificate/e7f9VEWvVIUluVIz3Rmi" TargetMode="External"/><Relationship Id="rId227" Type="http://schemas.openxmlformats.org/officeDocument/2006/relationships/hyperlink" Target="https://talan.bank.gov.ua/get-user-certificate/e7f9VHByGBMd8xwm0r0-" TargetMode="External"/><Relationship Id="rId12" Type="http://schemas.openxmlformats.org/officeDocument/2006/relationships/hyperlink" Target="https://talan.bank.gov.ua/get-user-certificate/e7f9VPxF9mnlp7KNZaV5" TargetMode="External"/><Relationship Id="rId33" Type="http://schemas.openxmlformats.org/officeDocument/2006/relationships/hyperlink" Target="https://talan.bank.gov.ua/get-user-certificate/e7f9VVm8Bi9n62rZUuHp" TargetMode="External"/><Relationship Id="rId108" Type="http://schemas.openxmlformats.org/officeDocument/2006/relationships/hyperlink" Target="https://talan.bank.gov.ua/get-user-certificate/e7f9VMD-20dIDExrCjDf" TargetMode="External"/><Relationship Id="rId129" Type="http://schemas.openxmlformats.org/officeDocument/2006/relationships/hyperlink" Target="https://talan.bank.gov.ua/get-user-certificate/e7f9V1wGRJvRmZXmoXoY" TargetMode="External"/><Relationship Id="rId54" Type="http://schemas.openxmlformats.org/officeDocument/2006/relationships/hyperlink" Target="https://talan.bank.gov.ua/get-user-certificate/e7f9VdKh_2xcd_WBoV50" TargetMode="External"/><Relationship Id="rId75" Type="http://schemas.openxmlformats.org/officeDocument/2006/relationships/hyperlink" Target="https://talan.bank.gov.ua/get-user-certificate/e7f9V4wYIzF2DmNlFEUB" TargetMode="External"/><Relationship Id="rId96" Type="http://schemas.openxmlformats.org/officeDocument/2006/relationships/hyperlink" Target="https://talan.bank.gov.ua/get-user-certificate/e7f9Vj8IyCcpgzYET50j" TargetMode="External"/><Relationship Id="rId140" Type="http://schemas.openxmlformats.org/officeDocument/2006/relationships/hyperlink" Target="https://talan.bank.gov.ua/get-user-certificate/e7f9VR2tB7Q1Y9K_dVIP" TargetMode="External"/><Relationship Id="rId161" Type="http://schemas.openxmlformats.org/officeDocument/2006/relationships/hyperlink" Target="https://talan.bank.gov.ua/get-user-certificate/e7f9V8q4igvIemmuZGDY" TargetMode="External"/><Relationship Id="rId182" Type="http://schemas.openxmlformats.org/officeDocument/2006/relationships/hyperlink" Target="https://talan.bank.gov.ua/get-user-certificate/e7f9Vy-jgTk5Ypjkd9ru" TargetMode="External"/><Relationship Id="rId217" Type="http://schemas.openxmlformats.org/officeDocument/2006/relationships/hyperlink" Target="https://talan.bank.gov.ua/get-user-certificate/e7f9V8euZSwQYsLWma8v" TargetMode="External"/><Relationship Id="rId6" Type="http://schemas.openxmlformats.org/officeDocument/2006/relationships/hyperlink" Target="https://talan.bank.gov.ua/get-user-certificate/e7f9VqesHdgfGzfmzruq" TargetMode="External"/><Relationship Id="rId238" Type="http://schemas.openxmlformats.org/officeDocument/2006/relationships/hyperlink" Target="https://talan.bank.gov.ua/get-user-certificate/e7f9VxD0XGpkZHzHEfpX" TargetMode="External"/><Relationship Id="rId23" Type="http://schemas.openxmlformats.org/officeDocument/2006/relationships/hyperlink" Target="https://talan.bank.gov.ua/get-user-certificate/e7f9VtoFkPRtlyI29bAA" TargetMode="External"/><Relationship Id="rId119" Type="http://schemas.openxmlformats.org/officeDocument/2006/relationships/hyperlink" Target="https://talan.bank.gov.ua/get-user-certificate/e7f9Vb7RZ3nLsdIf4zsq" TargetMode="External"/><Relationship Id="rId44" Type="http://schemas.openxmlformats.org/officeDocument/2006/relationships/hyperlink" Target="https://talan.bank.gov.ua/get-user-certificate/e7f9Vo6A3KFXRxWkn1ep" TargetMode="External"/><Relationship Id="rId65" Type="http://schemas.openxmlformats.org/officeDocument/2006/relationships/hyperlink" Target="https://talan.bank.gov.ua/get-user-certificate/e7f9Vt_Xg1vSP8Ozmatk" TargetMode="External"/><Relationship Id="rId86" Type="http://schemas.openxmlformats.org/officeDocument/2006/relationships/hyperlink" Target="https://talan.bank.gov.ua/get-user-certificate/e7f9VDYPhHJmAPYnxZJA" TargetMode="External"/><Relationship Id="rId130" Type="http://schemas.openxmlformats.org/officeDocument/2006/relationships/hyperlink" Target="https://talan.bank.gov.ua/get-user-certificate/e7f9VGZyoHaqyTtnO1Xc" TargetMode="External"/><Relationship Id="rId151" Type="http://schemas.openxmlformats.org/officeDocument/2006/relationships/hyperlink" Target="https://talan.bank.gov.ua/get-user-certificate/e7f9VLLbywuDZJwYwmLT" TargetMode="External"/><Relationship Id="rId172" Type="http://schemas.openxmlformats.org/officeDocument/2006/relationships/hyperlink" Target="https://talan.bank.gov.ua/get-user-certificate/e7f9VaBJE6owTu6yIP4a" TargetMode="External"/><Relationship Id="rId193" Type="http://schemas.openxmlformats.org/officeDocument/2006/relationships/hyperlink" Target="https://talan.bank.gov.ua/get-user-certificate/e7f9VJZo1CXCuyS7mY0_" TargetMode="External"/><Relationship Id="rId207" Type="http://schemas.openxmlformats.org/officeDocument/2006/relationships/hyperlink" Target="https://talan.bank.gov.ua/get-user-certificate/e7f9V8QZgdgVmR19bHcX" TargetMode="External"/><Relationship Id="rId228" Type="http://schemas.openxmlformats.org/officeDocument/2006/relationships/hyperlink" Target="https://talan.bank.gov.ua/get-user-certificate/e7f9V9xqmA1WhEF00oQC" TargetMode="External"/><Relationship Id="rId13" Type="http://schemas.openxmlformats.org/officeDocument/2006/relationships/hyperlink" Target="https://talan.bank.gov.ua/get-user-certificate/e7f9V6Ci8tKTOc5ezOdH" TargetMode="External"/><Relationship Id="rId109" Type="http://schemas.openxmlformats.org/officeDocument/2006/relationships/hyperlink" Target="https://talan.bank.gov.ua/get-user-certificate/e7f9VmlMgzDOClr_ZBHu" TargetMode="External"/><Relationship Id="rId34" Type="http://schemas.openxmlformats.org/officeDocument/2006/relationships/hyperlink" Target="https://talan.bank.gov.ua/get-user-certificate/e7f9V24CmRCj7hjN1f76" TargetMode="External"/><Relationship Id="rId55" Type="http://schemas.openxmlformats.org/officeDocument/2006/relationships/hyperlink" Target="https://talan.bank.gov.ua/get-user-certificate/e7f9VFlIqzdhdMoSu1M9" TargetMode="External"/><Relationship Id="rId76" Type="http://schemas.openxmlformats.org/officeDocument/2006/relationships/hyperlink" Target="https://talan.bank.gov.ua/get-user-certificate/e7f9V0FsQX6TWT8UMdBJ" TargetMode="External"/><Relationship Id="rId97" Type="http://schemas.openxmlformats.org/officeDocument/2006/relationships/hyperlink" Target="https://talan.bank.gov.ua/get-user-certificate/e7f9VmLCdE_2L4kAjxzF" TargetMode="External"/><Relationship Id="rId120" Type="http://schemas.openxmlformats.org/officeDocument/2006/relationships/hyperlink" Target="https://talan.bank.gov.ua/get-user-certificate/e7f9VRBS4wsU68ozKAQK" TargetMode="External"/><Relationship Id="rId141" Type="http://schemas.openxmlformats.org/officeDocument/2006/relationships/hyperlink" Target="https://talan.bank.gov.ua/get-user-certificate/e7f9VbqF0i-FmegS3arD" TargetMode="External"/><Relationship Id="rId7" Type="http://schemas.openxmlformats.org/officeDocument/2006/relationships/hyperlink" Target="https://talan.bank.gov.ua/get-user-certificate/e7f9ViRb0hpNXA1JNoeV" TargetMode="External"/><Relationship Id="rId162" Type="http://schemas.openxmlformats.org/officeDocument/2006/relationships/hyperlink" Target="https://talan.bank.gov.ua/get-user-certificate/e7f9VNwmvZIYKPrbEJqr" TargetMode="External"/><Relationship Id="rId183" Type="http://schemas.openxmlformats.org/officeDocument/2006/relationships/hyperlink" Target="https://talan.bank.gov.ua/get-user-certificate/e7f9VtPkT_kYS2rtpUSP" TargetMode="External"/><Relationship Id="rId218" Type="http://schemas.openxmlformats.org/officeDocument/2006/relationships/hyperlink" Target="https://talan.bank.gov.ua/get-user-certificate/e7f9VZQcOGk6v4b6t75S" TargetMode="External"/><Relationship Id="rId239" Type="http://schemas.openxmlformats.org/officeDocument/2006/relationships/hyperlink" Target="https://talan.bank.gov.ua/get-user-certificate/e7f9V95IYKbdiirS0A1G" TargetMode="External"/><Relationship Id="rId24" Type="http://schemas.openxmlformats.org/officeDocument/2006/relationships/hyperlink" Target="https://talan.bank.gov.ua/get-user-certificate/e7f9Vwj9QbUgcJpYlp2C" TargetMode="External"/><Relationship Id="rId45" Type="http://schemas.openxmlformats.org/officeDocument/2006/relationships/hyperlink" Target="https://talan.bank.gov.ua/get-user-certificate/e7f9V37LmazEuPEJH2fH" TargetMode="External"/><Relationship Id="rId66" Type="http://schemas.openxmlformats.org/officeDocument/2006/relationships/hyperlink" Target="https://talan.bank.gov.ua/get-user-certificate/e7f9V4Bs4S2XXmEg8a7s" TargetMode="External"/><Relationship Id="rId87" Type="http://schemas.openxmlformats.org/officeDocument/2006/relationships/hyperlink" Target="https://talan.bank.gov.ua/get-user-certificate/e7f9V0d7myoeh940bY_u" TargetMode="External"/><Relationship Id="rId110" Type="http://schemas.openxmlformats.org/officeDocument/2006/relationships/hyperlink" Target="https://talan.bank.gov.ua/get-user-certificate/e7f9V4vBqM8Meacg_3F9" TargetMode="External"/><Relationship Id="rId131" Type="http://schemas.openxmlformats.org/officeDocument/2006/relationships/hyperlink" Target="https://talan.bank.gov.ua/get-user-certificate/e7f9VFq8r3i4XWmY_zYl" TargetMode="External"/><Relationship Id="rId152" Type="http://schemas.openxmlformats.org/officeDocument/2006/relationships/hyperlink" Target="https://talan.bank.gov.ua/get-user-certificate/e7f9VQEz1ukBTw-1MUX7" TargetMode="External"/><Relationship Id="rId173" Type="http://schemas.openxmlformats.org/officeDocument/2006/relationships/hyperlink" Target="https://talan.bank.gov.ua/get-user-certificate/e7f9VGW5QjAVeTt7Xzn4" TargetMode="External"/><Relationship Id="rId194" Type="http://schemas.openxmlformats.org/officeDocument/2006/relationships/hyperlink" Target="https://talan.bank.gov.ua/get-user-certificate/e7f9VCu5p9amiFwNBORg" TargetMode="External"/><Relationship Id="rId208" Type="http://schemas.openxmlformats.org/officeDocument/2006/relationships/hyperlink" Target="https://talan.bank.gov.ua/get-user-certificate/e7f9VZkPo-cHTm_4JPOM" TargetMode="External"/><Relationship Id="rId229" Type="http://schemas.openxmlformats.org/officeDocument/2006/relationships/hyperlink" Target="https://talan.bank.gov.ua/get-user-certificate/e7f9VaKYeGrjvkdajh6i" TargetMode="External"/><Relationship Id="rId240" Type="http://schemas.openxmlformats.org/officeDocument/2006/relationships/hyperlink" Target="https://talan.bank.gov.ua/get-user-certificate/e7f9VZK4PAaE1FabaVXA" TargetMode="External"/><Relationship Id="rId14" Type="http://schemas.openxmlformats.org/officeDocument/2006/relationships/hyperlink" Target="https://talan.bank.gov.ua/get-user-certificate/e7f9Vw02EZcTgOReYPfE" TargetMode="External"/><Relationship Id="rId35" Type="http://schemas.openxmlformats.org/officeDocument/2006/relationships/hyperlink" Target="https://talan.bank.gov.ua/get-user-certificate/e7f9VTb3u1wNnb2FA_Zo" TargetMode="External"/><Relationship Id="rId56" Type="http://schemas.openxmlformats.org/officeDocument/2006/relationships/hyperlink" Target="https://talan.bank.gov.ua/get-user-certificate/e7f9VVUIo9vtEBjAWSRx" TargetMode="External"/><Relationship Id="rId77" Type="http://schemas.openxmlformats.org/officeDocument/2006/relationships/hyperlink" Target="https://talan.bank.gov.ua/get-user-certificate/e7f9V-Xe3VeDxa5CMh8p" TargetMode="External"/><Relationship Id="rId100" Type="http://schemas.openxmlformats.org/officeDocument/2006/relationships/hyperlink" Target="https://talan.bank.gov.ua/get-user-certificate/e7f9VP6GTAZqC2Nii7au" TargetMode="External"/><Relationship Id="rId8" Type="http://schemas.openxmlformats.org/officeDocument/2006/relationships/hyperlink" Target="https://talan.bank.gov.ua/get-user-certificate/e7f9Vz8n5uEG6y7NmRBQ" TargetMode="External"/><Relationship Id="rId98" Type="http://schemas.openxmlformats.org/officeDocument/2006/relationships/hyperlink" Target="https://talan.bank.gov.ua/get-user-certificate/e7f9VdG5x_fWEllSmKOj" TargetMode="External"/><Relationship Id="rId121" Type="http://schemas.openxmlformats.org/officeDocument/2006/relationships/hyperlink" Target="https://talan.bank.gov.ua/get-user-certificate/e7f9V4vJIi9VMfCcW46L" TargetMode="External"/><Relationship Id="rId142" Type="http://schemas.openxmlformats.org/officeDocument/2006/relationships/hyperlink" Target="https://talan.bank.gov.ua/get-user-certificate/e7f9VxU7Ngklkh1-2Myi" TargetMode="External"/><Relationship Id="rId163" Type="http://schemas.openxmlformats.org/officeDocument/2006/relationships/hyperlink" Target="https://talan.bank.gov.ua/get-user-certificate/e7f9VfNqF-0OJMdQwB3Q" TargetMode="External"/><Relationship Id="rId184" Type="http://schemas.openxmlformats.org/officeDocument/2006/relationships/hyperlink" Target="https://talan.bank.gov.ua/get-user-certificate/e7f9V0mZ6ZRdd447ZCO4" TargetMode="External"/><Relationship Id="rId219" Type="http://schemas.openxmlformats.org/officeDocument/2006/relationships/hyperlink" Target="https://talan.bank.gov.ua/get-user-certificate/e7f9VwJbBfmdOntILMuz" TargetMode="External"/><Relationship Id="rId230" Type="http://schemas.openxmlformats.org/officeDocument/2006/relationships/hyperlink" Target="https://talan.bank.gov.ua/get-user-certificate/e7f9Vy3FIQ2BfHHwnZwT" TargetMode="External"/><Relationship Id="rId25" Type="http://schemas.openxmlformats.org/officeDocument/2006/relationships/hyperlink" Target="https://talan.bank.gov.ua/get-user-certificate/e7f9V-E8INbgNPCIUJDg" TargetMode="External"/><Relationship Id="rId46" Type="http://schemas.openxmlformats.org/officeDocument/2006/relationships/hyperlink" Target="https://talan.bank.gov.ua/get-user-certificate/e7f9ViytqloUJVo6Wlkd" TargetMode="External"/><Relationship Id="rId67" Type="http://schemas.openxmlformats.org/officeDocument/2006/relationships/hyperlink" Target="https://talan.bank.gov.ua/get-user-certificate/e7f9V92Sj6OuV7kngn6n" TargetMode="External"/><Relationship Id="rId88" Type="http://schemas.openxmlformats.org/officeDocument/2006/relationships/hyperlink" Target="https://talan.bank.gov.ua/get-user-certificate/e7f9VdC0M2GUIV59pthH" TargetMode="External"/><Relationship Id="rId111" Type="http://schemas.openxmlformats.org/officeDocument/2006/relationships/hyperlink" Target="https://talan.bank.gov.ua/get-user-certificate/e7f9VXmTxQZMsuOU9ng0" TargetMode="External"/><Relationship Id="rId132" Type="http://schemas.openxmlformats.org/officeDocument/2006/relationships/hyperlink" Target="https://talan.bank.gov.ua/get-user-certificate/e7f9VNADN-tnv780pdz3" TargetMode="External"/><Relationship Id="rId153" Type="http://schemas.openxmlformats.org/officeDocument/2006/relationships/hyperlink" Target="https://talan.bank.gov.ua/get-user-certificate/e7f9VWEaLDyqKh7Nq5UD" TargetMode="External"/><Relationship Id="rId174" Type="http://schemas.openxmlformats.org/officeDocument/2006/relationships/hyperlink" Target="https://talan.bank.gov.ua/get-user-certificate/e7f9VzPUBUgwX8oF6lly" TargetMode="External"/><Relationship Id="rId195" Type="http://schemas.openxmlformats.org/officeDocument/2006/relationships/hyperlink" Target="https://talan.bank.gov.ua/get-user-certificate/e7f9VafwNxaNB3mBm0Ar" TargetMode="External"/><Relationship Id="rId209" Type="http://schemas.openxmlformats.org/officeDocument/2006/relationships/hyperlink" Target="https://talan.bank.gov.ua/get-user-certificate/e7f9VOmHc-NAKf3pW8DL" TargetMode="External"/><Relationship Id="rId220" Type="http://schemas.openxmlformats.org/officeDocument/2006/relationships/hyperlink" Target="https://talan.bank.gov.ua/get-user-certificate/e7f9VUQgZ1qE_ANyaG4d" TargetMode="External"/><Relationship Id="rId241" Type="http://schemas.openxmlformats.org/officeDocument/2006/relationships/hyperlink" Target="https://talan.bank.gov.ua/get-user-certificate/e7f9VvtgVBjErDoU20K3" TargetMode="External"/><Relationship Id="rId15" Type="http://schemas.openxmlformats.org/officeDocument/2006/relationships/hyperlink" Target="https://talan.bank.gov.ua/get-user-certificate/e7f9Vo_VCMksLGYnsTfd" TargetMode="External"/><Relationship Id="rId36" Type="http://schemas.openxmlformats.org/officeDocument/2006/relationships/hyperlink" Target="https://talan.bank.gov.ua/get-user-certificate/e7f9VsBFLnH84hOFisYq" TargetMode="External"/><Relationship Id="rId57" Type="http://schemas.openxmlformats.org/officeDocument/2006/relationships/hyperlink" Target="https://talan.bank.gov.ua/get-user-certificate/e7f9VrahKDJqhQ_ICP5a" TargetMode="External"/><Relationship Id="rId106" Type="http://schemas.openxmlformats.org/officeDocument/2006/relationships/hyperlink" Target="https://talan.bank.gov.ua/get-user-certificate/e7f9VJQQnoJfYYZuWdAb" TargetMode="External"/><Relationship Id="rId127" Type="http://schemas.openxmlformats.org/officeDocument/2006/relationships/hyperlink" Target="https://talan.bank.gov.ua/get-user-certificate/e7f9Vix6X6o7fIP8Mw0w" TargetMode="External"/><Relationship Id="rId10" Type="http://schemas.openxmlformats.org/officeDocument/2006/relationships/hyperlink" Target="https://talan.bank.gov.ua/get-user-certificate/e7f9VcaBlbWQRlCKXYuV" TargetMode="External"/><Relationship Id="rId31" Type="http://schemas.openxmlformats.org/officeDocument/2006/relationships/hyperlink" Target="https://talan.bank.gov.ua/get-user-certificate/e7f9VxSkHjuPPPTRkNCz" TargetMode="External"/><Relationship Id="rId52" Type="http://schemas.openxmlformats.org/officeDocument/2006/relationships/hyperlink" Target="https://talan.bank.gov.ua/get-user-certificate/e7f9VgBi-XnQepvsKVWj" TargetMode="External"/><Relationship Id="rId73" Type="http://schemas.openxmlformats.org/officeDocument/2006/relationships/hyperlink" Target="https://talan.bank.gov.ua/get-user-certificate/e7f9VE8toOkaB_4yNdKx" TargetMode="External"/><Relationship Id="rId78" Type="http://schemas.openxmlformats.org/officeDocument/2006/relationships/hyperlink" Target="https://talan.bank.gov.ua/get-user-certificate/e7f9VpqcRI6QQOI9Ps5T" TargetMode="External"/><Relationship Id="rId94" Type="http://schemas.openxmlformats.org/officeDocument/2006/relationships/hyperlink" Target="https://talan.bank.gov.ua/get-user-certificate/e7f9VmWaq3VXq_TSULVV" TargetMode="External"/><Relationship Id="rId99" Type="http://schemas.openxmlformats.org/officeDocument/2006/relationships/hyperlink" Target="https://talan.bank.gov.ua/get-user-certificate/e7f9VRd4lsa53jTy1Gqf" TargetMode="External"/><Relationship Id="rId101" Type="http://schemas.openxmlformats.org/officeDocument/2006/relationships/hyperlink" Target="https://talan.bank.gov.ua/get-user-certificate/e7f9VHr6GrvT87N09tEU" TargetMode="External"/><Relationship Id="rId122" Type="http://schemas.openxmlformats.org/officeDocument/2006/relationships/hyperlink" Target="https://talan.bank.gov.ua/get-user-certificate/e7f9VsHQ4CxBImxeOQ-J" TargetMode="External"/><Relationship Id="rId143" Type="http://schemas.openxmlformats.org/officeDocument/2006/relationships/hyperlink" Target="https://talan.bank.gov.ua/get-user-certificate/e7f9VHd3htJqwPYkHu8C" TargetMode="External"/><Relationship Id="rId148" Type="http://schemas.openxmlformats.org/officeDocument/2006/relationships/hyperlink" Target="https://talan.bank.gov.ua/get-user-certificate/e7f9VQph7lhRJn0ywmAg" TargetMode="External"/><Relationship Id="rId164" Type="http://schemas.openxmlformats.org/officeDocument/2006/relationships/hyperlink" Target="https://talan.bank.gov.ua/get-user-certificate/e7f9V4ou9j-dvkU52qYA" TargetMode="External"/><Relationship Id="rId169" Type="http://schemas.openxmlformats.org/officeDocument/2006/relationships/hyperlink" Target="https://talan.bank.gov.ua/get-user-certificate/e7f9VNwQHAp6duWDOB1J" TargetMode="External"/><Relationship Id="rId185" Type="http://schemas.openxmlformats.org/officeDocument/2006/relationships/hyperlink" Target="https://talan.bank.gov.ua/get-user-certificate/e7f9VlMbILV8YBR3iV4J" TargetMode="External"/><Relationship Id="rId4" Type="http://schemas.openxmlformats.org/officeDocument/2006/relationships/hyperlink" Target="https://talan.bank.gov.ua/get-user-certificate/e7f9VVAYJpHkVvADiX3y" TargetMode="External"/><Relationship Id="rId9" Type="http://schemas.openxmlformats.org/officeDocument/2006/relationships/hyperlink" Target="https://talan.bank.gov.ua/get-user-certificate/e7f9VHPZ1YMOkETZJenE" TargetMode="External"/><Relationship Id="rId180" Type="http://schemas.openxmlformats.org/officeDocument/2006/relationships/hyperlink" Target="https://talan.bank.gov.ua/get-user-certificate/e7f9V0_c-dRQnQGTSixD" TargetMode="External"/><Relationship Id="rId210" Type="http://schemas.openxmlformats.org/officeDocument/2006/relationships/hyperlink" Target="https://talan.bank.gov.ua/get-user-certificate/e7f9VPae_CuRTzGBg4Ob" TargetMode="External"/><Relationship Id="rId215" Type="http://schemas.openxmlformats.org/officeDocument/2006/relationships/hyperlink" Target="https://talan.bank.gov.ua/get-user-certificate/e7f9Vt88XgTHb5rl242p" TargetMode="External"/><Relationship Id="rId236" Type="http://schemas.openxmlformats.org/officeDocument/2006/relationships/hyperlink" Target="https://talan.bank.gov.ua/get-user-certificate/e7f9VYNdAQ3-YhaQxL9J" TargetMode="External"/><Relationship Id="rId26" Type="http://schemas.openxmlformats.org/officeDocument/2006/relationships/hyperlink" Target="https://talan.bank.gov.ua/get-user-certificate/e7f9V73q8FrDVMcFDo2K" TargetMode="External"/><Relationship Id="rId231" Type="http://schemas.openxmlformats.org/officeDocument/2006/relationships/hyperlink" Target="https://talan.bank.gov.ua/get-user-certificate/e7f9VSIcrrwh7_2S9Xc0" TargetMode="External"/><Relationship Id="rId47" Type="http://schemas.openxmlformats.org/officeDocument/2006/relationships/hyperlink" Target="https://talan.bank.gov.ua/get-user-certificate/e7f9VDHysAvhZCUSEKTV" TargetMode="External"/><Relationship Id="rId68" Type="http://schemas.openxmlformats.org/officeDocument/2006/relationships/hyperlink" Target="https://talan.bank.gov.ua/get-user-certificate/e7f9VhT9uayTErYTeNQE" TargetMode="External"/><Relationship Id="rId89" Type="http://schemas.openxmlformats.org/officeDocument/2006/relationships/hyperlink" Target="https://talan.bank.gov.ua/get-user-certificate/e7f9Vmi5d3sNR48waENV" TargetMode="External"/><Relationship Id="rId112" Type="http://schemas.openxmlformats.org/officeDocument/2006/relationships/hyperlink" Target="https://talan.bank.gov.ua/get-user-certificate/e7f9VpPctaiV6eIUCOmQ" TargetMode="External"/><Relationship Id="rId133" Type="http://schemas.openxmlformats.org/officeDocument/2006/relationships/hyperlink" Target="https://talan.bank.gov.ua/get-user-certificate/e7f9VAtalts3hTAXbd7N" TargetMode="External"/><Relationship Id="rId154" Type="http://schemas.openxmlformats.org/officeDocument/2006/relationships/hyperlink" Target="https://talan.bank.gov.ua/get-user-certificate/e7f9VK4JA1wKfTIBBBB6" TargetMode="External"/><Relationship Id="rId175" Type="http://schemas.openxmlformats.org/officeDocument/2006/relationships/hyperlink" Target="https://talan.bank.gov.ua/get-user-certificate/e7f9VZGw2bH1vFRXK2pU" TargetMode="External"/><Relationship Id="rId196" Type="http://schemas.openxmlformats.org/officeDocument/2006/relationships/hyperlink" Target="https://talan.bank.gov.ua/get-user-certificate/e7f9VDSvPfdKp-Z4Acr-" TargetMode="External"/><Relationship Id="rId200" Type="http://schemas.openxmlformats.org/officeDocument/2006/relationships/hyperlink" Target="https://talan.bank.gov.ua/get-user-certificate/e7f9VbBFgmX97dkj9zM7" TargetMode="External"/><Relationship Id="rId16" Type="http://schemas.openxmlformats.org/officeDocument/2006/relationships/hyperlink" Target="https://talan.bank.gov.ua/get-user-certificate/e7f9VpHFNjmsq2OzW0pT" TargetMode="External"/><Relationship Id="rId221" Type="http://schemas.openxmlformats.org/officeDocument/2006/relationships/hyperlink" Target="https://talan.bank.gov.ua/get-user-certificate/e7f9VTLqmKSf2Zp4TBMZ" TargetMode="External"/><Relationship Id="rId242" Type="http://schemas.openxmlformats.org/officeDocument/2006/relationships/hyperlink" Target="https://talan.bank.gov.ua/get-user-certificate/e7f9V-pTSTBJMH7aLx_7" TargetMode="External"/><Relationship Id="rId37" Type="http://schemas.openxmlformats.org/officeDocument/2006/relationships/hyperlink" Target="https://talan.bank.gov.ua/get-user-certificate/e7f9VxePKc1zd1Lp6jL7" TargetMode="External"/><Relationship Id="rId58" Type="http://schemas.openxmlformats.org/officeDocument/2006/relationships/hyperlink" Target="https://talan.bank.gov.ua/get-user-certificate/e7f9V_Qpdz2OEDeCx-YU" TargetMode="External"/><Relationship Id="rId79" Type="http://schemas.openxmlformats.org/officeDocument/2006/relationships/hyperlink" Target="https://talan.bank.gov.ua/get-user-certificate/e7f9Vd2mQhHthHfU6eaj" TargetMode="External"/><Relationship Id="rId102" Type="http://schemas.openxmlformats.org/officeDocument/2006/relationships/hyperlink" Target="https://talan.bank.gov.ua/get-user-certificate/e7f9VjES182zwb7b5QL8" TargetMode="External"/><Relationship Id="rId123" Type="http://schemas.openxmlformats.org/officeDocument/2006/relationships/hyperlink" Target="https://talan.bank.gov.ua/get-user-certificate/e7f9VwTSdsed3cg2o0Rq" TargetMode="External"/><Relationship Id="rId144" Type="http://schemas.openxmlformats.org/officeDocument/2006/relationships/hyperlink" Target="https://talan.bank.gov.ua/get-user-certificate/e7f9Vu0Ud2xcrKWSB1eS" TargetMode="External"/><Relationship Id="rId90" Type="http://schemas.openxmlformats.org/officeDocument/2006/relationships/hyperlink" Target="https://talan.bank.gov.ua/get-user-certificate/e7f9VpkPotAKWufk97m1" TargetMode="External"/><Relationship Id="rId165" Type="http://schemas.openxmlformats.org/officeDocument/2006/relationships/hyperlink" Target="https://talan.bank.gov.ua/get-user-certificate/e7f9VTgUC2dnR2TdzjBt" TargetMode="External"/><Relationship Id="rId186" Type="http://schemas.openxmlformats.org/officeDocument/2006/relationships/hyperlink" Target="https://talan.bank.gov.ua/get-user-certificate/e7f9VIYE-baK5va10YAw" TargetMode="External"/><Relationship Id="rId211" Type="http://schemas.openxmlformats.org/officeDocument/2006/relationships/hyperlink" Target="https://talan.bank.gov.ua/get-user-certificate/e7f9VOznjb5Wn1XfG80E" TargetMode="External"/><Relationship Id="rId232" Type="http://schemas.openxmlformats.org/officeDocument/2006/relationships/hyperlink" Target="https://talan.bank.gov.ua/get-user-certificate/e7f9Vf56vn9vJZ84CEgz" TargetMode="External"/><Relationship Id="rId27" Type="http://schemas.openxmlformats.org/officeDocument/2006/relationships/hyperlink" Target="https://talan.bank.gov.ua/get-user-certificate/e7f9VkpWodrrSsStlfL_" TargetMode="External"/><Relationship Id="rId48" Type="http://schemas.openxmlformats.org/officeDocument/2006/relationships/hyperlink" Target="https://talan.bank.gov.ua/get-user-certificate/e7f9VZXAr2VtO8FVuy0l" TargetMode="External"/><Relationship Id="rId69" Type="http://schemas.openxmlformats.org/officeDocument/2006/relationships/hyperlink" Target="https://talan.bank.gov.ua/get-user-certificate/e7f9V6iav1PtV5RP595j" TargetMode="External"/><Relationship Id="rId113" Type="http://schemas.openxmlformats.org/officeDocument/2006/relationships/hyperlink" Target="https://talan.bank.gov.ua/get-user-certificate/e7f9VolwRKSbZie76ztu" TargetMode="External"/><Relationship Id="rId134" Type="http://schemas.openxmlformats.org/officeDocument/2006/relationships/hyperlink" Target="https://talan.bank.gov.ua/get-user-certificate/e7f9VM5BtyE4QxajlV4N" TargetMode="External"/><Relationship Id="rId80" Type="http://schemas.openxmlformats.org/officeDocument/2006/relationships/hyperlink" Target="https://talan.bank.gov.ua/get-user-certificate/e7f9VGWu6Ykla6JiF6qI" TargetMode="External"/><Relationship Id="rId155" Type="http://schemas.openxmlformats.org/officeDocument/2006/relationships/hyperlink" Target="https://talan.bank.gov.ua/get-user-certificate/e7f9VT3FFyfDM-OECNGP" TargetMode="External"/><Relationship Id="rId176" Type="http://schemas.openxmlformats.org/officeDocument/2006/relationships/hyperlink" Target="https://talan.bank.gov.ua/get-user-certificate/e7f9VfJzRR_Us30eLPLn" TargetMode="External"/><Relationship Id="rId197" Type="http://schemas.openxmlformats.org/officeDocument/2006/relationships/hyperlink" Target="https://talan.bank.gov.ua/get-user-certificate/e7f9VscdTvSfoLiR8atU" TargetMode="External"/><Relationship Id="rId201" Type="http://schemas.openxmlformats.org/officeDocument/2006/relationships/hyperlink" Target="https://talan.bank.gov.ua/get-user-certificate/e7f9VSbx0NbNAsdfthAF" TargetMode="External"/><Relationship Id="rId222" Type="http://schemas.openxmlformats.org/officeDocument/2006/relationships/hyperlink" Target="https://talan.bank.gov.ua/get-user-certificate/e7f9V3Pk1uDUr1PweDcd" TargetMode="External"/><Relationship Id="rId243" Type="http://schemas.openxmlformats.org/officeDocument/2006/relationships/hyperlink" Target="https://talan.bank.gov.ua/get-user-certificate/tobbqlIy_lw90JK8Vlnz" TargetMode="External"/><Relationship Id="rId17" Type="http://schemas.openxmlformats.org/officeDocument/2006/relationships/hyperlink" Target="https://talan.bank.gov.ua/get-user-certificate/e7f9VpYf1vOfrrOdMGY1" TargetMode="External"/><Relationship Id="rId38" Type="http://schemas.openxmlformats.org/officeDocument/2006/relationships/hyperlink" Target="https://talan.bank.gov.ua/get-user-certificate/e7f9VSa_re9PneW64U90" TargetMode="External"/><Relationship Id="rId59" Type="http://schemas.openxmlformats.org/officeDocument/2006/relationships/hyperlink" Target="https://talan.bank.gov.ua/get-user-certificate/e7f9VLTes5Sv3jtSxV0L" TargetMode="External"/><Relationship Id="rId103" Type="http://schemas.openxmlformats.org/officeDocument/2006/relationships/hyperlink" Target="https://talan.bank.gov.ua/get-user-certificate/e7f9VYS2MkShcSfMnUl1" TargetMode="External"/><Relationship Id="rId124" Type="http://schemas.openxmlformats.org/officeDocument/2006/relationships/hyperlink" Target="https://talan.bank.gov.ua/get-user-certificate/e7f9V9FtUebCnSWpFvQy" TargetMode="External"/><Relationship Id="rId70" Type="http://schemas.openxmlformats.org/officeDocument/2006/relationships/hyperlink" Target="https://talan.bank.gov.ua/get-user-certificate/e7f9Vw2Md0wJ3DKVjDkY" TargetMode="External"/><Relationship Id="rId91" Type="http://schemas.openxmlformats.org/officeDocument/2006/relationships/hyperlink" Target="https://talan.bank.gov.ua/get-user-certificate/e7f9Vo6cjhF10ZOIUuBj" TargetMode="External"/><Relationship Id="rId145" Type="http://schemas.openxmlformats.org/officeDocument/2006/relationships/hyperlink" Target="https://talan.bank.gov.ua/get-user-certificate/e7f9VzrdXBnTBF6ZQ_MC" TargetMode="External"/><Relationship Id="rId166" Type="http://schemas.openxmlformats.org/officeDocument/2006/relationships/hyperlink" Target="https://talan.bank.gov.ua/get-user-certificate/e7f9VMV8F_8J7BoqGxIv" TargetMode="External"/><Relationship Id="rId187" Type="http://schemas.openxmlformats.org/officeDocument/2006/relationships/hyperlink" Target="https://talan.bank.gov.ua/get-user-certificate/e7f9VK8gd2Yr9dsCi4zd" TargetMode="External"/><Relationship Id="rId1" Type="http://schemas.openxmlformats.org/officeDocument/2006/relationships/hyperlink" Target="https://talan.bank.gov.ua/get-user-certificate/e7f9V49OpYm1u2DumuyN" TargetMode="External"/><Relationship Id="rId212" Type="http://schemas.openxmlformats.org/officeDocument/2006/relationships/hyperlink" Target="https://talan.bank.gov.ua/get-user-certificate/e7f9VS_SAoOYjjTwaIxs" TargetMode="External"/><Relationship Id="rId233" Type="http://schemas.openxmlformats.org/officeDocument/2006/relationships/hyperlink" Target="https://talan.bank.gov.ua/get-user-certificate/e7f9VbO6Zz2MD38J0JhE" TargetMode="External"/><Relationship Id="rId28" Type="http://schemas.openxmlformats.org/officeDocument/2006/relationships/hyperlink" Target="https://talan.bank.gov.ua/get-user-certificate/e7f9V8G6s--XvgJdCo1c" TargetMode="External"/><Relationship Id="rId49" Type="http://schemas.openxmlformats.org/officeDocument/2006/relationships/hyperlink" Target="https://talan.bank.gov.ua/get-user-certificate/e7f9VF1vpnTY3zIwyj49" TargetMode="External"/><Relationship Id="rId114" Type="http://schemas.openxmlformats.org/officeDocument/2006/relationships/hyperlink" Target="https://talan.bank.gov.ua/get-user-certificate/e7f9VNOxMjGJnFWOvjMS" TargetMode="External"/><Relationship Id="rId60" Type="http://schemas.openxmlformats.org/officeDocument/2006/relationships/hyperlink" Target="https://talan.bank.gov.ua/get-user-certificate/e7f9V0M-qdIAb5xnYh8a" TargetMode="External"/><Relationship Id="rId81" Type="http://schemas.openxmlformats.org/officeDocument/2006/relationships/hyperlink" Target="https://talan.bank.gov.ua/get-user-certificate/e7f9VF8_rlGgq9Cqs9aP" TargetMode="External"/><Relationship Id="rId135" Type="http://schemas.openxmlformats.org/officeDocument/2006/relationships/hyperlink" Target="https://talan.bank.gov.ua/get-user-certificate/e7f9VaV2KxFBAIj4_n1d" TargetMode="External"/><Relationship Id="rId156" Type="http://schemas.openxmlformats.org/officeDocument/2006/relationships/hyperlink" Target="https://talan.bank.gov.ua/get-user-certificate/e7f9VVXlb6q_pecudhI9" TargetMode="External"/><Relationship Id="rId177" Type="http://schemas.openxmlformats.org/officeDocument/2006/relationships/hyperlink" Target="https://talan.bank.gov.ua/get-user-certificate/e7f9VS1wabh0BKQFTJvp" TargetMode="External"/><Relationship Id="rId198" Type="http://schemas.openxmlformats.org/officeDocument/2006/relationships/hyperlink" Target="https://talan.bank.gov.ua/get-user-certificate/e7f9VuWueaNc6IfBgSEl" TargetMode="External"/><Relationship Id="rId202" Type="http://schemas.openxmlformats.org/officeDocument/2006/relationships/hyperlink" Target="https://talan.bank.gov.ua/get-user-certificate/e7f9VOgtECy3kxEQSJFY" TargetMode="External"/><Relationship Id="rId223" Type="http://schemas.openxmlformats.org/officeDocument/2006/relationships/hyperlink" Target="https://talan.bank.gov.ua/get-user-certificate/e7f9VhBfqVxKwJieLqIX" TargetMode="External"/><Relationship Id="rId244" Type="http://schemas.openxmlformats.org/officeDocument/2006/relationships/printerSettings" Target="../printerSettings/printerSettings1.bin"/><Relationship Id="rId18" Type="http://schemas.openxmlformats.org/officeDocument/2006/relationships/hyperlink" Target="https://talan.bank.gov.ua/get-user-certificate/e7f9VGH3PoofaLyW6o_l" TargetMode="External"/><Relationship Id="rId39" Type="http://schemas.openxmlformats.org/officeDocument/2006/relationships/hyperlink" Target="https://talan.bank.gov.ua/get-user-certificate/e7f9Vw_gUy0bTJXy_XYg" TargetMode="External"/><Relationship Id="rId50" Type="http://schemas.openxmlformats.org/officeDocument/2006/relationships/hyperlink" Target="https://talan.bank.gov.ua/get-user-certificate/e7f9Vsh4z1W29W6MeN0H" TargetMode="External"/><Relationship Id="rId104" Type="http://schemas.openxmlformats.org/officeDocument/2006/relationships/hyperlink" Target="https://talan.bank.gov.ua/get-user-certificate/e7f9VxalqauPEFqU7fTd" TargetMode="External"/><Relationship Id="rId125" Type="http://schemas.openxmlformats.org/officeDocument/2006/relationships/hyperlink" Target="https://talan.bank.gov.ua/get-user-certificate/e7f9Vs5dzyLWEyNTGeO4" TargetMode="External"/><Relationship Id="rId146" Type="http://schemas.openxmlformats.org/officeDocument/2006/relationships/hyperlink" Target="https://talan.bank.gov.ua/get-user-certificate/e7f9VfapLmPgBA6q91QF" TargetMode="External"/><Relationship Id="rId167" Type="http://schemas.openxmlformats.org/officeDocument/2006/relationships/hyperlink" Target="https://talan.bank.gov.ua/get-user-certificate/e7f9Vq1561XaWCg0arwo" TargetMode="External"/><Relationship Id="rId188" Type="http://schemas.openxmlformats.org/officeDocument/2006/relationships/hyperlink" Target="https://talan.bank.gov.ua/get-user-certificate/e7f9VfsK2084an3dinOU" TargetMode="External"/><Relationship Id="rId71" Type="http://schemas.openxmlformats.org/officeDocument/2006/relationships/hyperlink" Target="https://talan.bank.gov.ua/get-user-certificate/e7f9VOI6xZuATfX5o-y1" TargetMode="External"/><Relationship Id="rId92" Type="http://schemas.openxmlformats.org/officeDocument/2006/relationships/hyperlink" Target="https://talan.bank.gov.ua/get-user-certificate/e7f9VZ8Q9mB6gtkTUEQ-" TargetMode="External"/><Relationship Id="rId213" Type="http://schemas.openxmlformats.org/officeDocument/2006/relationships/hyperlink" Target="https://talan.bank.gov.ua/get-user-certificate/e7f9VY8LqWSMQ_-D6fG6" TargetMode="External"/><Relationship Id="rId234" Type="http://schemas.openxmlformats.org/officeDocument/2006/relationships/hyperlink" Target="https://talan.bank.gov.ua/get-user-certificate/e7f9ViKDE0RbQ8sqItdZ" TargetMode="External"/><Relationship Id="rId2" Type="http://schemas.openxmlformats.org/officeDocument/2006/relationships/hyperlink" Target="https://talan.bank.gov.ua/get-user-certificate/e7f9V-9cc39nFx5AChJj" TargetMode="External"/><Relationship Id="rId29" Type="http://schemas.openxmlformats.org/officeDocument/2006/relationships/hyperlink" Target="https://talan.bank.gov.ua/get-user-certificate/e7f9VzzJGTOyxTUiG76c" TargetMode="External"/><Relationship Id="rId40" Type="http://schemas.openxmlformats.org/officeDocument/2006/relationships/hyperlink" Target="https://talan.bank.gov.ua/get-user-certificate/e7f9VU3uzCdFlnv3Ih8Q" TargetMode="External"/><Relationship Id="rId115" Type="http://schemas.openxmlformats.org/officeDocument/2006/relationships/hyperlink" Target="https://talan.bank.gov.ua/get-user-certificate/e7f9V1-RvcB1mdlTJNut" TargetMode="External"/><Relationship Id="rId136" Type="http://schemas.openxmlformats.org/officeDocument/2006/relationships/hyperlink" Target="https://talan.bank.gov.ua/get-user-certificate/e7f9V1m6Xr_oy9jc-pvY" TargetMode="External"/><Relationship Id="rId157" Type="http://schemas.openxmlformats.org/officeDocument/2006/relationships/hyperlink" Target="https://talan.bank.gov.ua/get-user-certificate/e7f9V5TaEZTFhZTTZpw6" TargetMode="External"/><Relationship Id="rId178" Type="http://schemas.openxmlformats.org/officeDocument/2006/relationships/hyperlink" Target="https://talan.bank.gov.ua/get-user-certificate/e7f9V7FXXssMk3OpnGqu" TargetMode="External"/><Relationship Id="rId61" Type="http://schemas.openxmlformats.org/officeDocument/2006/relationships/hyperlink" Target="https://talan.bank.gov.ua/get-user-certificate/e7f9VWv-LqFYdg8W2AKf" TargetMode="External"/><Relationship Id="rId82" Type="http://schemas.openxmlformats.org/officeDocument/2006/relationships/hyperlink" Target="https://talan.bank.gov.ua/get-user-certificate/e7f9VKyM4pL2Xg7KIuCe" TargetMode="External"/><Relationship Id="rId199" Type="http://schemas.openxmlformats.org/officeDocument/2006/relationships/hyperlink" Target="https://talan.bank.gov.ua/get-user-certificate/e7f9VyEkFJhx93uj_LcO" TargetMode="External"/><Relationship Id="rId203" Type="http://schemas.openxmlformats.org/officeDocument/2006/relationships/hyperlink" Target="https://talan.bank.gov.ua/get-user-certificate/e7f9VGEAtVFDRfWCiIbQ" TargetMode="External"/><Relationship Id="rId19" Type="http://schemas.openxmlformats.org/officeDocument/2006/relationships/hyperlink" Target="https://talan.bank.gov.ua/get-user-certificate/e7f9VpayaPiwEJAHd5aE" TargetMode="External"/><Relationship Id="rId224" Type="http://schemas.openxmlformats.org/officeDocument/2006/relationships/hyperlink" Target="https://talan.bank.gov.ua/get-user-certificate/e7f9VA-uAK6Cu9r_qp4P" TargetMode="External"/><Relationship Id="rId30" Type="http://schemas.openxmlformats.org/officeDocument/2006/relationships/hyperlink" Target="https://talan.bank.gov.ua/get-user-certificate/e7f9VVJjDj1vQE1mHTR1" TargetMode="External"/><Relationship Id="rId105" Type="http://schemas.openxmlformats.org/officeDocument/2006/relationships/hyperlink" Target="https://talan.bank.gov.ua/get-user-certificate/e7f9Ve_b6vFRKQdMAuiJ" TargetMode="External"/><Relationship Id="rId126" Type="http://schemas.openxmlformats.org/officeDocument/2006/relationships/hyperlink" Target="https://talan.bank.gov.ua/get-user-certificate/e7f9VMTX16H9mK5prYB_" TargetMode="External"/><Relationship Id="rId147" Type="http://schemas.openxmlformats.org/officeDocument/2006/relationships/hyperlink" Target="https://talan.bank.gov.ua/get-user-certificate/e7f9VN3EJ1EL7_9f1taf" TargetMode="External"/><Relationship Id="rId168" Type="http://schemas.openxmlformats.org/officeDocument/2006/relationships/hyperlink" Target="https://talan.bank.gov.ua/get-user-certificate/e7f9VIvFGMfRta7p_U8a" TargetMode="External"/><Relationship Id="rId51" Type="http://schemas.openxmlformats.org/officeDocument/2006/relationships/hyperlink" Target="https://talan.bank.gov.ua/get-user-certificate/e7f9VBS0J3DjqbfcYS90" TargetMode="External"/><Relationship Id="rId72" Type="http://schemas.openxmlformats.org/officeDocument/2006/relationships/hyperlink" Target="https://talan.bank.gov.ua/get-user-certificate/e7f9VthHgnLQBwWKhqYl" TargetMode="External"/><Relationship Id="rId93" Type="http://schemas.openxmlformats.org/officeDocument/2006/relationships/hyperlink" Target="https://talan.bank.gov.ua/get-user-certificate/e7f9VmMjitM22d9r0cMV" TargetMode="External"/><Relationship Id="rId189" Type="http://schemas.openxmlformats.org/officeDocument/2006/relationships/hyperlink" Target="https://talan.bank.gov.ua/get-user-certificate/e7f9Vck_DK5kXkA39LKN" TargetMode="External"/><Relationship Id="rId3" Type="http://schemas.openxmlformats.org/officeDocument/2006/relationships/hyperlink" Target="https://talan.bank.gov.ua/get-user-certificate/e7f9VRqDX4yaudsbhjTt" TargetMode="External"/><Relationship Id="rId214" Type="http://schemas.openxmlformats.org/officeDocument/2006/relationships/hyperlink" Target="https://talan.bank.gov.ua/get-user-certificate/e7f9VvTTLDs0rubNMXFh" TargetMode="External"/><Relationship Id="rId235" Type="http://schemas.openxmlformats.org/officeDocument/2006/relationships/hyperlink" Target="https://talan.bank.gov.ua/get-user-certificate/e7f9Vb0OQirPgJ2rGiGn" TargetMode="External"/><Relationship Id="rId116" Type="http://schemas.openxmlformats.org/officeDocument/2006/relationships/hyperlink" Target="https://talan.bank.gov.ua/get-user-certificate/e7f9VPtJqplSOW9FxYMt" TargetMode="External"/><Relationship Id="rId137" Type="http://schemas.openxmlformats.org/officeDocument/2006/relationships/hyperlink" Target="https://talan.bank.gov.ua/get-user-certificate/e7f9VpEYM1RpVvKqfdhV" TargetMode="External"/><Relationship Id="rId158" Type="http://schemas.openxmlformats.org/officeDocument/2006/relationships/hyperlink" Target="https://talan.bank.gov.ua/get-user-certificate/e7f9VuwSXh0tvswQzgtO" TargetMode="External"/><Relationship Id="rId20" Type="http://schemas.openxmlformats.org/officeDocument/2006/relationships/hyperlink" Target="https://talan.bank.gov.ua/get-user-certificate/e7f9VB5iSwhBaSyzWh2C" TargetMode="External"/><Relationship Id="rId41" Type="http://schemas.openxmlformats.org/officeDocument/2006/relationships/hyperlink" Target="https://talan.bank.gov.ua/get-user-certificate/e7f9VM8VhjLEOC1BYpGp" TargetMode="External"/><Relationship Id="rId62" Type="http://schemas.openxmlformats.org/officeDocument/2006/relationships/hyperlink" Target="https://talan.bank.gov.ua/get-user-certificate/e7f9VO8HinmcpLzm74yf" TargetMode="External"/><Relationship Id="rId83" Type="http://schemas.openxmlformats.org/officeDocument/2006/relationships/hyperlink" Target="https://talan.bank.gov.ua/get-user-certificate/e7f9VSDFoR_983z5Dxyq" TargetMode="External"/><Relationship Id="rId179" Type="http://schemas.openxmlformats.org/officeDocument/2006/relationships/hyperlink" Target="https://talan.bank.gov.ua/get-user-certificate/e7f9V_MAmou-iR9Ar4Lr" TargetMode="External"/><Relationship Id="rId190" Type="http://schemas.openxmlformats.org/officeDocument/2006/relationships/hyperlink" Target="https://talan.bank.gov.ua/get-user-certificate/e7f9V9NMAJPurrBx8rTp" TargetMode="External"/><Relationship Id="rId204" Type="http://schemas.openxmlformats.org/officeDocument/2006/relationships/hyperlink" Target="https://talan.bank.gov.ua/get-user-certificate/e7f9Vx9wD45H-fd9sNzs" TargetMode="External"/><Relationship Id="rId225" Type="http://schemas.openxmlformats.org/officeDocument/2006/relationships/hyperlink" Target="https://talan.bank.gov.ua/get-user-certificate/e7f9VEbK37gE7hqkJ5H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4"/>
  <sheetViews>
    <sheetView tabSelected="1" topLeftCell="A234" workbookViewId="0">
      <selection activeCell="B249" sqref="B249"/>
    </sheetView>
  </sheetViews>
  <sheetFormatPr defaultRowHeight="14.4" x14ac:dyDescent="0.3"/>
  <cols>
    <col min="1" max="1" width="16.21875" customWidth="1"/>
    <col min="2" max="2" width="17.44140625" customWidth="1"/>
    <col min="3" max="3" width="34.44140625" customWidth="1"/>
    <col min="4" max="4" width="53.5546875" customWidth="1"/>
    <col min="5" max="5" width="30.21875" customWidth="1"/>
  </cols>
  <sheetData>
    <row r="1" spans="1:5" s="1" customFormat="1" x14ac:dyDescent="0.3">
      <c r="A1" s="1" t="s">
        <v>0</v>
      </c>
      <c r="B1" s="1" t="s">
        <v>1</v>
      </c>
      <c r="C1" s="1" t="s">
        <v>2</v>
      </c>
      <c r="D1" s="1" t="s">
        <v>712</v>
      </c>
      <c r="E1" s="1" t="s">
        <v>3</v>
      </c>
    </row>
    <row r="2" spans="1:5" x14ac:dyDescent="0.3">
      <c r="A2" t="s">
        <v>4</v>
      </c>
      <c r="B2" t="s">
        <v>5</v>
      </c>
      <c r="C2" t="s">
        <v>6</v>
      </c>
      <c r="D2" t="s">
        <v>7</v>
      </c>
      <c r="E2" t="str">
        <f>HYPERLINK("https://talan.bank.gov.ua/get-user-certificate/e7f9V49OpYm1u2DumuyN","Завантажити сертифікат")</f>
        <v>Завантажити сертифікат</v>
      </c>
    </row>
    <row r="3" spans="1:5" x14ac:dyDescent="0.3">
      <c r="A3" t="s">
        <v>8</v>
      </c>
      <c r="B3" t="s">
        <v>5</v>
      </c>
      <c r="C3" t="s">
        <v>9</v>
      </c>
      <c r="D3" t="s">
        <v>10</v>
      </c>
      <c r="E3" t="str">
        <f>HYPERLINK("https://talan.bank.gov.ua/get-user-certificate/e7f9V-9cc39nFx5AChJj","Завантажити сертифікат")</f>
        <v>Завантажити сертифікат</v>
      </c>
    </row>
    <row r="4" spans="1:5" x14ac:dyDescent="0.3">
      <c r="A4" t="s">
        <v>11</v>
      </c>
      <c r="B4" t="s">
        <v>5</v>
      </c>
      <c r="C4" t="s">
        <v>12</v>
      </c>
      <c r="D4" t="s">
        <v>13</v>
      </c>
      <c r="E4" t="str">
        <f>HYPERLINK("https://talan.bank.gov.ua/get-user-certificate/e7f9VRqDX4yaudsbhjTt","Завантажити сертифікат")</f>
        <v>Завантажити сертифікат</v>
      </c>
    </row>
    <row r="5" spans="1:5" x14ac:dyDescent="0.3">
      <c r="A5" t="s">
        <v>14</v>
      </c>
      <c r="B5" t="s">
        <v>5</v>
      </c>
      <c r="C5" t="s">
        <v>15</v>
      </c>
      <c r="D5" t="s">
        <v>16</v>
      </c>
      <c r="E5" t="str">
        <f>HYPERLINK("https://talan.bank.gov.ua/get-user-certificate/e7f9VVAYJpHkVvADiX3y","Завантажити сертифікат")</f>
        <v>Завантажити сертифікат</v>
      </c>
    </row>
    <row r="6" spans="1:5" x14ac:dyDescent="0.3">
      <c r="A6" t="s">
        <v>17</v>
      </c>
      <c r="B6" t="s">
        <v>5</v>
      </c>
      <c r="C6" t="s">
        <v>18</v>
      </c>
      <c r="D6" t="s">
        <v>19</v>
      </c>
      <c r="E6" t="str">
        <f>HYPERLINK("https://talan.bank.gov.ua/get-user-certificate/e7f9V6YMmS6u9r1c28t0","Завантажити сертифікат")</f>
        <v>Завантажити сертифікат</v>
      </c>
    </row>
    <row r="7" spans="1:5" x14ac:dyDescent="0.3">
      <c r="A7" t="s">
        <v>20</v>
      </c>
      <c r="B7" t="s">
        <v>5</v>
      </c>
      <c r="C7" t="s">
        <v>21</v>
      </c>
      <c r="D7" t="s">
        <v>22</v>
      </c>
      <c r="E7" t="str">
        <f>HYPERLINK("https://talan.bank.gov.ua/get-user-certificate/e7f9VqesHdgfGzfmzruq","Завантажити сертифікат")</f>
        <v>Завантажити сертифікат</v>
      </c>
    </row>
    <row r="8" spans="1:5" x14ac:dyDescent="0.3">
      <c r="A8" t="s">
        <v>23</v>
      </c>
      <c r="B8" t="s">
        <v>5</v>
      </c>
      <c r="C8" t="s">
        <v>24</v>
      </c>
      <c r="D8" t="s">
        <v>25</v>
      </c>
      <c r="E8" t="str">
        <f>HYPERLINK("https://talan.bank.gov.ua/get-user-certificate/e7f9ViRb0hpNXA1JNoeV","Завантажити сертифікат")</f>
        <v>Завантажити сертифікат</v>
      </c>
    </row>
    <row r="9" spans="1:5" x14ac:dyDescent="0.3">
      <c r="A9" t="s">
        <v>26</v>
      </c>
      <c r="B9" t="s">
        <v>5</v>
      </c>
      <c r="C9" t="s">
        <v>27</v>
      </c>
      <c r="D9" t="s">
        <v>28</v>
      </c>
      <c r="E9" t="str">
        <f>HYPERLINK("https://talan.bank.gov.ua/get-user-certificate/e7f9Vz8n5uEG6y7NmRBQ","Завантажити сертифікат")</f>
        <v>Завантажити сертифікат</v>
      </c>
    </row>
    <row r="10" spans="1:5" x14ac:dyDescent="0.3">
      <c r="A10" t="s">
        <v>29</v>
      </c>
      <c r="B10" t="s">
        <v>5</v>
      </c>
      <c r="C10" t="s">
        <v>30</v>
      </c>
      <c r="D10" t="s">
        <v>31</v>
      </c>
      <c r="E10" t="str">
        <f>HYPERLINK("https://talan.bank.gov.ua/get-user-certificate/e7f9VHPZ1YMOkETZJenE","Завантажити сертифікат")</f>
        <v>Завантажити сертифікат</v>
      </c>
    </row>
    <row r="11" spans="1:5" x14ac:dyDescent="0.3">
      <c r="A11" t="s">
        <v>32</v>
      </c>
      <c r="B11" t="s">
        <v>5</v>
      </c>
      <c r="C11" t="s">
        <v>33</v>
      </c>
      <c r="D11" t="s">
        <v>34</v>
      </c>
      <c r="E11" t="str">
        <f>HYPERLINK("https://talan.bank.gov.ua/get-user-certificate/e7f9VcaBlbWQRlCKXYuV","Завантажити сертифікат")</f>
        <v>Завантажити сертифікат</v>
      </c>
    </row>
    <row r="12" spans="1:5" x14ac:dyDescent="0.3">
      <c r="A12" t="s">
        <v>35</v>
      </c>
      <c r="B12" t="s">
        <v>5</v>
      </c>
      <c r="C12" t="s">
        <v>36</v>
      </c>
      <c r="D12" t="s">
        <v>37</v>
      </c>
      <c r="E12" t="str">
        <f>HYPERLINK("https://talan.bank.gov.ua/get-user-certificate/e7f9VxrzstC1MswhmYbr","Завантажити сертифікат")</f>
        <v>Завантажити сертифікат</v>
      </c>
    </row>
    <row r="13" spans="1:5" x14ac:dyDescent="0.3">
      <c r="A13" t="s">
        <v>38</v>
      </c>
      <c r="B13" t="s">
        <v>5</v>
      </c>
      <c r="C13" t="s">
        <v>39</v>
      </c>
      <c r="D13" t="s">
        <v>40</v>
      </c>
      <c r="E13" t="str">
        <f>HYPERLINK("https://talan.bank.gov.ua/get-user-certificate/e7f9VPxF9mnlp7KNZaV5","Завантажити сертифікат")</f>
        <v>Завантажити сертифікат</v>
      </c>
    </row>
    <row r="14" spans="1:5" x14ac:dyDescent="0.3">
      <c r="A14" t="s">
        <v>41</v>
      </c>
      <c r="B14" t="s">
        <v>5</v>
      </c>
      <c r="C14" t="s">
        <v>42</v>
      </c>
      <c r="D14" t="s">
        <v>43</v>
      </c>
      <c r="E14" t="str">
        <f>HYPERLINK("https://talan.bank.gov.ua/get-user-certificate/e7f9V6Ci8tKTOc5ezOdH","Завантажити сертифікат")</f>
        <v>Завантажити сертифікат</v>
      </c>
    </row>
    <row r="15" spans="1:5" x14ac:dyDescent="0.3">
      <c r="A15" t="s">
        <v>44</v>
      </c>
      <c r="B15" t="s">
        <v>5</v>
      </c>
      <c r="C15" t="s">
        <v>45</v>
      </c>
      <c r="D15" t="s">
        <v>46</v>
      </c>
      <c r="E15" t="str">
        <f>HYPERLINK("https://talan.bank.gov.ua/get-user-certificate/e7f9Vw02EZcTgOReYPfE","Завантажити сертифікат")</f>
        <v>Завантажити сертифікат</v>
      </c>
    </row>
    <row r="16" spans="1:5" x14ac:dyDescent="0.3">
      <c r="A16" t="s">
        <v>47</v>
      </c>
      <c r="B16" t="s">
        <v>5</v>
      </c>
      <c r="C16" t="s">
        <v>48</v>
      </c>
      <c r="D16" t="s">
        <v>49</v>
      </c>
      <c r="E16" t="str">
        <f>HYPERLINK("https://talan.bank.gov.ua/get-user-certificate/e7f9Vo_VCMksLGYnsTfd","Завантажити сертифікат")</f>
        <v>Завантажити сертифікат</v>
      </c>
    </row>
    <row r="17" spans="1:5" x14ac:dyDescent="0.3">
      <c r="A17" t="s">
        <v>50</v>
      </c>
      <c r="B17" t="s">
        <v>5</v>
      </c>
      <c r="C17" t="s">
        <v>51</v>
      </c>
      <c r="D17" t="s">
        <v>52</v>
      </c>
      <c r="E17" t="str">
        <f>HYPERLINK("https://talan.bank.gov.ua/get-user-certificate/e7f9VpHFNjmsq2OzW0pT","Завантажити сертифікат")</f>
        <v>Завантажити сертифікат</v>
      </c>
    </row>
    <row r="18" spans="1:5" x14ac:dyDescent="0.3">
      <c r="A18" t="s">
        <v>53</v>
      </c>
      <c r="B18" t="s">
        <v>5</v>
      </c>
      <c r="C18" t="s">
        <v>54</v>
      </c>
      <c r="D18" t="s">
        <v>55</v>
      </c>
      <c r="E18" t="str">
        <f>HYPERLINK("https://talan.bank.gov.ua/get-user-certificate/e7f9VpYf1vOfrrOdMGY1","Завантажити сертифікат")</f>
        <v>Завантажити сертифікат</v>
      </c>
    </row>
    <row r="19" spans="1:5" x14ac:dyDescent="0.3">
      <c r="A19" t="s">
        <v>56</v>
      </c>
      <c r="B19" t="s">
        <v>5</v>
      </c>
      <c r="C19" t="s">
        <v>57</v>
      </c>
      <c r="D19" t="s">
        <v>58</v>
      </c>
      <c r="E19" t="str">
        <f>HYPERLINK("https://talan.bank.gov.ua/get-user-certificate/e7f9VGH3PoofaLyW6o_l","Завантажити сертифікат")</f>
        <v>Завантажити сертифікат</v>
      </c>
    </row>
    <row r="20" spans="1:5" x14ac:dyDescent="0.3">
      <c r="A20" t="s">
        <v>59</v>
      </c>
      <c r="B20" t="s">
        <v>5</v>
      </c>
      <c r="C20" t="s">
        <v>60</v>
      </c>
      <c r="D20" t="s">
        <v>61</v>
      </c>
      <c r="E20" t="str">
        <f>HYPERLINK("https://talan.bank.gov.ua/get-user-certificate/e7f9VpayaPiwEJAHd5aE","Завантажити сертифікат")</f>
        <v>Завантажити сертифікат</v>
      </c>
    </row>
    <row r="21" spans="1:5" x14ac:dyDescent="0.3">
      <c r="A21" t="s">
        <v>62</v>
      </c>
      <c r="B21" t="s">
        <v>5</v>
      </c>
      <c r="C21" t="s">
        <v>63</v>
      </c>
      <c r="D21" t="s">
        <v>64</v>
      </c>
      <c r="E21" t="str">
        <f>HYPERLINK("https://talan.bank.gov.ua/get-user-certificate/e7f9VB5iSwhBaSyzWh2C","Завантажити сертифікат")</f>
        <v>Завантажити сертифікат</v>
      </c>
    </row>
    <row r="22" spans="1:5" x14ac:dyDescent="0.3">
      <c r="A22" t="s">
        <v>65</v>
      </c>
      <c r="B22" t="s">
        <v>5</v>
      </c>
      <c r="C22" t="s">
        <v>66</v>
      </c>
      <c r="D22" t="s">
        <v>67</v>
      </c>
      <c r="E22" t="str">
        <f>HYPERLINK("https://talan.bank.gov.ua/get-user-certificate/e7f9VdFOox7NiEmIpiy4","Завантажити сертифікат")</f>
        <v>Завантажити сертифікат</v>
      </c>
    </row>
    <row r="23" spans="1:5" x14ac:dyDescent="0.3">
      <c r="A23" t="s">
        <v>68</v>
      </c>
      <c r="B23" t="s">
        <v>5</v>
      </c>
      <c r="C23" t="s">
        <v>69</v>
      </c>
      <c r="D23" t="s">
        <v>70</v>
      </c>
      <c r="E23" t="str">
        <f>HYPERLINK("https://talan.bank.gov.ua/get-user-certificate/e7f9Vy6NmGn5y9IhZzTH","Завантажити сертифікат")</f>
        <v>Завантажити сертифікат</v>
      </c>
    </row>
    <row r="24" spans="1:5" x14ac:dyDescent="0.3">
      <c r="A24" t="s">
        <v>71</v>
      </c>
      <c r="B24" t="s">
        <v>5</v>
      </c>
      <c r="C24" t="s">
        <v>72</v>
      </c>
      <c r="D24" t="s">
        <v>73</v>
      </c>
      <c r="E24" t="str">
        <f>HYPERLINK("https://talan.bank.gov.ua/get-user-certificate/e7f9VtoFkPRtlyI29bAA","Завантажити сертифікат")</f>
        <v>Завантажити сертифікат</v>
      </c>
    </row>
    <row r="25" spans="1:5" x14ac:dyDescent="0.3">
      <c r="A25" t="s">
        <v>74</v>
      </c>
      <c r="B25" t="s">
        <v>5</v>
      </c>
      <c r="C25" t="s">
        <v>75</v>
      </c>
      <c r="D25" t="s">
        <v>76</v>
      </c>
      <c r="E25" t="str">
        <f>HYPERLINK("https://talan.bank.gov.ua/get-user-certificate/e7f9Vwj9QbUgcJpYlp2C","Завантажити сертифікат")</f>
        <v>Завантажити сертифікат</v>
      </c>
    </row>
    <row r="26" spans="1:5" x14ac:dyDescent="0.3">
      <c r="A26" t="s">
        <v>77</v>
      </c>
      <c r="B26" t="s">
        <v>5</v>
      </c>
      <c r="C26" t="s">
        <v>78</v>
      </c>
      <c r="D26" t="s">
        <v>79</v>
      </c>
      <c r="E26" t="str">
        <f>HYPERLINK("https://talan.bank.gov.ua/get-user-certificate/e7f9V-E8INbgNPCIUJDg","Завантажити сертифікат")</f>
        <v>Завантажити сертифікат</v>
      </c>
    </row>
    <row r="27" spans="1:5" x14ac:dyDescent="0.3">
      <c r="A27" t="s">
        <v>80</v>
      </c>
      <c r="B27" t="s">
        <v>5</v>
      </c>
      <c r="C27" t="s">
        <v>81</v>
      </c>
      <c r="D27" t="s">
        <v>82</v>
      </c>
      <c r="E27" t="str">
        <f>HYPERLINK("https://talan.bank.gov.ua/get-user-certificate/e7f9V73q8FrDVMcFDo2K","Завантажити сертифікат")</f>
        <v>Завантажити сертифікат</v>
      </c>
    </row>
    <row r="28" spans="1:5" x14ac:dyDescent="0.3">
      <c r="A28" t="s">
        <v>83</v>
      </c>
      <c r="B28" t="s">
        <v>5</v>
      </c>
      <c r="C28" t="s">
        <v>84</v>
      </c>
      <c r="D28" t="s">
        <v>85</v>
      </c>
      <c r="E28" t="str">
        <f>HYPERLINK("https://talan.bank.gov.ua/get-user-certificate/e7f9VkpWodrrSsStlfL_","Завантажити сертифікат")</f>
        <v>Завантажити сертифікат</v>
      </c>
    </row>
    <row r="29" spans="1:5" x14ac:dyDescent="0.3">
      <c r="A29" t="s">
        <v>86</v>
      </c>
      <c r="B29" t="s">
        <v>5</v>
      </c>
      <c r="C29" t="s">
        <v>87</v>
      </c>
      <c r="D29" t="s">
        <v>88</v>
      </c>
      <c r="E29" t="str">
        <f>HYPERLINK("https://talan.bank.gov.ua/get-user-certificate/e7f9V8G6s--XvgJdCo1c","Завантажити сертифікат")</f>
        <v>Завантажити сертифікат</v>
      </c>
    </row>
    <row r="30" spans="1:5" x14ac:dyDescent="0.3">
      <c r="A30" t="s">
        <v>89</v>
      </c>
      <c r="B30" t="s">
        <v>5</v>
      </c>
      <c r="C30" t="s">
        <v>90</v>
      </c>
      <c r="D30" t="s">
        <v>91</v>
      </c>
      <c r="E30" t="str">
        <f>HYPERLINK("https://talan.bank.gov.ua/get-user-certificate/e7f9VzzJGTOyxTUiG76c","Завантажити сертифікат")</f>
        <v>Завантажити сертифікат</v>
      </c>
    </row>
    <row r="31" spans="1:5" x14ac:dyDescent="0.3">
      <c r="A31" t="s">
        <v>92</v>
      </c>
      <c r="B31" t="s">
        <v>5</v>
      </c>
      <c r="C31" t="s">
        <v>93</v>
      </c>
      <c r="D31" t="s">
        <v>94</v>
      </c>
      <c r="E31" t="str">
        <f>HYPERLINK("https://talan.bank.gov.ua/get-user-certificate/e7f9VVJjDj1vQE1mHTR1","Завантажити сертифікат")</f>
        <v>Завантажити сертифікат</v>
      </c>
    </row>
    <row r="32" spans="1:5" x14ac:dyDescent="0.3">
      <c r="A32" t="s">
        <v>95</v>
      </c>
      <c r="B32" t="s">
        <v>5</v>
      </c>
      <c r="C32" t="s">
        <v>96</v>
      </c>
      <c r="D32" t="s">
        <v>97</v>
      </c>
      <c r="E32" t="str">
        <f>HYPERLINK("https://talan.bank.gov.ua/get-user-certificate/e7f9VxSkHjuPPPTRkNCz","Завантажити сертифікат")</f>
        <v>Завантажити сертифікат</v>
      </c>
    </row>
    <row r="33" spans="1:5" x14ac:dyDescent="0.3">
      <c r="A33" t="s">
        <v>98</v>
      </c>
      <c r="B33" t="s">
        <v>5</v>
      </c>
      <c r="C33" t="s">
        <v>99</v>
      </c>
      <c r="D33" t="s">
        <v>100</v>
      </c>
      <c r="E33" t="str">
        <f>HYPERLINK("https://talan.bank.gov.ua/get-user-certificate/e7f9V0JbBgMBt1L7FIYn","Завантажити сертифікат")</f>
        <v>Завантажити сертифікат</v>
      </c>
    </row>
    <row r="34" spans="1:5" x14ac:dyDescent="0.3">
      <c r="A34" t="s">
        <v>101</v>
      </c>
      <c r="B34" t="s">
        <v>5</v>
      </c>
      <c r="C34" t="s">
        <v>102</v>
      </c>
      <c r="D34" t="s">
        <v>103</v>
      </c>
      <c r="E34" t="str">
        <f>HYPERLINK("https://talan.bank.gov.ua/get-user-certificate/e7f9VVm8Bi9n62rZUuHp","Завантажити сертифікат")</f>
        <v>Завантажити сертифікат</v>
      </c>
    </row>
    <row r="35" spans="1:5" x14ac:dyDescent="0.3">
      <c r="A35" t="s">
        <v>104</v>
      </c>
      <c r="B35" t="s">
        <v>5</v>
      </c>
      <c r="C35" t="s">
        <v>105</v>
      </c>
      <c r="D35" t="s">
        <v>106</v>
      </c>
      <c r="E35" t="str">
        <f>HYPERLINK("https://talan.bank.gov.ua/get-user-certificate/e7f9V24CmRCj7hjN1f76","Завантажити сертифікат")</f>
        <v>Завантажити сертифікат</v>
      </c>
    </row>
    <row r="36" spans="1:5" x14ac:dyDescent="0.3">
      <c r="A36" t="s">
        <v>107</v>
      </c>
      <c r="B36" t="s">
        <v>5</v>
      </c>
      <c r="C36" t="s">
        <v>108</v>
      </c>
      <c r="D36" t="s">
        <v>109</v>
      </c>
      <c r="E36" t="str">
        <f>HYPERLINK("https://talan.bank.gov.ua/get-user-certificate/e7f9VTb3u1wNnb2FA_Zo","Завантажити сертифікат")</f>
        <v>Завантажити сертифікат</v>
      </c>
    </row>
    <row r="37" spans="1:5" x14ac:dyDescent="0.3">
      <c r="A37" t="s">
        <v>110</v>
      </c>
      <c r="B37" t="s">
        <v>5</v>
      </c>
      <c r="C37" t="s">
        <v>111</v>
      </c>
      <c r="D37" t="s">
        <v>112</v>
      </c>
      <c r="E37" t="str">
        <f>HYPERLINK("https://talan.bank.gov.ua/get-user-certificate/e7f9VsBFLnH84hOFisYq","Завантажити сертифікат")</f>
        <v>Завантажити сертифікат</v>
      </c>
    </row>
    <row r="38" spans="1:5" x14ac:dyDescent="0.3">
      <c r="A38" t="s">
        <v>113</v>
      </c>
      <c r="B38" t="s">
        <v>5</v>
      </c>
      <c r="C38" t="s">
        <v>114</v>
      </c>
      <c r="D38" t="s">
        <v>115</v>
      </c>
      <c r="E38" t="str">
        <f>HYPERLINK("https://talan.bank.gov.ua/get-user-certificate/e7f9VxePKc1zd1Lp6jL7","Завантажити сертифікат")</f>
        <v>Завантажити сертифікат</v>
      </c>
    </row>
    <row r="39" spans="1:5" x14ac:dyDescent="0.3">
      <c r="A39" t="s">
        <v>116</v>
      </c>
      <c r="B39" t="s">
        <v>5</v>
      </c>
      <c r="C39" t="s">
        <v>117</v>
      </c>
      <c r="D39" t="s">
        <v>118</v>
      </c>
      <c r="E39" t="str">
        <f>HYPERLINK("https://talan.bank.gov.ua/get-user-certificate/e7f9VSa_re9PneW64U90","Завантажити сертифікат")</f>
        <v>Завантажити сертифікат</v>
      </c>
    </row>
    <row r="40" spans="1:5" x14ac:dyDescent="0.3">
      <c r="A40" t="s">
        <v>119</v>
      </c>
      <c r="B40" t="s">
        <v>5</v>
      </c>
      <c r="C40" t="s">
        <v>120</v>
      </c>
      <c r="D40" t="s">
        <v>121</v>
      </c>
      <c r="E40" t="str">
        <f>HYPERLINK("https://talan.bank.gov.ua/get-user-certificate/e7f9Vw_gUy0bTJXy_XYg","Завантажити сертифікат")</f>
        <v>Завантажити сертифікат</v>
      </c>
    </row>
    <row r="41" spans="1:5" x14ac:dyDescent="0.3">
      <c r="A41" t="s">
        <v>122</v>
      </c>
      <c r="B41" t="s">
        <v>5</v>
      </c>
      <c r="C41" t="s">
        <v>123</v>
      </c>
      <c r="D41" t="s">
        <v>124</v>
      </c>
      <c r="E41" t="str">
        <f>HYPERLINK("https://talan.bank.gov.ua/get-user-certificate/e7f9VU3uzCdFlnv3Ih8Q","Завантажити сертифікат")</f>
        <v>Завантажити сертифікат</v>
      </c>
    </row>
    <row r="42" spans="1:5" x14ac:dyDescent="0.3">
      <c r="A42" t="s">
        <v>125</v>
      </c>
      <c r="B42" t="s">
        <v>5</v>
      </c>
      <c r="C42" t="s">
        <v>126</v>
      </c>
      <c r="D42" t="s">
        <v>127</v>
      </c>
      <c r="E42" t="str">
        <f>HYPERLINK("https://talan.bank.gov.ua/get-user-certificate/e7f9VM8VhjLEOC1BYpGp","Завантажити сертифікат")</f>
        <v>Завантажити сертифікат</v>
      </c>
    </row>
    <row r="43" spans="1:5" x14ac:dyDescent="0.3">
      <c r="A43" t="s">
        <v>128</v>
      </c>
      <c r="B43" t="s">
        <v>5</v>
      </c>
      <c r="C43" t="s">
        <v>129</v>
      </c>
      <c r="D43" t="s">
        <v>130</v>
      </c>
      <c r="E43" t="str">
        <f>HYPERLINK("https://talan.bank.gov.ua/get-user-certificate/e7f9VuGNZJ9db-ue-pEG","Завантажити сертифікат")</f>
        <v>Завантажити сертифікат</v>
      </c>
    </row>
    <row r="44" spans="1:5" x14ac:dyDescent="0.3">
      <c r="A44" t="s">
        <v>131</v>
      </c>
      <c r="B44" t="s">
        <v>5</v>
      </c>
      <c r="C44" t="s">
        <v>132</v>
      </c>
      <c r="D44" t="s">
        <v>133</v>
      </c>
      <c r="E44" t="str">
        <f>HYPERLINK("https://talan.bank.gov.ua/get-user-certificate/e7f9VyYk8D6ULOP49OkS","Завантажити сертифікат")</f>
        <v>Завантажити сертифікат</v>
      </c>
    </row>
    <row r="45" spans="1:5" x14ac:dyDescent="0.3">
      <c r="A45" t="s">
        <v>134</v>
      </c>
      <c r="B45" t="s">
        <v>5</v>
      </c>
      <c r="C45" t="s">
        <v>135</v>
      </c>
      <c r="D45" t="s">
        <v>136</v>
      </c>
      <c r="E45" t="str">
        <f>HYPERLINK("https://talan.bank.gov.ua/get-user-certificate/e7f9Vo6A3KFXRxWkn1ep","Завантажити сертифікат")</f>
        <v>Завантажити сертифікат</v>
      </c>
    </row>
    <row r="46" spans="1:5" x14ac:dyDescent="0.3">
      <c r="A46" t="s">
        <v>137</v>
      </c>
      <c r="B46" t="s">
        <v>5</v>
      </c>
      <c r="C46" t="s">
        <v>138</v>
      </c>
      <c r="D46" t="s">
        <v>139</v>
      </c>
      <c r="E46" t="str">
        <f>HYPERLINK("https://talan.bank.gov.ua/get-user-certificate/e7f9V37LmazEuPEJH2fH","Завантажити сертифікат")</f>
        <v>Завантажити сертифікат</v>
      </c>
    </row>
    <row r="47" spans="1:5" x14ac:dyDescent="0.3">
      <c r="A47" t="s">
        <v>140</v>
      </c>
      <c r="B47" t="s">
        <v>5</v>
      </c>
      <c r="C47" t="s">
        <v>141</v>
      </c>
      <c r="D47" t="s">
        <v>142</v>
      </c>
      <c r="E47" t="str">
        <f>HYPERLINK("https://talan.bank.gov.ua/get-user-certificate/e7f9ViytqloUJVo6Wlkd","Завантажити сертифікат")</f>
        <v>Завантажити сертифікат</v>
      </c>
    </row>
    <row r="48" spans="1:5" x14ac:dyDescent="0.3">
      <c r="A48" t="s">
        <v>143</v>
      </c>
      <c r="B48" t="s">
        <v>5</v>
      </c>
      <c r="C48" t="s">
        <v>144</v>
      </c>
      <c r="D48" t="s">
        <v>145</v>
      </c>
      <c r="E48" t="str">
        <f>HYPERLINK("https://talan.bank.gov.ua/get-user-certificate/e7f9VDHysAvhZCUSEKTV","Завантажити сертифікат")</f>
        <v>Завантажити сертифікат</v>
      </c>
    </row>
    <row r="49" spans="1:5" x14ac:dyDescent="0.3">
      <c r="A49" t="s">
        <v>146</v>
      </c>
      <c r="B49" t="s">
        <v>5</v>
      </c>
      <c r="C49" t="s">
        <v>147</v>
      </c>
      <c r="D49" t="s">
        <v>148</v>
      </c>
      <c r="E49" t="str">
        <f>HYPERLINK("https://talan.bank.gov.ua/get-user-certificate/e7f9VZXAr2VtO8FVuy0l","Завантажити сертифікат")</f>
        <v>Завантажити сертифікат</v>
      </c>
    </row>
    <row r="50" spans="1:5" x14ac:dyDescent="0.3">
      <c r="A50" t="s">
        <v>149</v>
      </c>
      <c r="B50" t="s">
        <v>5</v>
      </c>
      <c r="C50" t="s">
        <v>150</v>
      </c>
      <c r="D50" t="s">
        <v>151</v>
      </c>
      <c r="E50" t="str">
        <f>HYPERLINK("https://talan.bank.gov.ua/get-user-certificate/e7f9VF1vpnTY3zIwyj49","Завантажити сертифікат")</f>
        <v>Завантажити сертифікат</v>
      </c>
    </row>
    <row r="51" spans="1:5" x14ac:dyDescent="0.3">
      <c r="A51" t="s">
        <v>152</v>
      </c>
      <c r="B51" t="s">
        <v>5</v>
      </c>
      <c r="C51" t="s">
        <v>153</v>
      </c>
      <c r="D51" t="s">
        <v>154</v>
      </c>
      <c r="E51" t="str">
        <f>HYPERLINK("https://talan.bank.gov.ua/get-user-certificate/e7f9Vsh4z1W29W6MeN0H","Завантажити сертифікат")</f>
        <v>Завантажити сертифікат</v>
      </c>
    </row>
    <row r="52" spans="1:5" x14ac:dyDescent="0.3">
      <c r="A52" t="s">
        <v>155</v>
      </c>
      <c r="B52" t="s">
        <v>5</v>
      </c>
      <c r="C52" t="s">
        <v>156</v>
      </c>
      <c r="D52" t="s">
        <v>157</v>
      </c>
      <c r="E52" t="str">
        <f>HYPERLINK("https://talan.bank.gov.ua/get-user-certificate/e7f9VBS0J3DjqbfcYS90","Завантажити сертифікат")</f>
        <v>Завантажити сертифікат</v>
      </c>
    </row>
    <row r="53" spans="1:5" x14ac:dyDescent="0.3">
      <c r="A53" t="s">
        <v>158</v>
      </c>
      <c r="B53" t="s">
        <v>5</v>
      </c>
      <c r="C53" t="s">
        <v>159</v>
      </c>
      <c r="D53" t="s">
        <v>160</v>
      </c>
      <c r="E53" t="str">
        <f>HYPERLINK("https://talan.bank.gov.ua/get-user-certificate/e7f9VgBi-XnQepvsKVWj","Завантажити сертифікат")</f>
        <v>Завантажити сертифікат</v>
      </c>
    </row>
    <row r="54" spans="1:5" x14ac:dyDescent="0.3">
      <c r="A54" t="s">
        <v>161</v>
      </c>
      <c r="B54" t="s">
        <v>5</v>
      </c>
      <c r="C54" t="s">
        <v>162</v>
      </c>
      <c r="D54" t="s">
        <v>163</v>
      </c>
      <c r="E54" t="str">
        <f>HYPERLINK("https://talan.bank.gov.ua/get-user-certificate/e7f9VifFTZYt045ogVSJ","Завантажити сертифікат")</f>
        <v>Завантажити сертифікат</v>
      </c>
    </row>
    <row r="55" spans="1:5" x14ac:dyDescent="0.3">
      <c r="A55" t="s">
        <v>164</v>
      </c>
      <c r="B55" t="s">
        <v>5</v>
      </c>
      <c r="C55" t="s">
        <v>165</v>
      </c>
      <c r="D55" t="s">
        <v>97</v>
      </c>
      <c r="E55" t="str">
        <f>HYPERLINK("https://talan.bank.gov.ua/get-user-certificate/e7f9VdKh_2xcd_WBoV50","Завантажити сертифікат")</f>
        <v>Завантажити сертифікат</v>
      </c>
    </row>
    <row r="56" spans="1:5" x14ac:dyDescent="0.3">
      <c r="A56" t="s">
        <v>166</v>
      </c>
      <c r="B56" t="s">
        <v>5</v>
      </c>
      <c r="C56" t="s">
        <v>167</v>
      </c>
      <c r="D56" t="s">
        <v>168</v>
      </c>
      <c r="E56" t="str">
        <f>HYPERLINK("https://talan.bank.gov.ua/get-user-certificate/e7f9VFlIqzdhdMoSu1M9","Завантажити сертифікат")</f>
        <v>Завантажити сертифікат</v>
      </c>
    </row>
    <row r="57" spans="1:5" x14ac:dyDescent="0.3">
      <c r="A57" t="s">
        <v>169</v>
      </c>
      <c r="B57" t="s">
        <v>5</v>
      </c>
      <c r="C57" t="s">
        <v>170</v>
      </c>
      <c r="D57" t="s">
        <v>171</v>
      </c>
      <c r="E57" t="str">
        <f>HYPERLINK("https://talan.bank.gov.ua/get-user-certificate/e7f9VVUIo9vtEBjAWSRx","Завантажити сертифікат")</f>
        <v>Завантажити сертифікат</v>
      </c>
    </row>
    <row r="58" spans="1:5" x14ac:dyDescent="0.3">
      <c r="A58" t="s">
        <v>172</v>
      </c>
      <c r="B58" t="s">
        <v>5</v>
      </c>
      <c r="C58" t="s">
        <v>173</v>
      </c>
      <c r="D58" t="s">
        <v>174</v>
      </c>
      <c r="E58" t="str">
        <f>HYPERLINK("https://talan.bank.gov.ua/get-user-certificate/e7f9VrahKDJqhQ_ICP5a","Завантажити сертифікат")</f>
        <v>Завантажити сертифікат</v>
      </c>
    </row>
    <row r="59" spans="1:5" x14ac:dyDescent="0.3">
      <c r="A59" t="s">
        <v>175</v>
      </c>
      <c r="B59" t="s">
        <v>5</v>
      </c>
      <c r="C59" t="s">
        <v>176</v>
      </c>
      <c r="D59" t="s">
        <v>177</v>
      </c>
      <c r="E59" t="str">
        <f>HYPERLINK("https://talan.bank.gov.ua/get-user-certificate/e7f9V_Qpdz2OEDeCx-YU","Завантажити сертифікат")</f>
        <v>Завантажити сертифікат</v>
      </c>
    </row>
    <row r="60" spans="1:5" x14ac:dyDescent="0.3">
      <c r="A60" t="s">
        <v>178</v>
      </c>
      <c r="B60" t="s">
        <v>5</v>
      </c>
      <c r="C60" t="s">
        <v>179</v>
      </c>
      <c r="D60" t="s">
        <v>180</v>
      </c>
      <c r="E60" t="str">
        <f>HYPERLINK("https://talan.bank.gov.ua/get-user-certificate/e7f9VLTes5Sv3jtSxV0L","Завантажити сертифікат")</f>
        <v>Завантажити сертифікат</v>
      </c>
    </row>
    <row r="61" spans="1:5" x14ac:dyDescent="0.3">
      <c r="A61" t="s">
        <v>181</v>
      </c>
      <c r="B61" t="s">
        <v>5</v>
      </c>
      <c r="C61" t="s">
        <v>182</v>
      </c>
      <c r="D61" t="s">
        <v>183</v>
      </c>
      <c r="E61" t="str">
        <f>HYPERLINK("https://talan.bank.gov.ua/get-user-certificate/e7f9V0M-qdIAb5xnYh8a","Завантажити сертифікат")</f>
        <v>Завантажити сертифікат</v>
      </c>
    </row>
    <row r="62" spans="1:5" x14ac:dyDescent="0.3">
      <c r="A62" t="s">
        <v>184</v>
      </c>
      <c r="B62" t="s">
        <v>5</v>
      </c>
      <c r="C62" t="s">
        <v>185</v>
      </c>
      <c r="D62" t="s">
        <v>186</v>
      </c>
      <c r="E62" t="str">
        <f>HYPERLINK("https://talan.bank.gov.ua/get-user-certificate/e7f9VWv-LqFYdg8W2AKf","Завантажити сертифікат")</f>
        <v>Завантажити сертифікат</v>
      </c>
    </row>
    <row r="63" spans="1:5" x14ac:dyDescent="0.3">
      <c r="A63" t="s">
        <v>187</v>
      </c>
      <c r="B63" t="s">
        <v>5</v>
      </c>
      <c r="C63" t="s">
        <v>188</v>
      </c>
      <c r="D63" t="s">
        <v>189</v>
      </c>
      <c r="E63" t="str">
        <f>HYPERLINK("https://talan.bank.gov.ua/get-user-certificate/e7f9VO8HinmcpLzm74yf","Завантажити сертифікат")</f>
        <v>Завантажити сертифікат</v>
      </c>
    </row>
    <row r="64" spans="1:5" x14ac:dyDescent="0.3">
      <c r="A64" t="s">
        <v>190</v>
      </c>
      <c r="B64" t="s">
        <v>5</v>
      </c>
      <c r="C64" t="s">
        <v>191</v>
      </c>
      <c r="D64" t="s">
        <v>192</v>
      </c>
      <c r="E64" t="str">
        <f>HYPERLINK("https://talan.bank.gov.ua/get-user-certificate/e7f9VPmIcAJWT5fde8-C","Завантажити сертифікат")</f>
        <v>Завантажити сертифікат</v>
      </c>
    </row>
    <row r="65" spans="1:5" x14ac:dyDescent="0.3">
      <c r="A65" t="s">
        <v>193</v>
      </c>
      <c r="B65" t="s">
        <v>5</v>
      </c>
      <c r="C65" t="s">
        <v>194</v>
      </c>
      <c r="D65" t="s">
        <v>195</v>
      </c>
      <c r="E65" t="str">
        <f>HYPERLINK("https://talan.bank.gov.ua/get-user-certificate/e7f9VhOrY6caKoCW8bTd","Завантажити сертифікат")</f>
        <v>Завантажити сертифікат</v>
      </c>
    </row>
    <row r="66" spans="1:5" x14ac:dyDescent="0.3">
      <c r="A66" t="s">
        <v>196</v>
      </c>
      <c r="B66" t="s">
        <v>5</v>
      </c>
      <c r="C66" t="s">
        <v>197</v>
      </c>
      <c r="D66" t="s">
        <v>198</v>
      </c>
      <c r="E66" t="str">
        <f>HYPERLINK("https://talan.bank.gov.ua/get-user-certificate/e7f9Vt_Xg1vSP8Ozmatk","Завантажити сертифікат")</f>
        <v>Завантажити сертифікат</v>
      </c>
    </row>
    <row r="67" spans="1:5" x14ac:dyDescent="0.3">
      <c r="A67" t="s">
        <v>199</v>
      </c>
      <c r="B67" t="s">
        <v>5</v>
      </c>
      <c r="C67" t="s">
        <v>200</v>
      </c>
      <c r="D67" t="s">
        <v>201</v>
      </c>
      <c r="E67" t="str">
        <f>HYPERLINK("https://talan.bank.gov.ua/get-user-certificate/e7f9V4Bs4S2XXmEg8a7s","Завантажити сертифікат")</f>
        <v>Завантажити сертифікат</v>
      </c>
    </row>
    <row r="68" spans="1:5" x14ac:dyDescent="0.3">
      <c r="A68" t="s">
        <v>202</v>
      </c>
      <c r="B68" t="s">
        <v>5</v>
      </c>
      <c r="C68" t="s">
        <v>203</v>
      </c>
      <c r="D68" t="s">
        <v>204</v>
      </c>
      <c r="E68" t="str">
        <f>HYPERLINK("https://talan.bank.gov.ua/get-user-certificate/e7f9V92Sj6OuV7kngn6n","Завантажити сертифікат")</f>
        <v>Завантажити сертифікат</v>
      </c>
    </row>
    <row r="69" spans="1:5" x14ac:dyDescent="0.3">
      <c r="A69" t="s">
        <v>205</v>
      </c>
      <c r="B69" t="s">
        <v>5</v>
      </c>
      <c r="C69" t="s">
        <v>206</v>
      </c>
      <c r="D69" t="s">
        <v>207</v>
      </c>
      <c r="E69" t="str">
        <f>HYPERLINK("https://talan.bank.gov.ua/get-user-certificate/e7f9VhT9uayTErYTeNQE","Завантажити сертифікат")</f>
        <v>Завантажити сертифікат</v>
      </c>
    </row>
    <row r="70" spans="1:5" x14ac:dyDescent="0.3">
      <c r="A70" t="s">
        <v>208</v>
      </c>
      <c r="B70" t="s">
        <v>5</v>
      </c>
      <c r="C70" t="s">
        <v>209</v>
      </c>
      <c r="D70" t="s">
        <v>210</v>
      </c>
      <c r="E70" t="str">
        <f>HYPERLINK("https://talan.bank.gov.ua/get-user-certificate/e7f9V6iav1PtV5RP595j","Завантажити сертифікат")</f>
        <v>Завантажити сертифікат</v>
      </c>
    </row>
    <row r="71" spans="1:5" x14ac:dyDescent="0.3">
      <c r="A71" t="s">
        <v>211</v>
      </c>
      <c r="B71" t="s">
        <v>5</v>
      </c>
      <c r="C71" t="s">
        <v>212</v>
      </c>
      <c r="D71" t="s">
        <v>213</v>
      </c>
      <c r="E71" t="str">
        <f>HYPERLINK("https://talan.bank.gov.ua/get-user-certificate/e7f9Vw2Md0wJ3DKVjDkY","Завантажити сертифікат")</f>
        <v>Завантажити сертифікат</v>
      </c>
    </row>
    <row r="72" spans="1:5" x14ac:dyDescent="0.3">
      <c r="A72" t="s">
        <v>214</v>
      </c>
      <c r="B72" t="s">
        <v>5</v>
      </c>
      <c r="C72" t="s">
        <v>215</v>
      </c>
      <c r="D72" t="s">
        <v>216</v>
      </c>
      <c r="E72" t="str">
        <f>HYPERLINK("https://talan.bank.gov.ua/get-user-certificate/e7f9VOI6xZuATfX5o-y1","Завантажити сертифікат")</f>
        <v>Завантажити сертифікат</v>
      </c>
    </row>
    <row r="73" spans="1:5" x14ac:dyDescent="0.3">
      <c r="A73" t="s">
        <v>217</v>
      </c>
      <c r="B73" t="s">
        <v>5</v>
      </c>
      <c r="C73" t="s">
        <v>218</v>
      </c>
      <c r="D73" t="s">
        <v>219</v>
      </c>
      <c r="E73" t="str">
        <f>HYPERLINK("https://talan.bank.gov.ua/get-user-certificate/e7f9VthHgnLQBwWKhqYl","Завантажити сертифікат")</f>
        <v>Завантажити сертифікат</v>
      </c>
    </row>
    <row r="74" spans="1:5" x14ac:dyDescent="0.3">
      <c r="A74" t="s">
        <v>220</v>
      </c>
      <c r="B74" t="s">
        <v>5</v>
      </c>
      <c r="C74" t="s">
        <v>221</v>
      </c>
      <c r="D74" t="s">
        <v>222</v>
      </c>
      <c r="E74" t="str">
        <f>HYPERLINK("https://talan.bank.gov.ua/get-user-certificate/e7f9VE8toOkaB_4yNdKx","Завантажити сертифікат")</f>
        <v>Завантажити сертифікат</v>
      </c>
    </row>
    <row r="75" spans="1:5" x14ac:dyDescent="0.3">
      <c r="A75" t="s">
        <v>223</v>
      </c>
      <c r="B75" t="s">
        <v>5</v>
      </c>
      <c r="C75" t="s">
        <v>224</v>
      </c>
      <c r="D75" t="s">
        <v>225</v>
      </c>
      <c r="E75" t="str">
        <f>HYPERLINK("https://talan.bank.gov.ua/get-user-certificate/e7f9VsUWxc34MVVYbX4L","Завантажити сертифікат")</f>
        <v>Завантажити сертифікат</v>
      </c>
    </row>
    <row r="76" spans="1:5" x14ac:dyDescent="0.3">
      <c r="A76" t="s">
        <v>226</v>
      </c>
      <c r="B76" t="s">
        <v>5</v>
      </c>
      <c r="C76" t="s">
        <v>227</v>
      </c>
      <c r="D76" t="s">
        <v>228</v>
      </c>
      <c r="E76" t="str">
        <f>HYPERLINK("https://talan.bank.gov.ua/get-user-certificate/e7f9V4wYIzF2DmNlFEUB","Завантажити сертифікат")</f>
        <v>Завантажити сертифікат</v>
      </c>
    </row>
    <row r="77" spans="1:5" x14ac:dyDescent="0.3">
      <c r="A77" t="s">
        <v>229</v>
      </c>
      <c r="B77" t="s">
        <v>5</v>
      </c>
      <c r="C77" t="s">
        <v>230</v>
      </c>
      <c r="D77" t="s">
        <v>231</v>
      </c>
      <c r="E77" t="str">
        <f>HYPERLINK("https://talan.bank.gov.ua/get-user-certificate/e7f9V0FsQX6TWT8UMdBJ","Завантажити сертифікат")</f>
        <v>Завантажити сертифікат</v>
      </c>
    </row>
    <row r="78" spans="1:5" x14ac:dyDescent="0.3">
      <c r="A78" t="s">
        <v>232</v>
      </c>
      <c r="B78" t="s">
        <v>5</v>
      </c>
      <c r="C78" t="s">
        <v>233</v>
      </c>
      <c r="D78" t="s">
        <v>234</v>
      </c>
      <c r="E78" t="str">
        <f>HYPERLINK("https://talan.bank.gov.ua/get-user-certificate/e7f9V-Xe3VeDxa5CMh8p","Завантажити сертифікат")</f>
        <v>Завантажити сертифікат</v>
      </c>
    </row>
    <row r="79" spans="1:5" x14ac:dyDescent="0.3">
      <c r="A79" t="s">
        <v>235</v>
      </c>
      <c r="B79" t="s">
        <v>5</v>
      </c>
      <c r="C79" t="s">
        <v>236</v>
      </c>
      <c r="D79" t="s">
        <v>237</v>
      </c>
      <c r="E79" t="str">
        <f>HYPERLINK("https://talan.bank.gov.ua/get-user-certificate/e7f9VpqcRI6QQOI9Ps5T","Завантажити сертифікат")</f>
        <v>Завантажити сертифікат</v>
      </c>
    </row>
    <row r="80" spans="1:5" x14ac:dyDescent="0.3">
      <c r="A80" t="s">
        <v>238</v>
      </c>
      <c r="B80" t="s">
        <v>5</v>
      </c>
      <c r="C80" t="s">
        <v>239</v>
      </c>
      <c r="D80" t="s">
        <v>225</v>
      </c>
      <c r="E80" t="str">
        <f>HYPERLINK("https://talan.bank.gov.ua/get-user-certificate/e7f9Vd2mQhHthHfU6eaj","Завантажити сертифікат")</f>
        <v>Завантажити сертифікат</v>
      </c>
    </row>
    <row r="81" spans="1:5" x14ac:dyDescent="0.3">
      <c r="A81" t="s">
        <v>240</v>
      </c>
      <c r="B81" t="s">
        <v>5</v>
      </c>
      <c r="C81" t="s">
        <v>241</v>
      </c>
      <c r="D81" t="s">
        <v>242</v>
      </c>
      <c r="E81" t="str">
        <f>HYPERLINK("https://talan.bank.gov.ua/get-user-certificate/e7f9VGWu6Ykla6JiF6qI","Завантажити сертифікат")</f>
        <v>Завантажити сертифікат</v>
      </c>
    </row>
    <row r="82" spans="1:5" x14ac:dyDescent="0.3">
      <c r="A82" t="s">
        <v>243</v>
      </c>
      <c r="B82" t="s">
        <v>5</v>
      </c>
      <c r="C82" t="s">
        <v>244</v>
      </c>
      <c r="D82" t="s">
        <v>245</v>
      </c>
      <c r="E82" t="str">
        <f>HYPERLINK("https://talan.bank.gov.ua/get-user-certificate/e7f9VF8_rlGgq9Cqs9aP","Завантажити сертифікат")</f>
        <v>Завантажити сертифікат</v>
      </c>
    </row>
    <row r="83" spans="1:5" x14ac:dyDescent="0.3">
      <c r="A83" t="s">
        <v>246</v>
      </c>
      <c r="B83" t="s">
        <v>5</v>
      </c>
      <c r="C83" t="s">
        <v>247</v>
      </c>
      <c r="D83" t="s">
        <v>248</v>
      </c>
      <c r="E83" t="str">
        <f>HYPERLINK("https://talan.bank.gov.ua/get-user-certificate/e7f9VKyM4pL2Xg7KIuCe","Завантажити сертифікат")</f>
        <v>Завантажити сертифікат</v>
      </c>
    </row>
    <row r="84" spans="1:5" x14ac:dyDescent="0.3">
      <c r="A84" t="s">
        <v>249</v>
      </c>
      <c r="B84" t="s">
        <v>5</v>
      </c>
      <c r="C84" t="s">
        <v>250</v>
      </c>
      <c r="D84" t="s">
        <v>251</v>
      </c>
      <c r="E84" t="str">
        <f>HYPERLINK("https://talan.bank.gov.ua/get-user-certificate/e7f9VSDFoR_983z5Dxyq","Завантажити сертифікат")</f>
        <v>Завантажити сертифікат</v>
      </c>
    </row>
    <row r="85" spans="1:5" x14ac:dyDescent="0.3">
      <c r="A85" t="s">
        <v>252</v>
      </c>
      <c r="B85" t="s">
        <v>5</v>
      </c>
      <c r="C85" t="s">
        <v>253</v>
      </c>
      <c r="D85" t="s">
        <v>254</v>
      </c>
      <c r="E85" t="str">
        <f>HYPERLINK("https://talan.bank.gov.ua/get-user-certificate/e7f9VgpvKFUvdmoBjfnl","Завантажити сертифікат")</f>
        <v>Завантажити сертифікат</v>
      </c>
    </row>
    <row r="86" spans="1:5" x14ac:dyDescent="0.3">
      <c r="A86" t="s">
        <v>255</v>
      </c>
      <c r="B86" t="s">
        <v>5</v>
      </c>
      <c r="C86" t="s">
        <v>256</v>
      </c>
      <c r="D86" t="s">
        <v>257</v>
      </c>
      <c r="E86" t="str">
        <f>HYPERLINK("https://talan.bank.gov.ua/get-user-certificate/e7f9V9T5_C5EyBjMh1mq","Завантажити сертифікат")</f>
        <v>Завантажити сертифікат</v>
      </c>
    </row>
    <row r="87" spans="1:5" x14ac:dyDescent="0.3">
      <c r="A87" t="s">
        <v>258</v>
      </c>
      <c r="B87" t="s">
        <v>5</v>
      </c>
      <c r="C87" t="s">
        <v>259</v>
      </c>
      <c r="D87" t="s">
        <v>260</v>
      </c>
      <c r="E87" t="str">
        <f>HYPERLINK("https://talan.bank.gov.ua/get-user-certificate/e7f9VDYPhHJmAPYnxZJA","Завантажити сертифікат")</f>
        <v>Завантажити сертифікат</v>
      </c>
    </row>
    <row r="88" spans="1:5" x14ac:dyDescent="0.3">
      <c r="A88" t="s">
        <v>261</v>
      </c>
      <c r="B88" t="s">
        <v>5</v>
      </c>
      <c r="C88" t="s">
        <v>262</v>
      </c>
      <c r="D88" t="s">
        <v>263</v>
      </c>
      <c r="E88" t="str">
        <f>HYPERLINK("https://talan.bank.gov.ua/get-user-certificate/e7f9V0d7myoeh940bY_u","Завантажити сертифікат")</f>
        <v>Завантажити сертифікат</v>
      </c>
    </row>
    <row r="89" spans="1:5" x14ac:dyDescent="0.3">
      <c r="A89" t="s">
        <v>264</v>
      </c>
      <c r="B89" t="s">
        <v>5</v>
      </c>
      <c r="C89" t="s">
        <v>265</v>
      </c>
      <c r="D89" t="s">
        <v>266</v>
      </c>
      <c r="E89" t="str">
        <f>HYPERLINK("https://talan.bank.gov.ua/get-user-certificate/e7f9VdC0M2GUIV59pthH","Завантажити сертифікат")</f>
        <v>Завантажити сертифікат</v>
      </c>
    </row>
    <row r="90" spans="1:5" x14ac:dyDescent="0.3">
      <c r="A90" t="s">
        <v>267</v>
      </c>
      <c r="B90" t="s">
        <v>5</v>
      </c>
      <c r="C90" t="s">
        <v>268</v>
      </c>
      <c r="D90" t="s">
        <v>269</v>
      </c>
      <c r="E90" t="str">
        <f>HYPERLINK("https://talan.bank.gov.ua/get-user-certificate/e7f9Vmi5d3sNR48waENV","Завантажити сертифікат")</f>
        <v>Завантажити сертифікат</v>
      </c>
    </row>
    <row r="91" spans="1:5" x14ac:dyDescent="0.3">
      <c r="A91" t="s">
        <v>270</v>
      </c>
      <c r="B91" t="s">
        <v>5</v>
      </c>
      <c r="C91" t="s">
        <v>271</v>
      </c>
      <c r="D91" t="s">
        <v>124</v>
      </c>
      <c r="E91" t="str">
        <f>HYPERLINK("https://talan.bank.gov.ua/get-user-certificate/e7f9VpkPotAKWufk97m1","Завантажити сертифікат")</f>
        <v>Завантажити сертифікат</v>
      </c>
    </row>
    <row r="92" spans="1:5" x14ac:dyDescent="0.3">
      <c r="A92" t="s">
        <v>272</v>
      </c>
      <c r="B92" t="s">
        <v>5</v>
      </c>
      <c r="C92" t="s">
        <v>273</v>
      </c>
      <c r="D92" t="s">
        <v>274</v>
      </c>
      <c r="E92" t="str">
        <f>HYPERLINK("https://talan.bank.gov.ua/get-user-certificate/e7f9Vo6cjhF10ZOIUuBj","Завантажити сертифікат")</f>
        <v>Завантажити сертифікат</v>
      </c>
    </row>
    <row r="93" spans="1:5" x14ac:dyDescent="0.3">
      <c r="A93" t="s">
        <v>275</v>
      </c>
      <c r="B93" t="s">
        <v>5</v>
      </c>
      <c r="C93" t="s">
        <v>276</v>
      </c>
      <c r="D93" t="s">
        <v>277</v>
      </c>
      <c r="E93" t="str">
        <f>HYPERLINK("https://talan.bank.gov.ua/get-user-certificate/e7f9VZ8Q9mB6gtkTUEQ-","Завантажити сертифікат")</f>
        <v>Завантажити сертифікат</v>
      </c>
    </row>
    <row r="94" spans="1:5" x14ac:dyDescent="0.3">
      <c r="A94" t="s">
        <v>278</v>
      </c>
      <c r="B94" t="s">
        <v>5</v>
      </c>
      <c r="C94" t="s">
        <v>279</v>
      </c>
      <c r="D94" t="s">
        <v>280</v>
      </c>
      <c r="E94" t="str">
        <f>HYPERLINK("https://talan.bank.gov.ua/get-user-certificate/e7f9VmMjitM22d9r0cMV","Завантажити сертифікат")</f>
        <v>Завантажити сертифікат</v>
      </c>
    </row>
    <row r="95" spans="1:5" x14ac:dyDescent="0.3">
      <c r="A95" t="s">
        <v>281</v>
      </c>
      <c r="B95" t="s">
        <v>5</v>
      </c>
      <c r="C95" t="s">
        <v>282</v>
      </c>
      <c r="D95" t="s">
        <v>283</v>
      </c>
      <c r="E95" t="str">
        <f>HYPERLINK("https://talan.bank.gov.ua/get-user-certificate/e7f9VmWaq3VXq_TSULVV","Завантажити сертифікат")</f>
        <v>Завантажити сертифікат</v>
      </c>
    </row>
    <row r="96" spans="1:5" x14ac:dyDescent="0.3">
      <c r="A96" t="s">
        <v>284</v>
      </c>
      <c r="B96" t="s">
        <v>5</v>
      </c>
      <c r="C96" t="s">
        <v>285</v>
      </c>
      <c r="D96" t="s">
        <v>286</v>
      </c>
      <c r="E96" t="str">
        <f>HYPERLINK("https://talan.bank.gov.ua/get-user-certificate/e7f9VDiLRkwIyGT2YTV3","Завантажити сертифікат")</f>
        <v>Завантажити сертифікат</v>
      </c>
    </row>
    <row r="97" spans="1:5" x14ac:dyDescent="0.3">
      <c r="A97" t="s">
        <v>287</v>
      </c>
      <c r="B97" t="s">
        <v>5</v>
      </c>
      <c r="C97" t="s">
        <v>288</v>
      </c>
      <c r="D97" t="s">
        <v>289</v>
      </c>
      <c r="E97" t="str">
        <f>HYPERLINK("https://talan.bank.gov.ua/get-user-certificate/e7f9Vj8IyCcpgzYET50j","Завантажити сертифікат")</f>
        <v>Завантажити сертифікат</v>
      </c>
    </row>
    <row r="98" spans="1:5" x14ac:dyDescent="0.3">
      <c r="A98" t="s">
        <v>290</v>
      </c>
      <c r="B98" t="s">
        <v>5</v>
      </c>
      <c r="C98" t="s">
        <v>291</v>
      </c>
      <c r="D98" t="s">
        <v>292</v>
      </c>
      <c r="E98" t="str">
        <f>HYPERLINK("https://talan.bank.gov.ua/get-user-certificate/e7f9VmLCdE_2L4kAjxzF","Завантажити сертифікат")</f>
        <v>Завантажити сертифікат</v>
      </c>
    </row>
    <row r="99" spans="1:5" x14ac:dyDescent="0.3">
      <c r="A99" t="s">
        <v>293</v>
      </c>
      <c r="B99" t="s">
        <v>5</v>
      </c>
      <c r="C99" t="s">
        <v>294</v>
      </c>
      <c r="D99" t="s">
        <v>295</v>
      </c>
      <c r="E99" t="str">
        <f>HYPERLINK("https://talan.bank.gov.ua/get-user-certificate/e7f9VdG5x_fWEllSmKOj","Завантажити сертифікат")</f>
        <v>Завантажити сертифікат</v>
      </c>
    </row>
    <row r="100" spans="1:5" x14ac:dyDescent="0.3">
      <c r="A100" t="s">
        <v>296</v>
      </c>
      <c r="B100" t="s">
        <v>5</v>
      </c>
      <c r="C100" t="s">
        <v>297</v>
      </c>
      <c r="D100" t="s">
        <v>298</v>
      </c>
      <c r="E100" t="str">
        <f>HYPERLINK("https://talan.bank.gov.ua/get-user-certificate/e7f9VRd4lsa53jTy1Gqf","Завантажити сертифікат")</f>
        <v>Завантажити сертифікат</v>
      </c>
    </row>
    <row r="101" spans="1:5" x14ac:dyDescent="0.3">
      <c r="A101" t="s">
        <v>299</v>
      </c>
      <c r="B101" t="s">
        <v>5</v>
      </c>
      <c r="C101" t="s">
        <v>300</v>
      </c>
      <c r="D101" t="s">
        <v>301</v>
      </c>
      <c r="E101" t="str">
        <f>HYPERLINK("https://talan.bank.gov.ua/get-user-certificate/e7f9VP6GTAZqC2Nii7au","Завантажити сертифікат")</f>
        <v>Завантажити сертифікат</v>
      </c>
    </row>
    <row r="102" spans="1:5" x14ac:dyDescent="0.3">
      <c r="A102" t="s">
        <v>302</v>
      </c>
      <c r="B102" t="s">
        <v>5</v>
      </c>
      <c r="C102" t="s">
        <v>303</v>
      </c>
      <c r="D102" t="s">
        <v>304</v>
      </c>
      <c r="E102" t="str">
        <f>HYPERLINK("https://talan.bank.gov.ua/get-user-certificate/e7f9VHr6GrvT87N09tEU","Завантажити сертифікат")</f>
        <v>Завантажити сертифікат</v>
      </c>
    </row>
    <row r="103" spans="1:5" x14ac:dyDescent="0.3">
      <c r="A103" t="s">
        <v>305</v>
      </c>
      <c r="B103" t="s">
        <v>5</v>
      </c>
      <c r="C103" t="s">
        <v>306</v>
      </c>
      <c r="D103" t="s">
        <v>307</v>
      </c>
      <c r="E103" t="str">
        <f>HYPERLINK("https://talan.bank.gov.ua/get-user-certificate/e7f9VjES182zwb7b5QL8","Завантажити сертифікат")</f>
        <v>Завантажити сертифікат</v>
      </c>
    </row>
    <row r="104" spans="1:5" x14ac:dyDescent="0.3">
      <c r="A104" t="s">
        <v>308</v>
      </c>
      <c r="B104" t="s">
        <v>5</v>
      </c>
      <c r="C104" t="s">
        <v>309</v>
      </c>
      <c r="D104" t="s">
        <v>310</v>
      </c>
      <c r="E104" t="str">
        <f>HYPERLINK("https://talan.bank.gov.ua/get-user-certificate/e7f9VYS2MkShcSfMnUl1","Завантажити сертифікат")</f>
        <v>Завантажити сертифікат</v>
      </c>
    </row>
    <row r="105" spans="1:5" x14ac:dyDescent="0.3">
      <c r="A105" t="s">
        <v>311</v>
      </c>
      <c r="B105" t="s">
        <v>5</v>
      </c>
      <c r="C105" t="s">
        <v>312</v>
      </c>
      <c r="D105" t="s">
        <v>280</v>
      </c>
      <c r="E105" t="str">
        <f>HYPERLINK("https://talan.bank.gov.ua/get-user-certificate/e7f9VxalqauPEFqU7fTd","Завантажити сертифікат")</f>
        <v>Завантажити сертифікат</v>
      </c>
    </row>
    <row r="106" spans="1:5" x14ac:dyDescent="0.3">
      <c r="A106" t="s">
        <v>313</v>
      </c>
      <c r="B106" t="s">
        <v>5</v>
      </c>
      <c r="C106" t="s">
        <v>314</v>
      </c>
      <c r="D106" t="s">
        <v>124</v>
      </c>
      <c r="E106" t="str">
        <f>HYPERLINK("https://talan.bank.gov.ua/get-user-certificate/e7f9Ve_b6vFRKQdMAuiJ","Завантажити сертифікат")</f>
        <v>Завантажити сертифікат</v>
      </c>
    </row>
    <row r="107" spans="1:5" x14ac:dyDescent="0.3">
      <c r="A107" t="s">
        <v>315</v>
      </c>
      <c r="B107" t="s">
        <v>5</v>
      </c>
      <c r="C107" t="s">
        <v>316</v>
      </c>
      <c r="D107" t="s">
        <v>317</v>
      </c>
      <c r="E107" t="str">
        <f>HYPERLINK("https://talan.bank.gov.ua/get-user-certificate/e7f9VJQQnoJfYYZuWdAb","Завантажити сертифікат")</f>
        <v>Завантажити сертифікат</v>
      </c>
    </row>
    <row r="108" spans="1:5" x14ac:dyDescent="0.3">
      <c r="A108" t="s">
        <v>318</v>
      </c>
      <c r="B108" t="s">
        <v>5</v>
      </c>
      <c r="C108" t="s">
        <v>319</v>
      </c>
      <c r="D108" t="s">
        <v>109</v>
      </c>
      <c r="E108" t="str">
        <f>HYPERLINK("https://talan.bank.gov.ua/get-user-certificate/e7f9V1hAAKRZ6u3lszsF","Завантажити сертифікат")</f>
        <v>Завантажити сертифікат</v>
      </c>
    </row>
    <row r="109" spans="1:5" x14ac:dyDescent="0.3">
      <c r="A109" t="s">
        <v>320</v>
      </c>
      <c r="B109" t="s">
        <v>5</v>
      </c>
      <c r="C109" t="s">
        <v>321</v>
      </c>
      <c r="D109" t="s">
        <v>322</v>
      </c>
      <c r="E109" t="str">
        <f>HYPERLINK("https://talan.bank.gov.ua/get-user-certificate/e7f9VMD-20dIDExrCjDf","Завантажити сертифікат")</f>
        <v>Завантажити сертифікат</v>
      </c>
    </row>
    <row r="110" spans="1:5" x14ac:dyDescent="0.3">
      <c r="A110" t="s">
        <v>323</v>
      </c>
      <c r="B110" t="s">
        <v>5</v>
      </c>
      <c r="C110" t="s">
        <v>324</v>
      </c>
      <c r="D110" t="s">
        <v>325</v>
      </c>
      <c r="E110" t="str">
        <f>HYPERLINK("https://talan.bank.gov.ua/get-user-certificate/e7f9VmlMgzDOClr_ZBHu","Завантажити сертифікат")</f>
        <v>Завантажити сертифікат</v>
      </c>
    </row>
    <row r="111" spans="1:5" x14ac:dyDescent="0.3">
      <c r="A111" t="s">
        <v>326</v>
      </c>
      <c r="B111" t="s">
        <v>5</v>
      </c>
      <c r="C111" t="s">
        <v>327</v>
      </c>
      <c r="D111" t="s">
        <v>328</v>
      </c>
      <c r="E111" t="str">
        <f>HYPERLINK("https://talan.bank.gov.ua/get-user-certificate/e7f9V4vBqM8Meacg_3F9","Завантажити сертифікат")</f>
        <v>Завантажити сертифікат</v>
      </c>
    </row>
    <row r="112" spans="1:5" x14ac:dyDescent="0.3">
      <c r="A112" t="s">
        <v>329</v>
      </c>
      <c r="B112" t="s">
        <v>5</v>
      </c>
      <c r="C112" t="s">
        <v>330</v>
      </c>
      <c r="D112" t="s">
        <v>331</v>
      </c>
      <c r="E112" t="str">
        <f>HYPERLINK("https://talan.bank.gov.ua/get-user-certificate/e7f9VXmTxQZMsuOU9ng0","Завантажити сертифікат")</f>
        <v>Завантажити сертифікат</v>
      </c>
    </row>
    <row r="113" spans="1:5" x14ac:dyDescent="0.3">
      <c r="A113" t="s">
        <v>332</v>
      </c>
      <c r="B113" t="s">
        <v>5</v>
      </c>
      <c r="C113" t="s">
        <v>333</v>
      </c>
      <c r="D113" t="s">
        <v>216</v>
      </c>
      <c r="E113" t="str">
        <f>HYPERLINK("https://talan.bank.gov.ua/get-user-certificate/e7f9VpPctaiV6eIUCOmQ","Завантажити сертифікат")</f>
        <v>Завантажити сертифікат</v>
      </c>
    </row>
    <row r="114" spans="1:5" x14ac:dyDescent="0.3">
      <c r="A114" t="s">
        <v>334</v>
      </c>
      <c r="B114" t="s">
        <v>5</v>
      </c>
      <c r="C114" t="s">
        <v>335</v>
      </c>
      <c r="D114" t="s">
        <v>336</v>
      </c>
      <c r="E114" t="str">
        <f>HYPERLINK("https://talan.bank.gov.ua/get-user-certificate/e7f9VolwRKSbZie76ztu","Завантажити сертифікат")</f>
        <v>Завантажити сертифікат</v>
      </c>
    </row>
    <row r="115" spans="1:5" x14ac:dyDescent="0.3">
      <c r="A115" t="s">
        <v>337</v>
      </c>
      <c r="B115" t="s">
        <v>5</v>
      </c>
      <c r="C115" t="s">
        <v>338</v>
      </c>
      <c r="D115" t="s">
        <v>210</v>
      </c>
      <c r="E115" t="str">
        <f>HYPERLINK("https://talan.bank.gov.ua/get-user-certificate/e7f9VNOxMjGJnFWOvjMS","Завантажити сертифікат")</f>
        <v>Завантажити сертифікат</v>
      </c>
    </row>
    <row r="116" spans="1:5" x14ac:dyDescent="0.3">
      <c r="A116" t="s">
        <v>339</v>
      </c>
      <c r="B116" t="s">
        <v>5</v>
      </c>
      <c r="C116" t="s">
        <v>340</v>
      </c>
      <c r="D116" t="s">
        <v>341</v>
      </c>
      <c r="E116" t="str">
        <f>HYPERLINK("https://talan.bank.gov.ua/get-user-certificate/e7f9V1-RvcB1mdlTJNut","Завантажити сертифікат")</f>
        <v>Завантажити сертифікат</v>
      </c>
    </row>
    <row r="117" spans="1:5" x14ac:dyDescent="0.3">
      <c r="A117" t="s">
        <v>342</v>
      </c>
      <c r="B117" t="s">
        <v>5</v>
      </c>
      <c r="C117" t="s">
        <v>343</v>
      </c>
      <c r="D117" t="s">
        <v>344</v>
      </c>
      <c r="E117" t="str">
        <f>HYPERLINK("https://talan.bank.gov.ua/get-user-certificate/e7f9VPtJqplSOW9FxYMt","Завантажити сертифікат")</f>
        <v>Завантажити сертифікат</v>
      </c>
    </row>
    <row r="118" spans="1:5" x14ac:dyDescent="0.3">
      <c r="A118" t="s">
        <v>345</v>
      </c>
      <c r="B118" t="s">
        <v>5</v>
      </c>
      <c r="C118" t="s">
        <v>346</v>
      </c>
      <c r="D118" t="s">
        <v>347</v>
      </c>
      <c r="E118" t="str">
        <f>HYPERLINK("https://talan.bank.gov.ua/get-user-certificate/e7f9VCHu9rbqbOttEytZ","Завантажити сертифікат")</f>
        <v>Завантажити сертифікат</v>
      </c>
    </row>
    <row r="119" spans="1:5" x14ac:dyDescent="0.3">
      <c r="A119" t="s">
        <v>348</v>
      </c>
      <c r="B119" t="s">
        <v>5</v>
      </c>
      <c r="C119" t="s">
        <v>349</v>
      </c>
      <c r="D119" t="s">
        <v>350</v>
      </c>
      <c r="E119" t="str">
        <f>HYPERLINK("https://talan.bank.gov.ua/get-user-certificate/e7f9VRRHMsWlfcE_MIQo","Завантажити сертифікат")</f>
        <v>Завантажити сертифікат</v>
      </c>
    </row>
    <row r="120" spans="1:5" x14ac:dyDescent="0.3">
      <c r="A120" t="s">
        <v>351</v>
      </c>
      <c r="B120" t="s">
        <v>5</v>
      </c>
      <c r="C120" t="s">
        <v>349</v>
      </c>
      <c r="D120" t="s">
        <v>352</v>
      </c>
      <c r="E120" t="str">
        <f>HYPERLINK("https://talan.bank.gov.ua/get-user-certificate/e7f9Vb7RZ3nLsdIf4zsq","Завантажити сертифікат")</f>
        <v>Завантажити сертифікат</v>
      </c>
    </row>
    <row r="121" spans="1:5" x14ac:dyDescent="0.3">
      <c r="A121" t="s">
        <v>353</v>
      </c>
      <c r="B121" t="s">
        <v>5</v>
      </c>
      <c r="C121" t="s">
        <v>354</v>
      </c>
      <c r="D121" t="s">
        <v>355</v>
      </c>
      <c r="E121" t="str">
        <f>HYPERLINK("https://talan.bank.gov.ua/get-user-certificate/e7f9VRBS4wsU68ozKAQK","Завантажити сертифікат")</f>
        <v>Завантажити сертифікат</v>
      </c>
    </row>
    <row r="122" spans="1:5" x14ac:dyDescent="0.3">
      <c r="A122" t="s">
        <v>356</v>
      </c>
      <c r="B122" t="s">
        <v>5</v>
      </c>
      <c r="C122" t="s">
        <v>357</v>
      </c>
      <c r="D122" t="s">
        <v>358</v>
      </c>
      <c r="E122" t="str">
        <f>HYPERLINK("https://talan.bank.gov.ua/get-user-certificate/e7f9V4vJIi9VMfCcW46L","Завантажити сертифікат")</f>
        <v>Завантажити сертифікат</v>
      </c>
    </row>
    <row r="123" spans="1:5" x14ac:dyDescent="0.3">
      <c r="A123" t="s">
        <v>359</v>
      </c>
      <c r="B123" t="s">
        <v>5</v>
      </c>
      <c r="C123" t="s">
        <v>360</v>
      </c>
      <c r="D123" t="s">
        <v>361</v>
      </c>
      <c r="E123" t="str">
        <f>HYPERLINK("https://talan.bank.gov.ua/get-user-certificate/e7f9VsHQ4CxBImxeOQ-J","Завантажити сертифікат")</f>
        <v>Завантажити сертифікат</v>
      </c>
    </row>
    <row r="124" spans="1:5" x14ac:dyDescent="0.3">
      <c r="A124" t="s">
        <v>362</v>
      </c>
      <c r="B124" t="s">
        <v>5</v>
      </c>
      <c r="C124" t="s">
        <v>363</v>
      </c>
      <c r="D124" t="s">
        <v>364</v>
      </c>
      <c r="E124" t="str">
        <f>HYPERLINK("https://talan.bank.gov.ua/get-user-certificate/e7f9VwTSdsed3cg2o0Rq","Завантажити сертифікат")</f>
        <v>Завантажити сертифікат</v>
      </c>
    </row>
    <row r="125" spans="1:5" x14ac:dyDescent="0.3">
      <c r="A125" t="s">
        <v>365</v>
      </c>
      <c r="B125" t="s">
        <v>5</v>
      </c>
      <c r="C125" t="s">
        <v>366</v>
      </c>
      <c r="D125" t="s">
        <v>367</v>
      </c>
      <c r="E125" t="str">
        <f>HYPERLINK("https://talan.bank.gov.ua/get-user-certificate/e7f9V9FtUebCnSWpFvQy","Завантажити сертифікат")</f>
        <v>Завантажити сертифікат</v>
      </c>
    </row>
    <row r="126" spans="1:5" x14ac:dyDescent="0.3">
      <c r="A126" t="s">
        <v>368</v>
      </c>
      <c r="B126" t="s">
        <v>5</v>
      </c>
      <c r="C126" t="s">
        <v>369</v>
      </c>
      <c r="D126" t="s">
        <v>370</v>
      </c>
      <c r="E126" t="str">
        <f>HYPERLINK("https://talan.bank.gov.ua/get-user-certificate/e7f9Vs5dzyLWEyNTGeO4","Завантажити сертифікат")</f>
        <v>Завантажити сертифікат</v>
      </c>
    </row>
    <row r="127" spans="1:5" x14ac:dyDescent="0.3">
      <c r="A127" t="s">
        <v>371</v>
      </c>
      <c r="B127" t="s">
        <v>5</v>
      </c>
      <c r="C127" t="s">
        <v>372</v>
      </c>
      <c r="D127" t="s">
        <v>373</v>
      </c>
      <c r="E127" t="str">
        <f>HYPERLINK("https://talan.bank.gov.ua/get-user-certificate/e7f9VMTX16H9mK5prYB_","Завантажити сертифікат")</f>
        <v>Завантажити сертифікат</v>
      </c>
    </row>
    <row r="128" spans="1:5" x14ac:dyDescent="0.3">
      <c r="A128" t="s">
        <v>374</v>
      </c>
      <c r="B128" t="s">
        <v>5</v>
      </c>
      <c r="C128" t="s">
        <v>375</v>
      </c>
      <c r="D128" t="s">
        <v>376</v>
      </c>
      <c r="E128" t="str">
        <f>HYPERLINK("https://talan.bank.gov.ua/get-user-certificate/e7f9Vix6X6o7fIP8Mw0w","Завантажити сертифікат")</f>
        <v>Завантажити сертифікат</v>
      </c>
    </row>
    <row r="129" spans="1:5" x14ac:dyDescent="0.3">
      <c r="A129" t="s">
        <v>377</v>
      </c>
      <c r="B129" t="s">
        <v>5</v>
      </c>
      <c r="C129" t="s">
        <v>378</v>
      </c>
      <c r="D129" t="s">
        <v>379</v>
      </c>
      <c r="E129" t="str">
        <f>HYPERLINK("https://talan.bank.gov.ua/get-user-certificate/e7f9VrGMb7UYVJ3aBUni","Завантажити сертифікат")</f>
        <v>Завантажити сертифікат</v>
      </c>
    </row>
    <row r="130" spans="1:5" x14ac:dyDescent="0.3">
      <c r="A130" t="s">
        <v>380</v>
      </c>
      <c r="B130" t="s">
        <v>5</v>
      </c>
      <c r="C130" t="s">
        <v>381</v>
      </c>
      <c r="D130" t="s">
        <v>382</v>
      </c>
      <c r="E130" t="str">
        <f>HYPERLINK("https://talan.bank.gov.ua/get-user-certificate/e7f9V1wGRJvRmZXmoXoY","Завантажити сертифікат")</f>
        <v>Завантажити сертифікат</v>
      </c>
    </row>
    <row r="131" spans="1:5" x14ac:dyDescent="0.3">
      <c r="A131" t="s">
        <v>383</v>
      </c>
      <c r="B131" t="s">
        <v>5</v>
      </c>
      <c r="C131" t="s">
        <v>384</v>
      </c>
      <c r="D131" t="s">
        <v>385</v>
      </c>
      <c r="E131" t="str">
        <f>HYPERLINK("https://talan.bank.gov.ua/get-user-certificate/e7f9VGZyoHaqyTtnO1Xc","Завантажити сертифікат")</f>
        <v>Завантажити сертифікат</v>
      </c>
    </row>
    <row r="132" spans="1:5" x14ac:dyDescent="0.3">
      <c r="A132" t="s">
        <v>386</v>
      </c>
      <c r="B132" t="s">
        <v>5</v>
      </c>
      <c r="C132" t="s">
        <v>387</v>
      </c>
      <c r="D132" t="s">
        <v>388</v>
      </c>
      <c r="E132" t="str">
        <f>HYPERLINK("https://talan.bank.gov.ua/get-user-certificate/e7f9VFq8r3i4XWmY_zYl","Завантажити сертифікат")</f>
        <v>Завантажити сертифікат</v>
      </c>
    </row>
    <row r="133" spans="1:5" x14ac:dyDescent="0.3">
      <c r="A133" t="s">
        <v>389</v>
      </c>
      <c r="B133" t="s">
        <v>5</v>
      </c>
      <c r="C133" t="s">
        <v>390</v>
      </c>
      <c r="D133" t="s">
        <v>391</v>
      </c>
      <c r="E133" t="str">
        <f>HYPERLINK("https://talan.bank.gov.ua/get-user-certificate/e7f9VNADN-tnv780pdz3","Завантажити сертифікат")</f>
        <v>Завантажити сертифікат</v>
      </c>
    </row>
    <row r="134" spans="1:5" x14ac:dyDescent="0.3">
      <c r="A134" t="s">
        <v>392</v>
      </c>
      <c r="B134" t="s">
        <v>5</v>
      </c>
      <c r="C134" t="s">
        <v>393</v>
      </c>
      <c r="D134" t="s">
        <v>225</v>
      </c>
      <c r="E134" t="str">
        <f>HYPERLINK("https://talan.bank.gov.ua/get-user-certificate/e7f9VAtalts3hTAXbd7N","Завантажити сертифікат")</f>
        <v>Завантажити сертифікат</v>
      </c>
    </row>
    <row r="135" spans="1:5" x14ac:dyDescent="0.3">
      <c r="A135" t="s">
        <v>394</v>
      </c>
      <c r="B135" t="s">
        <v>5</v>
      </c>
      <c r="C135" t="s">
        <v>395</v>
      </c>
      <c r="D135" t="s">
        <v>396</v>
      </c>
      <c r="E135" t="str">
        <f>HYPERLINK("https://talan.bank.gov.ua/get-user-certificate/e7f9VM5BtyE4QxajlV4N","Завантажити сертифікат")</f>
        <v>Завантажити сертифікат</v>
      </c>
    </row>
    <row r="136" spans="1:5" x14ac:dyDescent="0.3">
      <c r="A136" t="s">
        <v>397</v>
      </c>
      <c r="B136" t="s">
        <v>5</v>
      </c>
      <c r="C136" t="s">
        <v>398</v>
      </c>
      <c r="D136" t="s">
        <v>399</v>
      </c>
      <c r="E136" t="str">
        <f>HYPERLINK("https://talan.bank.gov.ua/get-user-certificate/e7f9VaV2KxFBAIj4_n1d","Завантажити сертифікат")</f>
        <v>Завантажити сертифікат</v>
      </c>
    </row>
    <row r="137" spans="1:5" x14ac:dyDescent="0.3">
      <c r="A137" t="s">
        <v>400</v>
      </c>
      <c r="B137" t="s">
        <v>5</v>
      </c>
      <c r="C137" t="s">
        <v>401</v>
      </c>
      <c r="D137" t="s">
        <v>402</v>
      </c>
      <c r="E137" t="str">
        <f>HYPERLINK("https://talan.bank.gov.ua/get-user-certificate/e7f9V1m6Xr_oy9jc-pvY","Завантажити сертифікат")</f>
        <v>Завантажити сертифікат</v>
      </c>
    </row>
    <row r="138" spans="1:5" x14ac:dyDescent="0.3">
      <c r="A138" t="s">
        <v>403</v>
      </c>
      <c r="B138" t="s">
        <v>5</v>
      </c>
      <c r="C138" t="s">
        <v>404</v>
      </c>
      <c r="D138" t="s">
        <v>405</v>
      </c>
      <c r="E138" t="str">
        <f>HYPERLINK("https://talan.bank.gov.ua/get-user-certificate/e7f9VpEYM1RpVvKqfdhV","Завантажити сертифікат")</f>
        <v>Завантажити сертифікат</v>
      </c>
    </row>
    <row r="139" spans="1:5" x14ac:dyDescent="0.3">
      <c r="A139" t="s">
        <v>406</v>
      </c>
      <c r="B139" t="s">
        <v>5</v>
      </c>
      <c r="C139" t="s">
        <v>407</v>
      </c>
      <c r="D139" t="s">
        <v>408</v>
      </c>
      <c r="E139" t="str">
        <f>HYPERLINK("https://talan.bank.gov.ua/get-user-certificate/e7f9Vu_V9k1g1SIrttSz","Завантажити сертифікат")</f>
        <v>Завантажити сертифікат</v>
      </c>
    </row>
    <row r="140" spans="1:5" x14ac:dyDescent="0.3">
      <c r="A140" t="s">
        <v>409</v>
      </c>
      <c r="B140" t="s">
        <v>5</v>
      </c>
      <c r="C140" t="s">
        <v>410</v>
      </c>
      <c r="D140" t="s">
        <v>411</v>
      </c>
      <c r="E140" t="str">
        <f>HYPERLINK("https://talan.bank.gov.ua/get-user-certificate/e7f9VUkUQ_XTf2RPnZ69","Завантажити сертифікат")</f>
        <v>Завантажити сертифікат</v>
      </c>
    </row>
    <row r="141" spans="1:5" x14ac:dyDescent="0.3">
      <c r="A141" t="s">
        <v>412</v>
      </c>
      <c r="B141" t="s">
        <v>5</v>
      </c>
      <c r="C141" t="s">
        <v>413</v>
      </c>
      <c r="D141" t="s">
        <v>414</v>
      </c>
      <c r="E141" t="str">
        <f>HYPERLINK("https://talan.bank.gov.ua/get-user-certificate/e7f9VR2tB7Q1Y9K_dVIP","Завантажити сертифікат")</f>
        <v>Завантажити сертифікат</v>
      </c>
    </row>
    <row r="142" spans="1:5" x14ac:dyDescent="0.3">
      <c r="A142" t="s">
        <v>415</v>
      </c>
      <c r="B142" t="s">
        <v>5</v>
      </c>
      <c r="C142" t="s">
        <v>416</v>
      </c>
      <c r="D142" t="s">
        <v>417</v>
      </c>
      <c r="E142" t="str">
        <f>HYPERLINK("https://talan.bank.gov.ua/get-user-certificate/e7f9VbqF0i-FmegS3arD","Завантажити сертифікат")</f>
        <v>Завантажити сертифікат</v>
      </c>
    </row>
    <row r="143" spans="1:5" x14ac:dyDescent="0.3">
      <c r="A143" t="s">
        <v>418</v>
      </c>
      <c r="B143" t="s">
        <v>5</v>
      </c>
      <c r="C143" t="s">
        <v>419</v>
      </c>
      <c r="D143" t="s">
        <v>420</v>
      </c>
      <c r="E143" t="str">
        <f>HYPERLINK("https://talan.bank.gov.ua/get-user-certificate/e7f9VxU7Ngklkh1-2Myi","Завантажити сертифікат")</f>
        <v>Завантажити сертифікат</v>
      </c>
    </row>
    <row r="144" spans="1:5" x14ac:dyDescent="0.3">
      <c r="A144" t="s">
        <v>421</v>
      </c>
      <c r="B144" t="s">
        <v>5</v>
      </c>
      <c r="C144" t="s">
        <v>422</v>
      </c>
      <c r="D144" t="s">
        <v>402</v>
      </c>
      <c r="E144" t="str">
        <f>HYPERLINK("https://talan.bank.gov.ua/get-user-certificate/e7f9VHd3htJqwPYkHu8C","Завантажити сертифікат")</f>
        <v>Завантажити сертифікат</v>
      </c>
    </row>
    <row r="145" spans="1:5" x14ac:dyDescent="0.3">
      <c r="A145" t="s">
        <v>423</v>
      </c>
      <c r="B145" t="s">
        <v>5</v>
      </c>
      <c r="C145" t="s">
        <v>424</v>
      </c>
      <c r="D145" t="s">
        <v>425</v>
      </c>
      <c r="E145" t="str">
        <f>HYPERLINK("https://talan.bank.gov.ua/get-user-certificate/e7f9Vu0Ud2xcrKWSB1eS","Завантажити сертифікат")</f>
        <v>Завантажити сертифікат</v>
      </c>
    </row>
    <row r="146" spans="1:5" x14ac:dyDescent="0.3">
      <c r="A146" t="s">
        <v>426</v>
      </c>
      <c r="B146" t="s">
        <v>5</v>
      </c>
      <c r="C146" t="s">
        <v>427</v>
      </c>
      <c r="D146" t="s">
        <v>428</v>
      </c>
      <c r="E146" t="str">
        <f>HYPERLINK("https://talan.bank.gov.ua/get-user-certificate/e7f9VzrdXBnTBF6ZQ_MC","Завантажити сертифікат")</f>
        <v>Завантажити сертифікат</v>
      </c>
    </row>
    <row r="147" spans="1:5" x14ac:dyDescent="0.3">
      <c r="A147" t="s">
        <v>429</v>
      </c>
      <c r="B147" t="s">
        <v>5</v>
      </c>
      <c r="C147" t="s">
        <v>430</v>
      </c>
      <c r="D147" t="s">
        <v>431</v>
      </c>
      <c r="E147" t="str">
        <f>HYPERLINK("https://talan.bank.gov.ua/get-user-certificate/e7f9VfapLmPgBA6q91QF","Завантажити сертифікат")</f>
        <v>Завантажити сертифікат</v>
      </c>
    </row>
    <row r="148" spans="1:5" x14ac:dyDescent="0.3">
      <c r="A148" t="s">
        <v>432</v>
      </c>
      <c r="B148" t="s">
        <v>5</v>
      </c>
      <c r="C148" t="s">
        <v>433</v>
      </c>
      <c r="D148" t="s">
        <v>434</v>
      </c>
      <c r="E148" t="str">
        <f>HYPERLINK("https://talan.bank.gov.ua/get-user-certificate/e7f9VN3EJ1EL7_9f1taf","Завантажити сертифікат")</f>
        <v>Завантажити сертифікат</v>
      </c>
    </row>
    <row r="149" spans="1:5" x14ac:dyDescent="0.3">
      <c r="A149" t="s">
        <v>435</v>
      </c>
      <c r="B149" t="s">
        <v>5</v>
      </c>
      <c r="C149" t="s">
        <v>436</v>
      </c>
      <c r="D149" t="s">
        <v>437</v>
      </c>
      <c r="E149" t="str">
        <f>HYPERLINK("https://talan.bank.gov.ua/get-user-certificate/e7f9VQph7lhRJn0ywmAg","Завантажити сертифікат")</f>
        <v>Завантажити сертифікат</v>
      </c>
    </row>
    <row r="150" spans="1:5" x14ac:dyDescent="0.3">
      <c r="A150" t="s">
        <v>438</v>
      </c>
      <c r="B150" t="s">
        <v>5</v>
      </c>
      <c r="C150" t="s">
        <v>439</v>
      </c>
      <c r="D150" t="s">
        <v>440</v>
      </c>
      <c r="E150" t="str">
        <f>HYPERLINK("https://talan.bank.gov.ua/get-user-certificate/e7f9VVXOyB1YbjnDpirm","Завантажити сертифікат")</f>
        <v>Завантажити сертифікат</v>
      </c>
    </row>
    <row r="151" spans="1:5" x14ac:dyDescent="0.3">
      <c r="A151" t="s">
        <v>441</v>
      </c>
      <c r="B151" t="s">
        <v>5</v>
      </c>
      <c r="C151" t="s">
        <v>442</v>
      </c>
      <c r="D151" t="s">
        <v>443</v>
      </c>
      <c r="E151" t="str">
        <f>HYPERLINK("https://talan.bank.gov.ua/get-user-certificate/e7f9VadwV2a8dGMNEn1G","Завантажити сертифікат")</f>
        <v>Завантажити сертифікат</v>
      </c>
    </row>
    <row r="152" spans="1:5" x14ac:dyDescent="0.3">
      <c r="A152" t="s">
        <v>444</v>
      </c>
      <c r="B152" t="s">
        <v>5</v>
      </c>
      <c r="C152" t="s">
        <v>445</v>
      </c>
      <c r="D152" t="s">
        <v>446</v>
      </c>
      <c r="E152" t="str">
        <f>HYPERLINK("https://talan.bank.gov.ua/get-user-certificate/e7f9VLLbywuDZJwYwmLT","Завантажити сертифікат")</f>
        <v>Завантажити сертифікат</v>
      </c>
    </row>
    <row r="153" spans="1:5" x14ac:dyDescent="0.3">
      <c r="A153" t="s">
        <v>447</v>
      </c>
      <c r="B153" t="s">
        <v>5</v>
      </c>
      <c r="C153" t="s">
        <v>448</v>
      </c>
      <c r="D153" t="s">
        <v>449</v>
      </c>
      <c r="E153" t="str">
        <f>HYPERLINK("https://talan.bank.gov.ua/get-user-certificate/e7f9VQEz1ukBTw-1MUX7","Завантажити сертифікат")</f>
        <v>Завантажити сертифікат</v>
      </c>
    </row>
    <row r="154" spans="1:5" x14ac:dyDescent="0.3">
      <c r="A154" t="s">
        <v>450</v>
      </c>
      <c r="B154" t="s">
        <v>5</v>
      </c>
      <c r="C154" t="s">
        <v>451</v>
      </c>
      <c r="D154" t="s">
        <v>452</v>
      </c>
      <c r="E154" t="str">
        <f>HYPERLINK("https://talan.bank.gov.ua/get-user-certificate/e7f9VWEaLDyqKh7Nq5UD","Завантажити сертифікат")</f>
        <v>Завантажити сертифікат</v>
      </c>
    </row>
    <row r="155" spans="1:5" x14ac:dyDescent="0.3">
      <c r="A155" t="s">
        <v>453</v>
      </c>
      <c r="B155" t="s">
        <v>5</v>
      </c>
      <c r="C155" t="s">
        <v>454</v>
      </c>
      <c r="D155" t="s">
        <v>124</v>
      </c>
      <c r="E155" t="str">
        <f>HYPERLINK("https://talan.bank.gov.ua/get-user-certificate/e7f9VK4JA1wKfTIBBBB6","Завантажити сертифікат")</f>
        <v>Завантажити сертифікат</v>
      </c>
    </row>
    <row r="156" spans="1:5" x14ac:dyDescent="0.3">
      <c r="A156" t="s">
        <v>455</v>
      </c>
      <c r="B156" t="s">
        <v>5</v>
      </c>
      <c r="C156" t="s">
        <v>456</v>
      </c>
      <c r="D156" t="s">
        <v>457</v>
      </c>
      <c r="E156" t="str">
        <f>HYPERLINK("https://talan.bank.gov.ua/get-user-certificate/e7f9VT3FFyfDM-OECNGP","Завантажити сертифікат")</f>
        <v>Завантажити сертифікат</v>
      </c>
    </row>
    <row r="157" spans="1:5" x14ac:dyDescent="0.3">
      <c r="A157" t="s">
        <v>458</v>
      </c>
      <c r="B157" t="s">
        <v>5</v>
      </c>
      <c r="C157" t="s">
        <v>459</v>
      </c>
      <c r="D157" t="s">
        <v>460</v>
      </c>
      <c r="E157" t="str">
        <f>HYPERLINK("https://talan.bank.gov.ua/get-user-certificate/e7f9VVXlb6q_pecudhI9","Завантажити сертифікат")</f>
        <v>Завантажити сертифікат</v>
      </c>
    </row>
    <row r="158" spans="1:5" x14ac:dyDescent="0.3">
      <c r="A158" t="s">
        <v>461</v>
      </c>
      <c r="B158" t="s">
        <v>5</v>
      </c>
      <c r="C158" t="s">
        <v>462</v>
      </c>
      <c r="D158" t="s">
        <v>463</v>
      </c>
      <c r="E158" t="str">
        <f>HYPERLINK("https://talan.bank.gov.ua/get-user-certificate/e7f9V5TaEZTFhZTTZpw6","Завантажити сертифікат")</f>
        <v>Завантажити сертифікат</v>
      </c>
    </row>
    <row r="159" spans="1:5" x14ac:dyDescent="0.3">
      <c r="A159" t="s">
        <v>464</v>
      </c>
      <c r="B159" t="s">
        <v>5</v>
      </c>
      <c r="C159" t="s">
        <v>465</v>
      </c>
      <c r="D159" t="s">
        <v>466</v>
      </c>
      <c r="E159" t="str">
        <f>HYPERLINK("https://talan.bank.gov.ua/get-user-certificate/e7f9VuwSXh0tvswQzgtO","Завантажити сертифікат")</f>
        <v>Завантажити сертифікат</v>
      </c>
    </row>
    <row r="160" spans="1:5" x14ac:dyDescent="0.3">
      <c r="A160" t="s">
        <v>467</v>
      </c>
      <c r="B160" t="s">
        <v>5</v>
      </c>
      <c r="C160" t="s">
        <v>468</v>
      </c>
      <c r="D160" t="s">
        <v>469</v>
      </c>
      <c r="E160" t="str">
        <f>HYPERLINK("https://talan.bank.gov.ua/get-user-certificate/e7f9VnSOdIFTR7_zUhjL","Завантажити сертифікат")</f>
        <v>Завантажити сертифікат</v>
      </c>
    </row>
    <row r="161" spans="1:5" x14ac:dyDescent="0.3">
      <c r="A161" t="s">
        <v>470</v>
      </c>
      <c r="B161" t="s">
        <v>5</v>
      </c>
      <c r="C161" t="s">
        <v>471</v>
      </c>
      <c r="D161" t="s">
        <v>472</v>
      </c>
      <c r="E161" t="str">
        <f>HYPERLINK("https://talan.bank.gov.ua/get-user-certificate/e7f9VDxlilqtSjuFcorY","Завантажити сертифікат")</f>
        <v>Завантажити сертифікат</v>
      </c>
    </row>
    <row r="162" spans="1:5" x14ac:dyDescent="0.3">
      <c r="A162" t="s">
        <v>473</v>
      </c>
      <c r="B162" t="s">
        <v>5</v>
      </c>
      <c r="C162" t="s">
        <v>474</v>
      </c>
      <c r="D162" t="s">
        <v>475</v>
      </c>
      <c r="E162" t="str">
        <f>HYPERLINK("https://talan.bank.gov.ua/get-user-certificate/e7f9V8q4igvIemmuZGDY","Завантажити сертифікат")</f>
        <v>Завантажити сертифікат</v>
      </c>
    </row>
    <row r="163" spans="1:5" x14ac:dyDescent="0.3">
      <c r="A163" t="s">
        <v>476</v>
      </c>
      <c r="B163" t="s">
        <v>5</v>
      </c>
      <c r="C163" t="s">
        <v>477</v>
      </c>
      <c r="D163" t="s">
        <v>478</v>
      </c>
      <c r="E163" t="str">
        <f>HYPERLINK("https://talan.bank.gov.ua/get-user-certificate/e7f9VNwmvZIYKPrbEJqr","Завантажити сертифікат")</f>
        <v>Завантажити сертифікат</v>
      </c>
    </row>
    <row r="164" spans="1:5" x14ac:dyDescent="0.3">
      <c r="A164" t="s">
        <v>479</v>
      </c>
      <c r="B164" t="s">
        <v>5</v>
      </c>
      <c r="C164" t="s">
        <v>480</v>
      </c>
      <c r="D164" t="s">
        <v>481</v>
      </c>
      <c r="E164" t="str">
        <f>HYPERLINK("https://talan.bank.gov.ua/get-user-certificate/e7f9VfNqF-0OJMdQwB3Q","Завантажити сертифікат")</f>
        <v>Завантажити сертифікат</v>
      </c>
    </row>
    <row r="165" spans="1:5" x14ac:dyDescent="0.3">
      <c r="A165" t="s">
        <v>482</v>
      </c>
      <c r="B165" t="s">
        <v>5</v>
      </c>
      <c r="C165" t="s">
        <v>483</v>
      </c>
      <c r="D165" t="s">
        <v>399</v>
      </c>
      <c r="E165" t="str">
        <f>HYPERLINK("https://talan.bank.gov.ua/get-user-certificate/e7f9V4ou9j-dvkU52qYA","Завантажити сертифікат")</f>
        <v>Завантажити сертифікат</v>
      </c>
    </row>
    <row r="166" spans="1:5" x14ac:dyDescent="0.3">
      <c r="A166" t="s">
        <v>484</v>
      </c>
      <c r="B166" t="s">
        <v>5</v>
      </c>
      <c r="C166" t="s">
        <v>485</v>
      </c>
      <c r="D166" t="s">
        <v>486</v>
      </c>
      <c r="E166" t="str">
        <f>HYPERLINK("https://talan.bank.gov.ua/get-user-certificate/e7f9VTgUC2dnR2TdzjBt","Завантажити сертифікат")</f>
        <v>Завантажити сертифікат</v>
      </c>
    </row>
    <row r="167" spans="1:5" x14ac:dyDescent="0.3">
      <c r="A167" t="s">
        <v>487</v>
      </c>
      <c r="B167" t="s">
        <v>5</v>
      </c>
      <c r="C167" t="s">
        <v>488</v>
      </c>
      <c r="D167" t="s">
        <v>489</v>
      </c>
      <c r="E167" t="str">
        <f>HYPERLINK("https://talan.bank.gov.ua/get-user-certificate/e7f9VMV8F_8J7BoqGxIv","Завантажити сертифікат")</f>
        <v>Завантажити сертифікат</v>
      </c>
    </row>
    <row r="168" spans="1:5" x14ac:dyDescent="0.3">
      <c r="A168" t="s">
        <v>490</v>
      </c>
      <c r="B168" t="s">
        <v>5</v>
      </c>
      <c r="C168" t="s">
        <v>491</v>
      </c>
      <c r="D168" t="s">
        <v>124</v>
      </c>
      <c r="E168" t="str">
        <f>HYPERLINK("https://talan.bank.gov.ua/get-user-certificate/e7f9Vq1561XaWCg0arwo","Завантажити сертифікат")</f>
        <v>Завантажити сертифікат</v>
      </c>
    </row>
    <row r="169" spans="1:5" x14ac:dyDescent="0.3">
      <c r="A169" t="s">
        <v>492</v>
      </c>
      <c r="B169" t="s">
        <v>5</v>
      </c>
      <c r="C169" t="s">
        <v>493</v>
      </c>
      <c r="D169" t="s">
        <v>109</v>
      </c>
      <c r="E169" t="str">
        <f>HYPERLINK("https://talan.bank.gov.ua/get-user-certificate/e7f9VIvFGMfRta7p_U8a","Завантажити сертифікат")</f>
        <v>Завантажити сертифікат</v>
      </c>
    </row>
    <row r="170" spans="1:5" x14ac:dyDescent="0.3">
      <c r="A170" t="s">
        <v>494</v>
      </c>
      <c r="B170" t="s">
        <v>5</v>
      </c>
      <c r="C170" t="s">
        <v>495</v>
      </c>
      <c r="D170" t="s">
        <v>496</v>
      </c>
      <c r="E170" t="str">
        <f>HYPERLINK("https://talan.bank.gov.ua/get-user-certificate/e7f9VNwQHAp6duWDOB1J","Завантажити сертифікат")</f>
        <v>Завантажити сертифікат</v>
      </c>
    </row>
    <row r="171" spans="1:5" x14ac:dyDescent="0.3">
      <c r="A171" t="s">
        <v>497</v>
      </c>
      <c r="B171" t="s">
        <v>5</v>
      </c>
      <c r="C171" t="s">
        <v>498</v>
      </c>
      <c r="D171" t="s">
        <v>499</v>
      </c>
      <c r="E171" t="str">
        <f>HYPERLINK("https://talan.bank.gov.ua/get-user-certificate/e7f9VoTIJgsep3Vdj_S-","Завантажити сертифікат")</f>
        <v>Завантажити сертифікат</v>
      </c>
    </row>
    <row r="172" spans="1:5" x14ac:dyDescent="0.3">
      <c r="A172" t="s">
        <v>500</v>
      </c>
      <c r="B172" t="s">
        <v>5</v>
      </c>
      <c r="C172" t="s">
        <v>501</v>
      </c>
      <c r="D172" t="s">
        <v>502</v>
      </c>
      <c r="E172" t="str">
        <f>HYPERLINK("https://talan.bank.gov.ua/get-user-certificate/e7f9VP-je0kXrKYTDlBT","Завантажити сертифікат")</f>
        <v>Завантажити сертифікат</v>
      </c>
    </row>
    <row r="173" spans="1:5" x14ac:dyDescent="0.3">
      <c r="A173" t="s">
        <v>503</v>
      </c>
      <c r="B173" t="s">
        <v>5</v>
      </c>
      <c r="C173" t="s">
        <v>504</v>
      </c>
      <c r="D173" t="s">
        <v>505</v>
      </c>
      <c r="E173" t="str">
        <f>HYPERLINK("https://talan.bank.gov.ua/get-user-certificate/e7f9VaBJE6owTu6yIP4a","Завантажити сертифікат")</f>
        <v>Завантажити сертифікат</v>
      </c>
    </row>
    <row r="174" spans="1:5" x14ac:dyDescent="0.3">
      <c r="A174" t="s">
        <v>506</v>
      </c>
      <c r="B174" t="s">
        <v>5</v>
      </c>
      <c r="C174" t="s">
        <v>507</v>
      </c>
      <c r="D174" t="s">
        <v>508</v>
      </c>
      <c r="E174" t="str">
        <f>HYPERLINK("https://talan.bank.gov.ua/get-user-certificate/e7f9VGW5QjAVeTt7Xzn4","Завантажити сертифікат")</f>
        <v>Завантажити сертифікат</v>
      </c>
    </row>
    <row r="175" spans="1:5" x14ac:dyDescent="0.3">
      <c r="A175" t="s">
        <v>509</v>
      </c>
      <c r="B175" t="s">
        <v>5</v>
      </c>
      <c r="C175" t="s">
        <v>510</v>
      </c>
      <c r="D175" t="s">
        <v>511</v>
      </c>
      <c r="E175" t="str">
        <f>HYPERLINK("https://talan.bank.gov.ua/get-user-certificate/e7f9VzPUBUgwX8oF6lly","Завантажити сертифікат")</f>
        <v>Завантажити сертифікат</v>
      </c>
    </row>
    <row r="176" spans="1:5" x14ac:dyDescent="0.3">
      <c r="A176" t="s">
        <v>512</v>
      </c>
      <c r="B176" t="s">
        <v>5</v>
      </c>
      <c r="C176" t="s">
        <v>513</v>
      </c>
      <c r="D176" t="s">
        <v>514</v>
      </c>
      <c r="E176" t="str">
        <f>HYPERLINK("https://talan.bank.gov.ua/get-user-certificate/e7f9VZGw2bH1vFRXK2pU","Завантажити сертифікат")</f>
        <v>Завантажити сертифікат</v>
      </c>
    </row>
    <row r="177" spans="1:5" x14ac:dyDescent="0.3">
      <c r="A177" t="s">
        <v>515</v>
      </c>
      <c r="B177" t="s">
        <v>5</v>
      </c>
      <c r="C177" t="s">
        <v>516</v>
      </c>
      <c r="D177" t="s">
        <v>517</v>
      </c>
      <c r="E177" t="str">
        <f>HYPERLINK("https://talan.bank.gov.ua/get-user-certificate/e7f9VfJzRR_Us30eLPLn","Завантажити сертифікат")</f>
        <v>Завантажити сертифікат</v>
      </c>
    </row>
    <row r="178" spans="1:5" x14ac:dyDescent="0.3">
      <c r="A178" t="s">
        <v>518</v>
      </c>
      <c r="B178" t="s">
        <v>5</v>
      </c>
      <c r="C178" t="s">
        <v>519</v>
      </c>
      <c r="D178" t="s">
        <v>520</v>
      </c>
      <c r="E178" t="str">
        <f>HYPERLINK("https://talan.bank.gov.ua/get-user-certificate/e7f9VS1wabh0BKQFTJvp","Завантажити сертифікат")</f>
        <v>Завантажити сертифікат</v>
      </c>
    </row>
    <row r="179" spans="1:5" x14ac:dyDescent="0.3">
      <c r="A179" t="s">
        <v>521</v>
      </c>
      <c r="B179" t="s">
        <v>5</v>
      </c>
      <c r="C179" t="s">
        <v>522</v>
      </c>
      <c r="D179" t="s">
        <v>523</v>
      </c>
      <c r="E179" t="str">
        <f>HYPERLINK("https://talan.bank.gov.ua/get-user-certificate/e7f9V7FXXssMk3OpnGqu","Завантажити сертифікат")</f>
        <v>Завантажити сертифікат</v>
      </c>
    </row>
    <row r="180" spans="1:5" x14ac:dyDescent="0.3">
      <c r="A180" t="s">
        <v>524</v>
      </c>
      <c r="B180" t="s">
        <v>5</v>
      </c>
      <c r="C180" t="s">
        <v>525</v>
      </c>
      <c r="D180" t="s">
        <v>526</v>
      </c>
      <c r="E180" t="str">
        <f>HYPERLINK("https://talan.bank.gov.ua/get-user-certificate/e7f9V_MAmou-iR9Ar4Lr","Завантажити сертифікат")</f>
        <v>Завантажити сертифікат</v>
      </c>
    </row>
    <row r="181" spans="1:5" x14ac:dyDescent="0.3">
      <c r="A181" t="s">
        <v>527</v>
      </c>
      <c r="B181" t="s">
        <v>5</v>
      </c>
      <c r="C181" t="s">
        <v>528</v>
      </c>
      <c r="D181" t="s">
        <v>529</v>
      </c>
      <c r="E181" t="str">
        <f>HYPERLINK("https://talan.bank.gov.ua/get-user-certificate/e7f9V0_c-dRQnQGTSixD","Завантажити сертифікат")</f>
        <v>Завантажити сертифікат</v>
      </c>
    </row>
    <row r="182" spans="1:5" x14ac:dyDescent="0.3">
      <c r="A182" t="s">
        <v>530</v>
      </c>
      <c r="B182" t="s">
        <v>5</v>
      </c>
      <c r="C182" t="s">
        <v>531</v>
      </c>
      <c r="D182" t="s">
        <v>532</v>
      </c>
      <c r="E182" t="str">
        <f>HYPERLINK("https://talan.bank.gov.ua/get-user-certificate/e7f9VPSj6wevE6FHQpzb","Завантажити сертифікат")</f>
        <v>Завантажити сертифікат</v>
      </c>
    </row>
    <row r="183" spans="1:5" x14ac:dyDescent="0.3">
      <c r="A183" t="s">
        <v>533</v>
      </c>
      <c r="B183" t="s">
        <v>5</v>
      </c>
      <c r="C183" t="s">
        <v>534</v>
      </c>
      <c r="D183" t="s">
        <v>535</v>
      </c>
      <c r="E183" t="str">
        <f>HYPERLINK("https://talan.bank.gov.ua/get-user-certificate/e7f9Vy-jgTk5Ypjkd9ru","Завантажити сертифікат")</f>
        <v>Завантажити сертифікат</v>
      </c>
    </row>
    <row r="184" spans="1:5" x14ac:dyDescent="0.3">
      <c r="A184" t="s">
        <v>536</v>
      </c>
      <c r="B184" t="s">
        <v>5</v>
      </c>
      <c r="C184" t="s">
        <v>537</v>
      </c>
      <c r="D184" t="s">
        <v>538</v>
      </c>
      <c r="E184" t="str">
        <f>HYPERLINK("https://talan.bank.gov.ua/get-user-certificate/e7f9VtPkT_kYS2rtpUSP","Завантажити сертифікат")</f>
        <v>Завантажити сертифікат</v>
      </c>
    </row>
    <row r="185" spans="1:5" x14ac:dyDescent="0.3">
      <c r="A185" t="s">
        <v>539</v>
      </c>
      <c r="B185" t="s">
        <v>5</v>
      </c>
      <c r="C185" t="s">
        <v>540</v>
      </c>
      <c r="D185" t="s">
        <v>541</v>
      </c>
      <c r="E185" t="str">
        <f>HYPERLINK("https://talan.bank.gov.ua/get-user-certificate/e7f9V0mZ6ZRdd447ZCO4","Завантажити сертифікат")</f>
        <v>Завантажити сертифікат</v>
      </c>
    </row>
    <row r="186" spans="1:5" x14ac:dyDescent="0.3">
      <c r="A186" t="s">
        <v>542</v>
      </c>
      <c r="B186" t="s">
        <v>5</v>
      </c>
      <c r="C186" t="s">
        <v>543</v>
      </c>
      <c r="D186" t="s">
        <v>544</v>
      </c>
      <c r="E186" t="str">
        <f>HYPERLINK("https://talan.bank.gov.ua/get-user-certificate/e7f9VlMbILV8YBR3iV4J","Завантажити сертифікат")</f>
        <v>Завантажити сертифікат</v>
      </c>
    </row>
    <row r="187" spans="1:5" x14ac:dyDescent="0.3">
      <c r="A187" t="s">
        <v>545</v>
      </c>
      <c r="B187" t="s">
        <v>5</v>
      </c>
      <c r="C187" t="s">
        <v>546</v>
      </c>
      <c r="D187" t="s">
        <v>547</v>
      </c>
      <c r="E187" t="str">
        <f>HYPERLINK("https://talan.bank.gov.ua/get-user-certificate/e7f9VIYE-baK5va10YAw","Завантажити сертифікат")</f>
        <v>Завантажити сертифікат</v>
      </c>
    </row>
    <row r="188" spans="1:5" x14ac:dyDescent="0.3">
      <c r="A188" t="s">
        <v>548</v>
      </c>
      <c r="B188" t="s">
        <v>5</v>
      </c>
      <c r="C188" t="s">
        <v>549</v>
      </c>
      <c r="D188" t="s">
        <v>550</v>
      </c>
      <c r="E188" t="str">
        <f>HYPERLINK("https://talan.bank.gov.ua/get-user-certificate/e7f9VK8gd2Yr9dsCi4zd","Завантажити сертифікат")</f>
        <v>Завантажити сертифікат</v>
      </c>
    </row>
    <row r="189" spans="1:5" x14ac:dyDescent="0.3">
      <c r="A189" t="s">
        <v>551</v>
      </c>
      <c r="B189" t="s">
        <v>5</v>
      </c>
      <c r="C189" t="s">
        <v>552</v>
      </c>
      <c r="D189" t="s">
        <v>553</v>
      </c>
      <c r="E189" t="str">
        <f>HYPERLINK("https://talan.bank.gov.ua/get-user-certificate/e7f9VfsK2084an3dinOU","Завантажити сертифікат")</f>
        <v>Завантажити сертифікат</v>
      </c>
    </row>
    <row r="190" spans="1:5" x14ac:dyDescent="0.3">
      <c r="A190" t="s">
        <v>554</v>
      </c>
      <c r="B190" t="s">
        <v>5</v>
      </c>
      <c r="C190" t="s">
        <v>555</v>
      </c>
      <c r="D190" t="s">
        <v>556</v>
      </c>
      <c r="E190" t="str">
        <f>HYPERLINK("https://talan.bank.gov.ua/get-user-certificate/e7f9Vck_DK5kXkA39LKN","Завантажити сертифікат")</f>
        <v>Завантажити сертифікат</v>
      </c>
    </row>
    <row r="191" spans="1:5" x14ac:dyDescent="0.3">
      <c r="A191" t="s">
        <v>557</v>
      </c>
      <c r="B191" t="s">
        <v>5</v>
      </c>
      <c r="C191" t="s">
        <v>558</v>
      </c>
      <c r="D191" t="s">
        <v>559</v>
      </c>
      <c r="E191" t="str">
        <f>HYPERLINK("https://talan.bank.gov.ua/get-user-certificate/e7f9V9NMAJPurrBx8rTp","Завантажити сертифікат")</f>
        <v>Завантажити сертифікат</v>
      </c>
    </row>
    <row r="192" spans="1:5" x14ac:dyDescent="0.3">
      <c r="A192" t="s">
        <v>560</v>
      </c>
      <c r="B192" t="s">
        <v>5</v>
      </c>
      <c r="C192" t="s">
        <v>561</v>
      </c>
      <c r="D192" t="s">
        <v>562</v>
      </c>
      <c r="E192" t="str">
        <f>HYPERLINK("https://talan.bank.gov.ua/get-user-certificate/e7f9Ve_NqLkdKiyr2QeL","Завантажити сертифікат")</f>
        <v>Завантажити сертифікат</v>
      </c>
    </row>
    <row r="193" spans="1:5" x14ac:dyDescent="0.3">
      <c r="A193" t="s">
        <v>563</v>
      </c>
      <c r="B193" t="s">
        <v>5</v>
      </c>
      <c r="C193" t="s">
        <v>564</v>
      </c>
      <c r="D193" t="s">
        <v>565</v>
      </c>
      <c r="E193" t="str">
        <f>HYPERLINK("https://talan.bank.gov.ua/get-user-certificate/e7f9VYDoZ6BaRo9WrSKF","Завантажити сертифікат")</f>
        <v>Завантажити сертифікат</v>
      </c>
    </row>
    <row r="194" spans="1:5" x14ac:dyDescent="0.3">
      <c r="A194" t="s">
        <v>566</v>
      </c>
      <c r="B194" t="s">
        <v>5</v>
      </c>
      <c r="C194" t="s">
        <v>567</v>
      </c>
      <c r="D194" t="s">
        <v>568</v>
      </c>
      <c r="E194" t="str">
        <f>HYPERLINK("https://talan.bank.gov.ua/get-user-certificate/e7f9VJZo1CXCuyS7mY0_","Завантажити сертифікат")</f>
        <v>Завантажити сертифікат</v>
      </c>
    </row>
    <row r="195" spans="1:5" x14ac:dyDescent="0.3">
      <c r="A195" t="s">
        <v>569</v>
      </c>
      <c r="B195" t="s">
        <v>5</v>
      </c>
      <c r="C195" t="s">
        <v>570</v>
      </c>
      <c r="D195" t="s">
        <v>571</v>
      </c>
      <c r="E195" t="str">
        <f>HYPERLINK("https://talan.bank.gov.ua/get-user-certificate/e7f9VCu5p9amiFwNBORg","Завантажити сертифікат")</f>
        <v>Завантажити сертифікат</v>
      </c>
    </row>
    <row r="196" spans="1:5" x14ac:dyDescent="0.3">
      <c r="A196" t="s">
        <v>572</v>
      </c>
      <c r="B196" t="s">
        <v>5</v>
      </c>
      <c r="C196" t="s">
        <v>573</v>
      </c>
      <c r="D196" t="s">
        <v>574</v>
      </c>
      <c r="E196" t="str">
        <f>HYPERLINK("https://talan.bank.gov.ua/get-user-certificate/e7f9VafwNxaNB3mBm0Ar","Завантажити сертифікат")</f>
        <v>Завантажити сертифікат</v>
      </c>
    </row>
    <row r="197" spans="1:5" x14ac:dyDescent="0.3">
      <c r="A197" t="s">
        <v>575</v>
      </c>
      <c r="B197" t="s">
        <v>5</v>
      </c>
      <c r="C197" t="s">
        <v>576</v>
      </c>
      <c r="D197" t="s">
        <v>577</v>
      </c>
      <c r="E197" t="str">
        <f>HYPERLINK("https://talan.bank.gov.ua/get-user-certificate/e7f9VDSvPfdKp-Z4Acr-","Завантажити сертифікат")</f>
        <v>Завантажити сертифікат</v>
      </c>
    </row>
    <row r="198" spans="1:5" x14ac:dyDescent="0.3">
      <c r="A198" t="s">
        <v>578</v>
      </c>
      <c r="B198" t="s">
        <v>5</v>
      </c>
      <c r="C198" t="s">
        <v>579</v>
      </c>
      <c r="D198" t="s">
        <v>580</v>
      </c>
      <c r="E198" t="str">
        <f>HYPERLINK("https://talan.bank.gov.ua/get-user-certificate/e7f9VscdTvSfoLiR8atU","Завантажити сертифікат")</f>
        <v>Завантажити сертифікат</v>
      </c>
    </row>
    <row r="199" spans="1:5" x14ac:dyDescent="0.3">
      <c r="A199" t="s">
        <v>581</v>
      </c>
      <c r="B199" t="s">
        <v>5</v>
      </c>
      <c r="C199" t="s">
        <v>582</v>
      </c>
      <c r="D199" t="s">
        <v>583</v>
      </c>
      <c r="E199" t="str">
        <f>HYPERLINK("https://talan.bank.gov.ua/get-user-certificate/e7f9VuWueaNc6IfBgSEl","Завантажити сертифікат")</f>
        <v>Завантажити сертифікат</v>
      </c>
    </row>
    <row r="200" spans="1:5" x14ac:dyDescent="0.3">
      <c r="A200" t="s">
        <v>584</v>
      </c>
      <c r="B200" t="s">
        <v>5</v>
      </c>
      <c r="C200" t="s">
        <v>585</v>
      </c>
      <c r="D200" t="s">
        <v>586</v>
      </c>
      <c r="E200" t="str">
        <f>HYPERLINK("https://talan.bank.gov.ua/get-user-certificate/e7f9VyEkFJhx93uj_LcO","Завантажити сертифікат")</f>
        <v>Завантажити сертифікат</v>
      </c>
    </row>
    <row r="201" spans="1:5" x14ac:dyDescent="0.3">
      <c r="A201" t="s">
        <v>587</v>
      </c>
      <c r="B201" t="s">
        <v>5</v>
      </c>
      <c r="C201" t="s">
        <v>588</v>
      </c>
      <c r="D201" t="s">
        <v>589</v>
      </c>
      <c r="E201" t="str">
        <f>HYPERLINK("https://talan.bank.gov.ua/get-user-certificate/e7f9VbBFgmX97dkj9zM7","Завантажити сертифікат")</f>
        <v>Завантажити сертифікат</v>
      </c>
    </row>
    <row r="202" spans="1:5" x14ac:dyDescent="0.3">
      <c r="A202" t="s">
        <v>590</v>
      </c>
      <c r="B202" t="s">
        <v>5</v>
      </c>
      <c r="C202" t="s">
        <v>591</v>
      </c>
      <c r="D202" t="s">
        <v>592</v>
      </c>
      <c r="E202" t="str">
        <f>HYPERLINK("https://talan.bank.gov.ua/get-user-certificate/e7f9VSbx0NbNAsdfthAF","Завантажити сертифікат")</f>
        <v>Завантажити сертифікат</v>
      </c>
    </row>
    <row r="203" spans="1:5" x14ac:dyDescent="0.3">
      <c r="A203" t="s">
        <v>593</v>
      </c>
      <c r="B203" t="s">
        <v>5</v>
      </c>
      <c r="C203" t="s">
        <v>594</v>
      </c>
      <c r="D203" t="s">
        <v>595</v>
      </c>
      <c r="E203" t="str">
        <f>HYPERLINK("https://talan.bank.gov.ua/get-user-certificate/e7f9VOgtECy3kxEQSJFY","Завантажити сертифікат")</f>
        <v>Завантажити сертифікат</v>
      </c>
    </row>
    <row r="204" spans="1:5" x14ac:dyDescent="0.3">
      <c r="A204" t="s">
        <v>596</v>
      </c>
      <c r="B204" t="s">
        <v>5</v>
      </c>
      <c r="C204" t="s">
        <v>597</v>
      </c>
      <c r="D204" t="s">
        <v>598</v>
      </c>
      <c r="E204" t="str">
        <f>HYPERLINK("https://talan.bank.gov.ua/get-user-certificate/e7f9VGEAtVFDRfWCiIbQ","Завантажити сертифікат")</f>
        <v>Завантажити сертифікат</v>
      </c>
    </row>
    <row r="205" spans="1:5" x14ac:dyDescent="0.3">
      <c r="A205" t="s">
        <v>599</v>
      </c>
      <c r="B205" t="s">
        <v>5</v>
      </c>
      <c r="C205" t="s">
        <v>600</v>
      </c>
      <c r="D205" t="s">
        <v>601</v>
      </c>
      <c r="E205" t="str">
        <f>HYPERLINK("https://talan.bank.gov.ua/get-user-certificate/e7f9Vx9wD45H-fd9sNzs","Завантажити сертифікат")</f>
        <v>Завантажити сертифікат</v>
      </c>
    </row>
    <row r="206" spans="1:5" x14ac:dyDescent="0.3">
      <c r="A206" t="s">
        <v>602</v>
      </c>
      <c r="B206" t="s">
        <v>5</v>
      </c>
      <c r="C206" t="s">
        <v>603</v>
      </c>
      <c r="D206" t="s">
        <v>604</v>
      </c>
      <c r="E206" t="str">
        <f>HYPERLINK("https://talan.bank.gov.ua/get-user-certificate/e7f9VK6VvEQnLIpsV863","Завантажити сертифікат")</f>
        <v>Завантажити сертифікат</v>
      </c>
    </row>
    <row r="207" spans="1:5" x14ac:dyDescent="0.3">
      <c r="A207" t="s">
        <v>605</v>
      </c>
      <c r="B207" t="s">
        <v>5</v>
      </c>
      <c r="C207" t="s">
        <v>606</v>
      </c>
      <c r="D207" t="s">
        <v>607</v>
      </c>
      <c r="E207" t="str">
        <f>HYPERLINK("https://talan.bank.gov.ua/get-user-certificate/e7f9VEWvVIUluVIz3Rmi","Завантажити сертифікат")</f>
        <v>Завантажити сертифікат</v>
      </c>
    </row>
    <row r="208" spans="1:5" x14ac:dyDescent="0.3">
      <c r="A208" t="s">
        <v>608</v>
      </c>
      <c r="B208" t="s">
        <v>5</v>
      </c>
      <c r="C208" t="s">
        <v>609</v>
      </c>
      <c r="D208" t="s">
        <v>610</v>
      </c>
      <c r="E208" t="str">
        <f>HYPERLINK("https://talan.bank.gov.ua/get-user-certificate/e7f9V8QZgdgVmR19bHcX","Завантажити сертифікат")</f>
        <v>Завантажити сертифікат</v>
      </c>
    </row>
    <row r="209" spans="1:5" x14ac:dyDescent="0.3">
      <c r="A209" t="s">
        <v>611</v>
      </c>
      <c r="B209" t="s">
        <v>5</v>
      </c>
      <c r="C209" t="s">
        <v>612</v>
      </c>
      <c r="D209" t="s">
        <v>613</v>
      </c>
      <c r="E209" t="str">
        <f>HYPERLINK("https://talan.bank.gov.ua/get-user-certificate/e7f9VZkPo-cHTm_4JPOM","Завантажити сертифікат")</f>
        <v>Завантажити сертифікат</v>
      </c>
    </row>
    <row r="210" spans="1:5" x14ac:dyDescent="0.3">
      <c r="A210" t="s">
        <v>614</v>
      </c>
      <c r="B210" t="s">
        <v>5</v>
      </c>
      <c r="C210" t="s">
        <v>615</v>
      </c>
      <c r="D210" t="s">
        <v>616</v>
      </c>
      <c r="E210" t="str">
        <f>HYPERLINK("https://talan.bank.gov.ua/get-user-certificate/e7f9VOmHc-NAKf3pW8DL","Завантажити сертифікат")</f>
        <v>Завантажити сертифікат</v>
      </c>
    </row>
    <row r="211" spans="1:5" x14ac:dyDescent="0.3">
      <c r="A211" t="s">
        <v>617</v>
      </c>
      <c r="B211" t="s">
        <v>5</v>
      </c>
      <c r="C211" t="s">
        <v>618</v>
      </c>
      <c r="D211" t="s">
        <v>385</v>
      </c>
      <c r="E211" t="str">
        <f>HYPERLINK("https://talan.bank.gov.ua/get-user-certificate/e7f9VPae_CuRTzGBg4Ob","Завантажити сертифікат")</f>
        <v>Завантажити сертифікат</v>
      </c>
    </row>
    <row r="212" spans="1:5" x14ac:dyDescent="0.3">
      <c r="A212" t="s">
        <v>619</v>
      </c>
      <c r="B212" t="s">
        <v>5</v>
      </c>
      <c r="C212" t="s">
        <v>620</v>
      </c>
      <c r="D212" t="s">
        <v>621</v>
      </c>
      <c r="E212" t="str">
        <f>HYPERLINK("https://talan.bank.gov.ua/get-user-certificate/e7f9VOznjb5Wn1XfG80E","Завантажити сертифікат")</f>
        <v>Завантажити сертифікат</v>
      </c>
    </row>
    <row r="213" spans="1:5" x14ac:dyDescent="0.3">
      <c r="A213" t="s">
        <v>622</v>
      </c>
      <c r="B213" t="s">
        <v>5</v>
      </c>
      <c r="C213" t="s">
        <v>623</v>
      </c>
      <c r="D213" t="s">
        <v>624</v>
      </c>
      <c r="E213" t="str">
        <f>HYPERLINK("https://talan.bank.gov.ua/get-user-certificate/e7f9VS_SAoOYjjTwaIxs","Завантажити сертифікат")</f>
        <v>Завантажити сертифікат</v>
      </c>
    </row>
    <row r="214" spans="1:5" x14ac:dyDescent="0.3">
      <c r="A214" t="s">
        <v>625</v>
      </c>
      <c r="B214" t="s">
        <v>5</v>
      </c>
      <c r="C214" t="s">
        <v>626</v>
      </c>
      <c r="D214" t="s">
        <v>627</v>
      </c>
      <c r="E214" t="str">
        <f>HYPERLINK("https://talan.bank.gov.ua/get-user-certificate/e7f9VY8LqWSMQ_-D6fG6","Завантажити сертифікат")</f>
        <v>Завантажити сертифікат</v>
      </c>
    </row>
    <row r="215" spans="1:5" x14ac:dyDescent="0.3">
      <c r="A215" t="s">
        <v>628</v>
      </c>
      <c r="B215" t="s">
        <v>5</v>
      </c>
      <c r="C215" t="s">
        <v>629</v>
      </c>
      <c r="D215" t="s">
        <v>630</v>
      </c>
      <c r="E215" t="str">
        <f>HYPERLINK("https://talan.bank.gov.ua/get-user-certificate/e7f9VvTTLDs0rubNMXFh","Завантажити сертифікат")</f>
        <v>Завантажити сертифікат</v>
      </c>
    </row>
    <row r="216" spans="1:5" x14ac:dyDescent="0.3">
      <c r="A216" t="s">
        <v>631</v>
      </c>
      <c r="B216" t="s">
        <v>5</v>
      </c>
      <c r="C216" t="s">
        <v>632</v>
      </c>
      <c r="D216" t="s">
        <v>633</v>
      </c>
      <c r="E216" t="str">
        <f>HYPERLINK("https://talan.bank.gov.ua/get-user-certificate/e7f9Vt88XgTHb5rl242p","Завантажити сертифікат")</f>
        <v>Завантажити сертифікат</v>
      </c>
    </row>
    <row r="217" spans="1:5" x14ac:dyDescent="0.3">
      <c r="A217" t="s">
        <v>634</v>
      </c>
      <c r="B217" t="s">
        <v>5</v>
      </c>
      <c r="C217" t="s">
        <v>635</v>
      </c>
      <c r="D217" t="s">
        <v>636</v>
      </c>
      <c r="E217" t="str">
        <f>HYPERLINK("https://talan.bank.gov.ua/get-user-certificate/e7f9VwgqhSfjTpgx5uVC","Завантажити сертифікат")</f>
        <v>Завантажити сертифікат</v>
      </c>
    </row>
    <row r="218" spans="1:5" x14ac:dyDescent="0.3">
      <c r="A218" t="s">
        <v>637</v>
      </c>
      <c r="B218" t="s">
        <v>5</v>
      </c>
      <c r="C218" t="s">
        <v>638</v>
      </c>
      <c r="D218" t="s">
        <v>280</v>
      </c>
      <c r="E218" t="str">
        <f>HYPERLINK("https://talan.bank.gov.ua/get-user-certificate/e7f9V8euZSwQYsLWma8v","Завантажити сертифікат")</f>
        <v>Завантажити сертифікат</v>
      </c>
    </row>
    <row r="219" spans="1:5" x14ac:dyDescent="0.3">
      <c r="A219" t="s">
        <v>639</v>
      </c>
      <c r="B219" t="s">
        <v>5</v>
      </c>
      <c r="C219" t="s">
        <v>640</v>
      </c>
      <c r="D219" t="s">
        <v>641</v>
      </c>
      <c r="E219" t="str">
        <f>HYPERLINK("https://talan.bank.gov.ua/get-user-certificate/e7f9VZQcOGk6v4b6t75S","Завантажити сертифікат")</f>
        <v>Завантажити сертифікат</v>
      </c>
    </row>
    <row r="220" spans="1:5" x14ac:dyDescent="0.3">
      <c r="A220" t="s">
        <v>642</v>
      </c>
      <c r="B220" t="s">
        <v>5</v>
      </c>
      <c r="C220" t="s">
        <v>643</v>
      </c>
      <c r="D220" t="s">
        <v>644</v>
      </c>
      <c r="E220" t="str">
        <f>HYPERLINK("https://talan.bank.gov.ua/get-user-certificate/e7f9VwJbBfmdOntILMuz","Завантажити сертифікат")</f>
        <v>Завантажити сертифікат</v>
      </c>
    </row>
    <row r="221" spans="1:5" x14ac:dyDescent="0.3">
      <c r="A221" t="s">
        <v>645</v>
      </c>
      <c r="B221" t="s">
        <v>5</v>
      </c>
      <c r="C221" t="s">
        <v>646</v>
      </c>
      <c r="D221" t="s">
        <v>647</v>
      </c>
      <c r="E221" t="str">
        <f>HYPERLINK("https://talan.bank.gov.ua/get-user-certificate/e7f9VUQgZ1qE_ANyaG4d","Завантажити сертифікат")</f>
        <v>Завантажити сертифікат</v>
      </c>
    </row>
    <row r="222" spans="1:5" x14ac:dyDescent="0.3">
      <c r="A222" t="s">
        <v>648</v>
      </c>
      <c r="B222" t="s">
        <v>5</v>
      </c>
      <c r="C222" t="s">
        <v>649</v>
      </c>
      <c r="D222" t="s">
        <v>650</v>
      </c>
      <c r="E222" t="str">
        <f>HYPERLINK("https://talan.bank.gov.ua/get-user-certificate/e7f9VTLqmKSf2Zp4TBMZ","Завантажити сертифікат")</f>
        <v>Завантажити сертифікат</v>
      </c>
    </row>
    <row r="223" spans="1:5" x14ac:dyDescent="0.3">
      <c r="A223" t="s">
        <v>651</v>
      </c>
      <c r="B223" t="s">
        <v>5</v>
      </c>
      <c r="C223" t="s">
        <v>652</v>
      </c>
      <c r="D223" t="s">
        <v>653</v>
      </c>
      <c r="E223" t="str">
        <f>HYPERLINK("https://talan.bank.gov.ua/get-user-certificate/e7f9V3Pk1uDUr1PweDcd","Завантажити сертифікат")</f>
        <v>Завантажити сертифікат</v>
      </c>
    </row>
    <row r="224" spans="1:5" x14ac:dyDescent="0.3">
      <c r="A224" t="s">
        <v>654</v>
      </c>
      <c r="B224" t="s">
        <v>5</v>
      </c>
      <c r="C224" t="s">
        <v>655</v>
      </c>
      <c r="D224" t="s">
        <v>656</v>
      </c>
      <c r="E224" t="str">
        <f>HYPERLINK("https://talan.bank.gov.ua/get-user-certificate/e7f9VhBfqVxKwJieLqIX","Завантажити сертифікат")</f>
        <v>Завантажити сертифікат</v>
      </c>
    </row>
    <row r="225" spans="1:5" x14ac:dyDescent="0.3">
      <c r="A225" t="s">
        <v>657</v>
      </c>
      <c r="B225" t="s">
        <v>5</v>
      </c>
      <c r="C225" t="s">
        <v>658</v>
      </c>
      <c r="D225" t="s">
        <v>659</v>
      </c>
      <c r="E225" t="str">
        <f>HYPERLINK("https://talan.bank.gov.ua/get-user-certificate/e7f9VA-uAK6Cu9r_qp4P","Завантажити сертифікат")</f>
        <v>Завантажити сертифікат</v>
      </c>
    </row>
    <row r="226" spans="1:5" x14ac:dyDescent="0.3">
      <c r="A226" t="s">
        <v>660</v>
      </c>
      <c r="B226" t="s">
        <v>5</v>
      </c>
      <c r="C226" t="s">
        <v>661</v>
      </c>
      <c r="D226" t="s">
        <v>662</v>
      </c>
      <c r="E226" t="str">
        <f>HYPERLINK("https://talan.bank.gov.ua/get-user-certificate/e7f9VEbK37gE7hqkJ5HJ","Завантажити сертифікат")</f>
        <v>Завантажити сертифікат</v>
      </c>
    </row>
    <row r="227" spans="1:5" x14ac:dyDescent="0.3">
      <c r="A227" t="s">
        <v>663</v>
      </c>
      <c r="B227" t="s">
        <v>5</v>
      </c>
      <c r="C227" t="s">
        <v>664</v>
      </c>
      <c r="D227" t="s">
        <v>583</v>
      </c>
      <c r="E227" t="str">
        <f>HYPERLINK("https://talan.bank.gov.ua/get-user-certificate/e7f9VFoBhqTBN4jOV-Ed","Завантажити сертифікат")</f>
        <v>Завантажити сертифікат</v>
      </c>
    </row>
    <row r="228" spans="1:5" x14ac:dyDescent="0.3">
      <c r="A228" t="s">
        <v>665</v>
      </c>
      <c r="B228" t="s">
        <v>5</v>
      </c>
      <c r="C228" t="s">
        <v>666</v>
      </c>
      <c r="D228" t="s">
        <v>667</v>
      </c>
      <c r="E228" t="str">
        <f>HYPERLINK("https://talan.bank.gov.ua/get-user-certificate/e7f9VHByGBMd8xwm0r0-","Завантажити сертифікат")</f>
        <v>Завантажити сертифікат</v>
      </c>
    </row>
    <row r="229" spans="1:5" x14ac:dyDescent="0.3">
      <c r="A229" t="s">
        <v>668</v>
      </c>
      <c r="B229" t="s">
        <v>5</v>
      </c>
      <c r="C229" t="s">
        <v>669</v>
      </c>
      <c r="D229" t="s">
        <v>670</v>
      </c>
      <c r="E229" t="str">
        <f>HYPERLINK("https://talan.bank.gov.ua/get-user-certificate/e7f9V9xqmA1WhEF00oQC","Завантажити сертифікат")</f>
        <v>Завантажити сертифікат</v>
      </c>
    </row>
    <row r="230" spans="1:5" x14ac:dyDescent="0.3">
      <c r="A230" t="s">
        <v>671</v>
      </c>
      <c r="B230" t="s">
        <v>5</v>
      </c>
      <c r="C230" t="s">
        <v>672</v>
      </c>
      <c r="D230" t="s">
        <v>673</v>
      </c>
      <c r="E230" t="str">
        <f>HYPERLINK("https://talan.bank.gov.ua/get-user-certificate/e7f9VaKYeGrjvkdajh6i","Завантажити сертифікат")</f>
        <v>Завантажити сертифікат</v>
      </c>
    </row>
    <row r="231" spans="1:5" x14ac:dyDescent="0.3">
      <c r="A231" t="s">
        <v>674</v>
      </c>
      <c r="B231" t="s">
        <v>5</v>
      </c>
      <c r="C231" t="s">
        <v>675</v>
      </c>
      <c r="D231" t="s">
        <v>676</v>
      </c>
      <c r="E231" t="str">
        <f>HYPERLINK("https://talan.bank.gov.ua/get-user-certificate/e7f9Vy3FIQ2BfHHwnZwT","Завантажити сертифікат")</f>
        <v>Завантажити сертифікат</v>
      </c>
    </row>
    <row r="232" spans="1:5" x14ac:dyDescent="0.3">
      <c r="A232" t="s">
        <v>677</v>
      </c>
      <c r="B232" t="s">
        <v>5</v>
      </c>
      <c r="C232" t="s">
        <v>678</v>
      </c>
      <c r="D232" t="s">
        <v>679</v>
      </c>
      <c r="E232" t="str">
        <f>HYPERLINK("https://talan.bank.gov.ua/get-user-certificate/e7f9VSIcrrwh7_2S9Xc0","Завантажити сертифікат")</f>
        <v>Завантажити сертифікат</v>
      </c>
    </row>
    <row r="233" spans="1:5" x14ac:dyDescent="0.3">
      <c r="A233" t="s">
        <v>680</v>
      </c>
      <c r="B233" t="s">
        <v>5</v>
      </c>
      <c r="C233" t="s">
        <v>681</v>
      </c>
      <c r="D233" t="s">
        <v>583</v>
      </c>
      <c r="E233" t="str">
        <f>HYPERLINK("https://talan.bank.gov.ua/get-user-certificate/e7f9Vf56vn9vJZ84CEgz","Завантажити сертифікат")</f>
        <v>Завантажити сертифікат</v>
      </c>
    </row>
    <row r="234" spans="1:5" x14ac:dyDescent="0.3">
      <c r="A234" t="s">
        <v>682</v>
      </c>
      <c r="B234" t="s">
        <v>5</v>
      </c>
      <c r="C234" t="s">
        <v>683</v>
      </c>
      <c r="D234" t="s">
        <v>684</v>
      </c>
      <c r="E234" t="str">
        <f>HYPERLINK("https://talan.bank.gov.ua/get-user-certificate/e7f9VbO6Zz2MD38J0JhE","Завантажити сертифікат")</f>
        <v>Завантажити сертифікат</v>
      </c>
    </row>
    <row r="235" spans="1:5" x14ac:dyDescent="0.3">
      <c r="A235" t="s">
        <v>685</v>
      </c>
      <c r="B235" t="s">
        <v>5</v>
      </c>
      <c r="C235" t="s">
        <v>686</v>
      </c>
      <c r="D235" t="s">
        <v>687</v>
      </c>
      <c r="E235" t="str">
        <f>HYPERLINK("https://talan.bank.gov.ua/get-user-certificate/e7f9ViKDE0RbQ8sqItdZ","Завантажити сертифікат")</f>
        <v>Завантажити сертифікат</v>
      </c>
    </row>
    <row r="236" spans="1:5" x14ac:dyDescent="0.3">
      <c r="A236" t="s">
        <v>688</v>
      </c>
      <c r="B236" t="s">
        <v>5</v>
      </c>
      <c r="C236" t="s">
        <v>689</v>
      </c>
      <c r="D236" t="s">
        <v>690</v>
      </c>
      <c r="E236" t="str">
        <f>HYPERLINK("https://talan.bank.gov.ua/get-user-certificate/e7f9Vb0OQirPgJ2rGiGn","Завантажити сертифікат")</f>
        <v>Завантажити сертифікат</v>
      </c>
    </row>
    <row r="237" spans="1:5" x14ac:dyDescent="0.3">
      <c r="A237" t="s">
        <v>691</v>
      </c>
      <c r="B237" t="s">
        <v>5</v>
      </c>
      <c r="C237" t="s">
        <v>692</v>
      </c>
      <c r="D237" t="s">
        <v>693</v>
      </c>
      <c r="E237" t="str">
        <f>HYPERLINK("https://talan.bank.gov.ua/get-user-certificate/e7f9VYNdAQ3-YhaQxL9J","Завантажити сертифікат")</f>
        <v>Завантажити сертифікат</v>
      </c>
    </row>
    <row r="238" spans="1:5" x14ac:dyDescent="0.3">
      <c r="A238" t="s">
        <v>694</v>
      </c>
      <c r="B238" t="s">
        <v>5</v>
      </c>
      <c r="C238" t="s">
        <v>695</v>
      </c>
      <c r="D238" t="s">
        <v>696</v>
      </c>
      <c r="E238" t="str">
        <f>HYPERLINK("https://talan.bank.gov.ua/get-user-certificate/e7f9Vzl8H4EKO4ppJx7G","Завантажити сертифікат")</f>
        <v>Завантажити сертифікат</v>
      </c>
    </row>
    <row r="239" spans="1:5" x14ac:dyDescent="0.3">
      <c r="A239" t="s">
        <v>697</v>
      </c>
      <c r="B239" t="s">
        <v>5</v>
      </c>
      <c r="C239" t="s">
        <v>698</v>
      </c>
      <c r="D239" t="s">
        <v>699</v>
      </c>
      <c r="E239" t="str">
        <f>HYPERLINK("https://talan.bank.gov.ua/get-user-certificate/e7f9VxD0XGpkZHzHEfpX","Завантажити сертифікат")</f>
        <v>Завантажити сертифікат</v>
      </c>
    </row>
    <row r="240" spans="1:5" x14ac:dyDescent="0.3">
      <c r="A240" t="s">
        <v>700</v>
      </c>
      <c r="B240" t="s">
        <v>5</v>
      </c>
      <c r="C240" t="s">
        <v>701</v>
      </c>
      <c r="D240" t="s">
        <v>702</v>
      </c>
      <c r="E240" t="str">
        <f>HYPERLINK("https://talan.bank.gov.ua/get-user-certificate/e7f9V95IYKbdiirS0A1G","Завантажити сертифікат")</f>
        <v>Завантажити сертифікат</v>
      </c>
    </row>
    <row r="241" spans="1:5" x14ac:dyDescent="0.3">
      <c r="A241" t="s">
        <v>703</v>
      </c>
      <c r="B241" t="s">
        <v>5</v>
      </c>
      <c r="C241" t="s">
        <v>704</v>
      </c>
      <c r="D241" t="s">
        <v>705</v>
      </c>
      <c r="E241" t="str">
        <f>HYPERLINK("https://talan.bank.gov.ua/get-user-certificate/e7f9VZK4PAaE1FabaVXA","Завантажити сертифікат")</f>
        <v>Завантажити сертифікат</v>
      </c>
    </row>
    <row r="242" spans="1:5" x14ac:dyDescent="0.3">
      <c r="A242" t="s">
        <v>706</v>
      </c>
      <c r="B242" t="s">
        <v>5</v>
      </c>
      <c r="C242" t="s">
        <v>707</v>
      </c>
      <c r="D242" t="s">
        <v>708</v>
      </c>
      <c r="E242" t="str">
        <f>HYPERLINK("https://talan.bank.gov.ua/get-user-certificate/e7f9VvtgVBjErDoU20K3","Завантажити сертифікат")</f>
        <v>Завантажити сертифікат</v>
      </c>
    </row>
    <row r="243" spans="1:5" x14ac:dyDescent="0.3">
      <c r="A243" t="s">
        <v>709</v>
      </c>
      <c r="B243" t="s">
        <v>5</v>
      </c>
      <c r="C243" t="s">
        <v>710</v>
      </c>
      <c r="D243" t="s">
        <v>711</v>
      </c>
      <c r="E243" t="str">
        <f>HYPERLINK("https://talan.bank.gov.ua/get-user-certificate/e7f9V-pTSTBJMH7aLx_7","Завантажити сертифікат")</f>
        <v>Завантажити сертифікат</v>
      </c>
    </row>
    <row r="244" spans="1:5" x14ac:dyDescent="0.3">
      <c r="A244" t="s">
        <v>713</v>
      </c>
      <c r="B244" t="s">
        <v>714</v>
      </c>
      <c r="C244" t="s">
        <v>715</v>
      </c>
      <c r="D244" t="s">
        <v>716</v>
      </c>
      <c r="E244" t="str">
        <f>HYPERLINK("https://talan.bank.gov.ua/get-user-certificate/tobbqlIy_lw90JK8Vlnz","Завантажити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E2" r:id="rId1" tooltip="Завантажити сертифікат" display="Завантажити сертифікат"/>
    <hyperlink ref="E3" r:id="rId2" tooltip="Завантажити сертифікат" display="Завантажити сертифікат"/>
    <hyperlink ref="E4" r:id="rId3" tooltip="Завантажити сертифікат" display="Завантажити сертифікат"/>
    <hyperlink ref="E5" r:id="rId4" tooltip="Завантажити сертифікат" display="Завантажити сертифікат"/>
    <hyperlink ref="E6" r:id="rId5" tooltip="Завантажити сертифікат" display="Завантажити сертифікат"/>
    <hyperlink ref="E7" r:id="rId6" tooltip="Завантажити сертифікат" display="Завантажити сертифікат"/>
    <hyperlink ref="E8" r:id="rId7" tooltip="Завантажити сертифікат" display="Завантажити сертифікат"/>
    <hyperlink ref="E9" r:id="rId8" tooltip="Завантажити сертифікат" display="Завантажити сертифікат"/>
    <hyperlink ref="E10" r:id="rId9" tooltip="Завантажити сертифікат" display="Завантажити сертифікат"/>
    <hyperlink ref="E11" r:id="rId10" tooltip="Завантажити сертифікат" display="Завантажити сертифікат"/>
    <hyperlink ref="E12" r:id="rId11" tooltip="Завантажити сертифікат" display="Завантажити сертифікат"/>
    <hyperlink ref="E13" r:id="rId12" tooltip="Завантажити сертифікат" display="Завантажити сертифікат"/>
    <hyperlink ref="E14" r:id="rId13" tooltip="Завантажити сертифікат" display="Завантажити сертифікат"/>
    <hyperlink ref="E15" r:id="rId14" tooltip="Завантажити сертифікат" display="Завантажити сертифікат"/>
    <hyperlink ref="E16" r:id="rId15" tooltip="Завантажити сертифікат" display="Завантажити сертифікат"/>
    <hyperlink ref="E17" r:id="rId16" tooltip="Завантажити сертифікат" display="Завантажити сертифікат"/>
    <hyperlink ref="E18" r:id="rId17" tooltip="Завантажити сертифікат" display="Завантажити сертифікат"/>
    <hyperlink ref="E19" r:id="rId18" tooltip="Завантажити сертифікат" display="Завантажити сертифікат"/>
    <hyperlink ref="E20" r:id="rId19" tooltip="Завантажити сертифікат" display="Завантажити сертифікат"/>
    <hyperlink ref="E21" r:id="rId20" tooltip="Завантажити сертифікат" display="Завантажити сертифікат"/>
    <hyperlink ref="E22" r:id="rId21" tooltip="Завантажити сертифікат" display="Завантажити сертифікат"/>
    <hyperlink ref="E23" r:id="rId22" tooltip="Завантажити сертифікат" display="Завантажити сертифікат"/>
    <hyperlink ref="E24" r:id="rId23" tooltip="Завантажити сертифікат" display="Завантажити сертифікат"/>
    <hyperlink ref="E25" r:id="rId24" tooltip="Завантажити сертифікат" display="Завантажити сертифікат"/>
    <hyperlink ref="E26" r:id="rId25" tooltip="Завантажити сертифікат" display="Завантажити сертифікат"/>
    <hyperlink ref="E27" r:id="rId26" tooltip="Завантажити сертифікат" display="Завантажити сертифікат"/>
    <hyperlink ref="E28" r:id="rId27" tooltip="Завантажити сертифікат" display="Завантажити сертифікат"/>
    <hyperlink ref="E29" r:id="rId28" tooltip="Завантажити сертифікат" display="Завантажити сертифікат"/>
    <hyperlink ref="E30" r:id="rId29" tooltip="Завантажити сертифікат" display="Завантажити сертифікат"/>
    <hyperlink ref="E31" r:id="rId30" tooltip="Завантажити сертифікат" display="Завантажити сертифікат"/>
    <hyperlink ref="E32" r:id="rId31" tooltip="Завантажити сертифікат" display="Завантажити сертифікат"/>
    <hyperlink ref="E33" r:id="rId32" tooltip="Завантажити сертифікат" display="Завантажити сертифікат"/>
    <hyperlink ref="E34" r:id="rId33" tooltip="Завантажити сертифікат" display="Завантажити сертифікат"/>
    <hyperlink ref="E35" r:id="rId34" tooltip="Завантажити сертифікат" display="Завантажити сертифікат"/>
    <hyperlink ref="E36" r:id="rId35" tooltip="Завантажити сертифікат" display="Завантажити сертифікат"/>
    <hyperlink ref="E37" r:id="rId36" tooltip="Завантажити сертифікат" display="Завантажити сертифікат"/>
    <hyperlink ref="E38" r:id="rId37" tooltip="Завантажити сертифікат" display="Завантажити сертифікат"/>
    <hyperlink ref="E39" r:id="rId38" tooltip="Завантажити сертифікат" display="Завантажити сертифікат"/>
    <hyperlink ref="E40" r:id="rId39" tooltip="Завантажити сертифікат" display="Завантажити сертифікат"/>
    <hyperlink ref="E41" r:id="rId40" tooltip="Завантажити сертифікат" display="Завантажити сертифікат"/>
    <hyperlink ref="E42" r:id="rId41" tooltip="Завантажити сертифікат" display="Завантажити сертифікат"/>
    <hyperlink ref="E43" r:id="rId42" tooltip="Завантажити сертифікат" display="Завантажити сертифікат"/>
    <hyperlink ref="E44" r:id="rId43" tooltip="Завантажити сертифікат" display="Завантажити сертифікат"/>
    <hyperlink ref="E45" r:id="rId44" tooltip="Завантажити сертифікат" display="Завантажити сертифікат"/>
    <hyperlink ref="E46" r:id="rId45" tooltip="Завантажити сертифікат" display="Завантажити сертифікат"/>
    <hyperlink ref="E47" r:id="rId46" tooltip="Завантажити сертифікат" display="Завантажити сертифікат"/>
    <hyperlink ref="E48" r:id="rId47" tooltip="Завантажити сертифікат" display="Завантажити сертифікат"/>
    <hyperlink ref="E49" r:id="rId48" tooltip="Завантажити сертифікат" display="Завантажити сертифікат"/>
    <hyperlink ref="E50" r:id="rId49" tooltip="Завантажити сертифікат" display="Завантажити сертифікат"/>
    <hyperlink ref="E51" r:id="rId50" tooltip="Завантажити сертифікат" display="Завантажити сертифікат"/>
    <hyperlink ref="E52" r:id="rId51" tooltip="Завантажити сертифікат" display="Завантажити сертифікат"/>
    <hyperlink ref="E53" r:id="rId52" tooltip="Завантажити сертифікат" display="Завантажити сертифікат"/>
    <hyperlink ref="E54" r:id="rId53" tooltip="Завантажити сертифікат" display="Завантажити сертифікат"/>
    <hyperlink ref="E55" r:id="rId54" tooltip="Завантажити сертифікат" display="Завантажити сертифікат"/>
    <hyperlink ref="E56" r:id="rId55" tooltip="Завантажити сертифікат" display="Завантажити сертифікат"/>
    <hyperlink ref="E57" r:id="rId56" tooltip="Завантажити сертифікат" display="Завантажити сертифікат"/>
    <hyperlink ref="E58" r:id="rId57" tooltip="Завантажити сертифікат" display="Завантажити сертифікат"/>
    <hyperlink ref="E59" r:id="rId58" tooltip="Завантажити сертифікат" display="Завантажити сертифікат"/>
    <hyperlink ref="E60" r:id="rId59" tooltip="Завантажити сертифікат" display="Завантажити сертифікат"/>
    <hyperlink ref="E61" r:id="rId60" tooltip="Завантажити сертифікат" display="Завантажити сертифікат"/>
    <hyperlink ref="E62" r:id="rId61" tooltip="Завантажити сертифікат" display="Завантажити сертифікат"/>
    <hyperlink ref="E63" r:id="rId62" tooltip="Завантажити сертифікат" display="Завантажити сертифікат"/>
    <hyperlink ref="E64" r:id="rId63" tooltip="Завантажити сертифікат" display="Завантажити сертифікат"/>
    <hyperlink ref="E65" r:id="rId64" tooltip="Завантажити сертифікат" display="Завантажити сертифікат"/>
    <hyperlink ref="E66" r:id="rId65" tooltip="Завантажити сертифікат" display="Завантажити сертифікат"/>
    <hyperlink ref="E67" r:id="rId66" tooltip="Завантажити сертифікат" display="Завантажити сертифікат"/>
    <hyperlink ref="E68" r:id="rId67" tooltip="Завантажити сертифікат" display="Завантажити сертифікат"/>
    <hyperlink ref="E69" r:id="rId68" tooltip="Завантажити сертифікат" display="Завантажити сертифікат"/>
    <hyperlink ref="E70" r:id="rId69" tooltip="Завантажити сертифікат" display="Завантажити сертифікат"/>
    <hyperlink ref="E71" r:id="rId70" tooltip="Завантажити сертифікат" display="Завантажити сертифікат"/>
    <hyperlink ref="E72" r:id="rId71" tooltip="Завантажити сертифікат" display="Завантажити сертифікат"/>
    <hyperlink ref="E73" r:id="rId72" tooltip="Завантажити сертифікат" display="Завантажити сертифікат"/>
    <hyperlink ref="E74" r:id="rId73" tooltip="Завантажити сертифікат" display="Завантажити сертифікат"/>
    <hyperlink ref="E75" r:id="rId74" tooltip="Завантажити сертифікат" display="Завантажити сертифікат"/>
    <hyperlink ref="E76" r:id="rId75" tooltip="Завантажити сертифікат" display="Завантажити сертифікат"/>
    <hyperlink ref="E77" r:id="rId76" tooltip="Завантажити сертифікат" display="Завантажити сертифікат"/>
    <hyperlink ref="E78" r:id="rId77" tooltip="Завантажити сертифікат" display="Завантажити сертифікат"/>
    <hyperlink ref="E79" r:id="rId78" tooltip="Завантажити сертифікат" display="Завантажити сертифікат"/>
    <hyperlink ref="E80" r:id="rId79" tooltip="Завантажити сертифікат" display="Завантажити сертифікат"/>
    <hyperlink ref="E81" r:id="rId80" tooltip="Завантажити сертифікат" display="Завантажити сертифікат"/>
    <hyperlink ref="E82" r:id="rId81" tooltip="Завантажити сертифікат" display="Завантажити сертифікат"/>
    <hyperlink ref="E83" r:id="rId82" tooltip="Завантажити сертифікат" display="Завантажити сертифікат"/>
    <hyperlink ref="E84" r:id="rId83" tooltip="Завантажити сертифікат" display="Завантажити сертифікат"/>
    <hyperlink ref="E85" r:id="rId84" tooltip="Завантажити сертифікат" display="Завантажити сертифікат"/>
    <hyperlink ref="E86" r:id="rId85" tooltip="Завантажити сертифікат" display="Завантажити сертифікат"/>
    <hyperlink ref="E87" r:id="rId86" tooltip="Завантажити сертифікат" display="Завантажити сертифікат"/>
    <hyperlink ref="E88" r:id="rId87" tooltip="Завантажити сертифікат" display="Завантажити сертифікат"/>
    <hyperlink ref="E89" r:id="rId88" tooltip="Завантажити сертифікат" display="Завантажити сертифікат"/>
    <hyperlink ref="E90" r:id="rId89" tooltip="Завантажити сертифікат" display="Завантажити сертифікат"/>
    <hyperlink ref="E91" r:id="rId90" tooltip="Завантажити сертифікат" display="Завантажити сертифікат"/>
    <hyperlink ref="E92" r:id="rId91" tooltip="Завантажити сертифікат" display="Завантажити сертифікат"/>
    <hyperlink ref="E93" r:id="rId92" tooltip="Завантажити сертифікат" display="Завантажити сертифікат"/>
    <hyperlink ref="E94" r:id="rId93" tooltip="Завантажити сертифікат" display="Завантажити сертифікат"/>
    <hyperlink ref="E95" r:id="rId94" tooltip="Завантажити сертифікат" display="Завантажити сертифікат"/>
    <hyperlink ref="E96" r:id="rId95" tooltip="Завантажити сертифікат" display="Завантажити сертифікат"/>
    <hyperlink ref="E97" r:id="rId96" tooltip="Завантажити сертифікат" display="Завантажити сертифікат"/>
    <hyperlink ref="E98" r:id="rId97" tooltip="Завантажити сертифікат" display="Завантажити сертифікат"/>
    <hyperlink ref="E99" r:id="rId98" tooltip="Завантажити сертифікат" display="Завантажити сертифікат"/>
    <hyperlink ref="E100" r:id="rId99" tooltip="Завантажити сертифікат" display="Завантажити сертифікат"/>
    <hyperlink ref="E101" r:id="rId100" tooltip="Завантажити сертифікат" display="Завантажити сертифікат"/>
    <hyperlink ref="E102" r:id="rId101" tooltip="Завантажити сертифікат" display="Завантажити сертифікат"/>
    <hyperlink ref="E103" r:id="rId102" tooltip="Завантажити сертифікат" display="Завантажити сертифікат"/>
    <hyperlink ref="E104" r:id="rId103" tooltip="Завантажити сертифікат" display="Завантажити сертифікат"/>
    <hyperlink ref="E105" r:id="rId104" tooltip="Завантажити сертифікат" display="Завантажити сертифікат"/>
    <hyperlink ref="E106" r:id="rId105" tooltip="Завантажити сертифікат" display="Завантажити сертифікат"/>
    <hyperlink ref="E107" r:id="rId106" tooltip="Завантажити сертифікат" display="Завантажити сертифікат"/>
    <hyperlink ref="E108" r:id="rId107" tooltip="Завантажити сертифікат" display="Завантажити сертифікат"/>
    <hyperlink ref="E109" r:id="rId108" tooltip="Завантажити сертифікат" display="Завантажити сертифікат"/>
    <hyperlink ref="E110" r:id="rId109" tooltip="Завантажити сертифікат" display="Завантажити сертифікат"/>
    <hyperlink ref="E111" r:id="rId110" tooltip="Завантажити сертифікат" display="Завантажити сертифікат"/>
    <hyperlink ref="E112" r:id="rId111" tooltip="Завантажити сертифікат" display="Завантажити сертифікат"/>
    <hyperlink ref="E113" r:id="rId112" tooltip="Завантажити сертифікат" display="Завантажити сертифікат"/>
    <hyperlink ref="E114" r:id="rId113" tooltip="Завантажити сертифікат" display="Завантажити сертифікат"/>
    <hyperlink ref="E115" r:id="rId114" tooltip="Завантажити сертифікат" display="Завантажити сертифікат"/>
    <hyperlink ref="E116" r:id="rId115" tooltip="Завантажити сертифікат" display="Завантажити сертифікат"/>
    <hyperlink ref="E117" r:id="rId116" tooltip="Завантажити сертифікат" display="Завантажити сертифікат"/>
    <hyperlink ref="E118" r:id="rId117" tooltip="Завантажити сертифікат" display="Завантажити сертифікат"/>
    <hyperlink ref="E119" r:id="rId118" tooltip="Завантажити сертифікат" display="Завантажити сертифікат"/>
    <hyperlink ref="E120" r:id="rId119" tooltip="Завантажити сертифікат" display="Завантажити сертифікат"/>
    <hyperlink ref="E121" r:id="rId120" tooltip="Завантажити сертифікат" display="Завантажити сертифікат"/>
    <hyperlink ref="E122" r:id="rId121" tooltip="Завантажити сертифікат" display="Завантажити сертифікат"/>
    <hyperlink ref="E123" r:id="rId122" tooltip="Завантажити сертифікат" display="Завантажити сертифікат"/>
    <hyperlink ref="E124" r:id="rId123" tooltip="Завантажити сертифікат" display="Завантажити сертифікат"/>
    <hyperlink ref="E125" r:id="rId124" tooltip="Завантажити сертифікат" display="Завантажити сертифікат"/>
    <hyperlink ref="E126" r:id="rId125" tooltip="Завантажити сертифікат" display="Завантажити сертифікат"/>
    <hyperlink ref="E127" r:id="rId126" tooltip="Завантажити сертифікат" display="Завантажити сертифікат"/>
    <hyperlink ref="E128" r:id="rId127" tooltip="Завантажити сертифікат" display="Завантажити сертифікат"/>
    <hyperlink ref="E129" r:id="rId128" tooltip="Завантажити сертифікат" display="Завантажити сертифікат"/>
    <hyperlink ref="E130" r:id="rId129" tooltip="Завантажити сертифікат" display="Завантажити сертифікат"/>
    <hyperlink ref="E131" r:id="rId130" tooltip="Завантажити сертифікат" display="Завантажити сертифікат"/>
    <hyperlink ref="E132" r:id="rId131" tooltip="Завантажити сертифікат" display="Завантажити сертифікат"/>
    <hyperlink ref="E133" r:id="rId132" tooltip="Завантажити сертифікат" display="Завантажити сертифікат"/>
    <hyperlink ref="E134" r:id="rId133" tooltip="Завантажити сертифікат" display="Завантажити сертифікат"/>
    <hyperlink ref="E135" r:id="rId134" tooltip="Завантажити сертифікат" display="Завантажити сертифікат"/>
    <hyperlink ref="E136" r:id="rId135" tooltip="Завантажити сертифікат" display="Завантажити сертифікат"/>
    <hyperlink ref="E137" r:id="rId136" tooltip="Завантажити сертифікат" display="Завантажити сертифікат"/>
    <hyperlink ref="E138" r:id="rId137" tooltip="Завантажити сертифікат" display="Завантажити сертифікат"/>
    <hyperlink ref="E139" r:id="rId138" tooltip="Завантажити сертифікат" display="Завантажити сертифікат"/>
    <hyperlink ref="E140" r:id="rId139" tooltip="Завантажити сертифікат" display="Завантажити сертифікат"/>
    <hyperlink ref="E141" r:id="rId140" tooltip="Завантажити сертифікат" display="Завантажити сертифікат"/>
    <hyperlink ref="E142" r:id="rId141" tooltip="Завантажити сертифікат" display="Завантажити сертифікат"/>
    <hyperlink ref="E143" r:id="rId142" tooltip="Завантажити сертифікат" display="Завантажити сертифікат"/>
    <hyperlink ref="E144" r:id="rId143" tooltip="Завантажити сертифікат" display="Завантажити сертифікат"/>
    <hyperlink ref="E145" r:id="rId144" tooltip="Завантажити сертифікат" display="Завантажити сертифікат"/>
    <hyperlink ref="E146" r:id="rId145" tooltip="Завантажити сертифікат" display="Завантажити сертифікат"/>
    <hyperlink ref="E147" r:id="rId146" tooltip="Завантажити сертифікат" display="Завантажити сертифікат"/>
    <hyperlink ref="E148" r:id="rId147" tooltip="Завантажити сертифікат" display="Завантажити сертифікат"/>
    <hyperlink ref="E149" r:id="rId148" tooltip="Завантажити сертифікат" display="Завантажити сертифікат"/>
    <hyperlink ref="E150" r:id="rId149" tooltip="Завантажити сертифікат" display="Завантажити сертифікат"/>
    <hyperlink ref="E151" r:id="rId150" tooltip="Завантажити сертифікат" display="Завантажити сертифікат"/>
    <hyperlink ref="E152" r:id="rId151" tooltip="Завантажити сертифікат" display="Завантажити сертифікат"/>
    <hyperlink ref="E153" r:id="rId152" tooltip="Завантажити сертифікат" display="Завантажити сертифікат"/>
    <hyperlink ref="E154" r:id="rId153" tooltip="Завантажити сертифікат" display="Завантажити сертифікат"/>
    <hyperlink ref="E155" r:id="rId154" tooltip="Завантажити сертифікат" display="Завантажити сертифікат"/>
    <hyperlink ref="E156" r:id="rId155" tooltip="Завантажити сертифікат" display="Завантажити сертифікат"/>
    <hyperlink ref="E157" r:id="rId156" tooltip="Завантажити сертифікат" display="Завантажити сертифікат"/>
    <hyperlink ref="E158" r:id="rId157" tooltip="Завантажити сертифікат" display="Завантажити сертифікат"/>
    <hyperlink ref="E159" r:id="rId158" tooltip="Завантажити сертифікат" display="Завантажити сертифікат"/>
    <hyperlink ref="E160" r:id="rId159" tooltip="Завантажити сертифікат" display="Завантажити сертифікат"/>
    <hyperlink ref="E161" r:id="rId160" tooltip="Завантажити сертифікат" display="Завантажити сертифікат"/>
    <hyperlink ref="E162" r:id="rId161" tooltip="Завантажити сертифікат" display="Завантажити сертифікат"/>
    <hyperlink ref="E163" r:id="rId162" tooltip="Завантажити сертифікат" display="Завантажити сертифікат"/>
    <hyperlink ref="E164" r:id="rId163" tooltip="Завантажити сертифікат" display="Завантажити сертифікат"/>
    <hyperlink ref="E165" r:id="rId164" tooltip="Завантажити сертифікат" display="Завантажити сертифікат"/>
    <hyperlink ref="E166" r:id="rId165" tooltip="Завантажити сертифікат" display="Завантажити сертифікат"/>
    <hyperlink ref="E167" r:id="rId166" tooltip="Завантажити сертифікат" display="Завантажити сертифікат"/>
    <hyperlink ref="E168" r:id="rId167" tooltip="Завантажити сертифікат" display="Завантажити сертифікат"/>
    <hyperlink ref="E169" r:id="rId168" tooltip="Завантажити сертифікат" display="Завантажити сертифікат"/>
    <hyperlink ref="E170" r:id="rId169" tooltip="Завантажити сертифікат" display="Завантажити сертифікат"/>
    <hyperlink ref="E171" r:id="rId170" tooltip="Завантажити сертифікат" display="Завантажити сертифікат"/>
    <hyperlink ref="E172" r:id="rId171" tooltip="Завантажити сертифікат" display="Завантажити сертифікат"/>
    <hyperlink ref="E173" r:id="rId172" tooltip="Завантажити сертифікат" display="Завантажити сертифікат"/>
    <hyperlink ref="E174" r:id="rId173" tooltip="Завантажити сертифікат" display="Завантажити сертифікат"/>
    <hyperlink ref="E175" r:id="rId174" tooltip="Завантажити сертифікат" display="Завантажити сертифікат"/>
    <hyperlink ref="E176" r:id="rId175" tooltip="Завантажити сертифікат" display="Завантажити сертифікат"/>
    <hyperlink ref="E177" r:id="rId176" tooltip="Завантажити сертифікат" display="Завантажити сертифікат"/>
    <hyperlink ref="E178" r:id="rId177" tooltip="Завантажити сертифікат" display="Завантажити сертифікат"/>
    <hyperlink ref="E179" r:id="rId178" tooltip="Завантажити сертифікат" display="Завантажити сертифікат"/>
    <hyperlink ref="E180" r:id="rId179" tooltip="Завантажити сертифікат" display="Завантажити сертифікат"/>
    <hyperlink ref="E181" r:id="rId180" tooltip="Завантажити сертифікат" display="Завантажити сертифікат"/>
    <hyperlink ref="E182" r:id="rId181" tooltip="Завантажити сертифікат" display="Завантажити сертифікат"/>
    <hyperlink ref="E183" r:id="rId182" tooltip="Завантажити сертифікат" display="Завантажити сертифікат"/>
    <hyperlink ref="E184" r:id="rId183" tooltip="Завантажити сертифікат" display="Завантажити сертифікат"/>
    <hyperlink ref="E185" r:id="rId184" tooltip="Завантажити сертифікат" display="Завантажити сертифікат"/>
    <hyperlink ref="E186" r:id="rId185" tooltip="Завантажити сертифікат" display="Завантажити сертифікат"/>
    <hyperlink ref="E187" r:id="rId186" tooltip="Завантажити сертифікат" display="Завантажити сертифікат"/>
    <hyperlink ref="E188" r:id="rId187" tooltip="Завантажити сертифікат" display="Завантажити сертифікат"/>
    <hyperlink ref="E189" r:id="rId188" tooltip="Завантажити сертифікат" display="Завантажити сертифікат"/>
    <hyperlink ref="E190" r:id="rId189" tooltip="Завантажити сертифікат" display="Завантажити сертифікат"/>
    <hyperlink ref="E191" r:id="rId190" tooltip="Завантажити сертифікат" display="Завантажити сертифікат"/>
    <hyperlink ref="E192" r:id="rId191" tooltip="Завантажити сертифікат" display="Завантажити сертифікат"/>
    <hyperlink ref="E193" r:id="rId192" tooltip="Завантажити сертифікат" display="Завантажити сертифікат"/>
    <hyperlink ref="E194" r:id="rId193" tooltip="Завантажити сертифікат" display="Завантажити сертифікат"/>
    <hyperlink ref="E195" r:id="rId194" tooltip="Завантажити сертифікат" display="Завантажити сертифікат"/>
    <hyperlink ref="E196" r:id="rId195" tooltip="Завантажити сертифікат" display="Завантажити сертифікат"/>
    <hyperlink ref="E197" r:id="rId196" tooltip="Завантажити сертифікат" display="Завантажити сертифікат"/>
    <hyperlink ref="E198" r:id="rId197" tooltip="Завантажити сертифікат" display="Завантажити сертифікат"/>
    <hyperlink ref="E199" r:id="rId198" tooltip="Завантажити сертифікат" display="Завантажити сертифікат"/>
    <hyperlink ref="E200" r:id="rId199" tooltip="Завантажити сертифікат" display="Завантажити сертифікат"/>
    <hyperlink ref="E201" r:id="rId200" tooltip="Завантажити сертифікат" display="Завантажити сертифікат"/>
    <hyperlink ref="E202" r:id="rId201" tooltip="Завантажити сертифікат" display="Завантажити сертифікат"/>
    <hyperlink ref="E203" r:id="rId202" tooltip="Завантажити сертифікат" display="Завантажити сертифікат"/>
    <hyperlink ref="E204" r:id="rId203" tooltip="Завантажити сертифікат" display="Завантажити сертифікат"/>
    <hyperlink ref="E205" r:id="rId204" tooltip="Завантажити сертифікат" display="Завантажити сертифікат"/>
    <hyperlink ref="E206" r:id="rId205" tooltip="Завантажити сертифікат" display="Завантажити сертифікат"/>
    <hyperlink ref="E207" r:id="rId206" tooltip="Завантажити сертифікат" display="Завантажити сертифікат"/>
    <hyperlink ref="E208" r:id="rId207" tooltip="Завантажити сертифікат" display="Завантажити сертифікат"/>
    <hyperlink ref="E209" r:id="rId208" tooltip="Завантажити сертифікат" display="Завантажити сертифікат"/>
    <hyperlink ref="E210" r:id="rId209" tooltip="Завантажити сертифікат" display="Завантажити сертифікат"/>
    <hyperlink ref="E211" r:id="rId210" tooltip="Завантажити сертифікат" display="Завантажити сертифікат"/>
    <hyperlink ref="E212" r:id="rId211" tooltip="Завантажити сертифікат" display="Завантажити сертифікат"/>
    <hyperlink ref="E213" r:id="rId212" tooltip="Завантажити сертифікат" display="Завантажити сертифікат"/>
    <hyperlink ref="E214" r:id="rId213" tooltip="Завантажити сертифікат" display="Завантажити сертифікат"/>
    <hyperlink ref="E215" r:id="rId214" tooltip="Завантажити сертифікат" display="Завантажити сертифікат"/>
    <hyperlink ref="E216" r:id="rId215" tooltip="Завантажити сертифікат" display="Завантажити сертифікат"/>
    <hyperlink ref="E217" r:id="rId216" tooltip="Завантажити сертифікат" display="Завантажити сертифікат"/>
    <hyperlink ref="E218" r:id="rId217" tooltip="Завантажити сертифікат" display="Завантажити сертифікат"/>
    <hyperlink ref="E219" r:id="rId218" tooltip="Завантажити сертифікат" display="Завантажити сертифікат"/>
    <hyperlink ref="E220" r:id="rId219" tooltip="Завантажити сертифікат" display="Завантажити сертифікат"/>
    <hyperlink ref="E221" r:id="rId220" tooltip="Завантажити сертифікат" display="Завантажити сертифікат"/>
    <hyperlink ref="E222" r:id="rId221" tooltip="Завантажити сертифікат" display="Завантажити сертифікат"/>
    <hyperlink ref="E223" r:id="rId222" tooltip="Завантажити сертифікат" display="Завантажити сертифікат"/>
    <hyperlink ref="E224" r:id="rId223" tooltip="Завантажити сертифікат" display="Завантажити сертифікат"/>
    <hyperlink ref="E225" r:id="rId224" tooltip="Завантажити сертифікат" display="Завантажити сертифікат"/>
    <hyperlink ref="E226" r:id="rId225" tooltip="Завантажити сертифікат" display="Завантажити сертифікат"/>
    <hyperlink ref="E227" r:id="rId226" tooltip="Завантажити сертифікат" display="Завантажити сертифікат"/>
    <hyperlink ref="E228" r:id="rId227" tooltip="Завантажити сертифікат" display="Завантажити сертифікат"/>
    <hyperlink ref="E229" r:id="rId228" tooltip="Завантажити сертифікат" display="Завантажити сертифікат"/>
    <hyperlink ref="E230" r:id="rId229" tooltip="Завантажити сертифікат" display="Завантажити сертифікат"/>
    <hyperlink ref="E231" r:id="rId230" tooltip="Завантажити сертифікат" display="Завантажити сертифікат"/>
    <hyperlink ref="E232" r:id="rId231" tooltip="Завантажити сертифікат" display="Завантажити сертифікат"/>
    <hyperlink ref="E233" r:id="rId232" tooltip="Завантажити сертифікат" display="Завантажити сертифікат"/>
    <hyperlink ref="E234" r:id="rId233" tooltip="Завантажити сертифікат" display="Завантажити сертифікат"/>
    <hyperlink ref="E235" r:id="rId234" tooltip="Завантажити сертифікат" display="Завантажити сертифікат"/>
    <hyperlink ref="E236" r:id="rId235" tooltip="Завантажити сертифікат" display="Завантажити сертифікат"/>
    <hyperlink ref="E237" r:id="rId236" tooltip="Завантажити сертифікат" display="Завантажити сертифікат"/>
    <hyperlink ref="E238" r:id="rId237" tooltip="Завантажити сертифікат" display="Завантажити сертифікат"/>
    <hyperlink ref="E239" r:id="rId238" tooltip="Завантажити сертифікат" display="Завантажити сертифікат"/>
    <hyperlink ref="E240" r:id="rId239" tooltip="Завантажити сертифікат" display="Завантажити сертифікат"/>
    <hyperlink ref="E241" r:id="rId240" tooltip="Завантажити сертифікат" display="Завантажити сертифікат"/>
    <hyperlink ref="E242" r:id="rId241" tooltip="Завантажити сертифікат" display="Завантажити сертифікат"/>
    <hyperlink ref="E243" r:id="rId242" tooltip="Завантажити сертифікат" display="Завантажити сертифікат"/>
    <hyperlink ref="E244" r:id="rId243" tooltip="Завантажити сертифікат" display="Завантажити сертифікат"/>
  </hyperlinks>
  <pageMargins left="0.7" right="0.7" top="0.75" bottom="0.75" header="0.3" footer="0.3"/>
  <pageSetup orientation="portrait" r:id="rId2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2025-10-09T07:56:03Z</dcterms:created>
  <dcterms:modified xsi:type="dcterms:W3CDTF">2025-10-16T09:40:40Z</dcterms:modified>
  <cp:category/>
</cp:coreProperties>
</file>