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ТИЖДЕНЬ ЗАОЩАДЖЕНЬ 2025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432" i="1" l="1"/>
  <c r="D431" i="1"/>
  <c r="D430" i="1"/>
  <c r="D341" i="1"/>
  <c r="D429" i="1" l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<sst xmlns="http://schemas.openxmlformats.org/spreadsheetml/2006/main" count="1297" uniqueCount="1139">
  <si>
    <t>Посилання на сертифікат</t>
  </si>
  <si>
    <t>TZ_oz_001</t>
  </si>
  <si>
    <t>Алєйкіна Валентина Василівна</t>
  </si>
  <si>
    <t>Розівський опорний заклад загальної середньої освіти I-III ступенів Розівської селищної ради Пологівського району Запорізької області</t>
  </si>
  <si>
    <t>TZ_oz_002</t>
  </si>
  <si>
    <t>Алєксєєва Світлана Миколаївна</t>
  </si>
  <si>
    <t>КЗ КМР "Слобідська гімназія "</t>
  </si>
  <si>
    <t>TZ_oz_003</t>
  </si>
  <si>
    <t>Андросович Тетяна Миколаївна</t>
  </si>
  <si>
    <t>Славутицький ЗЗСО І-ІІІ ст. №3 Славутицької міської ради Вишгородського району Київської області</t>
  </si>
  <si>
    <t>TZ_oz_004</t>
  </si>
  <si>
    <t>Аніщенко Ірина Володимирівна</t>
  </si>
  <si>
    <t>Державний навчальний заклад «Міжрегіональне вище професійне училище з поліграфії та інформаційних технологій»</t>
  </si>
  <si>
    <t>TZ_oz_005</t>
  </si>
  <si>
    <t>Анна Какарека</t>
  </si>
  <si>
    <t>Заклад дошкільної освіти (ясла-садок) комбінованого типу «Дивосвіт» Слобожанської селищної ради Дніпровського району Дніпропетровської області</t>
  </si>
  <si>
    <t>TZ_oz_006</t>
  </si>
  <si>
    <t>Анна Толстик</t>
  </si>
  <si>
    <t>TZ_oz_007</t>
  </si>
  <si>
    <t>Антошевська Інна Володимирівна</t>
  </si>
  <si>
    <t>Комунальний заклад загальної середньої освіти «Ліцей №7 Хмельницької міської ради»</t>
  </si>
  <si>
    <t>TZ_oz_008</t>
  </si>
  <si>
    <t>Ачкасова Вікторія Вікторівна</t>
  </si>
  <si>
    <t>КЗ "Харківський ліцей №47 Харківської міської ради"</t>
  </si>
  <si>
    <t>TZ_oz_009</t>
  </si>
  <si>
    <t>Бабич Лариса Іванівна</t>
  </si>
  <si>
    <t>Ліцей №252 імені Василя Симоненка Оболонського району м. Києва</t>
  </si>
  <si>
    <t>TZ_oz_010</t>
  </si>
  <si>
    <t>Бак Ольга Валеріївна</t>
  </si>
  <si>
    <t>Малосмілянська початкова школа Тернівської сільської ради</t>
  </si>
  <si>
    <t>TZ_oz_011</t>
  </si>
  <si>
    <t>Бандрівська Тамара Олександрівна</t>
  </si>
  <si>
    <t>ЗАКЛАД ДОШКІЛЬНОЇ ОСВІТИ (ЯСЛА-САДОК) КОМБІНОВАНОГО ТИПУ «КАЛИНКА» БРОВАРСЬКОЇ МІСЬКОЇ РАДИ БРОВАРСЬКОГО РАЙОНУ КИЇВСЬКОЇ ОБЛАСТІ</t>
  </si>
  <si>
    <t>TZ_oz_012</t>
  </si>
  <si>
    <t>Баранова Ірина Антонівна</t>
  </si>
  <si>
    <t>TZ_oz_013</t>
  </si>
  <si>
    <t>Басалаєва Олена Вікторівна</t>
  </si>
  <si>
    <t>Дошкільний заклад "Віночок" група " Дзвіночок"</t>
  </si>
  <si>
    <t>TZ_oz_014</t>
  </si>
  <si>
    <t>Батрак Аліна Русланівна</t>
  </si>
  <si>
    <t>Ліцей №3 Новокаховської міської ради</t>
  </si>
  <si>
    <t>TZ_oz_015</t>
  </si>
  <si>
    <t>Бегей Віра Григорівна</t>
  </si>
  <si>
    <t>Херсонський заклад дошкільної освіти №12 Херсонської міської ради</t>
  </si>
  <si>
    <t>TZ_oz_016</t>
  </si>
  <si>
    <t>Бедик Ольга Михайлівна</t>
  </si>
  <si>
    <t>Головинський ліцей Черняхівської селищної ради</t>
  </si>
  <si>
    <t>TZ_oz_017</t>
  </si>
  <si>
    <t>Безпалько Олена Володимирівна</t>
  </si>
  <si>
    <t>Голованівський ліцей ім.Т.Г.Шевченка Голованівської селищної ради</t>
  </si>
  <si>
    <t>TZ_oz_018</t>
  </si>
  <si>
    <t>Березова Лариса Іванівна</t>
  </si>
  <si>
    <t>TZ_oz_019</t>
  </si>
  <si>
    <t>Битько Юлія Вікторівна</t>
  </si>
  <si>
    <t>Навчально-виховний комплекс "Ліцей- загальноосвітня школа І-ІІІ ступенів "Лідер" Смілянської міської ради Черкаської області</t>
  </si>
  <si>
    <t>TZ_oz_020</t>
  </si>
  <si>
    <t>Бігуняк Світлана Миколаївна</t>
  </si>
  <si>
    <t>Вугледарський навчально-виховний комплекс «МРІЯ» (загальноосвітня школа І-ІІІ ступенів-дошкільний навчальний заклад)</t>
  </si>
  <si>
    <t>TZ_oz_021</t>
  </si>
  <si>
    <t xml:space="preserve">Білошниченко Олена Володимирівна </t>
  </si>
  <si>
    <t>Комунальний заклад "Лозівський заклад дошкільної освіти (ясла- садок) 8" Лозівської міської ради Харківської області</t>
  </si>
  <si>
    <t>TZ_oz_022</t>
  </si>
  <si>
    <t>Блецко Тетяна</t>
  </si>
  <si>
    <t>Новоселицька гімназія Міжгірської селищної ради</t>
  </si>
  <si>
    <t>TZ_oz_023</t>
  </si>
  <si>
    <t>Богомазова Вікторія Петрівна</t>
  </si>
  <si>
    <t>TZ_oz_024</t>
  </si>
  <si>
    <t>Боднарчук Тетяна Валеріївна</t>
  </si>
  <si>
    <t>Осташівська гімназія імені Мартина Барвінського</t>
  </si>
  <si>
    <t>TZ_oz_025</t>
  </si>
  <si>
    <t>Богданівська гімназія</t>
  </si>
  <si>
    <t>TZ_oz_026</t>
  </si>
  <si>
    <t>Боднюк Марина Леонідівна</t>
  </si>
  <si>
    <t>Іллінецький ліцей №2 Іллінецької міської ради Вінницької області</t>
  </si>
  <si>
    <t>TZ_oz_027</t>
  </si>
  <si>
    <t>Бойко Тетяна Петрівна</t>
  </si>
  <si>
    <t>Костянтинопільський заклад загальної середньої освіти І-ІІІ ступенів Великоновосілківської селищної ради</t>
  </si>
  <si>
    <t>TZ_oz_028</t>
  </si>
  <si>
    <t>Бондар Катерина Олексіївна</t>
  </si>
  <si>
    <t>TZ_oz_029</t>
  </si>
  <si>
    <t>Бондаренко Марина Миколаївна</t>
  </si>
  <si>
    <t>Черкаська спеціалізована школа І-ІІІ ступенів №33 імені Василя Симоненка Черкаської міської ради Черкаської області</t>
  </si>
  <si>
    <t>TZ_oz_030</t>
  </si>
  <si>
    <t>Бондаренко Наталія Григорівна</t>
  </si>
  <si>
    <t>Софіївський ЗДО "Чайка" Софіївської селищної ради Дніпропетровської області, старша група "Веселка"</t>
  </si>
  <si>
    <t>TZ_oz_031</t>
  </si>
  <si>
    <t>Бондарчук Марина Петрівна</t>
  </si>
  <si>
    <t>Нетішинський професійний ліцей</t>
  </si>
  <si>
    <t>TZ_oz_032</t>
  </si>
  <si>
    <t>Борова Зорина Шаірбеківна</t>
  </si>
  <si>
    <t>Херсонська гімназія №14 Херсонської міської ради</t>
  </si>
  <si>
    <t>TZ_oz_033</t>
  </si>
  <si>
    <t>Боярчук Оксана Петрівна</t>
  </si>
  <si>
    <t>Відокремлений структурний підрозділ «Фаховий коледж технологій, бізнесу та права Волинського національного університету імені Лесі Українки»</t>
  </si>
  <si>
    <t>TZ_oz_034</t>
  </si>
  <si>
    <t>Братковська Олена Іванівна</t>
  </si>
  <si>
    <t>TZ_oz_035</t>
  </si>
  <si>
    <t>Бровко Лариса Василівна</t>
  </si>
  <si>
    <t>Відокремлений структурний підрозділ "Хорольський агропромисловий фаховий коледж Полтавського державного аграрного університету"</t>
  </si>
  <si>
    <t>TZ_oz_036</t>
  </si>
  <si>
    <t>Брухно Людмила Миколаївна</t>
  </si>
  <si>
    <t xml:space="preserve">Комунальний заклад дошкільної освіти (ясла – садок) 
комбінованого типу №303 Криворізької міської ради
</t>
  </si>
  <si>
    <t>TZ_oz_037</t>
  </si>
  <si>
    <t>Будрик Оксана Ігорівна</t>
  </si>
  <si>
    <t>Ліцей Інітіум міста Сіверськодонецька Луганської області</t>
  </si>
  <si>
    <t>TZ_oz_038</t>
  </si>
  <si>
    <t>Булак Ганна Михайлівна</t>
  </si>
  <si>
    <t>ХМЕЛЬНИЦЬКИЙ ЗАКЛАД ДОШКІЛЬНОЇ ОСВІТИ 50 « ЛЕЛЕЧЕНЬКА»</t>
  </si>
  <si>
    <t>TZ_oz_039</t>
  </si>
  <si>
    <t>Булах Ганна Володимирівна</t>
  </si>
  <si>
    <t>Школа №248 І-ІІІ ступенів Деснянського району міста Києва</t>
  </si>
  <si>
    <t>TZ_oz_040</t>
  </si>
  <si>
    <t>Булітко Світлана Леонідівна</t>
  </si>
  <si>
    <t>ВСП "Технолого-економічний фаховий коледж БНАУ"</t>
  </si>
  <si>
    <t>TZ_oz_041</t>
  </si>
  <si>
    <t>Бурбела Людмила Броніславівна</t>
  </si>
  <si>
    <t>Хмельницький заклад дошкільної освіти № 29</t>
  </si>
  <si>
    <t>TZ_oz_042</t>
  </si>
  <si>
    <t>Буряківська Тетяна Іванівна</t>
  </si>
  <si>
    <t>Хмельницький заклад дошкільної освіти №57 "Перлинка"</t>
  </si>
  <si>
    <t>TZ_oz_043</t>
  </si>
  <si>
    <t>Бут Світлана Юріївна</t>
  </si>
  <si>
    <t>Ліцей № 19 "ЮНІТІ"</t>
  </si>
  <si>
    <t>TZ_oz_044</t>
  </si>
  <si>
    <t>Вавричук Оксана Степанівна</t>
  </si>
  <si>
    <t>Галицький фаховий коледж імені В'ячеслава Чорновола</t>
  </si>
  <si>
    <t>TZ_oz_045</t>
  </si>
  <si>
    <t>Вавушко Галина Борисівна</t>
  </si>
  <si>
    <t>ЗАКЛАД ДОШКІЛЬНОЇ ОСВІТИ "ВЕСЕЛКА" ВЕРХНЬОДНІПРОВСЬКОЇ МІСЬКОЇ РАДИ</t>
  </si>
  <si>
    <t>TZ_oz_046</t>
  </si>
  <si>
    <t>Валова Тетяна Григорівна</t>
  </si>
  <si>
    <t>Старобезрадичівський ЗДО (дитячий садок) "Волошка" Козинської селищної ради Обухівського району Київської області</t>
  </si>
  <si>
    <t>TZ_oz_047</t>
  </si>
  <si>
    <t>Варгас Віра Михайлівна</t>
  </si>
  <si>
    <t xml:space="preserve">Навчально-виховний комплекс
"Інженерно-економічна школа –
Львівський економічний ліцей"
</t>
  </si>
  <si>
    <t>TZ_oz_048</t>
  </si>
  <si>
    <t>Василова Анжела Миколаївна</t>
  </si>
  <si>
    <t>Опорний заклад освіти - Колінковецький ліцей Топорівської сільської ради</t>
  </si>
  <si>
    <t>TZ_oz_049</t>
  </si>
  <si>
    <t>Васильєва Олеся Василівна</t>
  </si>
  <si>
    <t>Новобузька гімназія № 4</t>
  </si>
  <si>
    <t>TZ_oz_050</t>
  </si>
  <si>
    <t>Васильченко Олена Василівна</t>
  </si>
  <si>
    <t>Берестинський заклад дошкільної освіти (ясла-садок) №5 Берестинської міської ради Харківської області</t>
  </si>
  <si>
    <t>TZ_oz_051</t>
  </si>
  <si>
    <t>Велігоша Лілія Вікторівна</t>
  </si>
  <si>
    <t>TZ_oz_052</t>
  </si>
  <si>
    <t>Вихівська Людмила Станіславівна</t>
  </si>
  <si>
    <t>Шепетівська загальноосвітня школа І-ІІІ ступенів №8 Хмельницької області</t>
  </si>
  <si>
    <t>TZ_oz_053</t>
  </si>
  <si>
    <t>Вікоренко Альона Леонідівна</t>
  </si>
  <si>
    <t>ВСП "Шепетівський фаховий коледж ЗВО "Подільський державний університет"</t>
  </si>
  <si>
    <t>TZ_oz_054</t>
  </si>
  <si>
    <t>Власенко Тетяна Миколаївна</t>
  </si>
  <si>
    <t>КЗ Введенський ліцей</t>
  </si>
  <si>
    <t>TZ_oz_055</t>
  </si>
  <si>
    <t>Власова Наталія Юріївна</t>
  </si>
  <si>
    <t>TZ_oz_056</t>
  </si>
  <si>
    <t>Власова Тетяна Стансілавівна</t>
  </si>
  <si>
    <t>Лозуватський ліцей імені Т.Г.Шевченка</t>
  </si>
  <si>
    <t>TZ_oz_057</t>
  </si>
  <si>
    <t>Водовіз Анна-Вікторія Іванівна</t>
  </si>
  <si>
    <t>Тернопільський навчально-виховний комплекс "Загальноосвітня школа І - Ііі ступенів - економічний ліцей №9 імені Іванни Блажкевич"</t>
  </si>
  <si>
    <t>TZ_oz_058</t>
  </si>
  <si>
    <t>Водоп'янов Роман Вікторович</t>
  </si>
  <si>
    <t>Комунальний заклад "Запорізька спеціалізована школа-інтернат ІІ-ІІІ ступенів "Козацький ліцей" Запорізької обласної ради</t>
  </si>
  <si>
    <t>TZ_oz_059</t>
  </si>
  <si>
    <t>Волобуєва Марина Михайлівна</t>
  </si>
  <si>
    <t>КЗ "Харківська гімназія №86 Харківської міської ради"</t>
  </si>
  <si>
    <t>TZ_oz_060</t>
  </si>
  <si>
    <t>Волошанюк Наталя Володимирівна</t>
  </si>
  <si>
    <t>Відокремлений структурний підрозділ Фаховий коледж економіки і технологій ДУЕТ</t>
  </si>
  <si>
    <t>TZ_oz_061</t>
  </si>
  <si>
    <t>Вушко Олександра Петрівна</t>
  </si>
  <si>
    <t>ВСП "Львівський поліграфічний фаховий коледж НУ "Львівська політехніка"</t>
  </si>
  <si>
    <t>TZ_oz_062</t>
  </si>
  <si>
    <t>Гавриліна Людмила Віталіївна</t>
  </si>
  <si>
    <t>Білоцерківський заклад дошкільної освіти №35 "Вербиченька" Білоцерківської міської ради Київської області</t>
  </si>
  <si>
    <t>TZ_oz_063</t>
  </si>
  <si>
    <t>Гаврилюк Любов Павлівна</t>
  </si>
  <si>
    <t>Заклад дошкільної освіти №9 "Барвінок" Шепетівської міської Хмельницької області</t>
  </si>
  <si>
    <t>TZ_oz_064</t>
  </si>
  <si>
    <t>Галата Ірина Петрівна</t>
  </si>
  <si>
    <t>Кам'янський еколого-економічний ліцей Кам'янської міської ради Черкаської області</t>
  </si>
  <si>
    <t>TZ_oz_065</t>
  </si>
  <si>
    <t>Галицька Наталія Валеріївна</t>
  </si>
  <si>
    <t>Комунальний заклад "Богодухівська спеціальна школа" Харківської обласної ради</t>
  </si>
  <si>
    <t>TZ_oz_066</t>
  </si>
  <si>
    <t>Гарокушенко Анастасія Олександрівна</t>
  </si>
  <si>
    <t>Леб'язький заклад дошкільної освіти (ясла-садок) "Сонечко" Зачепилівської селищної ради Берестинського району Харківської області</t>
  </si>
  <si>
    <t>TZ_oz_067</t>
  </si>
  <si>
    <t>Гецман Яна Валеріївна</t>
  </si>
  <si>
    <t>TZ_oz_068</t>
  </si>
  <si>
    <t>Гладиш Ірина Володимирівна</t>
  </si>
  <si>
    <t>ХЗДО № 43 " Горобинка" М. Хмельницький</t>
  </si>
  <si>
    <t>TZ_oz_069</t>
  </si>
  <si>
    <t>Глазова Олеся Сергіївна</t>
  </si>
  <si>
    <t>Дошкільний навчальний заклад (ясла-садок) № 430 Шевченківського району м. Києва</t>
  </si>
  <si>
    <t>TZ_oz_070</t>
  </si>
  <si>
    <t>Глітко-Гузєй Ольга Вікторівна</t>
  </si>
  <si>
    <t>Комунальний заклад "Новопокровський заклад дошкільної освіти (ясла-садок) Новопокровської селищної ради Чугуївського району Харківської області</t>
  </si>
  <si>
    <t>TZ_oz_071</t>
  </si>
  <si>
    <t>Глюзіцька Валентина Миколаївна</t>
  </si>
  <si>
    <t>ВСП "Хорольський агропромисловий фаховий коледж Полтавського державного аграрного університету"</t>
  </si>
  <si>
    <t>TZ_oz_072</t>
  </si>
  <si>
    <t>Гнатюк Аліна Валентинівна</t>
  </si>
  <si>
    <t>TZ_oz_073</t>
  </si>
  <si>
    <t>Гнатюк Софія Олексіївна</t>
  </si>
  <si>
    <t>ВСП "Львівський фаховий коледж Львівського національного університету природокористування"</t>
  </si>
  <si>
    <t>TZ_oz_074</t>
  </si>
  <si>
    <t>Головко Ірина Анатоліївна</t>
  </si>
  <si>
    <t>Копачівська гімназія</t>
  </si>
  <si>
    <t>TZ_oz_075</t>
  </si>
  <si>
    <t>Любимівський ЗПЗСО Нововоронцовської селищної ради</t>
  </si>
  <si>
    <t>TZ_oz_076</t>
  </si>
  <si>
    <t>Горак Наталія Любомирівна</t>
  </si>
  <si>
    <t>КЗ ЛОР "Багатопрофільний навчально-реабілітаційний центр "Довіра"</t>
  </si>
  <si>
    <t>TZ_oz_077</t>
  </si>
  <si>
    <t>Горбачевська Тетяна Григорівна</t>
  </si>
  <si>
    <t>Дерев'янський заклад дошкільної освіти "Промінчик"</t>
  </si>
  <si>
    <t>TZ_oz_078</t>
  </si>
  <si>
    <t>Горбенко Ольга Борисівна</t>
  </si>
  <si>
    <t>Харківський фаховий коледж спорту</t>
  </si>
  <si>
    <t>TZ_oz_079</t>
  </si>
  <si>
    <t>Гребенюк Олена Сергіївна</t>
  </si>
  <si>
    <t>Глеюватський заклад дошкільної освіти "Веселка" Глеюватської сільської ради</t>
  </si>
  <si>
    <t>TZ_oz_080</t>
  </si>
  <si>
    <t>Грибініченко Алла Миколаївна</t>
  </si>
  <si>
    <t>Сумський фаховий коледж будівництва та архітектури</t>
  </si>
  <si>
    <t>TZ_oz_081</t>
  </si>
  <si>
    <t>Григоренко Анжела Вікторівна</t>
  </si>
  <si>
    <t>Комунальний заклад "Меліоративний заклад дошкільної освіти" Ромашка" Піщанської сільської ради Самарівського району Дніпропетровської області</t>
  </si>
  <si>
    <t>TZ_oz_082</t>
  </si>
  <si>
    <t>Гриліцька Анжела Вікторівна</t>
  </si>
  <si>
    <t>Черкаський національний університет імені Богдана Хмельницького</t>
  </si>
  <si>
    <t>TZ_oz_083</t>
  </si>
  <si>
    <t>Черкаський ліцей з посиленою військово-фізичною підготовкою імені Захисників Украіни</t>
  </si>
  <si>
    <t>TZ_oz_084</t>
  </si>
  <si>
    <t>Гриценко Олена Іванівна</t>
  </si>
  <si>
    <t>Тавежнянська філія Комунального закладу "Огіївський ліцей" Сахновщинської селищної ради Берестинського району Харківської області</t>
  </si>
  <si>
    <t>TZ_oz_085</t>
  </si>
  <si>
    <t>Грищенко Юлія Миколаївна</t>
  </si>
  <si>
    <t>TZ_oz_086</t>
  </si>
  <si>
    <t>Грищук Надія Вікторівна</t>
  </si>
  <si>
    <t>ВСП Вінницький торговельно економічний фаховий коледж ДТЕУ</t>
  </si>
  <si>
    <t>TZ_oz_087</t>
  </si>
  <si>
    <t>Гріб Олена Лівонівна</t>
  </si>
  <si>
    <t>Житомирський дошкільний навчальний заклад №70</t>
  </si>
  <si>
    <t>TZ_oz_088</t>
  </si>
  <si>
    <t>Губа Оксана Михайлівна</t>
  </si>
  <si>
    <t>Заклад дошкільної освіти ясла-садок "Зернятко" Димерської селищної ради</t>
  </si>
  <si>
    <t>TZ_oz_089</t>
  </si>
  <si>
    <t>Гудак Еріка Павлівна</t>
  </si>
  <si>
    <t>Комунальний заклад "Перечинський професійний ліцей" Закарпатської обласної ради</t>
  </si>
  <si>
    <t>TZ_oz_090</t>
  </si>
  <si>
    <t>Гудзь Катерина Юріївна</t>
  </si>
  <si>
    <t>TZ_oz_091</t>
  </si>
  <si>
    <t>Гудзь Ніна Василівна</t>
  </si>
  <si>
    <t>Криворізький ліцей №71 КМР</t>
  </si>
  <si>
    <t>TZ_oz_092</t>
  </si>
  <si>
    <t>Гужва Олена Олегівна</t>
  </si>
  <si>
    <t>TZ_oz_093</t>
  </si>
  <si>
    <t>Дадашова Тетяна Анатоліївна</t>
  </si>
  <si>
    <t>Хмельницький заклад дошкільної освіти #40"Сонечко"</t>
  </si>
  <si>
    <t>TZ_oz_094</t>
  </si>
  <si>
    <t>Дайнеко Марина Олександрівна</t>
  </si>
  <si>
    <t>TZ_oz_095</t>
  </si>
  <si>
    <t>Дакал Вікторія Віталіївна</t>
  </si>
  <si>
    <t>TZ_oz_096</t>
  </si>
  <si>
    <t>Данілова Світлана Юріївна</t>
  </si>
  <si>
    <t>Нікопольська гімназія №20 Нікопольської міської ради</t>
  </si>
  <si>
    <t>TZ_oz_097</t>
  </si>
  <si>
    <t>Данчук Дар'я Іванівна</t>
  </si>
  <si>
    <t>Летичівський ліцей №3</t>
  </si>
  <si>
    <t>TZ_oz_098</t>
  </si>
  <si>
    <t>Двойнос Василина Василівна</t>
  </si>
  <si>
    <t>TZ_oz_099</t>
  </si>
  <si>
    <t>Дворник Інна Володимирівна</t>
  </si>
  <si>
    <t>Відокремлений підрозділ Національного університету біоресурсів і природокористування України "Ніжинський агротехнічний інститут"</t>
  </si>
  <si>
    <t>TZ_oz_100</t>
  </si>
  <si>
    <t>Дворнікова Людмила Володимирівна</t>
  </si>
  <si>
    <t>TZ_oz_101</t>
  </si>
  <si>
    <t>Демочко Валентина Василівна</t>
  </si>
  <si>
    <t>TZ_oz_102</t>
  </si>
  <si>
    <t>Демченко Світлана Олександрівна</t>
  </si>
  <si>
    <t>Лісівська філія комунального закладу "Михайлівський ліцей" Олександрівської селищної ради Кропивницького району Кіровоградської області</t>
  </si>
  <si>
    <t>TZ_oz_103</t>
  </si>
  <si>
    <t>Демчина Оксана Дмитрівна</t>
  </si>
  <si>
    <t>КЗ ЛОР "Багатопрофільний навчально-реабілітаційний центр Святого Миколая"</t>
  </si>
  <si>
    <t>TZ_oz_104</t>
  </si>
  <si>
    <t>Деревенець Світлана Михайлівна</t>
  </si>
  <si>
    <t>Новопавлівський ліцей Новопавлівської сільської ради Дніпропетровської області</t>
  </si>
  <si>
    <t>TZ_oz_105</t>
  </si>
  <si>
    <t>Деркач Тетяна Анатоліївна</t>
  </si>
  <si>
    <t>ВСП "Уманський фаховий коледж технологій та бізнесу УНУ"</t>
  </si>
  <si>
    <t>TZ_oz_106</t>
  </si>
  <si>
    <t>Джуган Сергій Васильович</t>
  </si>
  <si>
    <t>TZ_oz_107</t>
  </si>
  <si>
    <t>Дідик Валентина Вікторівна</t>
  </si>
  <si>
    <t>Бериславський медичний фаховий коледж</t>
  </si>
  <si>
    <t>TZ_oz_108</t>
  </si>
  <si>
    <t>Дмитришин Наталія Володимирівна</t>
  </si>
  <si>
    <t>Переможненський ЗДО ясла-садок "Квітуча вишенька"Комарнівської міської ради Львівської області</t>
  </si>
  <si>
    <t>TZ_oz_109</t>
  </si>
  <si>
    <t>Добровольська Світлана Вікторівна</t>
  </si>
  <si>
    <t>КЗ "Маріупольська загальноосвітня школа І-ІІІ ступенів № 47 Маріупольської міської ради Донецької області"</t>
  </si>
  <si>
    <t>TZ_oz_110</t>
  </si>
  <si>
    <t>Довбуш Ніна Євгенівна</t>
  </si>
  <si>
    <t>Ірпінський фаховий коледж економіки та права</t>
  </si>
  <si>
    <t>TZ_oz_111</t>
  </si>
  <si>
    <t>Донських Ірина Миколаївна</t>
  </si>
  <si>
    <t>TZ_oz_112</t>
  </si>
  <si>
    <t>Драч Антоніна Василівна</t>
  </si>
  <si>
    <t>Хмельницький заклад дошкільної освіти № 32 "Росинка"</t>
  </si>
  <si>
    <t>TZ_oz_113</t>
  </si>
  <si>
    <t xml:space="preserve">Дребенцова Марія Василівна </t>
  </si>
  <si>
    <t>TZ_oz_114</t>
  </si>
  <si>
    <t>Дребот Людмила Степанівна</t>
  </si>
  <si>
    <t>TZ_oz_115</t>
  </si>
  <si>
    <t>Дрига Любов Іванівна</t>
  </si>
  <si>
    <t>TZ_oz_116</t>
  </si>
  <si>
    <t>Дуб (Соловей) Оксана Петрівна</t>
  </si>
  <si>
    <t>Жашківський ліцей №1 Жашківської міської ради Черкаської області</t>
  </si>
  <si>
    <t>TZ_oz_117</t>
  </si>
  <si>
    <t>Дубчук Людмила Миколаївна</t>
  </si>
  <si>
    <t>Комунальний заклад загальної середньої освіти "Княгининівський ліцей №34" Луцької міської ради</t>
  </si>
  <si>
    <t>TZ_oz_118</t>
  </si>
  <si>
    <t>Дуда Вікторія Юріївна</t>
  </si>
  <si>
    <t>Гімназія № 7 Нікопольської міської ради</t>
  </si>
  <si>
    <t>TZ_oz_119</t>
  </si>
  <si>
    <t>Дудар Лілія Станіславівна</t>
  </si>
  <si>
    <t>Хмельницький заклад дошкільної освіти № 5 "Соловейко"</t>
  </si>
  <si>
    <t>TZ_oz_120</t>
  </si>
  <si>
    <t>Дуденко Олена Юріївна</t>
  </si>
  <si>
    <t>Куликівський ліцей Куликівської селищної ради</t>
  </si>
  <si>
    <t>TZ_oz_121</t>
  </si>
  <si>
    <t>Дуфала Наталія Миколаївна</t>
  </si>
  <si>
    <t>Любомирівський ліцей Магдалинівської селищної ради</t>
  </si>
  <si>
    <t>TZ_oz_122</t>
  </si>
  <si>
    <t>Душенко Світлана Анатоліївна</t>
  </si>
  <si>
    <t>Чернівецький фаховий коледж технологій та дизайну</t>
  </si>
  <si>
    <t>TZ_oz_123</t>
  </si>
  <si>
    <t>Дядечко Оксана Олександрівна</t>
  </si>
  <si>
    <t>КУ СУмська ЗОШ №27, м. Суми, Сумської області</t>
  </si>
  <si>
    <t>TZ_oz_124</t>
  </si>
  <si>
    <t>Євенко Леся Василівна</t>
  </si>
  <si>
    <t>TZ_oz_125</t>
  </si>
  <si>
    <t>Єлфімова Ірина Іванівна</t>
  </si>
  <si>
    <t>TZ_oz_126</t>
  </si>
  <si>
    <t>Єрохіна Наталія Василівна</t>
  </si>
  <si>
    <t>ЗАКЛАД ДОШКІЛЬНОЇ ОСВІТИ №12 "ЗОЛОТА РИБКА" КОВЕЛЬСЬКОЇ МІСЬКОЇ РАДИ ВОЛИНСЬКОЇ ОБЛАСТІ</t>
  </si>
  <si>
    <t>TZ_oz_127</t>
  </si>
  <si>
    <t>Жила Марія Олександрівна</t>
  </si>
  <si>
    <t>Бердичівський фаховий коледж промисловості, економіки та права</t>
  </si>
  <si>
    <t>TZ_oz_128</t>
  </si>
  <si>
    <t>Житкевич Ольга Олегівна</t>
  </si>
  <si>
    <t>Криворізька гімназія № 120 Кріворізької міської ради</t>
  </si>
  <si>
    <t>TZ_oz_129</t>
  </si>
  <si>
    <t>Жукова Олена Сергіївна</t>
  </si>
  <si>
    <t>TZ_oz_130</t>
  </si>
  <si>
    <t>Закусило Марина Григорівна</t>
  </si>
  <si>
    <t>Комунальний заклад «Мироцька гімназія 12» Бучанської міської ради Київської області</t>
  </si>
  <si>
    <t>TZ_oz_131</t>
  </si>
  <si>
    <t>Здебська Надія Миколаївна</t>
  </si>
  <si>
    <t>ДПТНЗ "Миколаївський професійний ліцей"</t>
  </si>
  <si>
    <t>TZ_oz_132</t>
  </si>
  <si>
    <t>Здоровко Людмила Олександрівна</t>
  </si>
  <si>
    <t>Шевченківський ліцей №1 Шевченківської селищної ради Куп'янського району Харківської області</t>
  </si>
  <si>
    <t>TZ_oz_133</t>
  </si>
  <si>
    <t>Зеленська Наталія Василівна</t>
  </si>
  <si>
    <t>TZ_oz_134</t>
  </si>
  <si>
    <t>Зеленько Олена Іллівна</t>
  </si>
  <si>
    <t>Сасівська гімназія Неліпинської сільської ради Мукачівського району</t>
  </si>
  <si>
    <t>TZ_oz_135</t>
  </si>
  <si>
    <t>Зелінгер Уляна Павлівна</t>
  </si>
  <si>
    <t>TZ_oz_136</t>
  </si>
  <si>
    <t>Іванова Оксана Іванівна</t>
  </si>
  <si>
    <t>TZ_oz_137</t>
  </si>
  <si>
    <t>Ільчук Олеся Ігорівна</t>
  </si>
  <si>
    <t>Міжлиманський заклад дошкільної освіти ..Орлятко ..Усатівської сільської ради Одеського району Одеської області</t>
  </si>
  <si>
    <t>TZ_oz_138</t>
  </si>
  <si>
    <t xml:space="preserve">Іщук Тетяна Володимирівна </t>
  </si>
  <si>
    <t>TZ_oz_139</t>
  </si>
  <si>
    <t>Йовенко Олена Василівна</t>
  </si>
  <si>
    <t>TZ_oz_140</t>
  </si>
  <si>
    <t>Йолтухівська Галина Володимирівна</t>
  </si>
  <si>
    <t>Пашковецький заклад дошкільної освіти "Пролісок" Лісовогринівецької сільської ради Хмельницького району Хмельницької області</t>
  </si>
  <si>
    <t>TZ_oz_141</t>
  </si>
  <si>
    <t>Кабак Надія Олександрівна</t>
  </si>
  <si>
    <t>ДНЗ "Татарбунарське професійно-технічне аграрне училище"</t>
  </si>
  <si>
    <t>TZ_oz_142</t>
  </si>
  <si>
    <t>Кабілецька Діна Василівна</t>
  </si>
  <si>
    <t>Заклад дошкільної освіти" Школа Монтессорі"</t>
  </si>
  <si>
    <t>TZ_oz_143</t>
  </si>
  <si>
    <t>Казакова Олена Миколаївна</t>
  </si>
  <si>
    <t xml:space="preserve">КОМУНАЛЬНИЙ ЗАКЛАД
«ЗАКЛАД ДОШКІЛЬНОЇ ОСВІТИ (ЯСЛА-САДОК) № 18 «ОЛЕНКА»
КАМ’ЯНСЬКОЇ МІСЬКОЇ РАДИ 
</t>
  </si>
  <si>
    <t>TZ_oz_144</t>
  </si>
  <si>
    <t>Калусенко Валентина Вікторівна</t>
  </si>
  <si>
    <t>TZ_oz_145</t>
  </si>
  <si>
    <t>Каранда Раїса Володимирівна</t>
  </si>
  <si>
    <t>Заклад дошкільної освіти (ясла-садок) № 8 "Теремок" - центр Софії Русової Славутицької міської ради Вишгородського району Київської області</t>
  </si>
  <si>
    <t>TZ_oz_146</t>
  </si>
  <si>
    <t>Кармазіна Тетяна Вікторівна</t>
  </si>
  <si>
    <t>TZ_oz_147</t>
  </si>
  <si>
    <t>Каспрішина Світлана Миколаївна</t>
  </si>
  <si>
    <t>Комунальний заклад "Новоградівський ліцей" Кропивницького району Кіровоградської області</t>
  </si>
  <si>
    <t>TZ_oz_148</t>
  </si>
  <si>
    <t>Квятківська Альона Францівна</t>
  </si>
  <si>
    <t>Корчицький ліцей Михайлюцької сільської ради</t>
  </si>
  <si>
    <t>TZ_oz_149</t>
  </si>
  <si>
    <t>Келеп Олена Миколаївна</t>
  </si>
  <si>
    <t>Заклад дошкільної освіти №6 Смілянської міської ради Черкаської області</t>
  </si>
  <si>
    <t>TZ_oz_150</t>
  </si>
  <si>
    <t>Кирилова Олена Вікторівна</t>
  </si>
  <si>
    <t>TZ_oz_151</t>
  </si>
  <si>
    <t>Кисловська Світлана Анатоліївна</t>
  </si>
  <si>
    <t>TZ_oz_152</t>
  </si>
  <si>
    <t>Кісіль Вікторія Володимирівна</t>
  </si>
  <si>
    <t>Дніпровський фаховий коледж енергетичних та інформаційних технологій</t>
  </si>
  <si>
    <t>TZ_oz_153</t>
  </si>
  <si>
    <t>Кіфяк Галина Олександрівна</t>
  </si>
  <si>
    <t>Чернівецький політехнічний фаховий коледж</t>
  </si>
  <si>
    <t>TZ_oz_154</t>
  </si>
  <si>
    <t>Клименко Олена Вікторівна</t>
  </si>
  <si>
    <t>Слов'янський педагогічний ліцей Слов'янської міської ради Донецької області</t>
  </si>
  <si>
    <t>TZ_oz_155</t>
  </si>
  <si>
    <t>Клісовська Степанія Іванівна</t>
  </si>
  <si>
    <t>TZ_oz_156</t>
  </si>
  <si>
    <t>Кобіна Ірина Андріївна</t>
  </si>
  <si>
    <t>Золотоніський заклад дошкільної освіти (ясла-садок) "Веселка" Золотоніської міської ради Черкаської області</t>
  </si>
  <si>
    <t>TZ_oz_157</t>
  </si>
  <si>
    <t>Коваленко Лариса Вікторівна</t>
  </si>
  <si>
    <t>TZ_oz_158</t>
  </si>
  <si>
    <t>Ковальов Андрій Володимирович</t>
  </si>
  <si>
    <t>Комунальний заклад освіти "Нікопольський ліцей "Гармонія" Дніпропетровської обласної ради"</t>
  </si>
  <si>
    <t>TZ_oz_159</t>
  </si>
  <si>
    <t>Ковальчук Вікторія Вікторівна</t>
  </si>
  <si>
    <t>КЗДО "Межівський ясла-садок №1"Сонечко" МСР"</t>
  </si>
  <si>
    <t>TZ_oz_160</t>
  </si>
  <si>
    <t>Ковшик Ліана Григорівна</t>
  </si>
  <si>
    <t>САРАТСЬКИЙ ЛІЦЕЙ САРАТСЬКОЇ СЕЛИЩНОЇ РАДИ БІЛГОРОД-ДНІСТРОВСЬКОГО РАЙОНУ ОДЕСЬКОЇ ОБЛАСТІ</t>
  </si>
  <si>
    <t>TZ_oz_161</t>
  </si>
  <si>
    <t>Кожемяк Надія Михайлівна</t>
  </si>
  <si>
    <t>TZ_oz_162</t>
  </si>
  <si>
    <t>Козак Тетяна Степанівна</t>
  </si>
  <si>
    <t>Заклад дошкільної освіти "Дубочок" с. Зубра</t>
  </si>
  <si>
    <t>TZ_oz_163</t>
  </si>
  <si>
    <t>Козуб Ярослава Віталіївна</t>
  </si>
  <si>
    <t>Чернівецький індустріальний фаховий коледж</t>
  </si>
  <si>
    <t>TZ_oz_164</t>
  </si>
  <si>
    <t>Колєсніченко Аліна Миколаївна</t>
  </si>
  <si>
    <t>Херсонська загальноосвітня школа І-ІІІ ступенів № 45 Херсонської міської ради</t>
  </si>
  <si>
    <t>TZ_oz_165</t>
  </si>
  <si>
    <t>Колодязна Анна Володимирівна</t>
  </si>
  <si>
    <t>Комунальний заклад дошкільної освіти (дитячий садок) № 240 Криворізької міської ради</t>
  </si>
  <si>
    <t>TZ_oz_166</t>
  </si>
  <si>
    <t>Коломієць Тетяна Миколаївна</t>
  </si>
  <si>
    <t>Ліцей № 101 Шевченківського району м. Києва</t>
  </si>
  <si>
    <t>TZ_oz_167</t>
  </si>
  <si>
    <t>Колосова Наталя Олексііївна</t>
  </si>
  <si>
    <t>TZ_oz_168</t>
  </si>
  <si>
    <t>Коляда Вікторія Володимирівна</t>
  </si>
  <si>
    <t>TZ_oz_169</t>
  </si>
  <si>
    <t>Комар Катерина Ярославівна</t>
  </si>
  <si>
    <t>КОМУНАЛЬНИЙ ЗАКЛАД «МИКОЛАЇВСЬКИЙ ОБЛАСНИЙ АКАДЕМІЧНИЙ ЛІЦЕЙ „ВІДРОДЖЕННЯ“» МИКОЛАЇВСЬКОЇ ОБЛАСНОЇ РАДИ</t>
  </si>
  <si>
    <t>TZ_oz_170</t>
  </si>
  <si>
    <t>Комарівська Іванна Іванівна</t>
  </si>
  <si>
    <t>Баранівський ліцей #2 імені Ольги Сябрук</t>
  </si>
  <si>
    <t>TZ_oz_171</t>
  </si>
  <si>
    <t>Комарницька Ірина Валеріївна</t>
  </si>
  <si>
    <t>Ліцей "ЮВЕНЕС" міста Сіверськодонецька Луганської області</t>
  </si>
  <si>
    <t>TZ_oz_172</t>
  </si>
  <si>
    <t>Комок Ірина Миколаївна</t>
  </si>
  <si>
    <t>Вільногірський ліцей №2 Вільногірської міської ради Дніпропетровської області</t>
  </si>
  <si>
    <t>TZ_oz_173</t>
  </si>
  <si>
    <t>Копишинська Оксана Петрівна</t>
  </si>
  <si>
    <t>TZ_oz_174</t>
  </si>
  <si>
    <t>Корнієнко Антоніна Петрівна</t>
  </si>
  <si>
    <t>Таращанський технічний та економіко-правовий фаховий коледж</t>
  </si>
  <si>
    <t>TZ_oz_175</t>
  </si>
  <si>
    <t>Корнух Юлія Юріївна</t>
  </si>
  <si>
    <t>Великобубнівський ЗДО ( Центр розвитку дитини)"Берізка"романської ради Сумської області</t>
  </si>
  <si>
    <t>TZ_oz_176</t>
  </si>
  <si>
    <t>Корчомна Світлана Василівна</t>
  </si>
  <si>
    <t>Центр Дитячої та юнацької творчості Південноукраїнської міської ради</t>
  </si>
  <si>
    <t>TZ_oz_177</t>
  </si>
  <si>
    <t>Котович Оксана Миколаївна</t>
  </si>
  <si>
    <t>Хмельницький заклад дошкільної освіти √20 "Білочка"</t>
  </si>
  <si>
    <t>TZ_oz_178</t>
  </si>
  <si>
    <t>Коханій Ольга Володимирівна</t>
  </si>
  <si>
    <t>Дошкільний навчальний заклад №12 "Ромашка" Смілянської МТГ</t>
  </si>
  <si>
    <t>TZ_oz_179</t>
  </si>
  <si>
    <t>Коцюруба Тетяна Миколаївна</t>
  </si>
  <si>
    <t>TZ_oz_180</t>
  </si>
  <si>
    <t>Кравченко Анна Олексіївна</t>
  </si>
  <si>
    <t>комунальний заклад "Харківський ліцей № 163 Харківської міської ради"</t>
  </si>
  <si>
    <t>TZ_oz_181</t>
  </si>
  <si>
    <t>ліцей № 1 Івано-Франківської міської ради</t>
  </si>
  <si>
    <t>TZ_oz_182</t>
  </si>
  <si>
    <t>Кравченко Дар'я Володимирівна</t>
  </si>
  <si>
    <t>TZ_oz_183</t>
  </si>
  <si>
    <t>Кравчук Інна Василівна</t>
  </si>
  <si>
    <t>ВСП "Костопільський будівельно-технологічний фаховий коледж НУВГП"</t>
  </si>
  <si>
    <t>TZ_oz_184</t>
  </si>
  <si>
    <t>Кравчук Наталія Іванівна</t>
  </si>
  <si>
    <t>TZ_oz_185</t>
  </si>
  <si>
    <t>Крайня Зоя Миколаївна</t>
  </si>
  <si>
    <t>Слов'янський ЗЗСО І - ІІІ ступенів № 12 Слов'янської міської ради Донецької області</t>
  </si>
  <si>
    <t>TZ_oz_186</t>
  </si>
  <si>
    <t>Криволап Галина Григорівна</t>
  </si>
  <si>
    <t>TZ_oz_187</t>
  </si>
  <si>
    <t>Кривоносова Тетяна Миколаївна</t>
  </si>
  <si>
    <t>TZ_oz_188</t>
  </si>
  <si>
    <t>Крупеніч Юлія Михайлівна</t>
  </si>
  <si>
    <t>Комунальний заклад дошкільної освіти комбінованого типу (ясла-садок)</t>
  </si>
  <si>
    <t>TZ_oz_189</t>
  </si>
  <si>
    <t>Крюкова Ольга Анатоліївна</t>
  </si>
  <si>
    <t>Ліцей №25 міста Житомира</t>
  </si>
  <si>
    <t>TZ_oz_190</t>
  </si>
  <si>
    <t>Кудлай Наталія Михайлівна</t>
  </si>
  <si>
    <t>Правдинська гімназія Білозерської селищної ради Херсонського району Херсонської області</t>
  </si>
  <si>
    <t>TZ_oz_191</t>
  </si>
  <si>
    <t>Кузнецова Тетяна Василівна</t>
  </si>
  <si>
    <t>Заклад дошкільної освіти (ясла-садок) комбінованого типу "Рябінка" Курахівської міської ради Донецької області</t>
  </si>
  <si>
    <t>TZ_oz_192</t>
  </si>
  <si>
    <t>Кузнєцова Оксана В`ячеславівна</t>
  </si>
  <si>
    <t>TZ_oz_193</t>
  </si>
  <si>
    <t>Куклінська Валентина Олександрівна</t>
  </si>
  <si>
    <t>TZ_oz_194</t>
  </si>
  <si>
    <t>Кулик Юлія Едуардівна</t>
  </si>
  <si>
    <t>Українська класична гімназія Лубенської міської ради Лубенського району Полтавської області</t>
  </si>
  <si>
    <t>TZ_oz_195</t>
  </si>
  <si>
    <t>Кулік Тетяна Миколаївна</t>
  </si>
  <si>
    <t>TZ_oz_196</t>
  </si>
  <si>
    <t>Кульчицька Ірина Володимирівна</t>
  </si>
  <si>
    <t>TZ_oz_197</t>
  </si>
  <si>
    <t>Кунець Олена Олегівна</t>
  </si>
  <si>
    <t>Заклад дошкільної освіти №5 «Калинка» Шполянської міської ради об’єднаної територіальної громади</t>
  </si>
  <si>
    <t>TZ_oz_198</t>
  </si>
  <si>
    <t>Куровець Софія Андріївна</t>
  </si>
  <si>
    <t>Соснівська гімназія №14</t>
  </si>
  <si>
    <t>TZ_oz_199</t>
  </si>
  <si>
    <t>Куцір Мар'яна Степанівна</t>
  </si>
  <si>
    <t>TZ_oz_200</t>
  </si>
  <si>
    <t>Кучерук Юлія Володимирівна</t>
  </si>
  <si>
    <t>Донецький обласний еколого-натуралістичний центр</t>
  </si>
  <si>
    <t>TZ_oz_201</t>
  </si>
  <si>
    <t>Лаганович Наталія Ярославівна</t>
  </si>
  <si>
    <t>Стайківський ліцей "Світоч" Ржищівської міської ради Київської області</t>
  </si>
  <si>
    <t>TZ_oz_202</t>
  </si>
  <si>
    <t>Левіцька Галина Миколаївна</t>
  </si>
  <si>
    <t>Хмельницький ЗДОN32"Росинка"</t>
  </si>
  <si>
    <t>TZ_oz_203</t>
  </si>
  <si>
    <t>Легенчук Олена Борисівна</t>
  </si>
  <si>
    <t>Хмельницький заклад дошкільної освіти № 53 "Веселка"</t>
  </si>
  <si>
    <t>TZ_oz_204</t>
  </si>
  <si>
    <t>Лемко-Мельник Ольга Миколаївна</t>
  </si>
  <si>
    <t>TZ_oz_205</t>
  </si>
  <si>
    <t>Лесюк Олеся Миронівна</t>
  </si>
  <si>
    <t>TZ_oz_206</t>
  </si>
  <si>
    <t>Липчей Ольга Миколаївна</t>
  </si>
  <si>
    <t>Липовецький заклад загальної середньої освіти І-ІІІ ступенів Хустської міської ради</t>
  </si>
  <si>
    <t>TZ_oz_207</t>
  </si>
  <si>
    <t>Лисенко Ірина Іванівна</t>
  </si>
  <si>
    <t>Вовчоярівська гімназія Сіверськодонецького району Луганської області</t>
  </si>
  <si>
    <t>TZ_oz_208</t>
  </si>
  <si>
    <t>Лисенко Оксана Олександрівна</t>
  </si>
  <si>
    <t>Заклад дошкільної освіти №16 "Барвінок" Покровської міської ради Донецької області</t>
  </si>
  <si>
    <t>TZ_oz_209</t>
  </si>
  <si>
    <t>Листопад Ірина Олександрівна</t>
  </si>
  <si>
    <t>TZ_oz_210</t>
  </si>
  <si>
    <t>Лісова Світлана Михайлівна</t>
  </si>
  <si>
    <t>TZ_oz_211</t>
  </si>
  <si>
    <t>Лісовська Тетяна Валеріївна</t>
  </si>
  <si>
    <t>Заклад дошкільної освіти (ясла-садок)√153 М.Львів</t>
  </si>
  <si>
    <t>TZ_oz_212</t>
  </si>
  <si>
    <t xml:space="preserve">Літвінова Олеся Миколаївна </t>
  </si>
  <si>
    <t>TZ_oz_213</t>
  </si>
  <si>
    <t>Лобода Ганна Миколаївна</t>
  </si>
  <si>
    <t>ЗСШ І-ІІІ ступенів "Лідер" з різними формами навчання</t>
  </si>
  <si>
    <t>TZ_oz_214</t>
  </si>
  <si>
    <t>Логай Вікторія Іванівна</t>
  </si>
  <si>
    <t>TZ_oz_215</t>
  </si>
  <si>
    <t>Лозинська Оксана Теодорівна</t>
  </si>
  <si>
    <t>TZ_oz_216</t>
  </si>
  <si>
    <t>Лопатовська Оксана Олександрівна</t>
  </si>
  <si>
    <t>Хмельницький кооперативний фаховий коледж Хмельницького кооперативного торговельно-економічного інституту</t>
  </si>
  <si>
    <t>TZ_oz_217</t>
  </si>
  <si>
    <t>Любач Ольга Олегівна</t>
  </si>
  <si>
    <t>TZ_oz_218</t>
  </si>
  <si>
    <t>Ляльчук Анна Володимирівна</t>
  </si>
  <si>
    <t>TZ_oz_219</t>
  </si>
  <si>
    <t>Ляшенко Тетяна Григорівна</t>
  </si>
  <si>
    <t>TZ_oz_220</t>
  </si>
  <si>
    <t>Магдій Наталія Богданівна</t>
  </si>
  <si>
    <t>Глибоківська гімназія Богородчанської селищної ради</t>
  </si>
  <si>
    <t>TZ_oz_221</t>
  </si>
  <si>
    <t>Макаренко Юлія Петрівна</t>
  </si>
  <si>
    <t>Дніпровський національний університет імені Олеся Гончара</t>
  </si>
  <si>
    <t>TZ_oz_222</t>
  </si>
  <si>
    <t>Максюта Людмила Василівна</t>
  </si>
  <si>
    <t>TZ_oz_223</t>
  </si>
  <si>
    <t>Малахова Анна Антонівна</t>
  </si>
  <si>
    <t>КЗ "Ліцей №3" Кам'янської міської ради дошкільний підрозділ "Зернятко"</t>
  </si>
  <si>
    <t>TZ_oz_224</t>
  </si>
  <si>
    <t>Малюга Віталіна Вікторівна</t>
  </si>
  <si>
    <t>TZ_oz_225</t>
  </si>
  <si>
    <t>Малютова Олена Валентинівна</t>
  </si>
  <si>
    <t>КЗДО 43 ДМР</t>
  </si>
  <si>
    <t>TZ_oz_226</t>
  </si>
  <si>
    <t>Малярчук Вікторія Леонідівна</t>
  </si>
  <si>
    <t>Житомирський дошкільний навчальний заклад 73</t>
  </si>
  <si>
    <t>TZ_oz_227</t>
  </si>
  <si>
    <t>Маркова Оксана Володимирівна</t>
  </si>
  <si>
    <t>TZ_oz_228</t>
  </si>
  <si>
    <t>Мартиненко Валентина Миколаївна</t>
  </si>
  <si>
    <t>TZ_oz_229</t>
  </si>
  <si>
    <t>Мартинюк Вікторія Анатоліївна</t>
  </si>
  <si>
    <t>TZ_oz_230</t>
  </si>
  <si>
    <t>Матвеєва Тетяна Василівна</t>
  </si>
  <si>
    <t>TZ_oz_231</t>
  </si>
  <si>
    <t>Матевуш Лідія Василівна</t>
  </si>
  <si>
    <t>TZ_oz_232</t>
  </si>
  <si>
    <t>Материнська Ольга Андріївна</t>
  </si>
  <si>
    <t>Вінницький державний педагогічний університет імені Михайла Коцюбинського</t>
  </si>
  <si>
    <t>TZ_oz_233</t>
  </si>
  <si>
    <t>Матяш Яна Олександрівна</t>
  </si>
  <si>
    <t>Лозуватський КЗДО «Берізка»</t>
  </si>
  <si>
    <t>TZ_oz_234</t>
  </si>
  <si>
    <t>Махаринець Валентина Станіславівна</t>
  </si>
  <si>
    <t>TZ_oz_235</t>
  </si>
  <si>
    <t>Мельник Ганна Володимирівна</t>
  </si>
  <si>
    <t>ЗДО (ясла-садок) «Теремок»</t>
  </si>
  <si>
    <t>TZ_oz_236</t>
  </si>
  <si>
    <t>Мельник Роза Дмитрівна</t>
  </si>
  <si>
    <t>TZ_oz_237</t>
  </si>
  <si>
    <t>Мельникова Тетяна Олександрівна</t>
  </si>
  <si>
    <t>Вище професійне училище 25 м. Хмельницького</t>
  </si>
  <si>
    <t>TZ_oz_238</t>
  </si>
  <si>
    <t>Мельничук Галина Володимирівна</t>
  </si>
  <si>
    <t>TZ_oz_239</t>
  </si>
  <si>
    <t>Мисловська Ульяна Станіславівна</t>
  </si>
  <si>
    <t>TZ_oz_240</t>
  </si>
  <si>
    <t>Михайличенко Алла Володимирівна</t>
  </si>
  <si>
    <t>TZ_oz_241</t>
  </si>
  <si>
    <t>Міклашевська Марія Ігорівна</t>
  </si>
  <si>
    <t>TZ_oz_242</t>
  </si>
  <si>
    <t>Мікуляк Юлія Петрівна</t>
  </si>
  <si>
    <t>TZ_oz_243</t>
  </si>
  <si>
    <t>Мірошніченко Ольга Вікторівна</t>
  </si>
  <si>
    <t>Заклад дошкільної освіти №3 (ясла-садок комбінованого типу) Смілянської міської ради Черкаської області</t>
  </si>
  <si>
    <t>TZ_oz_244</t>
  </si>
  <si>
    <t>Міщенко Лілія Петрівна</t>
  </si>
  <si>
    <t>TZ_oz_245</t>
  </si>
  <si>
    <t>Моренко Олена Юріївна</t>
  </si>
  <si>
    <t>Харківський кооперативний торгово-економічний фаховий коледж</t>
  </si>
  <si>
    <t>TZ_oz_246</t>
  </si>
  <si>
    <t>Музичко Ірина Анатоліївна</t>
  </si>
  <si>
    <t>ВСП "Фаховий коледж економіки і технологій НУ "Чернігівська політехніка"</t>
  </si>
  <si>
    <t>TZ_oz_247</t>
  </si>
  <si>
    <t>Мумряк Ольга Григорівна</t>
  </si>
  <si>
    <t>КЗ "Рунівщинський ліцей" Берестинського району Харківської області</t>
  </si>
  <si>
    <t>TZ_oz_248</t>
  </si>
  <si>
    <t>Нагорна Олена Володимирівна</t>
  </si>
  <si>
    <t>Комунальний заклад освіти "Покровський центр підготовки і перепідготовки робітничих кадрів" Дніпропетровської обласної ради"</t>
  </si>
  <si>
    <t>TZ_oz_249</t>
  </si>
  <si>
    <t>Назарова Тетяна 
Олонець Тетяна</t>
  </si>
  <si>
    <t>ЗДО#41"Посмішка"</t>
  </si>
  <si>
    <t>TZ_oz_250</t>
  </si>
  <si>
    <t>Наталія Геннадіївна Кошман</t>
  </si>
  <si>
    <t>Седнівський ліцей Седнівської селищної ради Чернігівського району Чернігівської області</t>
  </si>
  <si>
    <t>TZ_oz_251</t>
  </si>
  <si>
    <t>Наталія Кузьмичова</t>
  </si>
  <si>
    <t>TZ_oz_252</t>
  </si>
  <si>
    <t>Науменко Леся Олександрівна</t>
  </si>
  <si>
    <t>TZ_oz_253</t>
  </si>
  <si>
    <t>Неймеш Валентина Володимирівна</t>
  </si>
  <si>
    <t>TZ_oz_254</t>
  </si>
  <si>
    <t>Немировська Марія Степанівна</t>
  </si>
  <si>
    <t>TZ_oz_255</t>
  </si>
  <si>
    <t>Нерух Людмила Сергіївна</t>
  </si>
  <si>
    <t>Дошкільний підрозділ Любимівського ЗПЗСО</t>
  </si>
  <si>
    <t>TZ_oz_256</t>
  </si>
  <si>
    <t>Неставальська Марина Федорівна</t>
  </si>
  <si>
    <t>Професійно-технічне училище 71</t>
  </si>
  <si>
    <t>TZ_oz_257</t>
  </si>
  <si>
    <t xml:space="preserve">Нетовканна Світлана Олександрівна </t>
  </si>
  <si>
    <t>Кіровоградський кооперативний фаховий коледж економіки і права імені М.П.Сая</t>
  </si>
  <si>
    <t>TZ_oz_258</t>
  </si>
  <si>
    <t>Нехайчук Ярослав Дмитрович</t>
  </si>
  <si>
    <t>TZ_oz_259</t>
  </si>
  <si>
    <t>Ніжнік Марина Вікторівна</t>
  </si>
  <si>
    <t>Державний професійно-технічний навчальний заклад "Славутський професійний ліцей"</t>
  </si>
  <si>
    <t>TZ_oz_260</t>
  </si>
  <si>
    <t>Ніжнік Оксана Миколаївна</t>
  </si>
  <si>
    <t>TZ_oz_261</t>
  </si>
  <si>
    <t>Ніколаєва Наталія Вікторівна</t>
  </si>
  <si>
    <t>Курахівський опорний заклад загальної середньої освіти № 5 Курахівської міської ради Донецької області</t>
  </si>
  <si>
    <t>TZ_oz_262</t>
  </si>
  <si>
    <t>Ніколаєнко Юлія Олександрівна</t>
  </si>
  <si>
    <t>Куликівський ліцей Куликівської селищної ради Чернігівського району Чернігівської області</t>
  </si>
  <si>
    <t>TZ_oz_263</t>
  </si>
  <si>
    <t>Нікольчук Юлія Миколаївна</t>
  </si>
  <si>
    <t>Хмельницький кооперативний торговельно-економічний інститут</t>
  </si>
  <si>
    <t>TZ_oz_264</t>
  </si>
  <si>
    <t>Новіцька Марія Іванівна</t>
  </si>
  <si>
    <t>Берегівська гімназія Мостиської міської ради</t>
  </si>
  <si>
    <t>TZ_oz_265</t>
  </si>
  <si>
    <t>Носова Ірина Михайлівна</t>
  </si>
  <si>
    <t>TZ_oz_266</t>
  </si>
  <si>
    <t>Обревко Ольга Юріївна</t>
  </si>
  <si>
    <t>TZ_oz_267</t>
  </si>
  <si>
    <t>Оверко Вікторія Вікторівна</t>
  </si>
  <si>
    <t>TZ_oz_268</t>
  </si>
  <si>
    <t>Олена Лам</t>
  </si>
  <si>
    <t>TZ_oz_269</t>
  </si>
  <si>
    <t>Олійник Наталія Олегівна</t>
  </si>
  <si>
    <t>Ліцей № 267 Дарницького району м. Києва</t>
  </si>
  <si>
    <t>TZ_oz_270</t>
  </si>
  <si>
    <t>Опольська Валентина Федорівна</t>
  </si>
  <si>
    <t>Рівненський академічний ліцей "Престиж" імені Лілії Котовської Рівненської міської ради</t>
  </si>
  <si>
    <t>TZ_oz_271</t>
  </si>
  <si>
    <t>Парубець Олена Миколаївна</t>
  </si>
  <si>
    <t>Національний університет "Чернігівська політехніка"</t>
  </si>
  <si>
    <t>TZ_oz_272</t>
  </si>
  <si>
    <t>Пасічна Любов Ігорівна</t>
  </si>
  <si>
    <t>TZ_oz_273</t>
  </si>
  <si>
    <t>Пахольська Катерина Семенівна</t>
  </si>
  <si>
    <t>TZ_oz_274</t>
  </si>
  <si>
    <t>Пащенко Наталія Олександрвна</t>
  </si>
  <si>
    <t>Білоцерківський заклад дошкільний освіти № 1 " Веснянка"Білоцерківської міської ради Київської області</t>
  </si>
  <si>
    <t>TZ_oz_275</t>
  </si>
  <si>
    <t>Перерва Ірина Володимирівна</t>
  </si>
  <si>
    <t>КЗ "Рунівщинський ліцей" Зачепилівської селищної ради Берестинського району Харківської області</t>
  </si>
  <si>
    <t>TZ_oz_276</t>
  </si>
  <si>
    <t>Петрунько Наталія Олександрівна</t>
  </si>
  <si>
    <t>TZ_oz_277</t>
  </si>
  <si>
    <t>Пивовар Галина Володимирівна</t>
  </si>
  <si>
    <t>Пединківська гімназія Любарськоі селищної ради Житомирської області</t>
  </si>
  <si>
    <t>TZ_oz_278</t>
  </si>
  <si>
    <t>Пилипчак Наталя Олександрівна</t>
  </si>
  <si>
    <t>Миколаївський ліцей 60</t>
  </si>
  <si>
    <t>TZ_oz_279</t>
  </si>
  <si>
    <t>Пильник Світлана Володмимрівна</t>
  </si>
  <si>
    <t>TZ_oz_280</t>
  </si>
  <si>
    <t>Півнюк Майя Михайлівна</t>
  </si>
  <si>
    <t>TZ_oz_281</t>
  </si>
  <si>
    <t>Пітусь Софія Зіновіївна</t>
  </si>
  <si>
    <t>ЗДО №71 "ДоМрій"</t>
  </si>
  <si>
    <t>TZ_oz_282</t>
  </si>
  <si>
    <t>Плінокос Наталія Сергіївна</t>
  </si>
  <si>
    <t>Дніпровська гімназія №4 Дніпровської міської ради</t>
  </si>
  <si>
    <t>TZ_oz_283</t>
  </si>
  <si>
    <t>Побережник Валерія Тарасівна</t>
  </si>
  <si>
    <t>Соснівська гімназія №15</t>
  </si>
  <si>
    <t>TZ_oz_284</t>
  </si>
  <si>
    <t>Подгорна Алла Олександрівна</t>
  </si>
  <si>
    <t>ВСП "Фаховий коледж НУК імені адмірала Макарова"</t>
  </si>
  <si>
    <t>TZ_oz_285</t>
  </si>
  <si>
    <t>Подрушняк Любов Іванівна</t>
  </si>
  <si>
    <t>Смілянська загальноосвітня школа І -ІІІ ступенів №1 Смілянської міської ради Черкаської області</t>
  </si>
  <si>
    <t>TZ_oz_286</t>
  </si>
  <si>
    <t>Позаченюк Світлана Аркадіївна</t>
  </si>
  <si>
    <t>Відокремлений підрозділ «Регіональний центр професійної освіти Державного закладу «Луганський національний університет імені Тараса Шевченка».</t>
  </si>
  <si>
    <t>TZ_oz_287</t>
  </si>
  <si>
    <t>Полобюк Євгенія Володимирівна</t>
  </si>
  <si>
    <t>TZ_oz_288</t>
  </si>
  <si>
    <t>Пономаренко Наталія Сергіївна</t>
  </si>
  <si>
    <t>TZ_oz_289</t>
  </si>
  <si>
    <t>Пономарьова Елліна Вячеславівна</t>
  </si>
  <si>
    <t>Черкаський ліцей Черкаської селищної ради Краматорського району Донецької області</t>
  </si>
  <si>
    <t>TZ_oz_290</t>
  </si>
  <si>
    <t>Понурок Ольга Володимирівна</t>
  </si>
  <si>
    <t>Криворізький ліцей №77 Криворізької міської ради</t>
  </si>
  <si>
    <t>TZ_oz_291</t>
  </si>
  <si>
    <t>Попкова Юлія Юріївна</t>
  </si>
  <si>
    <t>Опорний заклад «Каланчацький заклад повної загальної середньої освіти №1»</t>
  </si>
  <si>
    <t>TZ_oz_292</t>
  </si>
  <si>
    <t>Поплавська Наталія Миколаївна</t>
  </si>
  <si>
    <t>TZ_oz_293</t>
  </si>
  <si>
    <t>Попова Галина Володимирівна</t>
  </si>
  <si>
    <t>TZ_oz_294</t>
  </si>
  <si>
    <t>Попович Софія Олександрівна</t>
  </si>
  <si>
    <t>TZ_oz_295</t>
  </si>
  <si>
    <t>Похилько Вікторія Іванівна</t>
  </si>
  <si>
    <t>TZ_oz_296</t>
  </si>
  <si>
    <t>Приймак Олена Миколаївна</t>
  </si>
  <si>
    <t>ЗЗСО "Письмечівська гімназія" Солонянської селищної ради Дніпропетровської області</t>
  </si>
  <si>
    <t>TZ_oz_297</t>
  </si>
  <si>
    <t>Приймак Юлія Олексіївна</t>
  </si>
  <si>
    <t>TZ_oz_298</t>
  </si>
  <si>
    <t>Примаченко Олена Євгеніївна</t>
  </si>
  <si>
    <t>TZ_oz_299</t>
  </si>
  <si>
    <t>Пришлівська Анастасія Мар'янівна</t>
  </si>
  <si>
    <t>TZ_oz_300</t>
  </si>
  <si>
    <t>Прокопенко Оксана Андріївна</t>
  </si>
  <si>
    <t>Ямпільський ліцей №2 Ямпільської селищної ради Сумської області</t>
  </si>
  <si>
    <t>TZ_oz_301</t>
  </si>
  <si>
    <t>Прокопенко Ольга Миколаївна</t>
  </si>
  <si>
    <t>Филенківський ліцей Скороходівської селищної ради</t>
  </si>
  <si>
    <t>TZ_oz_302</t>
  </si>
  <si>
    <t>Проценко Інна Вікторівна</t>
  </si>
  <si>
    <t>Чернігівська гімназія № 11 Чернігівської міської ради</t>
  </si>
  <si>
    <t>TZ_oz_303</t>
  </si>
  <si>
    <t>Процик Марія Миколаївна</t>
  </si>
  <si>
    <t>Тернопільський кооперативний фаховий коледж</t>
  </si>
  <si>
    <t>TZ_oz_304</t>
  </si>
  <si>
    <t>Пуга Катерина Сергіївна</t>
  </si>
  <si>
    <t>TZ_oz_305</t>
  </si>
  <si>
    <t>Пунько Лариса Василівна</t>
  </si>
  <si>
    <t>TZ_oz_306</t>
  </si>
  <si>
    <t>Пухальська Наталія Олександрівна</t>
  </si>
  <si>
    <t>TZ_oz_307</t>
  </si>
  <si>
    <t>Радченко Ірина Олександрівна</t>
  </si>
  <si>
    <t>Комунальний заклад Сумської обласної ради "Шосткинський ліцей спортивного профілю"</t>
  </si>
  <si>
    <t>TZ_oz_308</t>
  </si>
  <si>
    <t>Ревенко Ірина Володимирівна</t>
  </si>
  <si>
    <t>Комунальний заклад дошкільної освіти (ясла-садок)комунального типу 75 Криворізької міської ради</t>
  </si>
  <si>
    <t>TZ_oz_309</t>
  </si>
  <si>
    <t>Рего Мар'яна Зеновіївна</t>
  </si>
  <si>
    <t>Чугуєво-Бабчанський лісовий фаховий коледж</t>
  </si>
  <si>
    <t>TZ_oz_310</t>
  </si>
  <si>
    <t>Рижикова Світлана Євгеніївна</t>
  </si>
  <si>
    <t>TZ_oz_311</t>
  </si>
  <si>
    <t xml:space="preserve">Романенко Людмила Вікторівна </t>
  </si>
  <si>
    <t>TZ_oz_312</t>
  </si>
  <si>
    <t>Романець Анна Ігорівна</t>
  </si>
  <si>
    <t>Спеціалізована школа І-ІІІ ступенів №28 з поглибленим вивченням англійської мови Шевченківського району</t>
  </si>
  <si>
    <t>TZ_oz_313</t>
  </si>
  <si>
    <t>РоманикСвітлана Петрівна</t>
  </si>
  <si>
    <t>TZ_oz_314</t>
  </si>
  <si>
    <t>Романова Юлія ігорівна</t>
  </si>
  <si>
    <t>Комунальний заклад дошкільної освіти (ясла-садок) комбінованого типу №263 Криворізької міської ради</t>
  </si>
  <si>
    <t>TZ_oz_315</t>
  </si>
  <si>
    <t>Рудик Вікторія Сергіївна</t>
  </si>
  <si>
    <t>Відокремлений структурний підрозділ «Аграрно-економічний фаховий коледж Полтавського державного аграрного університету»</t>
  </si>
  <si>
    <t>TZ_oz_316</t>
  </si>
  <si>
    <t>Рудь Оксана Василівна</t>
  </si>
  <si>
    <t>Комунальний заклад «Черкаський академічний ліцей "Перспектива" Черкаської обласної ради»</t>
  </si>
  <si>
    <t>TZ_oz_317</t>
  </si>
  <si>
    <t>Рябко Надія Сергіївна</t>
  </si>
  <si>
    <t>Заклад загальної середньої освіти І-ІІІ ступенів селища Керменчик Волноваського району</t>
  </si>
  <si>
    <t>TZ_oz_318</t>
  </si>
  <si>
    <t>Сабадош Наталія Степанівна</t>
  </si>
  <si>
    <t>Стеблівський ЗЗСО І-ІІІ ст Хустської міської ради</t>
  </si>
  <si>
    <t>TZ_oz_319</t>
  </si>
  <si>
    <t>Саверська Ірина Григорівна</t>
  </si>
  <si>
    <t>Структурний дошкільний підрозділ «Барвінок» Ладанський ліцей Ладанськоі селищної ради</t>
  </si>
  <si>
    <t>TZ_oz_320</t>
  </si>
  <si>
    <t>Савчук Тетяна Миколаївна</t>
  </si>
  <si>
    <t>TZ_oz_321</t>
  </si>
  <si>
    <t>Садчикова Ірина Володимирівна</t>
  </si>
  <si>
    <t>TZ_oz_322</t>
  </si>
  <si>
    <t>Сайко Альона Вікторівна</t>
  </si>
  <si>
    <t>Пантаївський ліцей Пантаївської селищної ради Олександрійського району</t>
  </si>
  <si>
    <t>TZ_oz_323</t>
  </si>
  <si>
    <t>Сакун Ганна Олександрівна</t>
  </si>
  <si>
    <t>Одеський ліцей №63 Одеської міської ради</t>
  </si>
  <si>
    <t>TZ_oz_324</t>
  </si>
  <si>
    <t>Сакунова Наталя Олександрівна</t>
  </si>
  <si>
    <t>Херсонська загальноосвітня школа I-III ступенів ✓55 Херсонської міської ради</t>
  </si>
  <si>
    <t>TZ_oz_325</t>
  </si>
  <si>
    <t>Салабай Наталя Сергіївна</t>
  </si>
  <si>
    <t>Вище професійне училище 25 м.Хмельницького</t>
  </si>
  <si>
    <t>TZ_oz_326</t>
  </si>
  <si>
    <t>Сачук Надія Василівна</t>
  </si>
  <si>
    <t>TZ_oz_327</t>
  </si>
  <si>
    <t>Сашко Ольга Петрівна</t>
  </si>
  <si>
    <t>Луцький кооперативний фаховий коледж 
Львівського торговельно-економічного університету</t>
  </si>
  <si>
    <t>TZ_oz_328</t>
  </si>
  <si>
    <t>Свєженцева Сніжана Сергіївна</t>
  </si>
  <si>
    <t>Дніпровська гімназія №104 Дніпровської міської ради</t>
  </si>
  <si>
    <t>TZ_oz_329</t>
  </si>
  <si>
    <t>Селіванова Ірина Василівна</t>
  </si>
  <si>
    <t>Заклад дошкільної освіти (ясла-садок) комбінованого типу № 428</t>
  </si>
  <si>
    <t>TZ_oz_330</t>
  </si>
  <si>
    <t>Сергієнко Наталя Василівна</t>
  </si>
  <si>
    <t>TZ_oz_331</t>
  </si>
  <si>
    <t>Середа Катерина Анатоліївна</t>
  </si>
  <si>
    <t>ТОВ "Приватний ліцей "Ай Діти" міста Києва"</t>
  </si>
  <si>
    <t>TZ_oz_332</t>
  </si>
  <si>
    <t>Серик Світлана Станіславівна</t>
  </si>
  <si>
    <t>Заклад загальної середньої освіти І-ІІІ ступенів №9 Торецької міської ВЦА Бахмутського р-ну Донецької обл.</t>
  </si>
  <si>
    <t>TZ_oz_333</t>
  </si>
  <si>
    <t>Сілаєва Анна Ігорівна</t>
  </si>
  <si>
    <t>Гімназія №11 Дніпровського району м. Києва</t>
  </si>
  <si>
    <t>TZ_oz_334</t>
  </si>
  <si>
    <t>Заклад дошкільної освіти №701</t>
  </si>
  <si>
    <t>TZ_oz_335</t>
  </si>
  <si>
    <t>Сімон Ріта Олександрівна</t>
  </si>
  <si>
    <t>Комунальний заклад дошкільної освіти "Івушка" Підгородненської міської ради Дніпровського району Дніпропетровської області</t>
  </si>
  <si>
    <t>TZ_oz_336</t>
  </si>
  <si>
    <t>Сіренко Валентина Леонідівна</t>
  </si>
  <si>
    <t>Комунальний дошкільний навчальний заклад (ясла-садок) 423</t>
  </si>
  <si>
    <t>TZ_oz_337</t>
  </si>
  <si>
    <t>Сіріченко Лариса Григорівна</t>
  </si>
  <si>
    <t>TZ_oz_338</t>
  </si>
  <si>
    <t>Скибінська Вікторія Сергіївна</t>
  </si>
  <si>
    <t>TZ_oz_339</t>
  </si>
  <si>
    <t>Сколота Леся Василівна</t>
  </si>
  <si>
    <t>Лохвицька загальноосвітня школа І-ІІІ ст. #3</t>
  </si>
  <si>
    <t>TZ_oz_340</t>
  </si>
  <si>
    <t>Хрестищенська гімназія Берестинської міської ради Харківської області</t>
  </si>
  <si>
    <t>TZ_oz_341</t>
  </si>
  <si>
    <t>Слабакова Ольга</t>
  </si>
  <si>
    <t>Комунальний заклад освіти "Навчально-виховний комплекс №122 "загальноосвітній навчальний заклад - дошкільний навчальний заклад" Дніпровської міської ради</t>
  </si>
  <si>
    <t>TZ_oz_342</t>
  </si>
  <si>
    <t>Сліпецький Роман Андрійович</t>
  </si>
  <si>
    <t>Торчиновицька гімназія Старосамбірської міської ради Самбірського району Львівської області</t>
  </si>
  <si>
    <t>TZ_oz_343</t>
  </si>
  <si>
    <t>Слободенюк Ірина Миколаївна</t>
  </si>
  <si>
    <t>Ліцей 1 ім.Героя України М.Дзявульського Шепетівської міської ради Хмельницької області</t>
  </si>
  <si>
    <t>TZ_oz_344</t>
  </si>
  <si>
    <t>Слободянюк Алла Юріївна</t>
  </si>
  <si>
    <t>Хмельницький ЗДО 20 "Білочка"</t>
  </si>
  <si>
    <t>TZ_oz_345</t>
  </si>
  <si>
    <t>Слядзь Ірина Валеріївна</t>
  </si>
  <si>
    <t>Ставрівський опорний ліцей з дошкільним відділенням, початковою школою та гімназією</t>
  </si>
  <si>
    <t>TZ_oz_346</t>
  </si>
  <si>
    <t>Смик Лідія Іванівна</t>
  </si>
  <si>
    <t>TZ_oz_347</t>
  </si>
  <si>
    <t>Собецька Світлана Анатоліївна</t>
  </si>
  <si>
    <t>TZ_oz_348</t>
  </si>
  <si>
    <t>Сова Наталія Василівна</t>
  </si>
  <si>
    <t>Комунальний заклад дошкільної освіти (ясла-садок) комбінованого типу N 47 Дніпровської міської ради</t>
  </si>
  <si>
    <t>TZ_oz_349</t>
  </si>
  <si>
    <t>Сова Олена Анатоліївна</t>
  </si>
  <si>
    <t>КЗ "ЗЕЛЕНОГАЙСЬКИЙ ЛІЦЕЙ ВИСОЧАНСЬКОЇ СЕЛИЩНОЇ РАДИ ХАРКІВСЬКОГО РАЙОНУ ХАРКІВСЬКОЇ ОБЛАСТІ"</t>
  </si>
  <si>
    <t>TZ_oz_350</t>
  </si>
  <si>
    <t>Соколенко Світлана Миколаївна</t>
  </si>
  <si>
    <t>TZ_oz_351</t>
  </si>
  <si>
    <t>Соколова Альона Миколаївна</t>
  </si>
  <si>
    <t>Полтавський університет економіки і торгівлі</t>
  </si>
  <si>
    <t>TZ_oz_352</t>
  </si>
  <si>
    <t>Соколовська Світлана Юріївна</t>
  </si>
  <si>
    <t>Відокремлений структурний підрозділ «Роменський фаховий коледж Київського національного економічного університету імені Вадима Гетьмана»</t>
  </si>
  <si>
    <t>TZ_oz_353</t>
  </si>
  <si>
    <t>Співаковська Оксана Станіславівна</t>
  </si>
  <si>
    <t>TZ_oz_354</t>
  </si>
  <si>
    <t>Старинська Лариса Миколаївна</t>
  </si>
  <si>
    <t>TZ_oz_355</t>
  </si>
  <si>
    <t>Старостенко Марина Дмитрівна</t>
  </si>
  <si>
    <t>TZ_oz_356</t>
  </si>
  <si>
    <t>Стеценко Олена Олексіївна</t>
  </si>
  <si>
    <t>TZ_oz_357</t>
  </si>
  <si>
    <t>Сторожук Наталя Ігорівна</t>
  </si>
  <si>
    <t>TZ_oz_358</t>
  </si>
  <si>
    <t>Страшівська Оксана Степанівна</t>
  </si>
  <si>
    <t>Бориславський ЗЗСО І-ІІІ ст 8</t>
  </si>
  <si>
    <t>TZ_oz_359</t>
  </si>
  <si>
    <t>Стремедловська Надія Володимирівна</t>
  </si>
  <si>
    <t>Михайлюцький ліцей Михайлюцької сільської ради Шепетівського району Хмельницької області</t>
  </si>
  <si>
    <t>TZ_oz_360</t>
  </si>
  <si>
    <t>Строкач Наталія Вікторівна</t>
  </si>
  <si>
    <t>Світильнянська гімназія</t>
  </si>
  <si>
    <t>TZ_oz_361</t>
  </si>
  <si>
    <t>Струсь Наталія Володимирівна</t>
  </si>
  <si>
    <t>Заклад дошкільної освіти (ясла-садок) "Ромашка" №4 комбінованого типу м.Жашків Жашківської міської ради Черкаської області</t>
  </si>
  <si>
    <t>TZ_oz_362</t>
  </si>
  <si>
    <t>Сумарокова Ірина Володимирівна</t>
  </si>
  <si>
    <t>Ліцей Новобузької міської ради</t>
  </si>
  <si>
    <t>TZ_oz_363</t>
  </si>
  <si>
    <t>Сутуга Світлана Юріївна</t>
  </si>
  <si>
    <t>Пирятинський ліцей #4 Пирятинської міської ради Полтавської області</t>
  </si>
  <si>
    <t>TZ_oz_364</t>
  </si>
  <si>
    <t>Сухорукова Тетяна Володимирівна</t>
  </si>
  <si>
    <t>Первомайська міська станція юних натуралістів</t>
  </si>
  <si>
    <t>TZ_oz_365</t>
  </si>
  <si>
    <t>Сушко Марія Василівна</t>
  </si>
  <si>
    <t>Бориславський ЗЗСО І-ІІІ ст 7</t>
  </si>
  <si>
    <t>TZ_oz_366</t>
  </si>
  <si>
    <t>Таланчук Марія Михайлівна</t>
  </si>
  <si>
    <t>Чанизький ЗЗСО І-ІІ ст. Буської міської ради</t>
  </si>
  <si>
    <t>TZ_oz_367</t>
  </si>
  <si>
    <t>Тарасенко Тетяна Дмитрівна</t>
  </si>
  <si>
    <t>TZ_oz_368</t>
  </si>
  <si>
    <t>Терен Тетяна Василівна</t>
  </si>
  <si>
    <t>Середня загальноосвітня школа 90 м. Львова</t>
  </si>
  <si>
    <t>TZ_oz_369</t>
  </si>
  <si>
    <t>Терещенко Олександр Миколайович</t>
  </si>
  <si>
    <t>TZ_oz_370</t>
  </si>
  <si>
    <t>Тихолаз Лілія Володимирівна</t>
  </si>
  <si>
    <t>TZ_oz_371</t>
  </si>
  <si>
    <t>Ткаченко Неля Сергіївна</t>
  </si>
  <si>
    <t>TZ_oz_372</t>
  </si>
  <si>
    <t>Ткачук Наталія Миуолаївна</t>
  </si>
  <si>
    <t>Хмельницький університет управління та права імені Леоніда Юзькова</t>
  </si>
  <si>
    <t>TZ_oz_373</t>
  </si>
  <si>
    <t>Тріфонова Леся Іванівна</t>
  </si>
  <si>
    <t>TZ_oz_374</t>
  </si>
  <si>
    <t>Тронь Людмила Романівна</t>
  </si>
  <si>
    <t>Софіївський ЗДО "РОМАШКА" Софіївської селищної ради Дніпропетровської області</t>
  </si>
  <si>
    <t>TZ_oz_375</t>
  </si>
  <si>
    <t>Трофимчук Наталія Володимирівна</t>
  </si>
  <si>
    <t>TZ_oz_376</t>
  </si>
  <si>
    <t>Троценко Дмитро Іванович</t>
  </si>
  <si>
    <t>Черняхівський ліцей №2 , Черняхівська селищна рада</t>
  </si>
  <si>
    <t>TZ_oz_377</t>
  </si>
  <si>
    <t>Тугай Жанна Михайлівна</t>
  </si>
  <si>
    <t>Валківський заклад дошкільної освіти (ясла-садок) "Веселка" Валківської міської ради Богодухівського району Харківської області</t>
  </si>
  <si>
    <t>TZ_oz_378</t>
  </si>
  <si>
    <t>Турченко Ніна Миколаївна</t>
  </si>
  <si>
    <t>TZ_oz_379</t>
  </si>
  <si>
    <t>Українець Марина Володимирівна</t>
  </si>
  <si>
    <t>Берестинський ліцей №3</t>
  </si>
  <si>
    <t>TZ_oz_380</t>
  </si>
  <si>
    <t>Файчук Ольга Валеріївна</t>
  </si>
  <si>
    <t>ТОВ Приватний заклад освіти «Київський ліцей «Сігма школа»</t>
  </si>
  <si>
    <t>TZ_oz_381</t>
  </si>
  <si>
    <t>Національний університет біоресурсів і природокористування України</t>
  </si>
  <si>
    <t>TZ_oz_382</t>
  </si>
  <si>
    <t>Фалєєва Світлана Костянтинівна</t>
  </si>
  <si>
    <t>TZ_oz_383</t>
  </si>
  <si>
    <t>Фещенко Іра Іванівна</t>
  </si>
  <si>
    <t>Центр позашкільної освіти Городоцької селищної ради</t>
  </si>
  <si>
    <t>TZ_oz_384</t>
  </si>
  <si>
    <t>Хаменєва Надія Олександрівна</t>
  </si>
  <si>
    <t>Дніпровська гімназія №140 Дніпровської міської ради</t>
  </si>
  <si>
    <t>TZ_oz_385</t>
  </si>
  <si>
    <t>Хамула Катерина Вікторівна</t>
  </si>
  <si>
    <t>Комунальний заклад дошкільної освіти (центр розвитку дитини) №88 Криворізької міської ради</t>
  </si>
  <si>
    <t>TZ_oz_386</t>
  </si>
  <si>
    <t>Харченко Ольга Миколаївна</t>
  </si>
  <si>
    <t>Криворізька гімназія 93 Криворізької міської ради</t>
  </si>
  <si>
    <t>TZ_oz_387</t>
  </si>
  <si>
    <t>Харченко Світлана Володимирівна</t>
  </si>
  <si>
    <t>TZ_oz_388</t>
  </si>
  <si>
    <t>Харчишин Лідія Зеновіївна</t>
  </si>
  <si>
    <t>ЗДО с.Звенигород</t>
  </si>
  <si>
    <t>TZ_oz_389</t>
  </si>
  <si>
    <t>Цар Василина Тарасівна</t>
  </si>
  <si>
    <t>Заклад дошкільної освіти (ясла садок) "Левомрій" ЛМР</t>
  </si>
  <si>
    <t>TZ_oz_390</t>
  </si>
  <si>
    <t>Ціпріс Наталія Леонідівна</t>
  </si>
  <si>
    <t>Гімназія №163 Шевченківського району м.Києва</t>
  </si>
  <si>
    <t>TZ_oz_391</t>
  </si>
  <si>
    <t>Чава Марія Омелянівна</t>
  </si>
  <si>
    <t>TZ_oz_392</t>
  </si>
  <si>
    <t>Чапідзе Ксенія Олександрівна</t>
  </si>
  <si>
    <t>Комунальний заклад «Харківський фаховий коледж спортивного профілю» Харківської обласної ради</t>
  </si>
  <si>
    <t>TZ_oz_393</t>
  </si>
  <si>
    <t>Чаплигіна Анна Михайлівна</t>
  </si>
  <si>
    <t>КЗ "ЗДО 60" м. Чернігів</t>
  </si>
  <si>
    <t>TZ_oz_394</t>
  </si>
  <si>
    <t>Чепурненко Олена Володимирівна</t>
  </si>
  <si>
    <t>Бердянська гімназія № 7 "Меотида" Бердянської міської ради Запорізької області</t>
  </si>
  <si>
    <t>TZ_oz_395</t>
  </si>
  <si>
    <t>Черевань Ірина Василівна</t>
  </si>
  <si>
    <t>TZ_oz_396</t>
  </si>
  <si>
    <t>Черкес Ірина Віталіївна</t>
  </si>
  <si>
    <t>Стецівський ліцей Чигиринської міської ради Черкаської області</t>
  </si>
  <si>
    <t>TZ_oz_397</t>
  </si>
  <si>
    <t>Чернецька Світлана Ігорівна</t>
  </si>
  <si>
    <t>TZ_oz_398</t>
  </si>
  <si>
    <t>Черниш Катерина Миколаївна</t>
  </si>
  <si>
    <t>Криворізька гімназія № 102 Криворізької міської ради</t>
  </si>
  <si>
    <t>TZ_oz_399</t>
  </si>
  <si>
    <t>Чигиринова Катерина Михайлівна</t>
  </si>
  <si>
    <t>TZ_oz_400</t>
  </si>
  <si>
    <t>Чоботар Тетяна Федорівна</t>
  </si>
  <si>
    <t>TZ_oz_401</t>
  </si>
  <si>
    <t xml:space="preserve">Чорна Людмила Михайлівна </t>
  </si>
  <si>
    <t xml:space="preserve">Хмельницький кооперативний торговельно-економічний інститут </t>
  </si>
  <si>
    <t>TZ_oz_402</t>
  </si>
  <si>
    <t>Чорна Тетяна Василівна</t>
  </si>
  <si>
    <t>Опорний заклад освіти-Городищенський заклад загальної середньої освіти I-III ступенів № 3 Городищенської міської ради Черкаської області</t>
  </si>
  <si>
    <t>TZ_oz_403</t>
  </si>
  <si>
    <t>Городищенський економічний ліцей Городищенської міської ради Черкаської області</t>
  </si>
  <si>
    <t>TZ_oz_404</t>
  </si>
  <si>
    <t>Чоста Костянтин Сергійович</t>
  </si>
  <si>
    <t>Краматорська загальноосвітня школа І-ІІІ ступенів №16 Краматорської міської ради Донецької області</t>
  </si>
  <si>
    <t>TZ_oz_405</t>
  </si>
  <si>
    <t>Чупахіна Ніна Михайлівна</t>
  </si>
  <si>
    <t>TZ_oz_406</t>
  </si>
  <si>
    <t>Чурбакова Олена Геннадіївна</t>
  </si>
  <si>
    <t>TZ_oz_407</t>
  </si>
  <si>
    <t>Шабльна Катерина Олександрівна</t>
  </si>
  <si>
    <t>TZ_oz_408</t>
  </si>
  <si>
    <t>Шакула Надія Анатоліївна</t>
  </si>
  <si>
    <t>Воєводський ліцей Благодатненської сільської ради Миколаївської області</t>
  </si>
  <si>
    <t>TZ_oz_409</t>
  </si>
  <si>
    <t>Швидченко Ганна Юріївна</t>
  </si>
  <si>
    <t>TZ_oz_410</t>
  </si>
  <si>
    <t>Шеменчук Тетяна Володимирівна</t>
  </si>
  <si>
    <t>Структурний дошкільний підрозділ "Барвінок" Ладанський ліцей Ладанської селищної ради</t>
  </si>
  <si>
    <t>TZ_oz_411</t>
  </si>
  <si>
    <t>Шепарньова Тетяна Анатоліївна</t>
  </si>
  <si>
    <t>TZ_oz_412</t>
  </si>
  <si>
    <t>Шитєєва Людмила Іванівна</t>
  </si>
  <si>
    <t>TZ_oz_413</t>
  </si>
  <si>
    <t>Шишкіна Людмила Валентинівна</t>
  </si>
  <si>
    <t>TZ_oz_414</t>
  </si>
  <si>
    <t>Шкуропат Катерина Володимирівна</t>
  </si>
  <si>
    <t>Добровеличківська філія КЗ Добровеличківського ліцею "ІНТЕЛЕКТ" Добровеличківської селищної ради Кіровоградської області</t>
  </si>
  <si>
    <t>TZ_oz_415</t>
  </si>
  <si>
    <t>Шляпіна Тетяна Михайлівна</t>
  </si>
  <si>
    <t>КЗДО № 56 "Усмішка" НМР</t>
  </si>
  <si>
    <t>TZ_oz_416</t>
  </si>
  <si>
    <t>Штика Олена Валентинівна</t>
  </si>
  <si>
    <t>TZ_oz_417</t>
  </si>
  <si>
    <t>Штогрін Світлана Петрівна</t>
  </si>
  <si>
    <t>TZ_oz_418</t>
  </si>
  <si>
    <t>Шутильова Наталія Василівна</t>
  </si>
  <si>
    <t>TZ_oz_419</t>
  </si>
  <si>
    <t>Щербак Ольга Андріївна</t>
  </si>
  <si>
    <t>TZ_oz_420</t>
  </si>
  <si>
    <t>Яковлєва Ольга Олександрівна</t>
  </si>
  <si>
    <t>комунальний заклад "Заклад дошкільної освіти (ясла-садок) № 242 Харківської міської ради"</t>
  </si>
  <si>
    <t>TZ_oz_421</t>
  </si>
  <si>
    <t>Яковлєва Тетяна Панасівна</t>
  </si>
  <si>
    <t>TZ_oz_422</t>
  </si>
  <si>
    <t>Яковчук Лариса Вікторівна</t>
  </si>
  <si>
    <t>TZ_oz_423</t>
  </si>
  <si>
    <t>Яловенко Наталія Максимівна</t>
  </si>
  <si>
    <t>Комунальний заклад «Люботинський мистецький ліцей “Дивосвіт”» Харківської обласної ради</t>
  </si>
  <si>
    <t>TZ_oz_424</t>
  </si>
  <si>
    <t>Яновська Олена Сергіївна</t>
  </si>
  <si>
    <t>TZ_oz_425</t>
  </si>
  <si>
    <t>Ярещенко Ольга Володимирівна</t>
  </si>
  <si>
    <t>Берестинський ліцей №4 Берестинської міської ради Харківської області</t>
  </si>
  <si>
    <t>TZ_oz_426</t>
  </si>
  <si>
    <t>Берестинський центр позашкільної освіти Берестинської міської ради Харківської області</t>
  </si>
  <si>
    <t>TZ_oz_427</t>
  </si>
  <si>
    <t>Яриш Оксана Степанівна</t>
  </si>
  <si>
    <t>TZ_oz_428</t>
  </si>
  <si>
    <t>Ященко Ірина Петрівна</t>
  </si>
  <si>
    <t>Заклад дошкільної освіти "Теремок"</t>
  </si>
  <si>
    <t>Номер</t>
  </si>
  <si>
    <t>Прізвище, ім'я, по батькові</t>
  </si>
  <si>
    <t>Заклад освіти</t>
  </si>
  <si>
    <t>Коваленко Олеся Олександрівна</t>
  </si>
  <si>
    <t>TZ_oz_429</t>
  </si>
  <si>
    <t>Філончук Тетяна Миколаївна</t>
  </si>
  <si>
    <t>Дошкільний навчальний заклад №24 "Калинка" Смілянської міської ради Черкаської області</t>
  </si>
  <si>
    <t>TZ_oz_430</t>
  </si>
  <si>
    <t>Манжола Оксана Миколаївна</t>
  </si>
  <si>
    <t>Київський професійний коледж "ЛІВОБЕРЕЖНИЙ"</t>
  </si>
  <si>
    <t>TZ_oz_431</t>
  </si>
  <si>
    <t>Маштега Людмила Петрівна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</si>
</sst>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2I354FJtYbCTqBi3VgTl" TargetMode="External"/><Relationship Id="rId299" Type="http://schemas.openxmlformats.org/officeDocument/2006/relationships/hyperlink" Target="https://talan.bank.gov.ua/get-user-certificate/2I354C_NNGwxID15VfKD" TargetMode="External"/><Relationship Id="rId21" Type="http://schemas.openxmlformats.org/officeDocument/2006/relationships/hyperlink" Target="https://talan.bank.gov.ua/get-user-certificate/2I354NbeUsNfU17GyRlf" TargetMode="External"/><Relationship Id="rId63" Type="http://schemas.openxmlformats.org/officeDocument/2006/relationships/hyperlink" Target="https://talan.bank.gov.ua/get-user-certificate/2I354YnuvXA3sB1MzIjY" TargetMode="External"/><Relationship Id="rId159" Type="http://schemas.openxmlformats.org/officeDocument/2006/relationships/hyperlink" Target="https://talan.bank.gov.ua/get-user-certificate/2I354tzTPfY9vU8iBgy0" TargetMode="External"/><Relationship Id="rId324" Type="http://schemas.openxmlformats.org/officeDocument/2006/relationships/hyperlink" Target="https://talan.bank.gov.ua/get-user-certificate/2I354nkfkZ7OhvN2QbZy" TargetMode="External"/><Relationship Id="rId366" Type="http://schemas.openxmlformats.org/officeDocument/2006/relationships/hyperlink" Target="https://talan.bank.gov.ua/get-user-certificate/2I354kF23vvjEXrq7c6p" TargetMode="External"/><Relationship Id="rId170" Type="http://schemas.openxmlformats.org/officeDocument/2006/relationships/hyperlink" Target="https://talan.bank.gov.ua/get-user-certificate/2I354m8aRKWazaVWB_HM" TargetMode="External"/><Relationship Id="rId226" Type="http://schemas.openxmlformats.org/officeDocument/2006/relationships/hyperlink" Target="https://talan.bank.gov.ua/get-user-certificate/2I354YyFPnBx_60HslEu" TargetMode="External"/><Relationship Id="rId268" Type="http://schemas.openxmlformats.org/officeDocument/2006/relationships/hyperlink" Target="https://talan.bank.gov.ua/get-user-certificate/2I354cx_09pHi3cqIULW" TargetMode="External"/><Relationship Id="rId32" Type="http://schemas.openxmlformats.org/officeDocument/2006/relationships/hyperlink" Target="https://talan.bank.gov.ua/get-user-certificate/2I354ybmcomVxgbHn552" TargetMode="External"/><Relationship Id="rId74" Type="http://schemas.openxmlformats.org/officeDocument/2006/relationships/hyperlink" Target="https://talan.bank.gov.ua/get-user-certificate/2I354uH2mM-7aJYM44mj" TargetMode="External"/><Relationship Id="rId128" Type="http://schemas.openxmlformats.org/officeDocument/2006/relationships/hyperlink" Target="https://talan.bank.gov.ua/get-user-certificate/2I354t0Sb7EswXdWponx" TargetMode="External"/><Relationship Id="rId335" Type="http://schemas.openxmlformats.org/officeDocument/2006/relationships/hyperlink" Target="https://talan.bank.gov.ua/get-user-certificate/2I354XFwuG2HBatPiB8I" TargetMode="External"/><Relationship Id="rId377" Type="http://schemas.openxmlformats.org/officeDocument/2006/relationships/hyperlink" Target="https://talan.bank.gov.ua/get-user-certificate/2I3544izOlHYx-BWgSlF" TargetMode="External"/><Relationship Id="rId5" Type="http://schemas.openxmlformats.org/officeDocument/2006/relationships/hyperlink" Target="https://talan.bank.gov.ua/get-user-certificate/2I354wa0u_owONVz_kBg" TargetMode="External"/><Relationship Id="rId181" Type="http://schemas.openxmlformats.org/officeDocument/2006/relationships/hyperlink" Target="https://talan.bank.gov.ua/get-user-certificate/2I354neNO2DX35GrgMVi" TargetMode="External"/><Relationship Id="rId237" Type="http://schemas.openxmlformats.org/officeDocument/2006/relationships/hyperlink" Target="https://talan.bank.gov.ua/get-user-certificate/2I354cInddXp40ekVVUz" TargetMode="External"/><Relationship Id="rId402" Type="http://schemas.openxmlformats.org/officeDocument/2006/relationships/hyperlink" Target="https://talan.bank.gov.ua/get-user-certificate/2I354iVuqeiylHNbg3YM" TargetMode="External"/><Relationship Id="rId279" Type="http://schemas.openxmlformats.org/officeDocument/2006/relationships/hyperlink" Target="https://talan.bank.gov.ua/get-user-certificate/2I354Bd-tN63CzoRcZi3" TargetMode="External"/><Relationship Id="rId43" Type="http://schemas.openxmlformats.org/officeDocument/2006/relationships/hyperlink" Target="https://talan.bank.gov.ua/get-user-certificate/2I354-kymQHhqpsTZU01" TargetMode="External"/><Relationship Id="rId139" Type="http://schemas.openxmlformats.org/officeDocument/2006/relationships/hyperlink" Target="https://talan.bank.gov.ua/get-user-certificate/2I354Hq4rgTSH_K4buTo" TargetMode="External"/><Relationship Id="rId290" Type="http://schemas.openxmlformats.org/officeDocument/2006/relationships/hyperlink" Target="https://talan.bank.gov.ua/get-user-certificate/2I354-GWI-4ohplRAGN1" TargetMode="External"/><Relationship Id="rId304" Type="http://schemas.openxmlformats.org/officeDocument/2006/relationships/hyperlink" Target="https://talan.bank.gov.ua/get-user-certificate/2I354on6mD_OaQn1RLWs" TargetMode="External"/><Relationship Id="rId346" Type="http://schemas.openxmlformats.org/officeDocument/2006/relationships/hyperlink" Target="https://talan.bank.gov.ua/get-user-certificate/2I354nvr9GYzk4qOrcbC" TargetMode="External"/><Relationship Id="rId388" Type="http://schemas.openxmlformats.org/officeDocument/2006/relationships/hyperlink" Target="https://talan.bank.gov.ua/get-user-certificate/2I354_NnKHKY61QyjOqI" TargetMode="External"/><Relationship Id="rId85" Type="http://schemas.openxmlformats.org/officeDocument/2006/relationships/hyperlink" Target="https://talan.bank.gov.ua/get-user-certificate/2I354uwE6AzC-rQ0hFZf" TargetMode="External"/><Relationship Id="rId150" Type="http://schemas.openxmlformats.org/officeDocument/2006/relationships/hyperlink" Target="https://talan.bank.gov.ua/get-user-certificate/2I354f8YU5iy3nQAH1Hl" TargetMode="External"/><Relationship Id="rId192" Type="http://schemas.openxmlformats.org/officeDocument/2006/relationships/hyperlink" Target="https://talan.bank.gov.ua/get-user-certificate/2I354uY6lbi6ZNey7f2a" TargetMode="External"/><Relationship Id="rId206" Type="http://schemas.openxmlformats.org/officeDocument/2006/relationships/hyperlink" Target="https://talan.bank.gov.ua/get-user-certificate/2I354qkdRReHn70fChWi" TargetMode="External"/><Relationship Id="rId413" Type="http://schemas.openxmlformats.org/officeDocument/2006/relationships/hyperlink" Target="https://talan.bank.gov.ua/get-user-certificate/2I354CCLbcarX5lBg5tx" TargetMode="External"/><Relationship Id="rId248" Type="http://schemas.openxmlformats.org/officeDocument/2006/relationships/hyperlink" Target="https://talan.bank.gov.ua/get-user-certificate/2I354CTlpH0xBd5UFRY3" TargetMode="External"/><Relationship Id="rId12" Type="http://schemas.openxmlformats.org/officeDocument/2006/relationships/hyperlink" Target="https://talan.bank.gov.ua/get-user-certificate/2I354r3gl_hM-eno7LdC" TargetMode="External"/><Relationship Id="rId108" Type="http://schemas.openxmlformats.org/officeDocument/2006/relationships/hyperlink" Target="https://talan.bank.gov.ua/get-user-certificate/2I354nsjrd5NiBTYj_5Z" TargetMode="External"/><Relationship Id="rId315" Type="http://schemas.openxmlformats.org/officeDocument/2006/relationships/hyperlink" Target="https://talan.bank.gov.ua/get-user-certificate/2I3548asMa1TwzCuZMjL" TargetMode="External"/><Relationship Id="rId357" Type="http://schemas.openxmlformats.org/officeDocument/2006/relationships/hyperlink" Target="https://talan.bank.gov.ua/get-user-certificate/2I354kbsiIu1L3VZK6N1" TargetMode="External"/><Relationship Id="rId54" Type="http://schemas.openxmlformats.org/officeDocument/2006/relationships/hyperlink" Target="https://talan.bank.gov.ua/get-user-certificate/2I354_n1LviLNQHaTgTs" TargetMode="External"/><Relationship Id="rId96" Type="http://schemas.openxmlformats.org/officeDocument/2006/relationships/hyperlink" Target="https://talan.bank.gov.ua/get-user-certificate/2I354w9zIL1jhBsZPxvH" TargetMode="External"/><Relationship Id="rId161" Type="http://schemas.openxmlformats.org/officeDocument/2006/relationships/hyperlink" Target="https://talan.bank.gov.ua/get-user-certificate/2I354IFHLTjmgpTSNwNB" TargetMode="External"/><Relationship Id="rId217" Type="http://schemas.openxmlformats.org/officeDocument/2006/relationships/hyperlink" Target="https://talan.bank.gov.ua/get-user-certificate/2I354W7TC9IEHy7A6ziT" TargetMode="External"/><Relationship Id="rId399" Type="http://schemas.openxmlformats.org/officeDocument/2006/relationships/hyperlink" Target="https://talan.bank.gov.ua/get-user-certificate/2I354QB0KDxg9miK9MS_" TargetMode="External"/><Relationship Id="rId259" Type="http://schemas.openxmlformats.org/officeDocument/2006/relationships/hyperlink" Target="https://talan.bank.gov.ua/get-user-certificate/2I354Qll3h38jr8hzNcF" TargetMode="External"/><Relationship Id="rId424" Type="http://schemas.openxmlformats.org/officeDocument/2006/relationships/hyperlink" Target="https://talan.bank.gov.ua/get-user-certificate/2I354DsRM5HbHdOx9XBD" TargetMode="External"/><Relationship Id="rId23" Type="http://schemas.openxmlformats.org/officeDocument/2006/relationships/hyperlink" Target="https://talan.bank.gov.ua/get-user-certificate/2I354siFKToxwdBs2JVA" TargetMode="External"/><Relationship Id="rId119" Type="http://schemas.openxmlformats.org/officeDocument/2006/relationships/hyperlink" Target="https://talan.bank.gov.ua/get-user-certificate/2I3544z4Ru9dBjY9KQ9e" TargetMode="External"/><Relationship Id="rId270" Type="http://schemas.openxmlformats.org/officeDocument/2006/relationships/hyperlink" Target="https://talan.bank.gov.ua/get-user-certificate/2I354lhpVkRMhfwAE-XB" TargetMode="External"/><Relationship Id="rId326" Type="http://schemas.openxmlformats.org/officeDocument/2006/relationships/hyperlink" Target="https://talan.bank.gov.ua/get-user-certificate/2I3549oPgV4B_7ejp0Z6" TargetMode="External"/><Relationship Id="rId65" Type="http://schemas.openxmlformats.org/officeDocument/2006/relationships/hyperlink" Target="https://talan.bank.gov.ua/get-user-certificate/2I354DDsBV_Ue2FUx45g" TargetMode="External"/><Relationship Id="rId130" Type="http://schemas.openxmlformats.org/officeDocument/2006/relationships/hyperlink" Target="https://talan.bank.gov.ua/get-user-certificate/2I354R_vgrjsAAHVeKCi" TargetMode="External"/><Relationship Id="rId368" Type="http://schemas.openxmlformats.org/officeDocument/2006/relationships/hyperlink" Target="https://talan.bank.gov.ua/get-user-certificate/2I354_SOSLPqS9TxlJ68" TargetMode="External"/><Relationship Id="rId172" Type="http://schemas.openxmlformats.org/officeDocument/2006/relationships/hyperlink" Target="https://talan.bank.gov.ua/get-user-certificate/2I354u0qzA9dMWP4Niv0" TargetMode="External"/><Relationship Id="rId228" Type="http://schemas.openxmlformats.org/officeDocument/2006/relationships/hyperlink" Target="https://talan.bank.gov.ua/get-user-certificate/2I3544GygI6Vdt6yb_bu" TargetMode="External"/><Relationship Id="rId281" Type="http://schemas.openxmlformats.org/officeDocument/2006/relationships/hyperlink" Target="https://talan.bank.gov.ua/get-user-certificate/2I3545JSnBgcRgrqKuRT" TargetMode="External"/><Relationship Id="rId337" Type="http://schemas.openxmlformats.org/officeDocument/2006/relationships/hyperlink" Target="https://talan.bank.gov.ua/get-user-certificate/2I354hcz3aXQTN12uDnE" TargetMode="External"/><Relationship Id="rId34" Type="http://schemas.openxmlformats.org/officeDocument/2006/relationships/hyperlink" Target="https://talan.bank.gov.ua/get-user-certificate/2I354V0i5yMqGeb-UUrg" TargetMode="External"/><Relationship Id="rId76" Type="http://schemas.openxmlformats.org/officeDocument/2006/relationships/hyperlink" Target="https://talan.bank.gov.ua/get-user-certificate/2I354OSkc_yB4fUNAKdq" TargetMode="External"/><Relationship Id="rId141" Type="http://schemas.openxmlformats.org/officeDocument/2006/relationships/hyperlink" Target="https://talan.bank.gov.ua/get-user-certificate/2I354-XbTdGwd5C3MHCc" TargetMode="External"/><Relationship Id="rId379" Type="http://schemas.openxmlformats.org/officeDocument/2006/relationships/hyperlink" Target="https://talan.bank.gov.ua/get-user-certificate/2I354tFDtT8npTgN44B6" TargetMode="External"/><Relationship Id="rId7" Type="http://schemas.openxmlformats.org/officeDocument/2006/relationships/hyperlink" Target="https://talan.bank.gov.ua/get-user-certificate/2I354U7JGxAcDerVSBb5" TargetMode="External"/><Relationship Id="rId183" Type="http://schemas.openxmlformats.org/officeDocument/2006/relationships/hyperlink" Target="https://talan.bank.gov.ua/get-user-certificate/2I354AOAHbu9HoBqRbDe" TargetMode="External"/><Relationship Id="rId239" Type="http://schemas.openxmlformats.org/officeDocument/2006/relationships/hyperlink" Target="https://talan.bank.gov.ua/get-user-certificate/2I354aRFYrhZHacGp6BR" TargetMode="External"/><Relationship Id="rId390" Type="http://schemas.openxmlformats.org/officeDocument/2006/relationships/hyperlink" Target="https://talan.bank.gov.ua/get-user-certificate/2I354y8B4A2JFdAu9MwL" TargetMode="External"/><Relationship Id="rId404" Type="http://schemas.openxmlformats.org/officeDocument/2006/relationships/hyperlink" Target="https://talan.bank.gov.ua/get-user-certificate/2I354R4eZUG9Qs6Tfx9k" TargetMode="External"/><Relationship Id="rId250" Type="http://schemas.openxmlformats.org/officeDocument/2006/relationships/hyperlink" Target="https://talan.bank.gov.ua/get-user-certificate/2I354CUJP_Pm5x-TYffx" TargetMode="External"/><Relationship Id="rId292" Type="http://schemas.openxmlformats.org/officeDocument/2006/relationships/hyperlink" Target="https://talan.bank.gov.ua/get-user-certificate/2I354Ro8EEb5QiDQEKew" TargetMode="External"/><Relationship Id="rId306" Type="http://schemas.openxmlformats.org/officeDocument/2006/relationships/hyperlink" Target="https://talan.bank.gov.ua/get-user-certificate/2I354O2VMqN-vkC_rt8M" TargetMode="External"/><Relationship Id="rId45" Type="http://schemas.openxmlformats.org/officeDocument/2006/relationships/hyperlink" Target="https://talan.bank.gov.ua/get-user-certificate/2I354FriVeZNb62_6fmm" TargetMode="External"/><Relationship Id="rId87" Type="http://schemas.openxmlformats.org/officeDocument/2006/relationships/hyperlink" Target="https://talan.bank.gov.ua/get-user-certificate/2I354enZth3qY7Kenqdr" TargetMode="External"/><Relationship Id="rId110" Type="http://schemas.openxmlformats.org/officeDocument/2006/relationships/hyperlink" Target="https://talan.bank.gov.ua/get-user-certificate/2I354WhfCnW1ghwUJuiJ" TargetMode="External"/><Relationship Id="rId348" Type="http://schemas.openxmlformats.org/officeDocument/2006/relationships/hyperlink" Target="https://talan.bank.gov.ua/get-user-certificate/2I354QkZaP2MDUZSVsbn" TargetMode="External"/><Relationship Id="rId152" Type="http://schemas.openxmlformats.org/officeDocument/2006/relationships/hyperlink" Target="https://talan.bank.gov.ua/get-user-certificate/2I3540GXIBNoaVNQWfLD" TargetMode="External"/><Relationship Id="rId194" Type="http://schemas.openxmlformats.org/officeDocument/2006/relationships/hyperlink" Target="https://talan.bank.gov.ua/get-user-certificate/2I354MTUKNxxy6f9WoZl" TargetMode="External"/><Relationship Id="rId208" Type="http://schemas.openxmlformats.org/officeDocument/2006/relationships/hyperlink" Target="https://talan.bank.gov.ua/get-user-certificate/2I354Qa_C4c0j_3ZaILX" TargetMode="External"/><Relationship Id="rId415" Type="http://schemas.openxmlformats.org/officeDocument/2006/relationships/hyperlink" Target="https://talan.bank.gov.ua/get-user-certificate/2I354LkIXXX8IZ4AnwiI" TargetMode="External"/><Relationship Id="rId261" Type="http://schemas.openxmlformats.org/officeDocument/2006/relationships/hyperlink" Target="https://talan.bank.gov.ua/get-user-certificate/2I35461shkkEYbKofEEp" TargetMode="External"/><Relationship Id="rId14" Type="http://schemas.openxmlformats.org/officeDocument/2006/relationships/hyperlink" Target="https://talan.bank.gov.ua/get-user-certificate/2I354j9LsjRmmUn1HshK" TargetMode="External"/><Relationship Id="rId56" Type="http://schemas.openxmlformats.org/officeDocument/2006/relationships/hyperlink" Target="https://talan.bank.gov.ua/get-user-certificate/2I3540NXmiTQ99Vc-pj1" TargetMode="External"/><Relationship Id="rId317" Type="http://schemas.openxmlformats.org/officeDocument/2006/relationships/hyperlink" Target="https://talan.bank.gov.ua/get-user-certificate/2I354DydVvYmnm9c49wW" TargetMode="External"/><Relationship Id="rId359" Type="http://schemas.openxmlformats.org/officeDocument/2006/relationships/hyperlink" Target="https://talan.bank.gov.ua/get-user-certificate/2I354Ct1P4MdE6JuAOSy" TargetMode="External"/><Relationship Id="rId98" Type="http://schemas.openxmlformats.org/officeDocument/2006/relationships/hyperlink" Target="https://talan.bank.gov.ua/get-user-certificate/2I354wpTcl_kcBr2XCB1" TargetMode="External"/><Relationship Id="rId121" Type="http://schemas.openxmlformats.org/officeDocument/2006/relationships/hyperlink" Target="https://talan.bank.gov.ua/get-user-certificate/2I354VX5mbyywXG9vS6-" TargetMode="External"/><Relationship Id="rId163" Type="http://schemas.openxmlformats.org/officeDocument/2006/relationships/hyperlink" Target="https://talan.bank.gov.ua/get-user-certificate/2I354DHaK4sffFiroWqG" TargetMode="External"/><Relationship Id="rId219" Type="http://schemas.openxmlformats.org/officeDocument/2006/relationships/hyperlink" Target="https://talan.bank.gov.ua/get-user-certificate/2I354zC23ilN6kO1OTbq" TargetMode="External"/><Relationship Id="rId370" Type="http://schemas.openxmlformats.org/officeDocument/2006/relationships/hyperlink" Target="https://talan.bank.gov.ua/get-user-certificate/2I354QWd_Xx3wz9K13mO" TargetMode="External"/><Relationship Id="rId426" Type="http://schemas.openxmlformats.org/officeDocument/2006/relationships/hyperlink" Target="https://talan.bank.gov.ua/get-user-certificate/2I354fIeXS0El1EJAut1" TargetMode="External"/><Relationship Id="rId230" Type="http://schemas.openxmlformats.org/officeDocument/2006/relationships/hyperlink" Target="https://talan.bank.gov.ua/get-user-certificate/2I35450l82KSebBDCNsV" TargetMode="External"/><Relationship Id="rId25" Type="http://schemas.openxmlformats.org/officeDocument/2006/relationships/hyperlink" Target="https://talan.bank.gov.ua/get-user-certificate/2I354zzLmu6xrnuKvTn4" TargetMode="External"/><Relationship Id="rId67" Type="http://schemas.openxmlformats.org/officeDocument/2006/relationships/hyperlink" Target="https://talan.bank.gov.ua/get-user-certificate/2I354DsPxWSVVoLAw947" TargetMode="External"/><Relationship Id="rId272" Type="http://schemas.openxmlformats.org/officeDocument/2006/relationships/hyperlink" Target="https://talan.bank.gov.ua/get-user-certificate/2I354kCjNAGxlB-emw6C" TargetMode="External"/><Relationship Id="rId328" Type="http://schemas.openxmlformats.org/officeDocument/2006/relationships/hyperlink" Target="https://talan.bank.gov.ua/get-user-certificate/2I354iefcY9oWVFEn7hh" TargetMode="External"/><Relationship Id="rId132" Type="http://schemas.openxmlformats.org/officeDocument/2006/relationships/hyperlink" Target="https://talan.bank.gov.ua/get-user-certificate/2I354wlKMQDQP1SbyRJp" TargetMode="External"/><Relationship Id="rId174" Type="http://schemas.openxmlformats.org/officeDocument/2006/relationships/hyperlink" Target="https://talan.bank.gov.ua/get-user-certificate/2I354WAAlyRk1UFyZLf_" TargetMode="External"/><Relationship Id="rId381" Type="http://schemas.openxmlformats.org/officeDocument/2006/relationships/hyperlink" Target="https://talan.bank.gov.ua/get-user-certificate/2I354gaDoFPIIThrZF4p" TargetMode="External"/><Relationship Id="rId241" Type="http://schemas.openxmlformats.org/officeDocument/2006/relationships/hyperlink" Target="https://talan.bank.gov.ua/get-user-certificate/2I354DrwfznBnCcnOv_S" TargetMode="External"/><Relationship Id="rId36" Type="http://schemas.openxmlformats.org/officeDocument/2006/relationships/hyperlink" Target="https://talan.bank.gov.ua/get-user-certificate/2I354gMCCopbx2PvjiEs" TargetMode="External"/><Relationship Id="rId283" Type="http://schemas.openxmlformats.org/officeDocument/2006/relationships/hyperlink" Target="https://talan.bank.gov.ua/get-user-certificate/2I354Xga-CVxW-QLmyv5" TargetMode="External"/><Relationship Id="rId339" Type="http://schemas.openxmlformats.org/officeDocument/2006/relationships/hyperlink" Target="https://talan.bank.gov.ua/get-user-certificate/2I354FIQOz6FZw_WEIPf" TargetMode="External"/><Relationship Id="rId78" Type="http://schemas.openxmlformats.org/officeDocument/2006/relationships/hyperlink" Target="https://talan.bank.gov.ua/get-user-certificate/2I354dRnY_fQIFyojdg-" TargetMode="External"/><Relationship Id="rId101" Type="http://schemas.openxmlformats.org/officeDocument/2006/relationships/hyperlink" Target="https://talan.bank.gov.ua/get-user-certificate/2I354Vh5qVSRWYFD-Rij" TargetMode="External"/><Relationship Id="rId143" Type="http://schemas.openxmlformats.org/officeDocument/2006/relationships/hyperlink" Target="https://talan.bank.gov.ua/get-user-certificate/2I354v25hTWK4CKq60e9" TargetMode="External"/><Relationship Id="rId185" Type="http://schemas.openxmlformats.org/officeDocument/2006/relationships/hyperlink" Target="https://talan.bank.gov.ua/get-user-certificate/2I354XMoqLjhksWMfabK" TargetMode="External"/><Relationship Id="rId350" Type="http://schemas.openxmlformats.org/officeDocument/2006/relationships/hyperlink" Target="https://talan.bank.gov.ua/get-user-certificate/2I354tkV2cFMClsNnMlr" TargetMode="External"/><Relationship Id="rId406" Type="http://schemas.openxmlformats.org/officeDocument/2006/relationships/hyperlink" Target="https://talan.bank.gov.ua/get-user-certificate/2I354NIY3LOx7NKx1z0k" TargetMode="External"/><Relationship Id="rId9" Type="http://schemas.openxmlformats.org/officeDocument/2006/relationships/hyperlink" Target="https://talan.bank.gov.ua/get-user-certificate/2I3544pi6CDgldpURcGz" TargetMode="External"/><Relationship Id="rId210" Type="http://schemas.openxmlformats.org/officeDocument/2006/relationships/hyperlink" Target="https://talan.bank.gov.ua/get-user-certificate/2I354eytzf6xRjItb72x" TargetMode="External"/><Relationship Id="rId392" Type="http://schemas.openxmlformats.org/officeDocument/2006/relationships/hyperlink" Target="https://talan.bank.gov.ua/get-user-certificate/2I354Tl6L7RdNGETE9jS" TargetMode="External"/><Relationship Id="rId252" Type="http://schemas.openxmlformats.org/officeDocument/2006/relationships/hyperlink" Target="https://talan.bank.gov.ua/get-user-certificate/2I354PBFf5T4bg9G8Aq5" TargetMode="External"/><Relationship Id="rId294" Type="http://schemas.openxmlformats.org/officeDocument/2006/relationships/hyperlink" Target="https://talan.bank.gov.ua/get-user-certificate/2I354ElRv7yd9aRJE6rw" TargetMode="External"/><Relationship Id="rId308" Type="http://schemas.openxmlformats.org/officeDocument/2006/relationships/hyperlink" Target="https://talan.bank.gov.ua/get-user-certificate/2I354xJ_mvpzwF2cOD5u" TargetMode="External"/><Relationship Id="rId47" Type="http://schemas.openxmlformats.org/officeDocument/2006/relationships/hyperlink" Target="https://talan.bank.gov.ua/get-user-certificate/2I354ra2BDnKL-ZJGqIe" TargetMode="External"/><Relationship Id="rId89" Type="http://schemas.openxmlformats.org/officeDocument/2006/relationships/hyperlink" Target="https://talan.bank.gov.ua/get-user-certificate/2I354RiT7xRpI9V6hy8Q" TargetMode="External"/><Relationship Id="rId112" Type="http://schemas.openxmlformats.org/officeDocument/2006/relationships/hyperlink" Target="https://talan.bank.gov.ua/get-user-certificate/2I354Q_fyEDBErkyXC7Y" TargetMode="External"/><Relationship Id="rId154" Type="http://schemas.openxmlformats.org/officeDocument/2006/relationships/hyperlink" Target="https://talan.bank.gov.ua/get-user-certificate/2I354lv4eEGQmeZ0owLJ" TargetMode="External"/><Relationship Id="rId361" Type="http://schemas.openxmlformats.org/officeDocument/2006/relationships/hyperlink" Target="https://talan.bank.gov.ua/get-user-certificate/2I354qBJVtM4datfUe9G" TargetMode="External"/><Relationship Id="rId196" Type="http://schemas.openxmlformats.org/officeDocument/2006/relationships/hyperlink" Target="https://talan.bank.gov.ua/get-user-certificate/2I354kwzMFpeQvPjDcv9" TargetMode="External"/><Relationship Id="rId417" Type="http://schemas.openxmlformats.org/officeDocument/2006/relationships/hyperlink" Target="https://talan.bank.gov.ua/get-user-certificate/2I354Go_APJ1hoD4_ANw" TargetMode="External"/><Relationship Id="rId16" Type="http://schemas.openxmlformats.org/officeDocument/2006/relationships/hyperlink" Target="https://talan.bank.gov.ua/get-user-certificate/2I354i8V4GPvaz4zi3pn" TargetMode="External"/><Relationship Id="rId221" Type="http://schemas.openxmlformats.org/officeDocument/2006/relationships/hyperlink" Target="https://talan.bank.gov.ua/get-user-certificate/2I3545b8zJfdk2xn0WMC" TargetMode="External"/><Relationship Id="rId263" Type="http://schemas.openxmlformats.org/officeDocument/2006/relationships/hyperlink" Target="https://talan.bank.gov.ua/get-user-certificate/2I354QV73BU6KObxPMkR" TargetMode="External"/><Relationship Id="rId319" Type="http://schemas.openxmlformats.org/officeDocument/2006/relationships/hyperlink" Target="https://talan.bank.gov.ua/get-user-certificate/2I354oeLkzp5FlaqKWKx" TargetMode="External"/><Relationship Id="rId58" Type="http://schemas.openxmlformats.org/officeDocument/2006/relationships/hyperlink" Target="https://talan.bank.gov.ua/get-user-certificate/2I3543uWsgWkSsWBdtKg" TargetMode="External"/><Relationship Id="rId123" Type="http://schemas.openxmlformats.org/officeDocument/2006/relationships/hyperlink" Target="https://talan.bank.gov.ua/get-user-certificate/2I354KGEbj08U9WGJg_I" TargetMode="External"/><Relationship Id="rId330" Type="http://schemas.openxmlformats.org/officeDocument/2006/relationships/hyperlink" Target="https://talan.bank.gov.ua/get-user-certificate/2I3541oWeiCo03dgCJaN" TargetMode="External"/><Relationship Id="rId165" Type="http://schemas.openxmlformats.org/officeDocument/2006/relationships/hyperlink" Target="https://talan.bank.gov.ua/get-user-certificate/2I354BmDn4SG1TCEBmkT" TargetMode="External"/><Relationship Id="rId372" Type="http://schemas.openxmlformats.org/officeDocument/2006/relationships/hyperlink" Target="https://talan.bank.gov.ua/get-user-certificate/2I3543if048NZGZotXpz" TargetMode="External"/><Relationship Id="rId428" Type="http://schemas.openxmlformats.org/officeDocument/2006/relationships/hyperlink" Target="https://talan.bank.gov.ua/get-user-certificate/78uE0Iw88BU5v7w1yqmv" TargetMode="External"/><Relationship Id="rId232" Type="http://schemas.openxmlformats.org/officeDocument/2006/relationships/hyperlink" Target="https://talan.bank.gov.ua/get-user-certificate/2I354dFEgrPJiUQqXYQP" TargetMode="External"/><Relationship Id="rId274" Type="http://schemas.openxmlformats.org/officeDocument/2006/relationships/hyperlink" Target="https://talan.bank.gov.ua/get-user-certificate/2I354AKX47WRi65bf5eV" TargetMode="External"/><Relationship Id="rId27" Type="http://schemas.openxmlformats.org/officeDocument/2006/relationships/hyperlink" Target="https://talan.bank.gov.ua/get-user-certificate/2I354VkNs8Wtk17LWj-C" TargetMode="External"/><Relationship Id="rId69" Type="http://schemas.openxmlformats.org/officeDocument/2006/relationships/hyperlink" Target="https://talan.bank.gov.ua/get-user-certificate/2I354GhvT9uTd9o2I0Ak" TargetMode="External"/><Relationship Id="rId134" Type="http://schemas.openxmlformats.org/officeDocument/2006/relationships/hyperlink" Target="https://talan.bank.gov.ua/get-user-certificate/2I354pgb3_tvRsiQM_Rn" TargetMode="External"/><Relationship Id="rId80" Type="http://schemas.openxmlformats.org/officeDocument/2006/relationships/hyperlink" Target="https://talan.bank.gov.ua/get-user-certificate/2I354NDGuTm4F3J8VeJa" TargetMode="External"/><Relationship Id="rId176" Type="http://schemas.openxmlformats.org/officeDocument/2006/relationships/hyperlink" Target="https://talan.bank.gov.ua/get-user-certificate/2I35402Vats7Hj8YUmMe" TargetMode="External"/><Relationship Id="rId341" Type="http://schemas.openxmlformats.org/officeDocument/2006/relationships/hyperlink" Target="https://talan.bank.gov.ua/get-user-certificate/2I354r3X1PFeQLjO1qrZ" TargetMode="External"/><Relationship Id="rId383" Type="http://schemas.openxmlformats.org/officeDocument/2006/relationships/hyperlink" Target="https://talan.bank.gov.ua/get-user-certificate/2I3546lGVW58mT8EDogk" TargetMode="External"/><Relationship Id="rId201" Type="http://schemas.openxmlformats.org/officeDocument/2006/relationships/hyperlink" Target="https://talan.bank.gov.ua/get-user-certificate/2I3549IQf13AzmO8XvC0" TargetMode="External"/><Relationship Id="rId243" Type="http://schemas.openxmlformats.org/officeDocument/2006/relationships/hyperlink" Target="https://talan.bank.gov.ua/get-user-certificate/2I354d4WTues8gRnFQud" TargetMode="External"/><Relationship Id="rId285" Type="http://schemas.openxmlformats.org/officeDocument/2006/relationships/hyperlink" Target="https://talan.bank.gov.ua/get-user-certificate/2I354LulP2zBppNwL6nh" TargetMode="External"/><Relationship Id="rId38" Type="http://schemas.openxmlformats.org/officeDocument/2006/relationships/hyperlink" Target="https://talan.bank.gov.ua/get-user-certificate/2I354qaextS7m21lct09" TargetMode="External"/><Relationship Id="rId103" Type="http://schemas.openxmlformats.org/officeDocument/2006/relationships/hyperlink" Target="https://talan.bank.gov.ua/get-user-certificate/2I354OXt2OIFln5gteBe" TargetMode="External"/><Relationship Id="rId310" Type="http://schemas.openxmlformats.org/officeDocument/2006/relationships/hyperlink" Target="https://talan.bank.gov.ua/get-user-certificate/2I354MJPc-hJ8-o_23sE" TargetMode="External"/><Relationship Id="rId91" Type="http://schemas.openxmlformats.org/officeDocument/2006/relationships/hyperlink" Target="https://talan.bank.gov.ua/get-user-certificate/2I354AWZlh0Dlo9yubK6" TargetMode="External"/><Relationship Id="rId145" Type="http://schemas.openxmlformats.org/officeDocument/2006/relationships/hyperlink" Target="https://talan.bank.gov.ua/get-user-certificate/2I35485WhuJEZPHCl2BA" TargetMode="External"/><Relationship Id="rId187" Type="http://schemas.openxmlformats.org/officeDocument/2006/relationships/hyperlink" Target="https://talan.bank.gov.ua/get-user-certificate/2I354QmClObFAhrWDhn9" TargetMode="External"/><Relationship Id="rId352" Type="http://schemas.openxmlformats.org/officeDocument/2006/relationships/hyperlink" Target="https://talan.bank.gov.ua/get-user-certificate/2I3546OEjOfi_vXDtu4p" TargetMode="External"/><Relationship Id="rId394" Type="http://schemas.openxmlformats.org/officeDocument/2006/relationships/hyperlink" Target="https://talan.bank.gov.ua/get-user-certificate/2I3541rvtLIJDlb7Q3nv" TargetMode="External"/><Relationship Id="rId408" Type="http://schemas.openxmlformats.org/officeDocument/2006/relationships/hyperlink" Target="https://talan.bank.gov.ua/get-user-certificate/2I354djCRraXwXXP4nSS" TargetMode="External"/><Relationship Id="rId1" Type="http://schemas.openxmlformats.org/officeDocument/2006/relationships/hyperlink" Target="https://talan.bank.gov.ua/get-user-certificate/2I3547cxyXNkTVB4unZX" TargetMode="External"/><Relationship Id="rId212" Type="http://schemas.openxmlformats.org/officeDocument/2006/relationships/hyperlink" Target="https://talan.bank.gov.ua/get-user-certificate/2I354P3DwCwVyDncshvh" TargetMode="External"/><Relationship Id="rId233" Type="http://schemas.openxmlformats.org/officeDocument/2006/relationships/hyperlink" Target="https://talan.bank.gov.ua/get-user-certificate/2I354FbiCE6xghCrYzIL" TargetMode="External"/><Relationship Id="rId254" Type="http://schemas.openxmlformats.org/officeDocument/2006/relationships/hyperlink" Target="https://talan.bank.gov.ua/get-user-certificate/2I354hARoCFzGJjwW142" TargetMode="External"/><Relationship Id="rId28" Type="http://schemas.openxmlformats.org/officeDocument/2006/relationships/hyperlink" Target="https://talan.bank.gov.ua/get-user-certificate/2I354PgsOTTIiaQyg6c4" TargetMode="External"/><Relationship Id="rId49" Type="http://schemas.openxmlformats.org/officeDocument/2006/relationships/hyperlink" Target="https://talan.bank.gov.ua/get-user-certificate/2I354lA712q2CK7rKAE3" TargetMode="External"/><Relationship Id="rId114" Type="http://schemas.openxmlformats.org/officeDocument/2006/relationships/hyperlink" Target="https://talan.bank.gov.ua/get-user-certificate/2I3549-AfA89--7jNpV4" TargetMode="External"/><Relationship Id="rId275" Type="http://schemas.openxmlformats.org/officeDocument/2006/relationships/hyperlink" Target="https://talan.bank.gov.ua/get-user-certificate/2I354nMlNnx6_cIE7yML" TargetMode="External"/><Relationship Id="rId296" Type="http://schemas.openxmlformats.org/officeDocument/2006/relationships/hyperlink" Target="https://talan.bank.gov.ua/get-user-certificate/2I3541jo0-XA6l9J9nhn" TargetMode="External"/><Relationship Id="rId300" Type="http://schemas.openxmlformats.org/officeDocument/2006/relationships/hyperlink" Target="https://talan.bank.gov.ua/get-user-certificate/2I354FBJ5SACs3wGggAK" TargetMode="External"/><Relationship Id="rId60" Type="http://schemas.openxmlformats.org/officeDocument/2006/relationships/hyperlink" Target="https://talan.bank.gov.ua/get-user-certificate/2I354VplG7QobNNJUQoZ" TargetMode="External"/><Relationship Id="rId81" Type="http://schemas.openxmlformats.org/officeDocument/2006/relationships/hyperlink" Target="https://talan.bank.gov.ua/get-user-certificate/2I354DQpjjxWwwxwrim_" TargetMode="External"/><Relationship Id="rId135" Type="http://schemas.openxmlformats.org/officeDocument/2006/relationships/hyperlink" Target="https://talan.bank.gov.ua/get-user-certificate/2I354QWWnu0WS8eKRRDC" TargetMode="External"/><Relationship Id="rId156" Type="http://schemas.openxmlformats.org/officeDocument/2006/relationships/hyperlink" Target="https://talan.bank.gov.ua/get-user-certificate/2I354r2spQnhbw-jWnCg" TargetMode="External"/><Relationship Id="rId177" Type="http://schemas.openxmlformats.org/officeDocument/2006/relationships/hyperlink" Target="https://talan.bank.gov.ua/get-user-certificate/2I354pGqxHlAdNJn6OC1" TargetMode="External"/><Relationship Id="rId198" Type="http://schemas.openxmlformats.org/officeDocument/2006/relationships/hyperlink" Target="https://talan.bank.gov.ua/get-user-certificate/2I354OuDg_VDI2xg-_IM" TargetMode="External"/><Relationship Id="rId321" Type="http://schemas.openxmlformats.org/officeDocument/2006/relationships/hyperlink" Target="https://talan.bank.gov.ua/get-user-certificate/2I354XTesmJ6Hzs0XTMl" TargetMode="External"/><Relationship Id="rId342" Type="http://schemas.openxmlformats.org/officeDocument/2006/relationships/hyperlink" Target="https://talan.bank.gov.ua/get-user-certificate/2I354vDxQvIMqlV1rU9i" TargetMode="External"/><Relationship Id="rId363" Type="http://schemas.openxmlformats.org/officeDocument/2006/relationships/hyperlink" Target="https://talan.bank.gov.ua/get-user-certificate/2I354WTMA-fFaIsN--A_" TargetMode="External"/><Relationship Id="rId384" Type="http://schemas.openxmlformats.org/officeDocument/2006/relationships/hyperlink" Target="https://talan.bank.gov.ua/get-user-certificate/2I354zHOLli_HpsGznDb" TargetMode="External"/><Relationship Id="rId419" Type="http://schemas.openxmlformats.org/officeDocument/2006/relationships/hyperlink" Target="https://talan.bank.gov.ua/get-user-certificate/2I354k8pGJst58GAWrZd" TargetMode="External"/><Relationship Id="rId202" Type="http://schemas.openxmlformats.org/officeDocument/2006/relationships/hyperlink" Target="https://talan.bank.gov.ua/get-user-certificate/2I354V0Q5nJuRMd64h_d" TargetMode="External"/><Relationship Id="rId223" Type="http://schemas.openxmlformats.org/officeDocument/2006/relationships/hyperlink" Target="https://talan.bank.gov.ua/get-user-certificate/2I3543KSQd10KXkj7DQF" TargetMode="External"/><Relationship Id="rId244" Type="http://schemas.openxmlformats.org/officeDocument/2006/relationships/hyperlink" Target="https://talan.bank.gov.ua/get-user-certificate/2I354CWthe6_fDAYBTyW" TargetMode="External"/><Relationship Id="rId430" Type="http://schemas.openxmlformats.org/officeDocument/2006/relationships/hyperlink" Target="https://talan.bank.gov.ua/get-user-certificate/78uE075u_7ACiqAfHvhG" TargetMode="External"/><Relationship Id="rId18" Type="http://schemas.openxmlformats.org/officeDocument/2006/relationships/hyperlink" Target="https://talan.bank.gov.ua/get-user-certificate/2I354ghy5apr_Jtlin0U" TargetMode="External"/><Relationship Id="rId39" Type="http://schemas.openxmlformats.org/officeDocument/2006/relationships/hyperlink" Target="https://talan.bank.gov.ua/get-user-certificate/2I354IZ6alcxOLoHsdb3" TargetMode="External"/><Relationship Id="rId265" Type="http://schemas.openxmlformats.org/officeDocument/2006/relationships/hyperlink" Target="https://talan.bank.gov.ua/get-user-certificate/2I354PgKpKsAj4G7pqB-" TargetMode="External"/><Relationship Id="rId286" Type="http://schemas.openxmlformats.org/officeDocument/2006/relationships/hyperlink" Target="https://talan.bank.gov.ua/get-user-certificate/2I354R5Es2nNj5L6yDne" TargetMode="External"/><Relationship Id="rId50" Type="http://schemas.openxmlformats.org/officeDocument/2006/relationships/hyperlink" Target="https://talan.bank.gov.ua/get-user-certificate/2I354YuT_BcgK8veR1mX" TargetMode="External"/><Relationship Id="rId104" Type="http://schemas.openxmlformats.org/officeDocument/2006/relationships/hyperlink" Target="https://talan.bank.gov.ua/get-user-certificate/2I354ZzAoB_ho-_oxKM3" TargetMode="External"/><Relationship Id="rId125" Type="http://schemas.openxmlformats.org/officeDocument/2006/relationships/hyperlink" Target="https://talan.bank.gov.ua/get-user-certificate/2I354I6lG0Tx8ZoB_fUn" TargetMode="External"/><Relationship Id="rId146" Type="http://schemas.openxmlformats.org/officeDocument/2006/relationships/hyperlink" Target="https://talan.bank.gov.ua/get-user-certificate/2I35489sV6WoR9RxzWIO" TargetMode="External"/><Relationship Id="rId167" Type="http://schemas.openxmlformats.org/officeDocument/2006/relationships/hyperlink" Target="https://talan.bank.gov.ua/get-user-certificate/2I354PDhGVg3w8PQptCB" TargetMode="External"/><Relationship Id="rId188" Type="http://schemas.openxmlformats.org/officeDocument/2006/relationships/hyperlink" Target="https://talan.bank.gov.ua/get-user-certificate/2I354s_YRNeieGV3tMNr" TargetMode="External"/><Relationship Id="rId311" Type="http://schemas.openxmlformats.org/officeDocument/2006/relationships/hyperlink" Target="https://talan.bank.gov.ua/get-user-certificate/2I354IFqOXjttvz3dwpl" TargetMode="External"/><Relationship Id="rId332" Type="http://schemas.openxmlformats.org/officeDocument/2006/relationships/hyperlink" Target="https://talan.bank.gov.ua/get-user-certificate/2I3541heUV37McxLrERy" TargetMode="External"/><Relationship Id="rId353" Type="http://schemas.openxmlformats.org/officeDocument/2006/relationships/hyperlink" Target="https://talan.bank.gov.ua/get-user-certificate/2I354PJehqNpliQlgEgD" TargetMode="External"/><Relationship Id="rId374" Type="http://schemas.openxmlformats.org/officeDocument/2006/relationships/hyperlink" Target="https://talan.bank.gov.ua/get-user-certificate/2I354Fdu_TZZd5UeCvhK" TargetMode="External"/><Relationship Id="rId395" Type="http://schemas.openxmlformats.org/officeDocument/2006/relationships/hyperlink" Target="https://talan.bank.gov.ua/get-user-certificate/2I354AgYojVg8RWLnR0e" TargetMode="External"/><Relationship Id="rId409" Type="http://schemas.openxmlformats.org/officeDocument/2006/relationships/hyperlink" Target="https://talan.bank.gov.ua/get-user-certificate/2I354Lts2dXgbMQZ4o3R" TargetMode="External"/><Relationship Id="rId71" Type="http://schemas.openxmlformats.org/officeDocument/2006/relationships/hyperlink" Target="https://talan.bank.gov.ua/get-user-certificate/2I354mVoCZpseWNTxFQY" TargetMode="External"/><Relationship Id="rId92" Type="http://schemas.openxmlformats.org/officeDocument/2006/relationships/hyperlink" Target="https://talan.bank.gov.ua/get-user-certificate/2I3546pXZc7ieWQPTv8l" TargetMode="External"/><Relationship Id="rId213" Type="http://schemas.openxmlformats.org/officeDocument/2006/relationships/hyperlink" Target="https://talan.bank.gov.ua/get-user-certificate/2I354MFpFTdH7r8RnzHw" TargetMode="External"/><Relationship Id="rId234" Type="http://schemas.openxmlformats.org/officeDocument/2006/relationships/hyperlink" Target="https://talan.bank.gov.ua/get-user-certificate/2I354ezF2GTam-VhQk-U" TargetMode="External"/><Relationship Id="rId420" Type="http://schemas.openxmlformats.org/officeDocument/2006/relationships/hyperlink" Target="https://talan.bank.gov.ua/get-user-certificate/2I354ZlOo9U-A_sSqrUn" TargetMode="External"/><Relationship Id="rId2" Type="http://schemas.openxmlformats.org/officeDocument/2006/relationships/hyperlink" Target="https://talan.bank.gov.ua/get-user-certificate/2I354yq91GOXGgpmxHPv" TargetMode="External"/><Relationship Id="rId29" Type="http://schemas.openxmlformats.org/officeDocument/2006/relationships/hyperlink" Target="https://talan.bank.gov.ua/get-user-certificate/2I354u9_3Idrs7k9cMeo" TargetMode="External"/><Relationship Id="rId255" Type="http://schemas.openxmlformats.org/officeDocument/2006/relationships/hyperlink" Target="https://talan.bank.gov.ua/get-user-certificate/2I354XvTQDvUe9z0_R8T" TargetMode="External"/><Relationship Id="rId276" Type="http://schemas.openxmlformats.org/officeDocument/2006/relationships/hyperlink" Target="https://talan.bank.gov.ua/get-user-certificate/2I354BvcFbyaiJB2lv5y" TargetMode="External"/><Relationship Id="rId297" Type="http://schemas.openxmlformats.org/officeDocument/2006/relationships/hyperlink" Target="https://talan.bank.gov.ua/get-user-certificate/2I354vIMEpg7lGudI5yT" TargetMode="External"/><Relationship Id="rId40" Type="http://schemas.openxmlformats.org/officeDocument/2006/relationships/hyperlink" Target="https://talan.bank.gov.ua/get-user-certificate/2I354LNbpe8lNMZC5OXW" TargetMode="External"/><Relationship Id="rId115" Type="http://schemas.openxmlformats.org/officeDocument/2006/relationships/hyperlink" Target="https://talan.bank.gov.ua/get-user-certificate/2I354Kvc9B1CnQk7ciV1" TargetMode="External"/><Relationship Id="rId136" Type="http://schemas.openxmlformats.org/officeDocument/2006/relationships/hyperlink" Target="https://talan.bank.gov.ua/get-user-certificate/2I354yJVW0GL_I2LM_Vm" TargetMode="External"/><Relationship Id="rId157" Type="http://schemas.openxmlformats.org/officeDocument/2006/relationships/hyperlink" Target="https://talan.bank.gov.ua/get-user-certificate/2I354KoqQ5nP4H-qAagM" TargetMode="External"/><Relationship Id="rId178" Type="http://schemas.openxmlformats.org/officeDocument/2006/relationships/hyperlink" Target="https://talan.bank.gov.ua/get-user-certificate/2I354oNWrlDWc0JhbtEQ" TargetMode="External"/><Relationship Id="rId301" Type="http://schemas.openxmlformats.org/officeDocument/2006/relationships/hyperlink" Target="https://talan.bank.gov.ua/get-user-certificate/2I354Eb-ybz6v7zabERB" TargetMode="External"/><Relationship Id="rId322" Type="http://schemas.openxmlformats.org/officeDocument/2006/relationships/hyperlink" Target="https://talan.bank.gov.ua/get-user-certificate/2I354_stYZ0N9IvuTKtD" TargetMode="External"/><Relationship Id="rId343" Type="http://schemas.openxmlformats.org/officeDocument/2006/relationships/hyperlink" Target="https://talan.bank.gov.ua/get-user-certificate/2I354pwlLKyL1Qe386IZ" TargetMode="External"/><Relationship Id="rId364" Type="http://schemas.openxmlformats.org/officeDocument/2006/relationships/hyperlink" Target="https://talan.bank.gov.ua/get-user-certificate/2I354Vy9Q5QCpd-WPduI" TargetMode="External"/><Relationship Id="rId61" Type="http://schemas.openxmlformats.org/officeDocument/2006/relationships/hyperlink" Target="https://talan.bank.gov.ua/get-user-certificate/2I354EununEy39I9wSK3" TargetMode="External"/><Relationship Id="rId82" Type="http://schemas.openxmlformats.org/officeDocument/2006/relationships/hyperlink" Target="https://talan.bank.gov.ua/get-user-certificate/2I354RpbzXyAxLyx_Hkb" TargetMode="External"/><Relationship Id="rId199" Type="http://schemas.openxmlformats.org/officeDocument/2006/relationships/hyperlink" Target="https://talan.bank.gov.ua/get-user-certificate/2I354cyWF0ruzq2sX13t" TargetMode="External"/><Relationship Id="rId203" Type="http://schemas.openxmlformats.org/officeDocument/2006/relationships/hyperlink" Target="https://talan.bank.gov.ua/get-user-certificate/2I354Q_6Zwf2KkmEsRf9" TargetMode="External"/><Relationship Id="rId385" Type="http://schemas.openxmlformats.org/officeDocument/2006/relationships/hyperlink" Target="https://talan.bank.gov.ua/get-user-certificate/2I354um30HuW-8P1_sa4" TargetMode="External"/><Relationship Id="rId19" Type="http://schemas.openxmlformats.org/officeDocument/2006/relationships/hyperlink" Target="https://talan.bank.gov.ua/get-user-certificate/2I354Rh28V9G_g_ZU4ZO" TargetMode="External"/><Relationship Id="rId224" Type="http://schemas.openxmlformats.org/officeDocument/2006/relationships/hyperlink" Target="https://talan.bank.gov.ua/get-user-certificate/2I354VAF46KdCs0g9J77" TargetMode="External"/><Relationship Id="rId245" Type="http://schemas.openxmlformats.org/officeDocument/2006/relationships/hyperlink" Target="https://talan.bank.gov.ua/get-user-certificate/2I3540vj0GuNFE6x6YSc" TargetMode="External"/><Relationship Id="rId266" Type="http://schemas.openxmlformats.org/officeDocument/2006/relationships/hyperlink" Target="https://talan.bank.gov.ua/get-user-certificate/2I354RV4IJfAx9cCzf_d" TargetMode="External"/><Relationship Id="rId287" Type="http://schemas.openxmlformats.org/officeDocument/2006/relationships/hyperlink" Target="https://talan.bank.gov.ua/get-user-certificate/2I354CRx4emGmPopzZDJ" TargetMode="External"/><Relationship Id="rId410" Type="http://schemas.openxmlformats.org/officeDocument/2006/relationships/hyperlink" Target="https://talan.bank.gov.ua/get-user-certificate/2I354A5MUaOfRp_gC2uJ" TargetMode="External"/><Relationship Id="rId431" Type="http://schemas.openxmlformats.org/officeDocument/2006/relationships/hyperlink" Target="https://talan.bank.gov.ua/get-user-certificate/78uE0tqSnap2dxGXlLtU" TargetMode="External"/><Relationship Id="rId30" Type="http://schemas.openxmlformats.org/officeDocument/2006/relationships/hyperlink" Target="https://talan.bank.gov.ua/get-user-certificate/2I354Ky85rTr_jWg2E5i" TargetMode="External"/><Relationship Id="rId105" Type="http://schemas.openxmlformats.org/officeDocument/2006/relationships/hyperlink" Target="https://talan.bank.gov.ua/get-user-certificate/2I354WJ_nNLmFsXmFx7W" TargetMode="External"/><Relationship Id="rId126" Type="http://schemas.openxmlformats.org/officeDocument/2006/relationships/hyperlink" Target="https://talan.bank.gov.ua/get-user-certificate/2I354K-r3Ul-sNVM_5Zv" TargetMode="External"/><Relationship Id="rId147" Type="http://schemas.openxmlformats.org/officeDocument/2006/relationships/hyperlink" Target="https://talan.bank.gov.ua/get-user-certificate/2I354Ml0eGJsQqahl0pc" TargetMode="External"/><Relationship Id="rId168" Type="http://schemas.openxmlformats.org/officeDocument/2006/relationships/hyperlink" Target="https://talan.bank.gov.ua/get-user-certificate/2I354eJVJyQT3cPJGxyk" TargetMode="External"/><Relationship Id="rId312" Type="http://schemas.openxmlformats.org/officeDocument/2006/relationships/hyperlink" Target="https://talan.bank.gov.ua/get-user-certificate/2I354PQUPhXlmuBP9lrr" TargetMode="External"/><Relationship Id="rId333" Type="http://schemas.openxmlformats.org/officeDocument/2006/relationships/hyperlink" Target="https://talan.bank.gov.ua/get-user-certificate/2I3549hYiAa1eBNURhF1" TargetMode="External"/><Relationship Id="rId354" Type="http://schemas.openxmlformats.org/officeDocument/2006/relationships/hyperlink" Target="https://talan.bank.gov.ua/get-user-certificate/2I354DZ4FlHHUKYsVJ7C" TargetMode="External"/><Relationship Id="rId51" Type="http://schemas.openxmlformats.org/officeDocument/2006/relationships/hyperlink" Target="https://talan.bank.gov.ua/get-user-certificate/2I354Q4iYRlC9OEbt8kA" TargetMode="External"/><Relationship Id="rId72" Type="http://schemas.openxmlformats.org/officeDocument/2006/relationships/hyperlink" Target="https://talan.bank.gov.ua/get-user-certificate/2I354MjFxq4quHQl-1V6" TargetMode="External"/><Relationship Id="rId93" Type="http://schemas.openxmlformats.org/officeDocument/2006/relationships/hyperlink" Target="https://talan.bank.gov.ua/get-user-certificate/2I35497-PSkW2wLb1QY0" TargetMode="External"/><Relationship Id="rId189" Type="http://schemas.openxmlformats.org/officeDocument/2006/relationships/hyperlink" Target="https://talan.bank.gov.ua/get-user-certificate/2I354TebOUErPhS-DY0V" TargetMode="External"/><Relationship Id="rId375" Type="http://schemas.openxmlformats.org/officeDocument/2006/relationships/hyperlink" Target="https://talan.bank.gov.ua/get-user-certificate/2I354AgQHqHd5XdNwp7U" TargetMode="External"/><Relationship Id="rId396" Type="http://schemas.openxmlformats.org/officeDocument/2006/relationships/hyperlink" Target="https://talan.bank.gov.ua/get-user-certificate/2I354gE7EKKMQjeTQk2j" TargetMode="External"/><Relationship Id="rId3" Type="http://schemas.openxmlformats.org/officeDocument/2006/relationships/hyperlink" Target="https://talan.bank.gov.ua/get-user-certificate/2I354uH8cXysOR4sTvoe" TargetMode="External"/><Relationship Id="rId214" Type="http://schemas.openxmlformats.org/officeDocument/2006/relationships/hyperlink" Target="https://talan.bank.gov.ua/get-user-certificate/2I354VRRMbHe6_DmVHt0" TargetMode="External"/><Relationship Id="rId235" Type="http://schemas.openxmlformats.org/officeDocument/2006/relationships/hyperlink" Target="https://talan.bank.gov.ua/get-user-certificate/2I3541vvdx1S7CcirtiU" TargetMode="External"/><Relationship Id="rId256" Type="http://schemas.openxmlformats.org/officeDocument/2006/relationships/hyperlink" Target="https://talan.bank.gov.ua/get-user-certificate/2I354bpxHxgOogjO3s25" TargetMode="External"/><Relationship Id="rId277" Type="http://schemas.openxmlformats.org/officeDocument/2006/relationships/hyperlink" Target="https://talan.bank.gov.ua/get-user-certificate/2I354gU8SK4UwE31UXWC" TargetMode="External"/><Relationship Id="rId298" Type="http://schemas.openxmlformats.org/officeDocument/2006/relationships/hyperlink" Target="https://talan.bank.gov.ua/get-user-certificate/2I354AytGyugA1E3zRDZ" TargetMode="External"/><Relationship Id="rId400" Type="http://schemas.openxmlformats.org/officeDocument/2006/relationships/hyperlink" Target="https://talan.bank.gov.ua/get-user-certificate/2I354uoIKlj2ircfFn0g" TargetMode="External"/><Relationship Id="rId421" Type="http://schemas.openxmlformats.org/officeDocument/2006/relationships/hyperlink" Target="https://talan.bank.gov.ua/get-user-certificate/2I354veMeByUFAJaiR_d" TargetMode="External"/><Relationship Id="rId116" Type="http://schemas.openxmlformats.org/officeDocument/2006/relationships/hyperlink" Target="https://talan.bank.gov.ua/get-user-certificate/2I354-j11Y22TSKe5R9V" TargetMode="External"/><Relationship Id="rId137" Type="http://schemas.openxmlformats.org/officeDocument/2006/relationships/hyperlink" Target="https://talan.bank.gov.ua/get-user-certificate/2I354mi5YlvVvsuxFB91" TargetMode="External"/><Relationship Id="rId158" Type="http://schemas.openxmlformats.org/officeDocument/2006/relationships/hyperlink" Target="https://talan.bank.gov.ua/get-user-certificate/2I354-whCw0FRKUL9e77" TargetMode="External"/><Relationship Id="rId302" Type="http://schemas.openxmlformats.org/officeDocument/2006/relationships/hyperlink" Target="https://talan.bank.gov.ua/get-user-certificate/2I354tYs0inSraP9kHmc" TargetMode="External"/><Relationship Id="rId323" Type="http://schemas.openxmlformats.org/officeDocument/2006/relationships/hyperlink" Target="https://talan.bank.gov.ua/get-user-certificate/2I354HY-MpaCuFoDRz2a" TargetMode="External"/><Relationship Id="rId344" Type="http://schemas.openxmlformats.org/officeDocument/2006/relationships/hyperlink" Target="https://talan.bank.gov.ua/get-user-certificate/2I3541OWoPE4cvz4FwJZ" TargetMode="External"/><Relationship Id="rId20" Type="http://schemas.openxmlformats.org/officeDocument/2006/relationships/hyperlink" Target="https://talan.bank.gov.ua/get-user-certificate/2I354x82pvwjGQSARpuV" TargetMode="External"/><Relationship Id="rId41" Type="http://schemas.openxmlformats.org/officeDocument/2006/relationships/hyperlink" Target="https://talan.bank.gov.ua/get-user-certificate/2I354PAuksQCwxfvoyu1" TargetMode="External"/><Relationship Id="rId62" Type="http://schemas.openxmlformats.org/officeDocument/2006/relationships/hyperlink" Target="https://talan.bank.gov.ua/get-user-certificate/2I354bBTrYTI1UZxqNcw" TargetMode="External"/><Relationship Id="rId83" Type="http://schemas.openxmlformats.org/officeDocument/2006/relationships/hyperlink" Target="https://talan.bank.gov.ua/get-user-certificate/2I3540BEB-FzNre9Q79W" TargetMode="External"/><Relationship Id="rId179" Type="http://schemas.openxmlformats.org/officeDocument/2006/relationships/hyperlink" Target="https://talan.bank.gov.ua/get-user-certificate/2I3543Wv4r5evAIqaEIq" TargetMode="External"/><Relationship Id="rId365" Type="http://schemas.openxmlformats.org/officeDocument/2006/relationships/hyperlink" Target="https://talan.bank.gov.ua/get-user-certificate/2I354yzdcflVT-KSZmQN" TargetMode="External"/><Relationship Id="rId386" Type="http://schemas.openxmlformats.org/officeDocument/2006/relationships/hyperlink" Target="https://talan.bank.gov.ua/get-user-certificate/2I354j3cfeiyzv5x4sWJ" TargetMode="External"/><Relationship Id="rId190" Type="http://schemas.openxmlformats.org/officeDocument/2006/relationships/hyperlink" Target="https://talan.bank.gov.ua/get-user-certificate/2I354RUMtHh24kLAXlNZ" TargetMode="External"/><Relationship Id="rId204" Type="http://schemas.openxmlformats.org/officeDocument/2006/relationships/hyperlink" Target="https://talan.bank.gov.ua/get-user-certificate/2I354wjccBxzSoVYvRZ2" TargetMode="External"/><Relationship Id="rId225" Type="http://schemas.openxmlformats.org/officeDocument/2006/relationships/hyperlink" Target="https://talan.bank.gov.ua/get-user-certificate/2I354XwJc3y1cVXrvLLL" TargetMode="External"/><Relationship Id="rId246" Type="http://schemas.openxmlformats.org/officeDocument/2006/relationships/hyperlink" Target="https://talan.bank.gov.ua/get-user-certificate/2I354oKPbdL1AjsXisxJ" TargetMode="External"/><Relationship Id="rId267" Type="http://schemas.openxmlformats.org/officeDocument/2006/relationships/hyperlink" Target="https://talan.bank.gov.ua/get-user-certificate/2I354RAtLAi35FyD84S9" TargetMode="External"/><Relationship Id="rId288" Type="http://schemas.openxmlformats.org/officeDocument/2006/relationships/hyperlink" Target="https://talan.bank.gov.ua/get-user-certificate/2I354FLs8UvLsiujtCLZ" TargetMode="External"/><Relationship Id="rId411" Type="http://schemas.openxmlformats.org/officeDocument/2006/relationships/hyperlink" Target="https://talan.bank.gov.ua/get-user-certificate/2I354jMS-JD53pghQIg-" TargetMode="External"/><Relationship Id="rId106" Type="http://schemas.openxmlformats.org/officeDocument/2006/relationships/hyperlink" Target="https://talan.bank.gov.ua/get-user-certificate/2I35447fhrJB9cuWGEPh" TargetMode="External"/><Relationship Id="rId127" Type="http://schemas.openxmlformats.org/officeDocument/2006/relationships/hyperlink" Target="https://talan.bank.gov.ua/get-user-certificate/2I354g_XKCGcttUywGP2" TargetMode="External"/><Relationship Id="rId313" Type="http://schemas.openxmlformats.org/officeDocument/2006/relationships/hyperlink" Target="https://talan.bank.gov.ua/get-user-certificate/2I354CNddFflKvKwvr9h" TargetMode="External"/><Relationship Id="rId10" Type="http://schemas.openxmlformats.org/officeDocument/2006/relationships/hyperlink" Target="https://talan.bank.gov.ua/get-user-certificate/2I354XVtoAnftgXjB2ik" TargetMode="External"/><Relationship Id="rId31" Type="http://schemas.openxmlformats.org/officeDocument/2006/relationships/hyperlink" Target="https://talan.bank.gov.ua/get-user-certificate/2I354KKvmOUdE5h8MzKl" TargetMode="External"/><Relationship Id="rId52" Type="http://schemas.openxmlformats.org/officeDocument/2006/relationships/hyperlink" Target="https://talan.bank.gov.ua/get-user-certificate/2I354kys-qDuGSMiKfFy" TargetMode="External"/><Relationship Id="rId73" Type="http://schemas.openxmlformats.org/officeDocument/2006/relationships/hyperlink" Target="https://talan.bank.gov.ua/get-user-certificate/2I3541cbknbsV0IQ9sLi" TargetMode="External"/><Relationship Id="rId94" Type="http://schemas.openxmlformats.org/officeDocument/2006/relationships/hyperlink" Target="https://talan.bank.gov.ua/get-user-certificate/2I354sehEEbf0kKEPNwB" TargetMode="External"/><Relationship Id="rId148" Type="http://schemas.openxmlformats.org/officeDocument/2006/relationships/hyperlink" Target="https://talan.bank.gov.ua/get-user-certificate/2I35435RL4ZLvTNUz4Tg" TargetMode="External"/><Relationship Id="rId169" Type="http://schemas.openxmlformats.org/officeDocument/2006/relationships/hyperlink" Target="https://talan.bank.gov.ua/get-user-certificate/2I354Et4x1cU6CNHSNxY" TargetMode="External"/><Relationship Id="rId334" Type="http://schemas.openxmlformats.org/officeDocument/2006/relationships/hyperlink" Target="https://talan.bank.gov.ua/get-user-certificate/2I354iGRwhZEeh9EsDaj" TargetMode="External"/><Relationship Id="rId355" Type="http://schemas.openxmlformats.org/officeDocument/2006/relationships/hyperlink" Target="https://talan.bank.gov.ua/get-user-certificate/2I354OQ9LzJmUeG6NOS0" TargetMode="External"/><Relationship Id="rId376" Type="http://schemas.openxmlformats.org/officeDocument/2006/relationships/hyperlink" Target="https://talan.bank.gov.ua/get-user-certificate/2I354ssQjqj8mBw26BPA" TargetMode="External"/><Relationship Id="rId397" Type="http://schemas.openxmlformats.org/officeDocument/2006/relationships/hyperlink" Target="https://talan.bank.gov.ua/get-user-certificate/2I354Z9Pw0vXXGMpdlQD" TargetMode="External"/><Relationship Id="rId4" Type="http://schemas.openxmlformats.org/officeDocument/2006/relationships/hyperlink" Target="https://talan.bank.gov.ua/get-user-certificate/2I354lyDLGNzuJAKhYhM" TargetMode="External"/><Relationship Id="rId180" Type="http://schemas.openxmlformats.org/officeDocument/2006/relationships/hyperlink" Target="https://talan.bank.gov.ua/get-user-certificate/2I354sVJoOjT_eAr6a3Q" TargetMode="External"/><Relationship Id="rId215" Type="http://schemas.openxmlformats.org/officeDocument/2006/relationships/hyperlink" Target="https://talan.bank.gov.ua/get-user-certificate/2I354gJB78NhvvpDILQe" TargetMode="External"/><Relationship Id="rId236" Type="http://schemas.openxmlformats.org/officeDocument/2006/relationships/hyperlink" Target="https://talan.bank.gov.ua/get-user-certificate/2I354SqRvGQf5e15unQN" TargetMode="External"/><Relationship Id="rId257" Type="http://schemas.openxmlformats.org/officeDocument/2006/relationships/hyperlink" Target="https://talan.bank.gov.ua/get-user-certificate/2I354HYXTcnNzDNw4HYb" TargetMode="External"/><Relationship Id="rId278" Type="http://schemas.openxmlformats.org/officeDocument/2006/relationships/hyperlink" Target="https://talan.bank.gov.ua/get-user-certificate/2I3541toOI9xd06HPIAQ" TargetMode="External"/><Relationship Id="rId401" Type="http://schemas.openxmlformats.org/officeDocument/2006/relationships/hyperlink" Target="https://talan.bank.gov.ua/get-user-certificate/2I354-inDz_a-hOXGWFG" TargetMode="External"/><Relationship Id="rId422" Type="http://schemas.openxmlformats.org/officeDocument/2006/relationships/hyperlink" Target="https://talan.bank.gov.ua/get-user-certificate/2I354F_rFgRAYKs710hV" TargetMode="External"/><Relationship Id="rId303" Type="http://schemas.openxmlformats.org/officeDocument/2006/relationships/hyperlink" Target="https://talan.bank.gov.ua/get-user-certificate/2I354ruFDFnsL2kY7Mhi" TargetMode="External"/><Relationship Id="rId42" Type="http://schemas.openxmlformats.org/officeDocument/2006/relationships/hyperlink" Target="https://talan.bank.gov.ua/get-user-certificate/2I354wKDdI0-XGetTHXJ" TargetMode="External"/><Relationship Id="rId84" Type="http://schemas.openxmlformats.org/officeDocument/2006/relationships/hyperlink" Target="https://talan.bank.gov.ua/get-user-certificate/2I3541r3fPROkL62U1Fc" TargetMode="External"/><Relationship Id="rId138" Type="http://schemas.openxmlformats.org/officeDocument/2006/relationships/hyperlink" Target="https://talan.bank.gov.ua/get-user-certificate/2I354a_XwP_FiKw6UcNQ" TargetMode="External"/><Relationship Id="rId345" Type="http://schemas.openxmlformats.org/officeDocument/2006/relationships/hyperlink" Target="https://talan.bank.gov.ua/get-user-certificate/2I354jT1YxgcBNT3w9xY" TargetMode="External"/><Relationship Id="rId387" Type="http://schemas.openxmlformats.org/officeDocument/2006/relationships/hyperlink" Target="https://talan.bank.gov.ua/get-user-certificate/2I354d1NKbppsffMPFPj" TargetMode="External"/><Relationship Id="rId191" Type="http://schemas.openxmlformats.org/officeDocument/2006/relationships/hyperlink" Target="https://talan.bank.gov.ua/get-user-certificate/2I354lC2ep02yrR3Ygw0" TargetMode="External"/><Relationship Id="rId205" Type="http://schemas.openxmlformats.org/officeDocument/2006/relationships/hyperlink" Target="https://talan.bank.gov.ua/get-user-certificate/2I354hMYxkarMJsS36Xs" TargetMode="External"/><Relationship Id="rId247" Type="http://schemas.openxmlformats.org/officeDocument/2006/relationships/hyperlink" Target="https://talan.bank.gov.ua/get-user-certificate/2I354ZH0JTCyQn_C2adg" TargetMode="External"/><Relationship Id="rId412" Type="http://schemas.openxmlformats.org/officeDocument/2006/relationships/hyperlink" Target="https://talan.bank.gov.ua/get-user-certificate/2I354TKlVRdB1bTo5Lhm" TargetMode="External"/><Relationship Id="rId107" Type="http://schemas.openxmlformats.org/officeDocument/2006/relationships/hyperlink" Target="https://talan.bank.gov.ua/get-user-certificate/2I354NrpV0OzXNP1Hlni" TargetMode="External"/><Relationship Id="rId289" Type="http://schemas.openxmlformats.org/officeDocument/2006/relationships/hyperlink" Target="https://talan.bank.gov.ua/get-user-certificate/2I354dZHhDfUSxbGJ8a_" TargetMode="External"/><Relationship Id="rId11" Type="http://schemas.openxmlformats.org/officeDocument/2006/relationships/hyperlink" Target="https://talan.bank.gov.ua/get-user-certificate/2I354ZtGi7SxAvUA0XsG" TargetMode="External"/><Relationship Id="rId53" Type="http://schemas.openxmlformats.org/officeDocument/2006/relationships/hyperlink" Target="https://talan.bank.gov.ua/get-user-certificate/2I354aiOpHCUfGJ7cSs7" TargetMode="External"/><Relationship Id="rId149" Type="http://schemas.openxmlformats.org/officeDocument/2006/relationships/hyperlink" Target="https://talan.bank.gov.ua/get-user-certificate/2I354miy1qcoRGY2j7Sy" TargetMode="External"/><Relationship Id="rId314" Type="http://schemas.openxmlformats.org/officeDocument/2006/relationships/hyperlink" Target="https://talan.bank.gov.ua/get-user-certificate/2I354ZZRsNBxIG3mxAFA" TargetMode="External"/><Relationship Id="rId356" Type="http://schemas.openxmlformats.org/officeDocument/2006/relationships/hyperlink" Target="https://talan.bank.gov.ua/get-user-certificate/2I354CcF6Xl1etRlHB5I" TargetMode="External"/><Relationship Id="rId398" Type="http://schemas.openxmlformats.org/officeDocument/2006/relationships/hyperlink" Target="https://talan.bank.gov.ua/get-user-certificate/2I354id1tVKdqkc5qr1k" TargetMode="External"/><Relationship Id="rId95" Type="http://schemas.openxmlformats.org/officeDocument/2006/relationships/hyperlink" Target="https://talan.bank.gov.ua/get-user-certificate/2I354yPeytyehbpQFrui" TargetMode="External"/><Relationship Id="rId160" Type="http://schemas.openxmlformats.org/officeDocument/2006/relationships/hyperlink" Target="https://talan.bank.gov.ua/get-user-certificate/2I3542AyxYRLBfDBZDAI" TargetMode="External"/><Relationship Id="rId216" Type="http://schemas.openxmlformats.org/officeDocument/2006/relationships/hyperlink" Target="https://talan.bank.gov.ua/get-user-certificate/2I354q9KlcXroXgbfaS4" TargetMode="External"/><Relationship Id="rId423" Type="http://schemas.openxmlformats.org/officeDocument/2006/relationships/hyperlink" Target="https://talan.bank.gov.ua/get-user-certificate/2I354af9ujysOGRE7k84" TargetMode="External"/><Relationship Id="rId258" Type="http://schemas.openxmlformats.org/officeDocument/2006/relationships/hyperlink" Target="https://talan.bank.gov.ua/get-user-certificate/2I354qqbfS0PL_AepfGO" TargetMode="External"/><Relationship Id="rId22" Type="http://schemas.openxmlformats.org/officeDocument/2006/relationships/hyperlink" Target="https://talan.bank.gov.ua/get-user-certificate/2I354B-6Jz-8TetD9jYI" TargetMode="External"/><Relationship Id="rId64" Type="http://schemas.openxmlformats.org/officeDocument/2006/relationships/hyperlink" Target="https://talan.bank.gov.ua/get-user-certificate/2I354QOj3c5it21uOuF2" TargetMode="External"/><Relationship Id="rId118" Type="http://schemas.openxmlformats.org/officeDocument/2006/relationships/hyperlink" Target="https://talan.bank.gov.ua/get-user-certificate/2I354MOfQkCavnQgwtO5" TargetMode="External"/><Relationship Id="rId325" Type="http://schemas.openxmlformats.org/officeDocument/2006/relationships/hyperlink" Target="https://talan.bank.gov.ua/get-user-certificate/2I354vVTTJw1pWOlUWmY" TargetMode="External"/><Relationship Id="rId367" Type="http://schemas.openxmlformats.org/officeDocument/2006/relationships/hyperlink" Target="https://talan.bank.gov.ua/get-user-certificate/2I354h-g2BU3W_T_Dplp" TargetMode="External"/><Relationship Id="rId171" Type="http://schemas.openxmlformats.org/officeDocument/2006/relationships/hyperlink" Target="https://talan.bank.gov.ua/get-user-certificate/2I354VUaP6CDqXQVJ8-E" TargetMode="External"/><Relationship Id="rId227" Type="http://schemas.openxmlformats.org/officeDocument/2006/relationships/hyperlink" Target="https://talan.bank.gov.ua/get-user-certificate/2I354-VnByDagUhouE8o" TargetMode="External"/><Relationship Id="rId269" Type="http://schemas.openxmlformats.org/officeDocument/2006/relationships/hyperlink" Target="https://talan.bank.gov.ua/get-user-certificate/2I354QxSI_90rJmhQPvF" TargetMode="External"/><Relationship Id="rId33" Type="http://schemas.openxmlformats.org/officeDocument/2006/relationships/hyperlink" Target="https://talan.bank.gov.ua/get-user-certificate/2I3549HblPxDImwZqpVI" TargetMode="External"/><Relationship Id="rId129" Type="http://schemas.openxmlformats.org/officeDocument/2006/relationships/hyperlink" Target="https://talan.bank.gov.ua/get-user-certificate/2I354B2S2RXjO0VH7Z-8" TargetMode="External"/><Relationship Id="rId280" Type="http://schemas.openxmlformats.org/officeDocument/2006/relationships/hyperlink" Target="https://talan.bank.gov.ua/get-user-certificate/2I354CSF48i5HFNQPkym" TargetMode="External"/><Relationship Id="rId336" Type="http://schemas.openxmlformats.org/officeDocument/2006/relationships/hyperlink" Target="https://talan.bank.gov.ua/get-user-certificate/2I3542E0wttgjiiIc0VL" TargetMode="External"/><Relationship Id="rId75" Type="http://schemas.openxmlformats.org/officeDocument/2006/relationships/hyperlink" Target="https://talan.bank.gov.ua/get-user-certificate/2I354Lrfk3Wrj-5e2hNH" TargetMode="External"/><Relationship Id="rId140" Type="http://schemas.openxmlformats.org/officeDocument/2006/relationships/hyperlink" Target="https://talan.bank.gov.ua/get-user-certificate/2I354TpB7t1F8Z8NPQkK" TargetMode="External"/><Relationship Id="rId182" Type="http://schemas.openxmlformats.org/officeDocument/2006/relationships/hyperlink" Target="https://talan.bank.gov.ua/get-user-certificate/2I354uaHSX-Uo5KvngRz" TargetMode="External"/><Relationship Id="rId378" Type="http://schemas.openxmlformats.org/officeDocument/2006/relationships/hyperlink" Target="https://talan.bank.gov.ua/get-user-certificate/2I354uZT56h5INYZpZtG" TargetMode="External"/><Relationship Id="rId403" Type="http://schemas.openxmlformats.org/officeDocument/2006/relationships/hyperlink" Target="https://talan.bank.gov.ua/get-user-certificate/2I354F-VXbxstJjpX6aK" TargetMode="External"/><Relationship Id="rId6" Type="http://schemas.openxmlformats.org/officeDocument/2006/relationships/hyperlink" Target="https://talan.bank.gov.ua/get-user-certificate/2I354dUyIcyPDX6hqaeh" TargetMode="External"/><Relationship Id="rId238" Type="http://schemas.openxmlformats.org/officeDocument/2006/relationships/hyperlink" Target="https://talan.bank.gov.ua/get-user-certificate/2I354GdOgQf1Zvf3ZFHJ" TargetMode="External"/><Relationship Id="rId291" Type="http://schemas.openxmlformats.org/officeDocument/2006/relationships/hyperlink" Target="https://talan.bank.gov.ua/get-user-certificate/2I354VaHLPMXeYINTnM9" TargetMode="External"/><Relationship Id="rId305" Type="http://schemas.openxmlformats.org/officeDocument/2006/relationships/hyperlink" Target="https://talan.bank.gov.ua/get-user-certificate/2I3549WlWKVwB1GHykhT" TargetMode="External"/><Relationship Id="rId347" Type="http://schemas.openxmlformats.org/officeDocument/2006/relationships/hyperlink" Target="https://talan.bank.gov.ua/get-user-certificate/2I354BTSqGLBzTZL8x0Y" TargetMode="External"/><Relationship Id="rId44" Type="http://schemas.openxmlformats.org/officeDocument/2006/relationships/hyperlink" Target="https://talan.bank.gov.ua/get-user-certificate/2I354uzQzE36dmXIm81d" TargetMode="External"/><Relationship Id="rId86" Type="http://schemas.openxmlformats.org/officeDocument/2006/relationships/hyperlink" Target="https://talan.bank.gov.ua/get-user-certificate/2I3544AdleLr-cn7_qtd" TargetMode="External"/><Relationship Id="rId151" Type="http://schemas.openxmlformats.org/officeDocument/2006/relationships/hyperlink" Target="https://talan.bank.gov.ua/get-user-certificate/2I354cBpPIEuBx5npmSF" TargetMode="External"/><Relationship Id="rId389" Type="http://schemas.openxmlformats.org/officeDocument/2006/relationships/hyperlink" Target="https://talan.bank.gov.ua/get-user-certificate/2I354F2hR8_wWDVhz90q" TargetMode="External"/><Relationship Id="rId193" Type="http://schemas.openxmlformats.org/officeDocument/2006/relationships/hyperlink" Target="https://talan.bank.gov.ua/get-user-certificate/2I3548PfUA4dP3ivdonV" TargetMode="External"/><Relationship Id="rId207" Type="http://schemas.openxmlformats.org/officeDocument/2006/relationships/hyperlink" Target="https://talan.bank.gov.ua/get-user-certificate/2I354iHSiObc7v0E2rMA" TargetMode="External"/><Relationship Id="rId249" Type="http://schemas.openxmlformats.org/officeDocument/2006/relationships/hyperlink" Target="https://talan.bank.gov.ua/get-user-certificate/2I354h5VEXBmsd-fUuG8" TargetMode="External"/><Relationship Id="rId414" Type="http://schemas.openxmlformats.org/officeDocument/2006/relationships/hyperlink" Target="https://talan.bank.gov.ua/get-user-certificate/2I354R02180ZKIMg6oPP" TargetMode="External"/><Relationship Id="rId13" Type="http://schemas.openxmlformats.org/officeDocument/2006/relationships/hyperlink" Target="https://talan.bank.gov.ua/get-user-certificate/2I354_cDkQeB_1Y9GCcG" TargetMode="External"/><Relationship Id="rId109" Type="http://schemas.openxmlformats.org/officeDocument/2006/relationships/hyperlink" Target="https://talan.bank.gov.ua/get-user-certificate/2I354agnnoc21dfZfWYE" TargetMode="External"/><Relationship Id="rId260" Type="http://schemas.openxmlformats.org/officeDocument/2006/relationships/hyperlink" Target="https://talan.bank.gov.ua/get-user-certificate/2I354uu9Zz1dmQWyW5tl" TargetMode="External"/><Relationship Id="rId316" Type="http://schemas.openxmlformats.org/officeDocument/2006/relationships/hyperlink" Target="https://talan.bank.gov.ua/get-user-certificate/2I354hIc0vnFBk51Kg6R" TargetMode="External"/><Relationship Id="rId55" Type="http://schemas.openxmlformats.org/officeDocument/2006/relationships/hyperlink" Target="https://talan.bank.gov.ua/get-user-certificate/2I354w2X90Tbb8EpnDid" TargetMode="External"/><Relationship Id="rId97" Type="http://schemas.openxmlformats.org/officeDocument/2006/relationships/hyperlink" Target="https://talan.bank.gov.ua/get-user-certificate/2I3542nBtdGNkQYH3cWN" TargetMode="External"/><Relationship Id="rId120" Type="http://schemas.openxmlformats.org/officeDocument/2006/relationships/hyperlink" Target="https://talan.bank.gov.ua/get-user-certificate/2I354CHr-3fM2FwPP7D7" TargetMode="External"/><Relationship Id="rId358" Type="http://schemas.openxmlformats.org/officeDocument/2006/relationships/hyperlink" Target="https://talan.bank.gov.ua/get-user-certificate/2I354M7egJfcx9FGCVa8" TargetMode="External"/><Relationship Id="rId162" Type="http://schemas.openxmlformats.org/officeDocument/2006/relationships/hyperlink" Target="https://talan.bank.gov.ua/get-user-certificate/2I354vBEDquU_LhyqPVD" TargetMode="External"/><Relationship Id="rId218" Type="http://schemas.openxmlformats.org/officeDocument/2006/relationships/hyperlink" Target="https://talan.bank.gov.ua/get-user-certificate/2I354wFjY9EJKn5bb2ZZ" TargetMode="External"/><Relationship Id="rId425" Type="http://schemas.openxmlformats.org/officeDocument/2006/relationships/hyperlink" Target="https://talan.bank.gov.ua/get-user-certificate/2I354BiiEr-FY1gmvU1d" TargetMode="External"/><Relationship Id="rId271" Type="http://schemas.openxmlformats.org/officeDocument/2006/relationships/hyperlink" Target="https://talan.bank.gov.ua/get-user-certificate/2I354-pXa8rp-5tzxU4X" TargetMode="External"/><Relationship Id="rId24" Type="http://schemas.openxmlformats.org/officeDocument/2006/relationships/hyperlink" Target="https://talan.bank.gov.ua/get-user-certificate/2I354p8C7is1QE0hxsKa" TargetMode="External"/><Relationship Id="rId66" Type="http://schemas.openxmlformats.org/officeDocument/2006/relationships/hyperlink" Target="https://talan.bank.gov.ua/get-user-certificate/2I354WNiAuYQ2nnnZBFu" TargetMode="External"/><Relationship Id="rId131" Type="http://schemas.openxmlformats.org/officeDocument/2006/relationships/hyperlink" Target="https://talan.bank.gov.ua/get-user-certificate/2I354Khm2YIpe-_w0W4u" TargetMode="External"/><Relationship Id="rId327" Type="http://schemas.openxmlformats.org/officeDocument/2006/relationships/hyperlink" Target="https://talan.bank.gov.ua/get-user-certificate/2I354mHcQbkc657YZV6T" TargetMode="External"/><Relationship Id="rId369" Type="http://schemas.openxmlformats.org/officeDocument/2006/relationships/hyperlink" Target="https://talan.bank.gov.ua/get-user-certificate/2I354PsZEcOos1WcpFnv" TargetMode="External"/><Relationship Id="rId173" Type="http://schemas.openxmlformats.org/officeDocument/2006/relationships/hyperlink" Target="https://talan.bank.gov.ua/get-user-certificate/2I354asqShK9JjbjDe85" TargetMode="External"/><Relationship Id="rId229" Type="http://schemas.openxmlformats.org/officeDocument/2006/relationships/hyperlink" Target="https://talan.bank.gov.ua/get-user-certificate/2I354JdkfMi_dIaNsoBH" TargetMode="External"/><Relationship Id="rId380" Type="http://schemas.openxmlformats.org/officeDocument/2006/relationships/hyperlink" Target="https://talan.bank.gov.ua/get-user-certificate/2I354J2m8VPrUnePjM1l" TargetMode="External"/><Relationship Id="rId240" Type="http://schemas.openxmlformats.org/officeDocument/2006/relationships/hyperlink" Target="https://talan.bank.gov.ua/get-user-certificate/2I354yoFbuZtdUajeM48" TargetMode="External"/><Relationship Id="rId35" Type="http://schemas.openxmlformats.org/officeDocument/2006/relationships/hyperlink" Target="https://talan.bank.gov.ua/get-user-certificate/2I354CTh_ZyqRh_7vgvI" TargetMode="External"/><Relationship Id="rId77" Type="http://schemas.openxmlformats.org/officeDocument/2006/relationships/hyperlink" Target="https://talan.bank.gov.ua/get-user-certificate/2I354IUD2FLz7c_K0qkT" TargetMode="External"/><Relationship Id="rId100" Type="http://schemas.openxmlformats.org/officeDocument/2006/relationships/hyperlink" Target="https://talan.bank.gov.ua/get-user-certificate/2I354NxB5WFPAE-F4uIY" TargetMode="External"/><Relationship Id="rId282" Type="http://schemas.openxmlformats.org/officeDocument/2006/relationships/hyperlink" Target="https://talan.bank.gov.ua/get-user-certificate/2I354eru9RE3vVE43jBP" TargetMode="External"/><Relationship Id="rId338" Type="http://schemas.openxmlformats.org/officeDocument/2006/relationships/hyperlink" Target="https://talan.bank.gov.ua/get-user-certificate/2I354Y91ea_ZRHkn3Tun" TargetMode="External"/><Relationship Id="rId8" Type="http://schemas.openxmlformats.org/officeDocument/2006/relationships/hyperlink" Target="https://talan.bank.gov.ua/get-user-certificate/2I3541XUh-MRPmQkDPvq" TargetMode="External"/><Relationship Id="rId142" Type="http://schemas.openxmlformats.org/officeDocument/2006/relationships/hyperlink" Target="https://talan.bank.gov.ua/get-user-certificate/2I3542OqHmV1JXsVFkII" TargetMode="External"/><Relationship Id="rId184" Type="http://schemas.openxmlformats.org/officeDocument/2006/relationships/hyperlink" Target="https://talan.bank.gov.ua/get-user-certificate/2I354yj9LuihGdti4gdT" TargetMode="External"/><Relationship Id="rId391" Type="http://schemas.openxmlformats.org/officeDocument/2006/relationships/hyperlink" Target="https://talan.bank.gov.ua/get-user-certificate/2I354z1OwMclvt8eGEGc" TargetMode="External"/><Relationship Id="rId405" Type="http://schemas.openxmlformats.org/officeDocument/2006/relationships/hyperlink" Target="https://talan.bank.gov.ua/get-user-certificate/2I354KBHvwJgp3Zf8uUX" TargetMode="External"/><Relationship Id="rId251" Type="http://schemas.openxmlformats.org/officeDocument/2006/relationships/hyperlink" Target="https://talan.bank.gov.ua/get-user-certificate/2I354vkURazzb7989Jhc" TargetMode="External"/><Relationship Id="rId46" Type="http://schemas.openxmlformats.org/officeDocument/2006/relationships/hyperlink" Target="https://talan.bank.gov.ua/get-user-certificate/2I354neH_fwWYZWSKuky" TargetMode="External"/><Relationship Id="rId293" Type="http://schemas.openxmlformats.org/officeDocument/2006/relationships/hyperlink" Target="https://talan.bank.gov.ua/get-user-certificate/2I354oUlVTA7ykyBhlbN" TargetMode="External"/><Relationship Id="rId307" Type="http://schemas.openxmlformats.org/officeDocument/2006/relationships/hyperlink" Target="https://talan.bank.gov.ua/get-user-certificate/2I354mCM3Nvec8050vX6" TargetMode="External"/><Relationship Id="rId349" Type="http://schemas.openxmlformats.org/officeDocument/2006/relationships/hyperlink" Target="https://talan.bank.gov.ua/get-user-certificate/2I354J3q_JjARmQz4t5r" TargetMode="External"/><Relationship Id="rId88" Type="http://schemas.openxmlformats.org/officeDocument/2006/relationships/hyperlink" Target="https://talan.bank.gov.ua/get-user-certificate/2I354wZpjsxapren0EaS" TargetMode="External"/><Relationship Id="rId111" Type="http://schemas.openxmlformats.org/officeDocument/2006/relationships/hyperlink" Target="https://talan.bank.gov.ua/get-user-certificate/2I354IUPBfYviOkqTBM-" TargetMode="External"/><Relationship Id="rId153" Type="http://schemas.openxmlformats.org/officeDocument/2006/relationships/hyperlink" Target="https://talan.bank.gov.ua/get-user-certificate/2I3544MLc5LDJ4DgUsf0" TargetMode="External"/><Relationship Id="rId195" Type="http://schemas.openxmlformats.org/officeDocument/2006/relationships/hyperlink" Target="https://talan.bank.gov.ua/get-user-certificate/2I354rkpz8oE76h2DE1C" TargetMode="External"/><Relationship Id="rId209" Type="http://schemas.openxmlformats.org/officeDocument/2006/relationships/hyperlink" Target="https://talan.bank.gov.ua/get-user-certificate/2I3540Es_omRTsbf3WZN" TargetMode="External"/><Relationship Id="rId360" Type="http://schemas.openxmlformats.org/officeDocument/2006/relationships/hyperlink" Target="https://talan.bank.gov.ua/get-user-certificate/2I354LT-2rOJaFNBlnnC" TargetMode="External"/><Relationship Id="rId416" Type="http://schemas.openxmlformats.org/officeDocument/2006/relationships/hyperlink" Target="https://talan.bank.gov.ua/get-user-certificate/2I354cl2aGBRRMzguJa3" TargetMode="External"/><Relationship Id="rId220" Type="http://schemas.openxmlformats.org/officeDocument/2006/relationships/hyperlink" Target="https://talan.bank.gov.ua/get-user-certificate/2I3544VxzI2JN8nur104" TargetMode="External"/><Relationship Id="rId15" Type="http://schemas.openxmlformats.org/officeDocument/2006/relationships/hyperlink" Target="https://talan.bank.gov.ua/get-user-certificate/2I3546kK--ktZm2CKePz" TargetMode="External"/><Relationship Id="rId57" Type="http://schemas.openxmlformats.org/officeDocument/2006/relationships/hyperlink" Target="https://talan.bank.gov.ua/get-user-certificate/2I3545rrPURpB1quTDT-" TargetMode="External"/><Relationship Id="rId262" Type="http://schemas.openxmlformats.org/officeDocument/2006/relationships/hyperlink" Target="https://talan.bank.gov.ua/get-user-certificate/2I35410iiqWYjvox5cby" TargetMode="External"/><Relationship Id="rId318" Type="http://schemas.openxmlformats.org/officeDocument/2006/relationships/hyperlink" Target="https://talan.bank.gov.ua/get-user-certificate/2I3544ubCBDpObBO83jy" TargetMode="External"/><Relationship Id="rId99" Type="http://schemas.openxmlformats.org/officeDocument/2006/relationships/hyperlink" Target="https://talan.bank.gov.ua/get-user-certificate/2I3549Z5t3CRNQ3oaxjc" TargetMode="External"/><Relationship Id="rId122" Type="http://schemas.openxmlformats.org/officeDocument/2006/relationships/hyperlink" Target="https://talan.bank.gov.ua/get-user-certificate/2I354VOdyK0UErY4FnR3" TargetMode="External"/><Relationship Id="rId164" Type="http://schemas.openxmlformats.org/officeDocument/2006/relationships/hyperlink" Target="https://talan.bank.gov.ua/get-user-certificate/2I354AKX1yB5e1DAiMjp" TargetMode="External"/><Relationship Id="rId371" Type="http://schemas.openxmlformats.org/officeDocument/2006/relationships/hyperlink" Target="https://talan.bank.gov.ua/get-user-certificate/2I354ZKgMskh0tsqtfAF" TargetMode="External"/><Relationship Id="rId427" Type="http://schemas.openxmlformats.org/officeDocument/2006/relationships/hyperlink" Target="https://talan.bank.gov.ua/get-user-certificate/2I354a2fIGGHTzhzMDKk" TargetMode="External"/><Relationship Id="rId26" Type="http://schemas.openxmlformats.org/officeDocument/2006/relationships/hyperlink" Target="https://talan.bank.gov.ua/get-user-certificate/2I354yV8Wcp8QlKDSn8L" TargetMode="External"/><Relationship Id="rId231" Type="http://schemas.openxmlformats.org/officeDocument/2006/relationships/hyperlink" Target="https://talan.bank.gov.ua/get-user-certificate/2I354fH00_piFoiwGBNq" TargetMode="External"/><Relationship Id="rId273" Type="http://schemas.openxmlformats.org/officeDocument/2006/relationships/hyperlink" Target="https://talan.bank.gov.ua/get-user-certificate/2I354HRKbSPpkDhgtVaC" TargetMode="External"/><Relationship Id="rId329" Type="http://schemas.openxmlformats.org/officeDocument/2006/relationships/hyperlink" Target="https://talan.bank.gov.ua/get-user-certificate/2I354b3EDgfoc_eF7PLS" TargetMode="External"/><Relationship Id="rId68" Type="http://schemas.openxmlformats.org/officeDocument/2006/relationships/hyperlink" Target="https://talan.bank.gov.ua/get-user-certificate/2I354f0nxAnfzbfqHTKo" TargetMode="External"/><Relationship Id="rId133" Type="http://schemas.openxmlformats.org/officeDocument/2006/relationships/hyperlink" Target="https://talan.bank.gov.ua/get-user-certificate/2I354U8ww8J7Tuw-tA15" TargetMode="External"/><Relationship Id="rId175" Type="http://schemas.openxmlformats.org/officeDocument/2006/relationships/hyperlink" Target="https://talan.bank.gov.ua/get-user-certificate/2I354w_RUn8x7QKKCtz-" TargetMode="External"/><Relationship Id="rId340" Type="http://schemas.openxmlformats.org/officeDocument/2006/relationships/hyperlink" Target="https://talan.bank.gov.ua/get-user-certificate/2I354hyJDDfg0uOS48ez" TargetMode="External"/><Relationship Id="rId200" Type="http://schemas.openxmlformats.org/officeDocument/2006/relationships/hyperlink" Target="https://talan.bank.gov.ua/get-user-certificate/2I3543iJqxuZgBgVeYAn" TargetMode="External"/><Relationship Id="rId382" Type="http://schemas.openxmlformats.org/officeDocument/2006/relationships/hyperlink" Target="https://talan.bank.gov.ua/get-user-certificate/2I354VKVPJW_O0oQ5H8P" TargetMode="External"/><Relationship Id="rId242" Type="http://schemas.openxmlformats.org/officeDocument/2006/relationships/hyperlink" Target="https://talan.bank.gov.ua/get-user-certificate/2I354SdGZIWidiNUwBkX" TargetMode="External"/><Relationship Id="rId284" Type="http://schemas.openxmlformats.org/officeDocument/2006/relationships/hyperlink" Target="https://talan.bank.gov.ua/get-user-certificate/2I354Tuy3bAiugVshQNf" TargetMode="External"/><Relationship Id="rId37" Type="http://schemas.openxmlformats.org/officeDocument/2006/relationships/hyperlink" Target="https://talan.bank.gov.ua/get-user-certificate/2I354IGHz_EXrlH4hc9Y" TargetMode="External"/><Relationship Id="rId79" Type="http://schemas.openxmlformats.org/officeDocument/2006/relationships/hyperlink" Target="https://talan.bank.gov.ua/get-user-certificate/2I354cwGHvhzvNKXFF5e" TargetMode="External"/><Relationship Id="rId102" Type="http://schemas.openxmlformats.org/officeDocument/2006/relationships/hyperlink" Target="https://talan.bank.gov.ua/get-user-certificate/2I354vKRDgJgaN9ZS-I7" TargetMode="External"/><Relationship Id="rId144" Type="http://schemas.openxmlformats.org/officeDocument/2006/relationships/hyperlink" Target="https://talan.bank.gov.ua/get-user-certificate/2I354M7uQ9pTQpkoO1-H" TargetMode="External"/><Relationship Id="rId90" Type="http://schemas.openxmlformats.org/officeDocument/2006/relationships/hyperlink" Target="https://talan.bank.gov.ua/get-user-certificate/2I354yTfLi7hggx8cY-j" TargetMode="External"/><Relationship Id="rId186" Type="http://schemas.openxmlformats.org/officeDocument/2006/relationships/hyperlink" Target="https://talan.bank.gov.ua/get-user-certificate/2I354PruKFL0gZsF6Dw0" TargetMode="External"/><Relationship Id="rId351" Type="http://schemas.openxmlformats.org/officeDocument/2006/relationships/hyperlink" Target="https://talan.bank.gov.ua/get-user-certificate/2I354fF1WisvJvsR_cTx" TargetMode="External"/><Relationship Id="rId393" Type="http://schemas.openxmlformats.org/officeDocument/2006/relationships/hyperlink" Target="https://talan.bank.gov.ua/get-user-certificate/2I354E3przHD-GvxoVEW" TargetMode="External"/><Relationship Id="rId407" Type="http://schemas.openxmlformats.org/officeDocument/2006/relationships/hyperlink" Target="https://talan.bank.gov.ua/get-user-certificate/2I354H09nmuAnlFMqIRs" TargetMode="External"/><Relationship Id="rId211" Type="http://schemas.openxmlformats.org/officeDocument/2006/relationships/hyperlink" Target="https://talan.bank.gov.ua/get-user-certificate/2I354uYHSvqcd0GNm0sF" TargetMode="External"/><Relationship Id="rId253" Type="http://schemas.openxmlformats.org/officeDocument/2006/relationships/hyperlink" Target="https://talan.bank.gov.ua/get-user-certificate/2I354W9gb8ArVr-Mcyd-" TargetMode="External"/><Relationship Id="rId295" Type="http://schemas.openxmlformats.org/officeDocument/2006/relationships/hyperlink" Target="https://talan.bank.gov.ua/get-user-certificate/2I354NGk5upZtZdKJoeW" TargetMode="External"/><Relationship Id="rId309" Type="http://schemas.openxmlformats.org/officeDocument/2006/relationships/hyperlink" Target="https://talan.bank.gov.ua/get-user-certificate/2I354HYhIkHFKqUNZjJI" TargetMode="External"/><Relationship Id="rId48" Type="http://schemas.openxmlformats.org/officeDocument/2006/relationships/hyperlink" Target="https://talan.bank.gov.ua/get-user-certificate/2I354Br0cxwZlAHzfvAj" TargetMode="External"/><Relationship Id="rId113" Type="http://schemas.openxmlformats.org/officeDocument/2006/relationships/hyperlink" Target="https://talan.bank.gov.ua/get-user-certificate/2I354U5-yP2zAurSpMT5" TargetMode="External"/><Relationship Id="rId320" Type="http://schemas.openxmlformats.org/officeDocument/2006/relationships/hyperlink" Target="https://talan.bank.gov.ua/get-user-certificate/2I354kFNrxjKEbsztvQh" TargetMode="External"/><Relationship Id="rId155" Type="http://schemas.openxmlformats.org/officeDocument/2006/relationships/hyperlink" Target="https://talan.bank.gov.ua/get-user-certificate/2I354yfca0eWI7GL9h_X" TargetMode="External"/><Relationship Id="rId197" Type="http://schemas.openxmlformats.org/officeDocument/2006/relationships/hyperlink" Target="https://talan.bank.gov.ua/get-user-certificate/2I354xPlglcVxJVkFOOx" TargetMode="External"/><Relationship Id="rId362" Type="http://schemas.openxmlformats.org/officeDocument/2006/relationships/hyperlink" Target="https://talan.bank.gov.ua/get-user-certificate/2I354VllTn2O1x4MeTQs" TargetMode="External"/><Relationship Id="rId418" Type="http://schemas.openxmlformats.org/officeDocument/2006/relationships/hyperlink" Target="https://talan.bank.gov.ua/get-user-certificate/2I354WgWJ_YbyOajSz2D" TargetMode="External"/><Relationship Id="rId222" Type="http://schemas.openxmlformats.org/officeDocument/2006/relationships/hyperlink" Target="https://talan.bank.gov.ua/get-user-certificate/2I354Gnp8YaQ09lvEuKp" TargetMode="External"/><Relationship Id="rId264" Type="http://schemas.openxmlformats.org/officeDocument/2006/relationships/hyperlink" Target="https://talan.bank.gov.ua/get-user-certificate/2I3546ECJY71YauEJqFh" TargetMode="External"/><Relationship Id="rId17" Type="http://schemas.openxmlformats.org/officeDocument/2006/relationships/hyperlink" Target="https://talan.bank.gov.ua/get-user-certificate/2I354h7S786ZzZIOQKhe" TargetMode="External"/><Relationship Id="rId59" Type="http://schemas.openxmlformats.org/officeDocument/2006/relationships/hyperlink" Target="https://talan.bank.gov.ua/get-user-certificate/2I354STl6QnSJJ1Fy5g3" TargetMode="External"/><Relationship Id="rId124" Type="http://schemas.openxmlformats.org/officeDocument/2006/relationships/hyperlink" Target="https://talan.bank.gov.ua/get-user-certificate/2I35424UBOjxhny_f81y" TargetMode="External"/><Relationship Id="rId70" Type="http://schemas.openxmlformats.org/officeDocument/2006/relationships/hyperlink" Target="https://talan.bank.gov.ua/get-user-certificate/2I354BjLK36J_OZrBpOt" TargetMode="External"/><Relationship Id="rId166" Type="http://schemas.openxmlformats.org/officeDocument/2006/relationships/hyperlink" Target="https://talan.bank.gov.ua/get-user-certificate/2I354XfYnzrwRU-s2gJd" TargetMode="External"/><Relationship Id="rId331" Type="http://schemas.openxmlformats.org/officeDocument/2006/relationships/hyperlink" Target="https://talan.bank.gov.ua/get-user-certificate/2I354zPA_FyF49ZJpm9M" TargetMode="External"/><Relationship Id="rId373" Type="http://schemas.openxmlformats.org/officeDocument/2006/relationships/hyperlink" Target="https://talan.bank.gov.ua/get-user-certificate/2I354uKHtlNf6Q8zwchg" TargetMode="External"/><Relationship Id="rId429" Type="http://schemas.openxmlformats.org/officeDocument/2006/relationships/hyperlink" Target="https://talan.bank.gov.ua/get-user-certificate/78uE0_WVA9ZH7mYXFGL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2"/>
  <sheetViews>
    <sheetView tabSelected="1" topLeftCell="A414" workbookViewId="0">
      <selection activeCell="D430" sqref="D430"/>
    </sheetView>
  </sheetViews>
  <sheetFormatPr defaultRowHeight="14.4" x14ac:dyDescent="0.3"/>
  <cols>
    <col min="1" max="1" width="15.44140625" customWidth="1"/>
    <col min="2" max="2" width="37.21875" customWidth="1"/>
    <col min="3" max="3" width="73.6640625" customWidth="1"/>
    <col min="4" max="4" width="26.88671875" customWidth="1"/>
  </cols>
  <sheetData>
    <row r="1" spans="1:4" s="1" customFormat="1" x14ac:dyDescent="0.3">
      <c r="A1" s="1" t="s">
        <v>1127</v>
      </c>
      <c r="B1" s="1" t="s">
        <v>1128</v>
      </c>
      <c r="C1" s="1" t="s">
        <v>1129</v>
      </c>
      <c r="D1" s="1" t="s">
        <v>0</v>
      </c>
    </row>
    <row r="2" spans="1:4" x14ac:dyDescent="0.3">
      <c r="A2" t="s">
        <v>1</v>
      </c>
      <c r="B2" t="s">
        <v>2</v>
      </c>
      <c r="C2" t="s">
        <v>3</v>
      </c>
      <c r="D2" t="str">
        <f>HYPERLINK("https://talan.bank.gov.ua/get-user-certificate/2I3547cxyXNkTVB4unZX","Завантажити сертифікат")</f>
        <v>Завантажити сертифікат</v>
      </c>
    </row>
    <row r="3" spans="1:4" x14ac:dyDescent="0.3">
      <c r="A3" t="s">
        <v>4</v>
      </c>
      <c r="B3" t="s">
        <v>5</v>
      </c>
      <c r="C3" t="s">
        <v>6</v>
      </c>
      <c r="D3" t="str">
        <f>HYPERLINK("https://talan.bank.gov.ua/get-user-certificate/2I354yq91GOXGgpmxHPv","Завантажити сертифікат")</f>
        <v>Завантажити сертифікат</v>
      </c>
    </row>
    <row r="4" spans="1:4" x14ac:dyDescent="0.3">
      <c r="A4" t="s">
        <v>7</v>
      </c>
      <c r="B4" t="s">
        <v>8</v>
      </c>
      <c r="C4" t="s">
        <v>9</v>
      </c>
      <c r="D4" t="str">
        <f>HYPERLINK("https://talan.bank.gov.ua/get-user-certificate/2I354uH8cXysOR4sTvoe","Завантажити сертифікат")</f>
        <v>Завантажити сертифікат</v>
      </c>
    </row>
    <row r="5" spans="1:4" x14ac:dyDescent="0.3">
      <c r="A5" t="s">
        <v>10</v>
      </c>
      <c r="B5" t="s">
        <v>11</v>
      </c>
      <c r="C5" t="s">
        <v>12</v>
      </c>
      <c r="D5" t="str">
        <f>HYPERLINK("https://talan.bank.gov.ua/get-user-certificate/2I354lyDLGNzuJAKhYhM","Завантажити сертифікат")</f>
        <v>Завантажити сертифікат</v>
      </c>
    </row>
    <row r="6" spans="1:4" x14ac:dyDescent="0.3">
      <c r="A6" t="s">
        <v>13</v>
      </c>
      <c r="B6" t="s">
        <v>14</v>
      </c>
      <c r="C6" t="s">
        <v>15</v>
      </c>
      <c r="D6" t="str">
        <f>HYPERLINK("https://talan.bank.gov.ua/get-user-certificate/2I354wa0u_owONVz_kBg","Завантажити сертифікат")</f>
        <v>Завантажити сертифікат</v>
      </c>
    </row>
    <row r="7" spans="1:4" x14ac:dyDescent="0.3">
      <c r="A7" t="s">
        <v>16</v>
      </c>
      <c r="B7" t="s">
        <v>17</v>
      </c>
      <c r="C7" t="s">
        <v>15</v>
      </c>
      <c r="D7" t="str">
        <f>HYPERLINK("https://talan.bank.gov.ua/get-user-certificate/2I354dUyIcyPDX6hqaeh","Завантажити сертифікат")</f>
        <v>Завантажити сертифікат</v>
      </c>
    </row>
    <row r="8" spans="1:4" x14ac:dyDescent="0.3">
      <c r="A8" t="s">
        <v>18</v>
      </c>
      <c r="B8" t="s">
        <v>19</v>
      </c>
      <c r="C8" t="s">
        <v>20</v>
      </c>
      <c r="D8" t="str">
        <f>HYPERLINK("https://talan.bank.gov.ua/get-user-certificate/2I354U7JGxAcDerVSBb5","Завантажити сертифікат")</f>
        <v>Завантажити сертифікат</v>
      </c>
    </row>
    <row r="9" spans="1:4" x14ac:dyDescent="0.3">
      <c r="A9" t="s">
        <v>21</v>
      </c>
      <c r="B9" t="s">
        <v>22</v>
      </c>
      <c r="C9" t="s">
        <v>23</v>
      </c>
      <c r="D9" t="str">
        <f>HYPERLINK("https://talan.bank.gov.ua/get-user-certificate/2I3541XUh-MRPmQkDPvq","Завантажити сертифікат")</f>
        <v>Завантажити сертифікат</v>
      </c>
    </row>
    <row r="10" spans="1:4" x14ac:dyDescent="0.3">
      <c r="A10" t="s">
        <v>24</v>
      </c>
      <c r="B10" t="s">
        <v>25</v>
      </c>
      <c r="C10" t="s">
        <v>26</v>
      </c>
      <c r="D10" t="str">
        <f>HYPERLINK("https://talan.bank.gov.ua/get-user-certificate/2I3544pi6CDgldpURcGz","Завантажити сертифікат")</f>
        <v>Завантажити сертифікат</v>
      </c>
    </row>
    <row r="11" spans="1:4" x14ac:dyDescent="0.3">
      <c r="A11" t="s">
        <v>27</v>
      </c>
      <c r="B11" t="s">
        <v>28</v>
      </c>
      <c r="C11" t="s">
        <v>29</v>
      </c>
      <c r="D11" t="str">
        <f>HYPERLINK("https://talan.bank.gov.ua/get-user-certificate/2I354XVtoAnftgXjB2ik","Завантажити сертифікат")</f>
        <v>Завантажити сертифікат</v>
      </c>
    </row>
    <row r="12" spans="1:4" x14ac:dyDescent="0.3">
      <c r="A12" t="s">
        <v>30</v>
      </c>
      <c r="B12" t="s">
        <v>31</v>
      </c>
      <c r="C12" t="s">
        <v>32</v>
      </c>
      <c r="D12" t="str">
        <f>HYPERLINK("https://talan.bank.gov.ua/get-user-certificate/2I354ZtGi7SxAvUA0XsG","Завантажити сертифікат")</f>
        <v>Завантажити сертифікат</v>
      </c>
    </row>
    <row r="13" spans="1:4" x14ac:dyDescent="0.3">
      <c r="A13" t="s">
        <v>33</v>
      </c>
      <c r="B13" t="s">
        <v>34</v>
      </c>
      <c r="C13" t="s">
        <v>3</v>
      </c>
      <c r="D13" t="str">
        <f>HYPERLINK("https://talan.bank.gov.ua/get-user-certificate/2I354r3gl_hM-eno7LdC","Завантажити сертифікат")</f>
        <v>Завантажити сертифікат</v>
      </c>
    </row>
    <row r="14" spans="1:4" x14ac:dyDescent="0.3">
      <c r="A14" t="s">
        <v>35</v>
      </c>
      <c r="B14" t="s">
        <v>36</v>
      </c>
      <c r="C14" t="s">
        <v>37</v>
      </c>
      <c r="D14" t="str">
        <f>HYPERLINK("https://talan.bank.gov.ua/get-user-certificate/2I354_cDkQeB_1Y9GCcG","Завантажити сертифікат")</f>
        <v>Завантажити сертифікат</v>
      </c>
    </row>
    <row r="15" spans="1:4" x14ac:dyDescent="0.3">
      <c r="A15" t="s">
        <v>38</v>
      </c>
      <c r="B15" t="s">
        <v>39</v>
      </c>
      <c r="C15" t="s">
        <v>40</v>
      </c>
      <c r="D15" t="str">
        <f>HYPERLINK("https://talan.bank.gov.ua/get-user-certificate/2I354j9LsjRmmUn1HshK","Завантажити сертифікат")</f>
        <v>Завантажити сертифікат</v>
      </c>
    </row>
    <row r="16" spans="1:4" x14ac:dyDescent="0.3">
      <c r="A16" t="s">
        <v>41</v>
      </c>
      <c r="B16" t="s">
        <v>42</v>
      </c>
      <c r="C16" t="s">
        <v>43</v>
      </c>
      <c r="D16" t="str">
        <f>HYPERLINK("https://talan.bank.gov.ua/get-user-certificate/2I3546kK--ktZm2CKePz","Завантажити сертифікат")</f>
        <v>Завантажити сертифікат</v>
      </c>
    </row>
    <row r="17" spans="1:4" x14ac:dyDescent="0.3">
      <c r="A17" t="s">
        <v>44</v>
      </c>
      <c r="B17" t="s">
        <v>45</v>
      </c>
      <c r="C17" t="s">
        <v>46</v>
      </c>
      <c r="D17" t="str">
        <f>HYPERLINK("https://talan.bank.gov.ua/get-user-certificate/2I354i8V4GPvaz4zi3pn","Завантажити сертифікат")</f>
        <v>Завантажити сертифікат</v>
      </c>
    </row>
    <row r="18" spans="1:4" x14ac:dyDescent="0.3">
      <c r="A18" t="s">
        <v>47</v>
      </c>
      <c r="B18" t="s">
        <v>48</v>
      </c>
      <c r="C18" t="s">
        <v>49</v>
      </c>
      <c r="D18" t="str">
        <f>HYPERLINK("https://talan.bank.gov.ua/get-user-certificate/2I354h7S786ZzZIOQKhe","Завантажити сертифікат")</f>
        <v>Завантажити сертифікат</v>
      </c>
    </row>
    <row r="19" spans="1:4" x14ac:dyDescent="0.3">
      <c r="A19" t="s">
        <v>50</v>
      </c>
      <c r="B19" t="s">
        <v>51</v>
      </c>
      <c r="C19" t="s">
        <v>6</v>
      </c>
      <c r="D19" t="str">
        <f>HYPERLINK("https://talan.bank.gov.ua/get-user-certificate/2I354ghy5apr_Jtlin0U","Завантажити сертифікат")</f>
        <v>Завантажити сертифікат</v>
      </c>
    </row>
    <row r="20" spans="1:4" x14ac:dyDescent="0.3">
      <c r="A20" t="s">
        <v>52</v>
      </c>
      <c r="B20" t="s">
        <v>53</v>
      </c>
      <c r="C20" t="s">
        <v>54</v>
      </c>
      <c r="D20" t="str">
        <f>HYPERLINK("https://talan.bank.gov.ua/get-user-certificate/2I354Rh28V9G_g_ZU4ZO","Завантажити сертифікат")</f>
        <v>Завантажити сертифікат</v>
      </c>
    </row>
    <row r="21" spans="1:4" x14ac:dyDescent="0.3">
      <c r="A21" t="s">
        <v>55</v>
      </c>
      <c r="B21" t="s">
        <v>56</v>
      </c>
      <c r="C21" t="s">
        <v>57</v>
      </c>
      <c r="D21" t="str">
        <f>HYPERLINK("https://talan.bank.gov.ua/get-user-certificate/2I354x82pvwjGQSARpuV","Завантажити сертифікат")</f>
        <v>Завантажити сертифікат</v>
      </c>
    </row>
    <row r="22" spans="1:4" x14ac:dyDescent="0.3">
      <c r="A22" t="s">
        <v>58</v>
      </c>
      <c r="B22" t="s">
        <v>59</v>
      </c>
      <c r="C22" t="s">
        <v>60</v>
      </c>
      <c r="D22" t="str">
        <f>HYPERLINK("https://talan.bank.gov.ua/get-user-certificate/2I354NbeUsNfU17GyRlf","Завантажити сертифікат")</f>
        <v>Завантажити сертифікат</v>
      </c>
    </row>
    <row r="23" spans="1:4" x14ac:dyDescent="0.3">
      <c r="A23" t="s">
        <v>61</v>
      </c>
      <c r="B23" t="s">
        <v>62</v>
      </c>
      <c r="C23" t="s">
        <v>63</v>
      </c>
      <c r="D23" t="str">
        <f>HYPERLINK("https://talan.bank.gov.ua/get-user-certificate/2I354B-6Jz-8TetD9jYI","Завантажити сертифікат")</f>
        <v>Завантажити сертифікат</v>
      </c>
    </row>
    <row r="24" spans="1:4" x14ac:dyDescent="0.3">
      <c r="A24" t="s">
        <v>64</v>
      </c>
      <c r="B24" t="s">
        <v>65</v>
      </c>
      <c r="C24" t="s">
        <v>40</v>
      </c>
      <c r="D24" t="str">
        <f>HYPERLINK("https://talan.bank.gov.ua/get-user-certificate/2I354siFKToxwdBs2JVA","Завантажити сертифікат")</f>
        <v>Завантажити сертифікат</v>
      </c>
    </row>
    <row r="25" spans="1:4" x14ac:dyDescent="0.3">
      <c r="A25" t="s">
        <v>66</v>
      </c>
      <c r="B25" t="s">
        <v>67</v>
      </c>
      <c r="C25" t="s">
        <v>68</v>
      </c>
      <c r="D25" t="str">
        <f>HYPERLINK("https://talan.bank.gov.ua/get-user-certificate/2I354p8C7is1QE0hxsKa","Завантажити сертифікат")</f>
        <v>Завантажити сертифікат</v>
      </c>
    </row>
    <row r="26" spans="1:4" x14ac:dyDescent="0.3">
      <c r="A26" t="s">
        <v>69</v>
      </c>
      <c r="B26" t="s">
        <v>67</v>
      </c>
      <c r="C26" t="s">
        <v>70</v>
      </c>
      <c r="D26" t="str">
        <f>HYPERLINK("https://talan.bank.gov.ua/get-user-certificate/2I354zzLmu6xrnuKvTn4","Завантажити сертифікат")</f>
        <v>Завантажити сертифікат</v>
      </c>
    </row>
    <row r="27" spans="1:4" x14ac:dyDescent="0.3">
      <c r="A27" t="s">
        <v>71</v>
      </c>
      <c r="B27" t="s">
        <v>72</v>
      </c>
      <c r="C27" t="s">
        <v>73</v>
      </c>
      <c r="D27" t="str">
        <f>HYPERLINK("https://talan.bank.gov.ua/get-user-certificate/2I354yV8Wcp8QlKDSn8L","Завантажити сертифікат")</f>
        <v>Завантажити сертифікат</v>
      </c>
    </row>
    <row r="28" spans="1:4" x14ac:dyDescent="0.3">
      <c r="A28" t="s">
        <v>74</v>
      </c>
      <c r="B28" t="s">
        <v>75</v>
      </c>
      <c r="C28" t="s">
        <v>76</v>
      </c>
      <c r="D28" t="str">
        <f>HYPERLINK("https://talan.bank.gov.ua/get-user-certificate/2I354VkNs8Wtk17LWj-C","Завантажити сертифікат")</f>
        <v>Завантажити сертифікат</v>
      </c>
    </row>
    <row r="29" spans="1:4" x14ac:dyDescent="0.3">
      <c r="A29" t="s">
        <v>77</v>
      </c>
      <c r="B29" t="s">
        <v>78</v>
      </c>
      <c r="C29" t="s">
        <v>40</v>
      </c>
      <c r="D29" t="str">
        <f>HYPERLINK("https://talan.bank.gov.ua/get-user-certificate/2I354PgsOTTIiaQyg6c4","Завантажити сертифікат")</f>
        <v>Завантажити сертифікат</v>
      </c>
    </row>
    <row r="30" spans="1:4" x14ac:dyDescent="0.3">
      <c r="A30" t="s">
        <v>79</v>
      </c>
      <c r="B30" t="s">
        <v>80</v>
      </c>
      <c r="C30" t="s">
        <v>81</v>
      </c>
      <c r="D30" t="str">
        <f>HYPERLINK("https://talan.bank.gov.ua/get-user-certificate/2I354u9_3Idrs7k9cMeo","Завантажити сертифікат")</f>
        <v>Завантажити сертифікат</v>
      </c>
    </row>
    <row r="31" spans="1:4" x14ac:dyDescent="0.3">
      <c r="A31" t="s">
        <v>82</v>
      </c>
      <c r="B31" t="s">
        <v>83</v>
      </c>
      <c r="C31" t="s">
        <v>84</v>
      </c>
      <c r="D31" t="str">
        <f>HYPERLINK("https://talan.bank.gov.ua/get-user-certificate/2I354Ky85rTr_jWg2E5i","Завантажити сертифікат")</f>
        <v>Завантажити сертифікат</v>
      </c>
    </row>
    <row r="32" spans="1:4" x14ac:dyDescent="0.3">
      <c r="A32" t="s">
        <v>85</v>
      </c>
      <c r="B32" t="s">
        <v>86</v>
      </c>
      <c r="C32" t="s">
        <v>87</v>
      </c>
      <c r="D32" t="str">
        <f>HYPERLINK("https://talan.bank.gov.ua/get-user-certificate/2I354KKvmOUdE5h8MzKl","Завантажити сертифікат")</f>
        <v>Завантажити сертифікат</v>
      </c>
    </row>
    <row r="33" spans="1:4" x14ac:dyDescent="0.3">
      <c r="A33" t="s">
        <v>88</v>
      </c>
      <c r="B33" t="s">
        <v>89</v>
      </c>
      <c r="C33" t="s">
        <v>90</v>
      </c>
      <c r="D33" t="str">
        <f>HYPERLINK("https://talan.bank.gov.ua/get-user-certificate/2I354ybmcomVxgbHn552","Завантажити сертифікат")</f>
        <v>Завантажити сертифікат</v>
      </c>
    </row>
    <row r="34" spans="1:4" x14ac:dyDescent="0.3">
      <c r="A34" t="s">
        <v>91</v>
      </c>
      <c r="B34" t="s">
        <v>92</v>
      </c>
      <c r="C34" t="s">
        <v>93</v>
      </c>
      <c r="D34" t="str">
        <f>HYPERLINK("https://talan.bank.gov.ua/get-user-certificate/2I3549HblPxDImwZqpVI","Завантажити сертифікат")</f>
        <v>Завантажити сертифікат</v>
      </c>
    </row>
    <row r="35" spans="1:4" x14ac:dyDescent="0.3">
      <c r="A35" t="s">
        <v>94</v>
      </c>
      <c r="B35" t="s">
        <v>95</v>
      </c>
      <c r="C35" t="s">
        <v>60</v>
      </c>
      <c r="D35" t="str">
        <f>HYPERLINK("https://talan.bank.gov.ua/get-user-certificate/2I354V0i5yMqGeb-UUrg","Завантажити сертифікат")</f>
        <v>Завантажити сертифікат</v>
      </c>
    </row>
    <row r="36" spans="1:4" x14ac:dyDescent="0.3">
      <c r="A36" t="s">
        <v>96</v>
      </c>
      <c r="B36" t="s">
        <v>97</v>
      </c>
      <c r="C36" t="s">
        <v>98</v>
      </c>
      <c r="D36" t="str">
        <f>HYPERLINK("https://talan.bank.gov.ua/get-user-certificate/2I354CTh_ZyqRh_7vgvI","Завантажити сертифікат")</f>
        <v>Завантажити сертифікат</v>
      </c>
    </row>
    <row r="37" spans="1:4" x14ac:dyDescent="0.3">
      <c r="A37" t="s">
        <v>99</v>
      </c>
      <c r="B37" t="s">
        <v>100</v>
      </c>
      <c r="C37" t="s">
        <v>101</v>
      </c>
      <c r="D37" t="str">
        <f>HYPERLINK("https://talan.bank.gov.ua/get-user-certificate/2I354gMCCopbx2PvjiEs","Завантажити сертифікат")</f>
        <v>Завантажити сертифікат</v>
      </c>
    </row>
    <row r="38" spans="1:4" x14ac:dyDescent="0.3">
      <c r="A38" t="s">
        <v>102</v>
      </c>
      <c r="B38" t="s">
        <v>103</v>
      </c>
      <c r="C38" t="s">
        <v>104</v>
      </c>
      <c r="D38" t="str">
        <f>HYPERLINK("https://talan.bank.gov.ua/get-user-certificate/2I354IGHz_EXrlH4hc9Y","Завантажити сертифікат")</f>
        <v>Завантажити сертифікат</v>
      </c>
    </row>
    <row r="39" spans="1:4" x14ac:dyDescent="0.3">
      <c r="A39" t="s">
        <v>105</v>
      </c>
      <c r="B39" t="s">
        <v>106</v>
      </c>
      <c r="C39" t="s">
        <v>107</v>
      </c>
      <c r="D39" t="str">
        <f>HYPERLINK("https://talan.bank.gov.ua/get-user-certificate/2I354qaextS7m21lct09","Завантажити сертифікат")</f>
        <v>Завантажити сертифікат</v>
      </c>
    </row>
    <row r="40" spans="1:4" x14ac:dyDescent="0.3">
      <c r="A40" t="s">
        <v>108</v>
      </c>
      <c r="B40" t="s">
        <v>109</v>
      </c>
      <c r="C40" t="s">
        <v>110</v>
      </c>
      <c r="D40" t="str">
        <f>HYPERLINK("https://talan.bank.gov.ua/get-user-certificate/2I354IZ6alcxOLoHsdb3","Завантажити сертифікат")</f>
        <v>Завантажити сертифікат</v>
      </c>
    </row>
    <row r="41" spans="1:4" x14ac:dyDescent="0.3">
      <c r="A41" t="s">
        <v>111</v>
      </c>
      <c r="B41" t="s">
        <v>112</v>
      </c>
      <c r="C41" t="s">
        <v>113</v>
      </c>
      <c r="D41" t="str">
        <f>HYPERLINK("https://talan.bank.gov.ua/get-user-certificate/2I354LNbpe8lNMZC5OXW","Завантажити сертифікат")</f>
        <v>Завантажити сертифікат</v>
      </c>
    </row>
    <row r="42" spans="1:4" x14ac:dyDescent="0.3">
      <c r="A42" t="s">
        <v>114</v>
      </c>
      <c r="B42" t="s">
        <v>115</v>
      </c>
      <c r="C42" t="s">
        <v>116</v>
      </c>
      <c r="D42" t="str">
        <f>HYPERLINK("https://talan.bank.gov.ua/get-user-certificate/2I354PAuksQCwxfvoyu1","Завантажити сертифікат")</f>
        <v>Завантажити сертифікат</v>
      </c>
    </row>
    <row r="43" spans="1:4" x14ac:dyDescent="0.3">
      <c r="A43" t="s">
        <v>117</v>
      </c>
      <c r="B43" t="s">
        <v>118</v>
      </c>
      <c r="C43" t="s">
        <v>119</v>
      </c>
      <c r="D43" t="str">
        <f>HYPERLINK("https://talan.bank.gov.ua/get-user-certificate/2I354wKDdI0-XGetTHXJ","Завантажити сертифікат")</f>
        <v>Завантажити сертифікат</v>
      </c>
    </row>
    <row r="44" spans="1:4" x14ac:dyDescent="0.3">
      <c r="A44" t="s">
        <v>120</v>
      </c>
      <c r="B44" t="s">
        <v>121</v>
      </c>
      <c r="C44" t="s">
        <v>122</v>
      </c>
      <c r="D44" t="str">
        <f>HYPERLINK("https://talan.bank.gov.ua/get-user-certificate/2I354-kymQHhqpsTZU01","Завантажити сертифікат")</f>
        <v>Завантажити сертифікат</v>
      </c>
    </row>
    <row r="45" spans="1:4" x14ac:dyDescent="0.3">
      <c r="A45" t="s">
        <v>123</v>
      </c>
      <c r="B45" t="s">
        <v>124</v>
      </c>
      <c r="C45" t="s">
        <v>125</v>
      </c>
      <c r="D45" t="str">
        <f>HYPERLINK("https://talan.bank.gov.ua/get-user-certificate/2I354uzQzE36dmXIm81d","Завантажити сертифікат")</f>
        <v>Завантажити сертифікат</v>
      </c>
    </row>
    <row r="46" spans="1:4" x14ac:dyDescent="0.3">
      <c r="A46" t="s">
        <v>126</v>
      </c>
      <c r="B46" t="s">
        <v>127</v>
      </c>
      <c r="C46" t="s">
        <v>128</v>
      </c>
      <c r="D46" t="str">
        <f>HYPERLINK("https://talan.bank.gov.ua/get-user-certificate/2I354FriVeZNb62_6fmm","Завантажити сертифікат")</f>
        <v>Завантажити сертифікат</v>
      </c>
    </row>
    <row r="47" spans="1:4" x14ac:dyDescent="0.3">
      <c r="A47" t="s">
        <v>129</v>
      </c>
      <c r="B47" t="s">
        <v>130</v>
      </c>
      <c r="C47" t="s">
        <v>131</v>
      </c>
      <c r="D47" t="str">
        <f>HYPERLINK("https://talan.bank.gov.ua/get-user-certificate/2I354neH_fwWYZWSKuky","Завантажити сертифікат")</f>
        <v>Завантажити сертифікат</v>
      </c>
    </row>
    <row r="48" spans="1:4" x14ac:dyDescent="0.3">
      <c r="A48" t="s">
        <v>132</v>
      </c>
      <c r="B48" t="s">
        <v>133</v>
      </c>
      <c r="C48" t="s">
        <v>134</v>
      </c>
      <c r="D48" t="str">
        <f>HYPERLINK("https://talan.bank.gov.ua/get-user-certificate/2I354ra2BDnKL-ZJGqIe","Завантажити сертифікат")</f>
        <v>Завантажити сертифікат</v>
      </c>
    </row>
    <row r="49" spans="1:4" x14ac:dyDescent="0.3">
      <c r="A49" t="s">
        <v>135</v>
      </c>
      <c r="B49" t="s">
        <v>136</v>
      </c>
      <c r="C49" t="s">
        <v>137</v>
      </c>
      <c r="D49" t="str">
        <f>HYPERLINK("https://talan.bank.gov.ua/get-user-certificate/2I354Br0cxwZlAHzfvAj","Завантажити сертифікат")</f>
        <v>Завантажити сертифікат</v>
      </c>
    </row>
    <row r="50" spans="1:4" x14ac:dyDescent="0.3">
      <c r="A50" t="s">
        <v>138</v>
      </c>
      <c r="B50" t="s">
        <v>139</v>
      </c>
      <c r="C50" t="s">
        <v>140</v>
      </c>
      <c r="D50" t="str">
        <f>HYPERLINK("https://talan.bank.gov.ua/get-user-certificate/2I354lA712q2CK7rKAE3","Завантажити сертифікат")</f>
        <v>Завантажити сертифікат</v>
      </c>
    </row>
    <row r="51" spans="1:4" x14ac:dyDescent="0.3">
      <c r="A51" t="s">
        <v>141</v>
      </c>
      <c r="B51" t="s">
        <v>142</v>
      </c>
      <c r="C51" t="s">
        <v>143</v>
      </c>
      <c r="D51" t="str">
        <f>HYPERLINK("https://talan.bank.gov.ua/get-user-certificate/2I354YuT_BcgK8veR1mX","Завантажити сертифікат")</f>
        <v>Завантажити сертифікат</v>
      </c>
    </row>
    <row r="52" spans="1:4" x14ac:dyDescent="0.3">
      <c r="A52" t="s">
        <v>144</v>
      </c>
      <c r="B52" t="s">
        <v>145</v>
      </c>
      <c r="C52" t="s">
        <v>101</v>
      </c>
      <c r="D52" t="str">
        <f>HYPERLINK("https://talan.bank.gov.ua/get-user-certificate/2I354Q4iYRlC9OEbt8kA","Завантажити сертифікат")</f>
        <v>Завантажити сертифікат</v>
      </c>
    </row>
    <row r="53" spans="1:4" x14ac:dyDescent="0.3">
      <c r="A53" t="s">
        <v>146</v>
      </c>
      <c r="B53" t="s">
        <v>147</v>
      </c>
      <c r="C53" t="s">
        <v>148</v>
      </c>
      <c r="D53" t="str">
        <f>HYPERLINK("https://talan.bank.gov.ua/get-user-certificate/2I354kys-qDuGSMiKfFy","Завантажити сертифікат")</f>
        <v>Завантажити сертифікат</v>
      </c>
    </row>
    <row r="54" spans="1:4" x14ac:dyDescent="0.3">
      <c r="A54" t="s">
        <v>149</v>
      </c>
      <c r="B54" t="s">
        <v>150</v>
      </c>
      <c r="C54" t="s">
        <v>151</v>
      </c>
      <c r="D54" t="str">
        <f>HYPERLINK("https://talan.bank.gov.ua/get-user-certificate/2I354aiOpHCUfGJ7cSs7","Завантажити сертифікат")</f>
        <v>Завантажити сертифікат</v>
      </c>
    </row>
    <row r="55" spans="1:4" x14ac:dyDescent="0.3">
      <c r="A55" t="s">
        <v>152</v>
      </c>
      <c r="B55" t="s">
        <v>153</v>
      </c>
      <c r="C55" t="s">
        <v>154</v>
      </c>
      <c r="D55" t="str">
        <f>HYPERLINK("https://talan.bank.gov.ua/get-user-certificate/2I354_n1LviLNQHaTgTs","Завантажити сертифікат")</f>
        <v>Завантажити сертифікат</v>
      </c>
    </row>
    <row r="56" spans="1:4" x14ac:dyDescent="0.3">
      <c r="A56" t="s">
        <v>155</v>
      </c>
      <c r="B56" t="s">
        <v>156</v>
      </c>
      <c r="C56" t="s">
        <v>26</v>
      </c>
      <c r="D56" t="str">
        <f>HYPERLINK("https://talan.bank.gov.ua/get-user-certificate/2I354w2X90Tbb8EpnDid","Завантажити сертифікат")</f>
        <v>Завантажити сертифікат</v>
      </c>
    </row>
    <row r="57" spans="1:4" x14ac:dyDescent="0.3">
      <c r="A57" t="s">
        <v>157</v>
      </c>
      <c r="B57" t="s">
        <v>158</v>
      </c>
      <c r="C57" t="s">
        <v>159</v>
      </c>
      <c r="D57" t="str">
        <f>HYPERLINK("https://talan.bank.gov.ua/get-user-certificate/2I3540NXmiTQ99Vc-pj1","Завантажити сертифікат")</f>
        <v>Завантажити сертифікат</v>
      </c>
    </row>
    <row r="58" spans="1:4" x14ac:dyDescent="0.3">
      <c r="A58" t="s">
        <v>160</v>
      </c>
      <c r="B58" t="s">
        <v>161</v>
      </c>
      <c r="C58" t="s">
        <v>162</v>
      </c>
      <c r="D58" t="str">
        <f>HYPERLINK("https://talan.bank.gov.ua/get-user-certificate/2I3545rrPURpB1quTDT-","Завантажити сертифікат")</f>
        <v>Завантажити сертифікат</v>
      </c>
    </row>
    <row r="59" spans="1:4" x14ac:dyDescent="0.3">
      <c r="A59" t="s">
        <v>163</v>
      </c>
      <c r="B59" t="s">
        <v>164</v>
      </c>
      <c r="C59" t="s">
        <v>165</v>
      </c>
      <c r="D59" t="str">
        <f>HYPERLINK("https://talan.bank.gov.ua/get-user-certificate/2I3543uWsgWkSsWBdtKg","Завантажити сертифікат")</f>
        <v>Завантажити сертифікат</v>
      </c>
    </row>
    <row r="60" spans="1:4" x14ac:dyDescent="0.3">
      <c r="A60" t="s">
        <v>166</v>
      </c>
      <c r="B60" t="s">
        <v>167</v>
      </c>
      <c r="C60" t="s">
        <v>168</v>
      </c>
      <c r="D60" t="str">
        <f>HYPERLINK("https://talan.bank.gov.ua/get-user-certificate/2I354STl6QnSJJ1Fy5g3","Завантажити сертифікат")</f>
        <v>Завантажити сертифікат</v>
      </c>
    </row>
    <row r="61" spans="1:4" x14ac:dyDescent="0.3">
      <c r="A61" t="s">
        <v>169</v>
      </c>
      <c r="B61" t="s">
        <v>170</v>
      </c>
      <c r="C61" t="s">
        <v>171</v>
      </c>
      <c r="D61" t="str">
        <f>HYPERLINK("https://talan.bank.gov.ua/get-user-certificate/2I354VplG7QobNNJUQoZ","Завантажити сертифікат")</f>
        <v>Завантажити сертифікат</v>
      </c>
    </row>
    <row r="62" spans="1:4" x14ac:dyDescent="0.3">
      <c r="A62" t="s">
        <v>172</v>
      </c>
      <c r="B62" t="s">
        <v>173</v>
      </c>
      <c r="C62" t="s">
        <v>174</v>
      </c>
      <c r="D62" t="str">
        <f>HYPERLINK("https://talan.bank.gov.ua/get-user-certificate/2I354EununEy39I9wSK3","Завантажити сертифікат")</f>
        <v>Завантажити сертифікат</v>
      </c>
    </row>
    <row r="63" spans="1:4" x14ac:dyDescent="0.3">
      <c r="A63" t="s">
        <v>175</v>
      </c>
      <c r="B63" t="s">
        <v>176</v>
      </c>
      <c r="C63" t="s">
        <v>177</v>
      </c>
      <c r="D63" t="str">
        <f>HYPERLINK("https://talan.bank.gov.ua/get-user-certificate/2I354bBTrYTI1UZxqNcw","Завантажити сертифікат")</f>
        <v>Завантажити сертифікат</v>
      </c>
    </row>
    <row r="64" spans="1:4" x14ac:dyDescent="0.3">
      <c r="A64" t="s">
        <v>178</v>
      </c>
      <c r="B64" t="s">
        <v>179</v>
      </c>
      <c r="C64" t="s">
        <v>180</v>
      </c>
      <c r="D64" t="str">
        <f>HYPERLINK("https://talan.bank.gov.ua/get-user-certificate/2I354YnuvXA3sB1MzIjY","Завантажити сертифікат")</f>
        <v>Завантажити сертифікат</v>
      </c>
    </row>
    <row r="65" spans="1:4" x14ac:dyDescent="0.3">
      <c r="A65" t="s">
        <v>181</v>
      </c>
      <c r="B65" t="s">
        <v>182</v>
      </c>
      <c r="C65" t="s">
        <v>183</v>
      </c>
      <c r="D65" t="str">
        <f>HYPERLINK("https://talan.bank.gov.ua/get-user-certificate/2I354QOj3c5it21uOuF2","Завантажити сертифікат")</f>
        <v>Завантажити сертифікат</v>
      </c>
    </row>
    <row r="66" spans="1:4" x14ac:dyDescent="0.3">
      <c r="A66" t="s">
        <v>184</v>
      </c>
      <c r="B66" t="s">
        <v>185</v>
      </c>
      <c r="C66" t="s">
        <v>186</v>
      </c>
      <c r="D66" t="str">
        <f>HYPERLINK("https://talan.bank.gov.ua/get-user-certificate/2I354DDsBV_Ue2FUx45g","Завантажити сертифікат")</f>
        <v>Завантажити сертифікат</v>
      </c>
    </row>
    <row r="67" spans="1:4" x14ac:dyDescent="0.3">
      <c r="A67" t="s">
        <v>187</v>
      </c>
      <c r="B67" t="s">
        <v>188</v>
      </c>
      <c r="C67" t="s">
        <v>189</v>
      </c>
      <c r="D67" t="str">
        <f>HYPERLINK("https://talan.bank.gov.ua/get-user-certificate/2I354WNiAuYQ2nnnZBFu","Завантажити сертифікат")</f>
        <v>Завантажити сертифікат</v>
      </c>
    </row>
    <row r="68" spans="1:4" x14ac:dyDescent="0.3">
      <c r="A68" t="s">
        <v>190</v>
      </c>
      <c r="B68" t="s">
        <v>191</v>
      </c>
      <c r="C68" t="s">
        <v>26</v>
      </c>
      <c r="D68" t="str">
        <f>HYPERLINK("https://talan.bank.gov.ua/get-user-certificate/2I354DsPxWSVVoLAw947","Завантажити сертифікат")</f>
        <v>Завантажити сертифікат</v>
      </c>
    </row>
    <row r="69" spans="1:4" x14ac:dyDescent="0.3">
      <c r="A69" t="s">
        <v>192</v>
      </c>
      <c r="B69" t="s">
        <v>193</v>
      </c>
      <c r="C69" t="s">
        <v>194</v>
      </c>
      <c r="D69" t="str">
        <f>HYPERLINK("https://talan.bank.gov.ua/get-user-certificate/2I354f0nxAnfzbfqHTKo","Завантажити сертифікат")</f>
        <v>Завантажити сертифікат</v>
      </c>
    </row>
    <row r="70" spans="1:4" x14ac:dyDescent="0.3">
      <c r="A70" t="s">
        <v>195</v>
      </c>
      <c r="B70" t="s">
        <v>196</v>
      </c>
      <c r="C70" t="s">
        <v>197</v>
      </c>
      <c r="D70" t="str">
        <f>HYPERLINK("https://talan.bank.gov.ua/get-user-certificate/2I354GhvT9uTd9o2I0Ak","Завантажити сертифікат")</f>
        <v>Завантажити сертифікат</v>
      </c>
    </row>
    <row r="71" spans="1:4" x14ac:dyDescent="0.3">
      <c r="A71" t="s">
        <v>198</v>
      </c>
      <c r="B71" t="s">
        <v>199</v>
      </c>
      <c r="C71" t="s">
        <v>200</v>
      </c>
      <c r="D71" t="str">
        <f>HYPERLINK("https://talan.bank.gov.ua/get-user-certificate/2I354BjLK36J_OZrBpOt","Завантажити сертифікат")</f>
        <v>Завантажити сертифікат</v>
      </c>
    </row>
    <row r="72" spans="1:4" x14ac:dyDescent="0.3">
      <c r="A72" t="s">
        <v>201</v>
      </c>
      <c r="B72" t="s">
        <v>202</v>
      </c>
      <c r="C72" t="s">
        <v>203</v>
      </c>
      <c r="D72" t="str">
        <f>HYPERLINK("https://talan.bank.gov.ua/get-user-certificate/2I354mVoCZpseWNTxFQY","Завантажити сертифікат")</f>
        <v>Завантажити сертифікат</v>
      </c>
    </row>
    <row r="73" spans="1:4" x14ac:dyDescent="0.3">
      <c r="A73" t="s">
        <v>204</v>
      </c>
      <c r="B73" t="s">
        <v>205</v>
      </c>
      <c r="C73" t="s">
        <v>119</v>
      </c>
      <c r="D73" t="str">
        <f>HYPERLINK("https://talan.bank.gov.ua/get-user-certificate/2I354MjFxq4quHQl-1V6","Завантажити сертифікат")</f>
        <v>Завантажити сертифікат</v>
      </c>
    </row>
    <row r="74" spans="1:4" x14ac:dyDescent="0.3">
      <c r="A74" t="s">
        <v>206</v>
      </c>
      <c r="B74" t="s">
        <v>207</v>
      </c>
      <c r="C74" t="s">
        <v>208</v>
      </c>
      <c r="D74" t="str">
        <f>HYPERLINK("https://talan.bank.gov.ua/get-user-certificate/2I3541cbknbsV0IQ9sLi","Завантажити сертифікат")</f>
        <v>Завантажити сертифікат</v>
      </c>
    </row>
    <row r="75" spans="1:4" x14ac:dyDescent="0.3">
      <c r="A75" t="s">
        <v>209</v>
      </c>
      <c r="B75" t="s">
        <v>210</v>
      </c>
      <c r="C75" t="s">
        <v>211</v>
      </c>
      <c r="D75" t="str">
        <f>HYPERLINK("https://talan.bank.gov.ua/get-user-certificate/2I354uH2mM-7aJYM44mj","Завантажити сертифікат")</f>
        <v>Завантажити сертифікат</v>
      </c>
    </row>
    <row r="76" spans="1:4" x14ac:dyDescent="0.3">
      <c r="A76" t="s">
        <v>212</v>
      </c>
      <c r="B76" t="s">
        <v>210</v>
      </c>
      <c r="C76" t="s">
        <v>213</v>
      </c>
      <c r="D76" t="str">
        <f>HYPERLINK("https://talan.bank.gov.ua/get-user-certificate/2I354Lrfk3Wrj-5e2hNH","Завантажити сертифікат")</f>
        <v>Завантажити сертифікат</v>
      </c>
    </row>
    <row r="77" spans="1:4" x14ac:dyDescent="0.3">
      <c r="A77" t="s">
        <v>214</v>
      </c>
      <c r="B77" t="s">
        <v>215</v>
      </c>
      <c r="C77" t="s">
        <v>216</v>
      </c>
      <c r="D77" t="str">
        <f>HYPERLINK("https://talan.bank.gov.ua/get-user-certificate/2I354OSkc_yB4fUNAKdq","Завантажити сертифікат")</f>
        <v>Завантажити сертифікат</v>
      </c>
    </row>
    <row r="78" spans="1:4" x14ac:dyDescent="0.3">
      <c r="A78" t="s">
        <v>217</v>
      </c>
      <c r="B78" t="s">
        <v>218</v>
      </c>
      <c r="C78" t="s">
        <v>219</v>
      </c>
      <c r="D78" t="str">
        <f>HYPERLINK("https://talan.bank.gov.ua/get-user-certificate/2I354IUD2FLz7c_K0qkT","Завантажити сертифікат")</f>
        <v>Завантажити сертифікат</v>
      </c>
    </row>
    <row r="79" spans="1:4" x14ac:dyDescent="0.3">
      <c r="A79" t="s">
        <v>220</v>
      </c>
      <c r="B79" t="s">
        <v>221</v>
      </c>
      <c r="C79" t="s">
        <v>222</v>
      </c>
      <c r="D79" t="str">
        <f>HYPERLINK("https://talan.bank.gov.ua/get-user-certificate/2I354dRnY_fQIFyojdg-","Завантажити сертифікат")</f>
        <v>Завантажити сертифікат</v>
      </c>
    </row>
    <row r="80" spans="1:4" x14ac:dyDescent="0.3">
      <c r="A80" t="s">
        <v>223</v>
      </c>
      <c r="B80" t="s">
        <v>224</v>
      </c>
      <c r="C80" t="s">
        <v>225</v>
      </c>
      <c r="D80" t="str">
        <f>HYPERLINK("https://talan.bank.gov.ua/get-user-certificate/2I354cwGHvhzvNKXFF5e","Завантажити сертифікат")</f>
        <v>Завантажити сертифікат</v>
      </c>
    </row>
    <row r="81" spans="1:4" x14ac:dyDescent="0.3">
      <c r="A81" t="s">
        <v>226</v>
      </c>
      <c r="B81" t="s">
        <v>227</v>
      </c>
      <c r="C81" t="s">
        <v>228</v>
      </c>
      <c r="D81" t="str">
        <f>HYPERLINK("https://talan.bank.gov.ua/get-user-certificate/2I354NDGuTm4F3J8VeJa","Завантажити сертифікат")</f>
        <v>Завантажити сертифікат</v>
      </c>
    </row>
    <row r="82" spans="1:4" x14ac:dyDescent="0.3">
      <c r="A82" t="s">
        <v>229</v>
      </c>
      <c r="B82" t="s">
        <v>230</v>
      </c>
      <c r="C82" t="s">
        <v>231</v>
      </c>
      <c r="D82" t="str">
        <f>HYPERLINK("https://talan.bank.gov.ua/get-user-certificate/2I354DQpjjxWwwxwrim_","Завантажити сертифікат")</f>
        <v>Завантажити сертифікат</v>
      </c>
    </row>
    <row r="83" spans="1:4" x14ac:dyDescent="0.3">
      <c r="A83" t="s">
        <v>232</v>
      </c>
      <c r="B83" t="s">
        <v>233</v>
      </c>
      <c r="C83" t="s">
        <v>234</v>
      </c>
      <c r="D83" t="str">
        <f>HYPERLINK("https://talan.bank.gov.ua/get-user-certificate/2I354RpbzXyAxLyx_Hkb","Завантажити сертифікат")</f>
        <v>Завантажити сертифікат</v>
      </c>
    </row>
    <row r="84" spans="1:4" x14ac:dyDescent="0.3">
      <c r="A84" t="s">
        <v>235</v>
      </c>
      <c r="B84" t="s">
        <v>233</v>
      </c>
      <c r="C84" t="s">
        <v>236</v>
      </c>
      <c r="D84" t="str">
        <f>HYPERLINK("https://talan.bank.gov.ua/get-user-certificate/2I3540BEB-FzNre9Q79W","Завантажити сертифікат")</f>
        <v>Завантажити сертифікат</v>
      </c>
    </row>
    <row r="85" spans="1:4" x14ac:dyDescent="0.3">
      <c r="A85" t="s">
        <v>237</v>
      </c>
      <c r="B85" t="s">
        <v>238</v>
      </c>
      <c r="C85" t="s">
        <v>239</v>
      </c>
      <c r="D85" t="str">
        <f>HYPERLINK("https://talan.bank.gov.ua/get-user-certificate/2I3541r3fPROkL62U1Fc","Завантажити сертифікат")</f>
        <v>Завантажити сертифікат</v>
      </c>
    </row>
    <row r="86" spans="1:4" x14ac:dyDescent="0.3">
      <c r="A86" t="s">
        <v>240</v>
      </c>
      <c r="B86" t="s">
        <v>241</v>
      </c>
      <c r="C86" t="s">
        <v>168</v>
      </c>
      <c r="D86" t="str">
        <f>HYPERLINK("https://talan.bank.gov.ua/get-user-certificate/2I354uwE6AzC-rQ0hFZf","Завантажити сертифікат")</f>
        <v>Завантажити сертифікат</v>
      </c>
    </row>
    <row r="87" spans="1:4" x14ac:dyDescent="0.3">
      <c r="A87" t="s">
        <v>242</v>
      </c>
      <c r="B87" t="s">
        <v>243</v>
      </c>
      <c r="C87" t="s">
        <v>244</v>
      </c>
      <c r="D87" t="str">
        <f>HYPERLINK("https://talan.bank.gov.ua/get-user-certificate/2I3544AdleLr-cn7_qtd","Завантажити сертифікат")</f>
        <v>Завантажити сертифікат</v>
      </c>
    </row>
    <row r="88" spans="1:4" x14ac:dyDescent="0.3">
      <c r="A88" t="s">
        <v>245</v>
      </c>
      <c r="B88" t="s">
        <v>246</v>
      </c>
      <c r="C88" t="s">
        <v>247</v>
      </c>
      <c r="D88" t="str">
        <f>HYPERLINK("https://talan.bank.gov.ua/get-user-certificate/2I354enZth3qY7Kenqdr","Завантажити сертифікат")</f>
        <v>Завантажити сертифікат</v>
      </c>
    </row>
    <row r="89" spans="1:4" x14ac:dyDescent="0.3">
      <c r="A89" t="s">
        <v>248</v>
      </c>
      <c r="B89" t="s">
        <v>249</v>
      </c>
      <c r="C89" t="s">
        <v>250</v>
      </c>
      <c r="D89" t="str">
        <f>HYPERLINK("https://talan.bank.gov.ua/get-user-certificate/2I354wZpjsxapren0EaS","Завантажити сертифікат")</f>
        <v>Завантажити сертифікат</v>
      </c>
    </row>
    <row r="90" spans="1:4" x14ac:dyDescent="0.3">
      <c r="A90" t="s">
        <v>251</v>
      </c>
      <c r="B90" t="s">
        <v>252</v>
      </c>
      <c r="C90" t="s">
        <v>253</v>
      </c>
      <c r="D90" t="str">
        <f>HYPERLINK("https://talan.bank.gov.ua/get-user-certificate/2I354RiT7xRpI9V6hy8Q","Завантажити сертифікат")</f>
        <v>Завантажити сертифікат</v>
      </c>
    </row>
    <row r="91" spans="1:4" x14ac:dyDescent="0.3">
      <c r="A91" t="s">
        <v>254</v>
      </c>
      <c r="B91" t="s">
        <v>255</v>
      </c>
      <c r="C91" t="s">
        <v>143</v>
      </c>
      <c r="D91" t="str">
        <f>HYPERLINK("https://talan.bank.gov.ua/get-user-certificate/2I354yTfLi7hggx8cY-j","Завантажити сертифікат")</f>
        <v>Завантажити сертифікат</v>
      </c>
    </row>
    <row r="92" spans="1:4" x14ac:dyDescent="0.3">
      <c r="A92" t="s">
        <v>256</v>
      </c>
      <c r="B92" t="s">
        <v>257</v>
      </c>
      <c r="C92" t="s">
        <v>258</v>
      </c>
      <c r="D92" t="str">
        <f>HYPERLINK("https://talan.bank.gov.ua/get-user-certificate/2I354AWZlh0Dlo9yubK6","Завантажити сертифікат")</f>
        <v>Завантажити сертифікат</v>
      </c>
    </row>
    <row r="93" spans="1:4" x14ac:dyDescent="0.3">
      <c r="A93" t="s">
        <v>259</v>
      </c>
      <c r="B93" t="s">
        <v>260</v>
      </c>
      <c r="C93" t="s">
        <v>26</v>
      </c>
      <c r="D93" t="str">
        <f>HYPERLINK("https://talan.bank.gov.ua/get-user-certificate/2I3546pXZc7ieWQPTv8l","Завантажити сертифікат")</f>
        <v>Завантажити сертифікат</v>
      </c>
    </row>
    <row r="94" spans="1:4" x14ac:dyDescent="0.3">
      <c r="A94" t="s">
        <v>261</v>
      </c>
      <c r="B94" t="s">
        <v>262</v>
      </c>
      <c r="C94" t="s">
        <v>263</v>
      </c>
      <c r="D94" t="str">
        <f>HYPERLINK("https://talan.bank.gov.ua/get-user-certificate/2I35497-PSkW2wLb1QY0","Завантажити сертифікат")</f>
        <v>Завантажити сертифікат</v>
      </c>
    </row>
    <row r="95" spans="1:4" x14ac:dyDescent="0.3">
      <c r="A95" t="s">
        <v>264</v>
      </c>
      <c r="B95" t="s">
        <v>265</v>
      </c>
      <c r="C95" t="s">
        <v>225</v>
      </c>
      <c r="D95" t="str">
        <f>HYPERLINK("https://talan.bank.gov.ua/get-user-certificate/2I354sehEEbf0kKEPNwB","Завантажити сертифікат")</f>
        <v>Завантажити сертифікат</v>
      </c>
    </row>
    <row r="96" spans="1:4" x14ac:dyDescent="0.3">
      <c r="A96" t="s">
        <v>266</v>
      </c>
      <c r="B96" t="s">
        <v>267</v>
      </c>
      <c r="C96" t="s">
        <v>177</v>
      </c>
      <c r="D96" t="str">
        <f>HYPERLINK("https://talan.bank.gov.ua/get-user-certificate/2I354yPeytyehbpQFrui","Завантажити сертифікат")</f>
        <v>Завантажити сертифікат</v>
      </c>
    </row>
    <row r="97" spans="1:4" x14ac:dyDescent="0.3">
      <c r="A97" t="s">
        <v>268</v>
      </c>
      <c r="B97" t="s">
        <v>269</v>
      </c>
      <c r="C97" t="s">
        <v>270</v>
      </c>
      <c r="D97" t="str">
        <f>HYPERLINK("https://talan.bank.gov.ua/get-user-certificate/2I354w9zIL1jhBsZPxvH","Завантажити сертифікат")</f>
        <v>Завантажити сертифікат</v>
      </c>
    </row>
    <row r="98" spans="1:4" x14ac:dyDescent="0.3">
      <c r="A98" t="s">
        <v>271</v>
      </c>
      <c r="B98" t="s">
        <v>272</v>
      </c>
      <c r="C98" t="s">
        <v>273</v>
      </c>
      <c r="D98" t="str">
        <f>HYPERLINK("https://talan.bank.gov.ua/get-user-certificate/2I3542nBtdGNkQYH3cWN","Завантажити сертифікат")</f>
        <v>Завантажити сертифікат</v>
      </c>
    </row>
    <row r="99" spans="1:4" x14ac:dyDescent="0.3">
      <c r="A99" t="s">
        <v>274</v>
      </c>
      <c r="B99" t="s">
        <v>275</v>
      </c>
      <c r="C99" t="s">
        <v>263</v>
      </c>
      <c r="D99" t="str">
        <f>HYPERLINK("https://talan.bank.gov.ua/get-user-certificate/2I354wpTcl_kcBr2XCB1","Завантажити сертифікат")</f>
        <v>Завантажити сертифікат</v>
      </c>
    </row>
    <row r="100" spans="1:4" x14ac:dyDescent="0.3">
      <c r="A100" t="s">
        <v>276</v>
      </c>
      <c r="B100" t="s">
        <v>277</v>
      </c>
      <c r="C100" t="s">
        <v>278</v>
      </c>
      <c r="D100" t="str">
        <f>HYPERLINK("https://talan.bank.gov.ua/get-user-certificate/2I3549Z5t3CRNQ3oaxjc","Завантажити сертифікат")</f>
        <v>Завантажити сертифікат</v>
      </c>
    </row>
    <row r="101" spans="1:4" x14ac:dyDescent="0.3">
      <c r="A101" t="s">
        <v>279</v>
      </c>
      <c r="B101" t="s">
        <v>280</v>
      </c>
      <c r="C101" t="s">
        <v>239</v>
      </c>
      <c r="D101" t="str">
        <f>HYPERLINK("https://talan.bank.gov.ua/get-user-certificate/2I354NxB5WFPAE-F4uIY","Завантажити сертифікат")</f>
        <v>Завантажити сертифікат</v>
      </c>
    </row>
    <row r="102" spans="1:4" x14ac:dyDescent="0.3">
      <c r="A102" t="s">
        <v>281</v>
      </c>
      <c r="B102" t="s">
        <v>282</v>
      </c>
      <c r="C102" t="s">
        <v>26</v>
      </c>
      <c r="D102" t="str">
        <f>HYPERLINK("https://talan.bank.gov.ua/get-user-certificate/2I354Vh5qVSRWYFD-Rij","Завантажити сертифікат")</f>
        <v>Завантажити сертифікат</v>
      </c>
    </row>
    <row r="103" spans="1:4" x14ac:dyDescent="0.3">
      <c r="A103" t="s">
        <v>283</v>
      </c>
      <c r="B103" t="s">
        <v>284</v>
      </c>
      <c r="C103" t="s">
        <v>285</v>
      </c>
      <c r="D103" t="str">
        <f>HYPERLINK("https://talan.bank.gov.ua/get-user-certificate/2I354vKRDgJgaN9ZS-I7","Завантажити сертифікат")</f>
        <v>Завантажити сертифікат</v>
      </c>
    </row>
    <row r="104" spans="1:4" x14ac:dyDescent="0.3">
      <c r="A104" t="s">
        <v>286</v>
      </c>
      <c r="B104" t="s">
        <v>287</v>
      </c>
      <c r="C104" t="s">
        <v>288</v>
      </c>
      <c r="D104" t="str">
        <f>HYPERLINK("https://talan.bank.gov.ua/get-user-certificate/2I354OXt2OIFln5gteBe","Завантажити сертифікат")</f>
        <v>Завантажити сертифікат</v>
      </c>
    </row>
    <row r="105" spans="1:4" x14ac:dyDescent="0.3">
      <c r="A105" t="s">
        <v>289</v>
      </c>
      <c r="B105" t="s">
        <v>290</v>
      </c>
      <c r="C105" t="s">
        <v>291</v>
      </c>
      <c r="D105" t="str">
        <f>HYPERLINK("https://talan.bank.gov.ua/get-user-certificate/2I354ZzAoB_ho-_oxKM3","Завантажити сертифікат")</f>
        <v>Завантажити сертифікат</v>
      </c>
    </row>
    <row r="106" spans="1:4" x14ac:dyDescent="0.3">
      <c r="A106" t="s">
        <v>292</v>
      </c>
      <c r="B106" t="s">
        <v>293</v>
      </c>
      <c r="C106" t="s">
        <v>294</v>
      </c>
      <c r="D106" t="str">
        <f>HYPERLINK("https://talan.bank.gov.ua/get-user-certificate/2I354WJ_nNLmFsXmFx7W","Завантажити сертифікат")</f>
        <v>Завантажити сертифікат</v>
      </c>
    </row>
    <row r="107" spans="1:4" x14ac:dyDescent="0.3">
      <c r="A107" t="s">
        <v>295</v>
      </c>
      <c r="B107" t="s">
        <v>296</v>
      </c>
      <c r="C107" t="s">
        <v>239</v>
      </c>
      <c r="D107" t="str">
        <f>HYPERLINK("https://talan.bank.gov.ua/get-user-certificate/2I35447fhrJB9cuWGEPh","Завантажити сертифікат")</f>
        <v>Завантажити сертифікат</v>
      </c>
    </row>
    <row r="108" spans="1:4" x14ac:dyDescent="0.3">
      <c r="A108" t="s">
        <v>297</v>
      </c>
      <c r="B108" t="s">
        <v>298</v>
      </c>
      <c r="C108" t="s">
        <v>299</v>
      </c>
      <c r="D108" t="str">
        <f>HYPERLINK("https://talan.bank.gov.ua/get-user-certificate/2I354NrpV0OzXNP1Hlni","Завантажити сертифікат")</f>
        <v>Завантажити сертифікат</v>
      </c>
    </row>
    <row r="109" spans="1:4" x14ac:dyDescent="0.3">
      <c r="A109" t="s">
        <v>300</v>
      </c>
      <c r="B109" t="s">
        <v>301</v>
      </c>
      <c r="C109" t="s">
        <v>302</v>
      </c>
      <c r="D109" t="str">
        <f>HYPERLINK("https://talan.bank.gov.ua/get-user-certificate/2I354nsjrd5NiBTYj_5Z","Завантажити сертифікат")</f>
        <v>Завантажити сертифікат</v>
      </c>
    </row>
    <row r="110" spans="1:4" x14ac:dyDescent="0.3">
      <c r="A110" t="s">
        <v>303</v>
      </c>
      <c r="B110" t="s">
        <v>304</v>
      </c>
      <c r="C110" t="s">
        <v>305</v>
      </c>
      <c r="D110" t="str">
        <f>HYPERLINK("https://talan.bank.gov.ua/get-user-certificate/2I354agnnoc21dfZfWYE","Завантажити сертифікат")</f>
        <v>Завантажити сертифікат</v>
      </c>
    </row>
    <row r="111" spans="1:4" x14ac:dyDescent="0.3">
      <c r="A111" t="s">
        <v>306</v>
      </c>
      <c r="B111" t="s">
        <v>307</v>
      </c>
      <c r="C111" t="s">
        <v>308</v>
      </c>
      <c r="D111" t="str">
        <f>HYPERLINK("https://talan.bank.gov.ua/get-user-certificate/2I354WhfCnW1ghwUJuiJ","Завантажити сертифікат")</f>
        <v>Завантажити сертифікат</v>
      </c>
    </row>
    <row r="112" spans="1:4" x14ac:dyDescent="0.3">
      <c r="A112" t="s">
        <v>309</v>
      </c>
      <c r="B112" t="s">
        <v>310</v>
      </c>
      <c r="C112" t="s">
        <v>60</v>
      </c>
      <c r="D112" t="str">
        <f>HYPERLINK("https://talan.bank.gov.ua/get-user-certificate/2I354IUPBfYviOkqTBM-","Завантажити сертифікат")</f>
        <v>Завантажити сертифікат</v>
      </c>
    </row>
    <row r="113" spans="1:4" x14ac:dyDescent="0.3">
      <c r="A113" t="s">
        <v>311</v>
      </c>
      <c r="B113" t="s">
        <v>312</v>
      </c>
      <c r="C113" t="s">
        <v>313</v>
      </c>
      <c r="D113" t="str">
        <f>HYPERLINK("https://talan.bank.gov.ua/get-user-certificate/2I354Q_fyEDBErkyXC7Y","Завантажити сертифікат")</f>
        <v>Завантажити сертифікат</v>
      </c>
    </row>
    <row r="114" spans="1:4" x14ac:dyDescent="0.3">
      <c r="A114" t="s">
        <v>314</v>
      </c>
      <c r="B114" t="s">
        <v>315</v>
      </c>
      <c r="C114" t="s">
        <v>81</v>
      </c>
      <c r="D114" t="str">
        <f>HYPERLINK("https://talan.bank.gov.ua/get-user-certificate/2I354U5-yP2zAurSpMT5","Завантажити сертифікат")</f>
        <v>Завантажити сертифікат</v>
      </c>
    </row>
    <row r="115" spans="1:4" x14ac:dyDescent="0.3">
      <c r="A115" t="s">
        <v>316</v>
      </c>
      <c r="B115" t="s">
        <v>317</v>
      </c>
      <c r="C115" t="s">
        <v>171</v>
      </c>
      <c r="D115" t="str">
        <f>HYPERLINK("https://talan.bank.gov.ua/get-user-certificate/2I3549-AfA89--7jNpV4","Завантажити сертифікат")</f>
        <v>Завантажити сертифікат</v>
      </c>
    </row>
    <row r="116" spans="1:4" x14ac:dyDescent="0.3">
      <c r="A116" t="s">
        <v>318</v>
      </c>
      <c r="B116" t="s">
        <v>319</v>
      </c>
      <c r="C116" t="s">
        <v>6</v>
      </c>
      <c r="D116" t="str">
        <f>HYPERLINK("https://talan.bank.gov.ua/get-user-certificate/2I354Kvc9B1CnQk7ciV1","Завантажити сертифікат")</f>
        <v>Завантажити сертифікат</v>
      </c>
    </row>
    <row r="117" spans="1:4" x14ac:dyDescent="0.3">
      <c r="A117" t="s">
        <v>320</v>
      </c>
      <c r="B117" t="s">
        <v>321</v>
      </c>
      <c r="C117" t="s">
        <v>322</v>
      </c>
      <c r="D117" t="str">
        <f>HYPERLINK("https://talan.bank.gov.ua/get-user-certificate/2I354-j11Y22TSKe5R9V","Завантажити сертифікат")</f>
        <v>Завантажити сертифікат</v>
      </c>
    </row>
    <row r="118" spans="1:4" x14ac:dyDescent="0.3">
      <c r="A118" t="s">
        <v>323</v>
      </c>
      <c r="B118" t="s">
        <v>324</v>
      </c>
      <c r="C118" t="s">
        <v>325</v>
      </c>
      <c r="D118" t="str">
        <f>HYPERLINK("https://talan.bank.gov.ua/get-user-certificate/2I354FJtYbCTqBi3VgTl","Завантажити сертифікат")</f>
        <v>Завантажити сертифікат</v>
      </c>
    </row>
    <row r="119" spans="1:4" x14ac:dyDescent="0.3">
      <c r="A119" t="s">
        <v>326</v>
      </c>
      <c r="B119" t="s">
        <v>327</v>
      </c>
      <c r="C119" t="s">
        <v>328</v>
      </c>
      <c r="D119" t="str">
        <f>HYPERLINK("https://talan.bank.gov.ua/get-user-certificate/2I354MOfQkCavnQgwtO5","Завантажити сертифікат")</f>
        <v>Завантажити сертифікат</v>
      </c>
    </row>
    <row r="120" spans="1:4" x14ac:dyDescent="0.3">
      <c r="A120" t="s">
        <v>329</v>
      </c>
      <c r="B120" t="s">
        <v>330</v>
      </c>
      <c r="C120" t="s">
        <v>331</v>
      </c>
      <c r="D120" t="str">
        <f>HYPERLINK("https://talan.bank.gov.ua/get-user-certificate/2I3544z4Ru9dBjY9KQ9e","Завантажити сертифікат")</f>
        <v>Завантажити сертифікат</v>
      </c>
    </row>
    <row r="121" spans="1:4" x14ac:dyDescent="0.3">
      <c r="A121" t="s">
        <v>332</v>
      </c>
      <c r="B121" t="s">
        <v>333</v>
      </c>
      <c r="C121" t="s">
        <v>334</v>
      </c>
      <c r="D121" t="str">
        <f>HYPERLINK("https://talan.bank.gov.ua/get-user-certificate/2I354CHr-3fM2FwPP7D7","Завантажити сертифікат")</f>
        <v>Завантажити сертифікат</v>
      </c>
    </row>
    <row r="122" spans="1:4" x14ac:dyDescent="0.3">
      <c r="A122" t="s">
        <v>335</v>
      </c>
      <c r="B122" t="s">
        <v>336</v>
      </c>
      <c r="C122" t="s">
        <v>337</v>
      </c>
      <c r="D122" t="str">
        <f>HYPERLINK("https://talan.bank.gov.ua/get-user-certificate/2I354VX5mbyywXG9vS6-","Завантажити сертифікат")</f>
        <v>Завантажити сертифікат</v>
      </c>
    </row>
    <row r="123" spans="1:4" x14ac:dyDescent="0.3">
      <c r="A123" t="s">
        <v>338</v>
      </c>
      <c r="B123" t="s">
        <v>339</v>
      </c>
      <c r="C123" t="s">
        <v>340</v>
      </c>
      <c r="D123" t="str">
        <f>HYPERLINK("https://talan.bank.gov.ua/get-user-certificate/2I354VOdyK0UErY4FnR3","Завантажити сертифікат")</f>
        <v>Завантажити сертифікат</v>
      </c>
    </row>
    <row r="124" spans="1:4" x14ac:dyDescent="0.3">
      <c r="A124" t="s">
        <v>341</v>
      </c>
      <c r="B124" t="s">
        <v>342</v>
      </c>
      <c r="C124" t="s">
        <v>343</v>
      </c>
      <c r="D124" t="str">
        <f>HYPERLINK("https://talan.bank.gov.ua/get-user-certificate/2I354KGEbj08U9WGJg_I","Завантажити сертифікат")</f>
        <v>Завантажити сертифікат</v>
      </c>
    </row>
    <row r="125" spans="1:4" x14ac:dyDescent="0.3">
      <c r="A125" t="s">
        <v>344</v>
      </c>
      <c r="B125" t="s">
        <v>345</v>
      </c>
      <c r="C125" t="s">
        <v>3</v>
      </c>
      <c r="D125" t="str">
        <f>HYPERLINK("https://talan.bank.gov.ua/get-user-certificate/2I35424UBOjxhny_f81y","Завантажити сертифікат")</f>
        <v>Завантажити сертифікат</v>
      </c>
    </row>
    <row r="126" spans="1:4" x14ac:dyDescent="0.3">
      <c r="A126" t="s">
        <v>346</v>
      </c>
      <c r="B126" t="s">
        <v>347</v>
      </c>
      <c r="C126" t="s">
        <v>57</v>
      </c>
      <c r="D126" t="str">
        <f>HYPERLINK("https://talan.bank.gov.ua/get-user-certificate/2I354I6lG0Tx8ZoB_fUn","Завантажити сертифікат")</f>
        <v>Завантажити сертифікат</v>
      </c>
    </row>
    <row r="127" spans="1:4" x14ac:dyDescent="0.3">
      <c r="A127" t="s">
        <v>348</v>
      </c>
      <c r="B127" t="s">
        <v>349</v>
      </c>
      <c r="C127" t="s">
        <v>350</v>
      </c>
      <c r="D127" t="str">
        <f>HYPERLINK("https://talan.bank.gov.ua/get-user-certificate/2I354K-r3Ul-sNVM_5Zv","Завантажити сертифікат")</f>
        <v>Завантажити сертифікат</v>
      </c>
    </row>
    <row r="128" spans="1:4" x14ac:dyDescent="0.3">
      <c r="A128" t="s">
        <v>351</v>
      </c>
      <c r="B128" t="s">
        <v>352</v>
      </c>
      <c r="C128" t="s">
        <v>353</v>
      </c>
      <c r="D128" t="str">
        <f>HYPERLINK("https://talan.bank.gov.ua/get-user-certificate/2I354g_XKCGcttUywGP2","Завантажити сертифікат")</f>
        <v>Завантажити сертифікат</v>
      </c>
    </row>
    <row r="129" spans="1:4" x14ac:dyDescent="0.3">
      <c r="A129" t="s">
        <v>354</v>
      </c>
      <c r="B129" t="s">
        <v>355</v>
      </c>
      <c r="C129" t="s">
        <v>356</v>
      </c>
      <c r="D129" t="str">
        <f>HYPERLINK("https://talan.bank.gov.ua/get-user-certificate/2I354t0Sb7EswXdWponx","Завантажити сертифікат")</f>
        <v>Завантажити сертифікат</v>
      </c>
    </row>
    <row r="130" spans="1:4" x14ac:dyDescent="0.3">
      <c r="A130" t="s">
        <v>357</v>
      </c>
      <c r="B130" t="s">
        <v>358</v>
      </c>
      <c r="C130" t="s">
        <v>90</v>
      </c>
      <c r="D130" t="str">
        <f>HYPERLINK("https://talan.bank.gov.ua/get-user-certificate/2I354B2S2RXjO0VH7Z-8","Завантажити сертифікат")</f>
        <v>Завантажити сертифікат</v>
      </c>
    </row>
    <row r="131" spans="1:4" x14ac:dyDescent="0.3">
      <c r="A131" t="s">
        <v>359</v>
      </c>
      <c r="B131" t="s">
        <v>360</v>
      </c>
      <c r="C131" t="s">
        <v>361</v>
      </c>
      <c r="D131" t="str">
        <f>HYPERLINK("https://talan.bank.gov.ua/get-user-certificate/2I354R_vgrjsAAHVeKCi","Завантажити сертифікат")</f>
        <v>Завантажити сертифікат</v>
      </c>
    </row>
    <row r="132" spans="1:4" x14ac:dyDescent="0.3">
      <c r="A132" t="s">
        <v>362</v>
      </c>
      <c r="B132" t="s">
        <v>363</v>
      </c>
      <c r="C132" t="s">
        <v>364</v>
      </c>
      <c r="D132" t="str">
        <f>HYPERLINK("https://talan.bank.gov.ua/get-user-certificate/2I354Khm2YIpe-_w0W4u","Завантажити сертифікат")</f>
        <v>Завантажити сертифікат</v>
      </c>
    </row>
    <row r="133" spans="1:4" x14ac:dyDescent="0.3">
      <c r="A133" t="s">
        <v>365</v>
      </c>
      <c r="B133" t="s">
        <v>366</v>
      </c>
      <c r="C133" t="s">
        <v>367</v>
      </c>
      <c r="D133" t="str">
        <f>HYPERLINK("https://talan.bank.gov.ua/get-user-certificate/2I354wlKMQDQP1SbyRJp","Завантажити сертифікат")</f>
        <v>Завантажити сертифікат</v>
      </c>
    </row>
    <row r="134" spans="1:4" x14ac:dyDescent="0.3">
      <c r="A134" t="s">
        <v>368</v>
      </c>
      <c r="B134" t="s">
        <v>369</v>
      </c>
      <c r="C134" t="s">
        <v>334</v>
      </c>
      <c r="D134" t="str">
        <f>HYPERLINK("https://talan.bank.gov.ua/get-user-certificate/2I354U8ww8J7Tuw-tA15","Завантажити сертифікат")</f>
        <v>Завантажити сертифікат</v>
      </c>
    </row>
    <row r="135" spans="1:4" x14ac:dyDescent="0.3">
      <c r="A135" t="s">
        <v>370</v>
      </c>
      <c r="B135" t="s">
        <v>371</v>
      </c>
      <c r="C135" t="s">
        <v>372</v>
      </c>
      <c r="D135" t="str">
        <f>HYPERLINK("https://talan.bank.gov.ua/get-user-certificate/2I354pgb3_tvRsiQM_Rn","Завантажити сертифікат")</f>
        <v>Завантажити сертифікат</v>
      </c>
    </row>
    <row r="136" spans="1:4" x14ac:dyDescent="0.3">
      <c r="A136" t="s">
        <v>373</v>
      </c>
      <c r="B136" t="s">
        <v>374</v>
      </c>
      <c r="C136" t="s">
        <v>40</v>
      </c>
      <c r="D136" t="str">
        <f>HYPERLINK("https://talan.bank.gov.ua/get-user-certificate/2I354QWWnu0WS8eKRRDC","Завантажити сертифікат")</f>
        <v>Завантажити сертифікат</v>
      </c>
    </row>
    <row r="137" spans="1:4" x14ac:dyDescent="0.3">
      <c r="A137" t="s">
        <v>375</v>
      </c>
      <c r="B137" t="s">
        <v>376</v>
      </c>
      <c r="C137" t="s">
        <v>168</v>
      </c>
      <c r="D137" t="str">
        <f>HYPERLINK("https://talan.bank.gov.ua/get-user-certificate/2I354yJVW0GL_I2LM_Vm","Завантажити сертифікат")</f>
        <v>Завантажити сертифікат</v>
      </c>
    </row>
    <row r="138" spans="1:4" x14ac:dyDescent="0.3">
      <c r="A138" t="s">
        <v>377</v>
      </c>
      <c r="B138" t="s">
        <v>378</v>
      </c>
      <c r="C138" t="s">
        <v>379</v>
      </c>
      <c r="D138" t="str">
        <f>HYPERLINK("https://talan.bank.gov.ua/get-user-certificate/2I354mi5YlvVvsuxFB91","Завантажити сертифікат")</f>
        <v>Завантажити сертифікат</v>
      </c>
    </row>
    <row r="139" spans="1:4" x14ac:dyDescent="0.3">
      <c r="A139" t="s">
        <v>380</v>
      </c>
      <c r="B139" t="s">
        <v>381</v>
      </c>
      <c r="C139" t="s">
        <v>26</v>
      </c>
      <c r="D139" t="str">
        <f>HYPERLINK("https://talan.bank.gov.ua/get-user-certificate/2I354a_XwP_FiKw6UcNQ","Завантажити сертифікат")</f>
        <v>Завантажити сертифікат</v>
      </c>
    </row>
    <row r="140" spans="1:4" x14ac:dyDescent="0.3">
      <c r="A140" t="s">
        <v>382</v>
      </c>
      <c r="B140" t="s">
        <v>383</v>
      </c>
      <c r="C140" t="s">
        <v>334</v>
      </c>
      <c r="D140" t="str">
        <f>HYPERLINK("https://talan.bank.gov.ua/get-user-certificate/2I354Hq4rgTSH_K4buTo","Завантажити сертифікат")</f>
        <v>Завантажити сертифікат</v>
      </c>
    </row>
    <row r="141" spans="1:4" x14ac:dyDescent="0.3">
      <c r="A141" t="s">
        <v>384</v>
      </c>
      <c r="B141" t="s">
        <v>385</v>
      </c>
      <c r="C141" t="s">
        <v>386</v>
      </c>
      <c r="D141" t="str">
        <f>HYPERLINK("https://talan.bank.gov.ua/get-user-certificate/2I354TpB7t1F8Z8NPQkK","Завантажити сертифікат")</f>
        <v>Завантажити сертифікат</v>
      </c>
    </row>
    <row r="142" spans="1:4" x14ac:dyDescent="0.3">
      <c r="A142" t="s">
        <v>387</v>
      </c>
      <c r="B142" t="s">
        <v>388</v>
      </c>
      <c r="C142" t="s">
        <v>389</v>
      </c>
      <c r="D142" t="str">
        <f>HYPERLINK("https://talan.bank.gov.ua/get-user-certificate/2I354-XbTdGwd5C3MHCc","Завантажити сертифікат")</f>
        <v>Завантажити сертифікат</v>
      </c>
    </row>
    <row r="143" spans="1:4" x14ac:dyDescent="0.3">
      <c r="A143" t="s">
        <v>390</v>
      </c>
      <c r="B143" t="s">
        <v>391</v>
      </c>
      <c r="C143" t="s">
        <v>392</v>
      </c>
      <c r="D143" t="str">
        <f>HYPERLINK("https://talan.bank.gov.ua/get-user-certificate/2I3542OqHmV1JXsVFkII","Завантажити сертифікат")</f>
        <v>Завантажити сертифікат</v>
      </c>
    </row>
    <row r="144" spans="1:4" x14ac:dyDescent="0.3">
      <c r="A144" t="s">
        <v>393</v>
      </c>
      <c r="B144" t="s">
        <v>394</v>
      </c>
      <c r="C144" t="s">
        <v>395</v>
      </c>
      <c r="D144" t="str">
        <f>HYPERLINK("https://talan.bank.gov.ua/get-user-certificate/2I354v25hTWK4CKq60e9","Завантажити сертифікат")</f>
        <v>Завантажити сертифікат</v>
      </c>
    </row>
    <row r="145" spans="1:4" x14ac:dyDescent="0.3">
      <c r="A145" t="s">
        <v>396</v>
      </c>
      <c r="B145" t="s">
        <v>397</v>
      </c>
      <c r="C145" t="s">
        <v>308</v>
      </c>
      <c r="D145" t="str">
        <f>HYPERLINK("https://talan.bank.gov.ua/get-user-certificate/2I354M7uQ9pTQpkoO1-H","Завантажити сертифікат")</f>
        <v>Завантажити сертифікат</v>
      </c>
    </row>
    <row r="146" spans="1:4" x14ac:dyDescent="0.3">
      <c r="A146" t="s">
        <v>398</v>
      </c>
      <c r="B146" t="s">
        <v>399</v>
      </c>
      <c r="C146" t="s">
        <v>400</v>
      </c>
      <c r="D146" t="str">
        <f>HYPERLINK("https://talan.bank.gov.ua/get-user-certificate/2I35485WhuJEZPHCl2BA","Завантажити сертифікат")</f>
        <v>Завантажити сертифікат</v>
      </c>
    </row>
    <row r="147" spans="1:4" x14ac:dyDescent="0.3">
      <c r="A147" t="s">
        <v>401</v>
      </c>
      <c r="B147" t="s">
        <v>402</v>
      </c>
      <c r="C147" t="s">
        <v>40</v>
      </c>
      <c r="D147" t="str">
        <f>HYPERLINK("https://talan.bank.gov.ua/get-user-certificate/2I35489sV6WoR9RxzWIO","Завантажити сертифікат")</f>
        <v>Завантажити сертифікат</v>
      </c>
    </row>
    <row r="148" spans="1:4" x14ac:dyDescent="0.3">
      <c r="A148" t="s">
        <v>403</v>
      </c>
      <c r="B148" t="s">
        <v>404</v>
      </c>
      <c r="C148" t="s">
        <v>405</v>
      </c>
      <c r="D148" t="str">
        <f>HYPERLINK("https://talan.bank.gov.ua/get-user-certificate/2I354Ml0eGJsQqahl0pc","Завантажити сертифікат")</f>
        <v>Завантажити сертифікат</v>
      </c>
    </row>
    <row r="149" spans="1:4" x14ac:dyDescent="0.3">
      <c r="A149" t="s">
        <v>406</v>
      </c>
      <c r="B149" t="s">
        <v>407</v>
      </c>
      <c r="C149" t="s">
        <v>408</v>
      </c>
      <c r="D149" t="str">
        <f>HYPERLINK("https://talan.bank.gov.ua/get-user-certificate/2I35435RL4ZLvTNUz4Tg","Завантажити сертифікат")</f>
        <v>Завантажити сертифікат</v>
      </c>
    </row>
    <row r="150" spans="1:4" x14ac:dyDescent="0.3">
      <c r="A150" t="s">
        <v>409</v>
      </c>
      <c r="B150" t="s">
        <v>410</v>
      </c>
      <c r="C150" t="s">
        <v>411</v>
      </c>
      <c r="D150" t="str">
        <f>HYPERLINK("https://talan.bank.gov.ua/get-user-certificate/2I354miy1qcoRGY2j7Sy","Завантажити сертифікат")</f>
        <v>Завантажити сертифікат</v>
      </c>
    </row>
    <row r="151" spans="1:4" x14ac:dyDescent="0.3">
      <c r="A151" t="s">
        <v>412</v>
      </c>
      <c r="B151" t="s">
        <v>413</v>
      </c>
      <c r="C151" t="s">
        <v>143</v>
      </c>
      <c r="D151" t="str">
        <f>HYPERLINK("https://talan.bank.gov.ua/get-user-certificate/2I354f8YU5iy3nQAH1Hl","Завантажити сертифікат")</f>
        <v>Завантажити сертифікат</v>
      </c>
    </row>
    <row r="152" spans="1:4" x14ac:dyDescent="0.3">
      <c r="A152" t="s">
        <v>414</v>
      </c>
      <c r="B152" t="s">
        <v>415</v>
      </c>
      <c r="C152" t="s">
        <v>40</v>
      </c>
      <c r="D152" t="str">
        <f>HYPERLINK("https://talan.bank.gov.ua/get-user-certificate/2I354cBpPIEuBx5npmSF","Завантажити сертифікат")</f>
        <v>Завантажити сертифікат</v>
      </c>
    </row>
    <row r="153" spans="1:4" x14ac:dyDescent="0.3">
      <c r="A153" t="s">
        <v>416</v>
      </c>
      <c r="B153" t="s">
        <v>417</v>
      </c>
      <c r="C153" t="s">
        <v>418</v>
      </c>
      <c r="D153" t="str">
        <f>HYPERLINK("https://talan.bank.gov.ua/get-user-certificate/2I3540GXIBNoaVNQWfLD","Завантажити сертифікат")</f>
        <v>Завантажити сертифікат</v>
      </c>
    </row>
    <row r="154" spans="1:4" x14ac:dyDescent="0.3">
      <c r="A154" t="s">
        <v>419</v>
      </c>
      <c r="B154" t="s">
        <v>420</v>
      </c>
      <c r="C154" t="s">
        <v>421</v>
      </c>
      <c r="D154" t="str">
        <f>HYPERLINK("https://talan.bank.gov.ua/get-user-certificate/2I3544MLc5LDJ4DgUsf0","Завантажити сертифікат")</f>
        <v>Завантажити сертифікат</v>
      </c>
    </row>
    <row r="155" spans="1:4" x14ac:dyDescent="0.3">
      <c r="A155" t="s">
        <v>422</v>
      </c>
      <c r="B155" t="s">
        <v>423</v>
      </c>
      <c r="C155" t="s">
        <v>424</v>
      </c>
      <c r="D155" t="str">
        <f>HYPERLINK("https://talan.bank.gov.ua/get-user-certificate/2I354lv4eEGQmeZ0owLJ","Завантажити сертифікат")</f>
        <v>Завантажити сертифікат</v>
      </c>
    </row>
    <row r="156" spans="1:4" x14ac:dyDescent="0.3">
      <c r="A156" t="s">
        <v>425</v>
      </c>
      <c r="B156" t="s">
        <v>426</v>
      </c>
      <c r="C156" t="s">
        <v>302</v>
      </c>
      <c r="D156" t="str">
        <f>HYPERLINK("https://talan.bank.gov.ua/get-user-certificate/2I354yfca0eWI7GL9h_X","Завантажити сертифікат")</f>
        <v>Завантажити сертифікат</v>
      </c>
    </row>
    <row r="157" spans="1:4" x14ac:dyDescent="0.3">
      <c r="A157" t="s">
        <v>427</v>
      </c>
      <c r="B157" t="s">
        <v>428</v>
      </c>
      <c r="C157" t="s">
        <v>429</v>
      </c>
      <c r="D157" t="str">
        <f>HYPERLINK("https://talan.bank.gov.ua/get-user-certificate/2I354r2spQnhbw-jWnCg","Завантажити сертифікат")</f>
        <v>Завантажити сертифікат</v>
      </c>
    </row>
    <row r="158" spans="1:4" x14ac:dyDescent="0.3">
      <c r="A158" t="s">
        <v>430</v>
      </c>
      <c r="B158" t="s">
        <v>431</v>
      </c>
      <c r="C158" t="s">
        <v>411</v>
      </c>
      <c r="D158" t="str">
        <f>HYPERLINK("https://talan.bank.gov.ua/get-user-certificate/2I354KoqQ5nP4H-qAagM","Завантажити сертифікат")</f>
        <v>Завантажити сертифікат</v>
      </c>
    </row>
    <row r="159" spans="1:4" x14ac:dyDescent="0.3">
      <c r="A159" t="s">
        <v>432</v>
      </c>
      <c r="B159" t="s">
        <v>433</v>
      </c>
      <c r="C159" t="s">
        <v>434</v>
      </c>
      <c r="D159" t="str">
        <f>HYPERLINK("https://talan.bank.gov.ua/get-user-certificate/2I354-whCw0FRKUL9e77","Завантажити сертифікат")</f>
        <v>Завантажити сертифікат</v>
      </c>
    </row>
    <row r="160" spans="1:4" x14ac:dyDescent="0.3">
      <c r="A160" t="s">
        <v>435</v>
      </c>
      <c r="B160" t="s">
        <v>436</v>
      </c>
      <c r="C160" t="s">
        <v>437</v>
      </c>
      <c r="D160" t="str">
        <f>HYPERLINK("https://talan.bank.gov.ua/get-user-certificate/2I354tzTPfY9vU8iBgy0","Завантажити сертифікат")</f>
        <v>Завантажити сертифікат</v>
      </c>
    </row>
    <row r="161" spans="1:4" x14ac:dyDescent="0.3">
      <c r="A161" t="s">
        <v>438</v>
      </c>
      <c r="B161" t="s">
        <v>439</v>
      </c>
      <c r="C161" t="s">
        <v>440</v>
      </c>
      <c r="D161" t="str">
        <f>HYPERLINK("https://talan.bank.gov.ua/get-user-certificate/2I3542AyxYRLBfDBZDAI","Завантажити сертифікат")</f>
        <v>Завантажити сертифікат</v>
      </c>
    </row>
    <row r="162" spans="1:4" x14ac:dyDescent="0.3">
      <c r="A162" t="s">
        <v>441</v>
      </c>
      <c r="B162" t="s">
        <v>442</v>
      </c>
      <c r="C162" t="s">
        <v>101</v>
      </c>
      <c r="D162" t="str">
        <f>HYPERLINK("https://talan.bank.gov.ua/get-user-certificate/2I354IFHLTjmgpTSNwNB","Завантажити сертифікат")</f>
        <v>Завантажити сертифікат</v>
      </c>
    </row>
    <row r="163" spans="1:4" x14ac:dyDescent="0.3">
      <c r="A163" t="s">
        <v>443</v>
      </c>
      <c r="B163" t="s">
        <v>444</v>
      </c>
      <c r="C163" t="s">
        <v>445</v>
      </c>
      <c r="D163" t="str">
        <f>HYPERLINK("https://talan.bank.gov.ua/get-user-certificate/2I354vBEDquU_LhyqPVD","Завантажити сертифікат")</f>
        <v>Завантажити сертифікат</v>
      </c>
    </row>
    <row r="164" spans="1:4" x14ac:dyDescent="0.3">
      <c r="A164" t="s">
        <v>446</v>
      </c>
      <c r="B164" t="s">
        <v>447</v>
      </c>
      <c r="C164" t="s">
        <v>448</v>
      </c>
      <c r="D164" t="str">
        <f>HYPERLINK("https://talan.bank.gov.ua/get-user-certificate/2I354DHaK4sffFiroWqG","Завантажити сертифікат")</f>
        <v>Завантажити сертифікат</v>
      </c>
    </row>
    <row r="165" spans="1:4" x14ac:dyDescent="0.3">
      <c r="A165" t="s">
        <v>449</v>
      </c>
      <c r="B165" t="s">
        <v>450</v>
      </c>
      <c r="C165" t="s">
        <v>451</v>
      </c>
      <c r="D165" t="str">
        <f>HYPERLINK("https://talan.bank.gov.ua/get-user-certificate/2I354AKX1yB5e1DAiMjp","Завантажити сертифікат")</f>
        <v>Завантажити сертифікат</v>
      </c>
    </row>
    <row r="166" spans="1:4" x14ac:dyDescent="0.3">
      <c r="A166" t="s">
        <v>452</v>
      </c>
      <c r="B166" t="s">
        <v>453</v>
      </c>
      <c r="C166" t="s">
        <v>454</v>
      </c>
      <c r="D166" t="str">
        <f>HYPERLINK("https://talan.bank.gov.ua/get-user-certificate/2I354BmDn4SG1TCEBmkT","Завантажити сертифікат")</f>
        <v>Завантажити сертифікат</v>
      </c>
    </row>
    <row r="167" spans="1:4" x14ac:dyDescent="0.3">
      <c r="A167" t="s">
        <v>455</v>
      </c>
      <c r="B167" t="s">
        <v>456</v>
      </c>
      <c r="C167" t="s">
        <v>457</v>
      </c>
      <c r="D167" t="str">
        <f>HYPERLINK("https://talan.bank.gov.ua/get-user-certificate/2I354XfYnzrwRU-s2gJd","Завантажити сертифікат")</f>
        <v>Завантажити сертифікат</v>
      </c>
    </row>
    <row r="168" spans="1:4" x14ac:dyDescent="0.3">
      <c r="A168" t="s">
        <v>458</v>
      </c>
      <c r="B168" t="s">
        <v>459</v>
      </c>
      <c r="C168" t="s">
        <v>168</v>
      </c>
      <c r="D168" t="str">
        <f>HYPERLINK("https://talan.bank.gov.ua/get-user-certificate/2I354PDhGVg3w8PQptCB","Завантажити сертифікат")</f>
        <v>Завантажити сертифікат</v>
      </c>
    </row>
    <row r="169" spans="1:4" x14ac:dyDescent="0.3">
      <c r="A169" t="s">
        <v>460</v>
      </c>
      <c r="B169" t="s">
        <v>461</v>
      </c>
      <c r="C169" t="s">
        <v>143</v>
      </c>
      <c r="D169" t="str">
        <f>HYPERLINK("https://talan.bank.gov.ua/get-user-certificate/2I354eJVJyQT3cPJGxyk","Завантажити сертифікат")</f>
        <v>Завантажити сертифікат</v>
      </c>
    </row>
    <row r="170" spans="1:4" x14ac:dyDescent="0.3">
      <c r="A170" t="s">
        <v>462</v>
      </c>
      <c r="B170" t="s">
        <v>463</v>
      </c>
      <c r="C170" t="s">
        <v>464</v>
      </c>
      <c r="D170" t="str">
        <f>HYPERLINK("https://talan.bank.gov.ua/get-user-certificate/2I354Et4x1cU6CNHSNxY","Завантажити сертифікат")</f>
        <v>Завантажити сертифікат</v>
      </c>
    </row>
    <row r="171" spans="1:4" x14ac:dyDescent="0.3">
      <c r="A171" t="s">
        <v>465</v>
      </c>
      <c r="B171" t="s">
        <v>466</v>
      </c>
      <c r="C171" t="s">
        <v>467</v>
      </c>
      <c r="D171" t="str">
        <f>HYPERLINK("https://talan.bank.gov.ua/get-user-certificate/2I354m8aRKWazaVWB_HM","Завантажити сертифікат")</f>
        <v>Завантажити сертифікат</v>
      </c>
    </row>
    <row r="172" spans="1:4" x14ac:dyDescent="0.3">
      <c r="A172" t="s">
        <v>468</v>
      </c>
      <c r="B172" t="s">
        <v>469</v>
      </c>
      <c r="C172" t="s">
        <v>470</v>
      </c>
      <c r="D172" t="str">
        <f>HYPERLINK("https://talan.bank.gov.ua/get-user-certificate/2I354VUaP6CDqXQVJ8-E","Завантажити сертифікат")</f>
        <v>Завантажити сертифікат</v>
      </c>
    </row>
    <row r="173" spans="1:4" x14ac:dyDescent="0.3">
      <c r="A173" t="s">
        <v>471</v>
      </c>
      <c r="B173" t="s">
        <v>472</v>
      </c>
      <c r="C173" t="s">
        <v>473</v>
      </c>
      <c r="D173" t="str">
        <f>HYPERLINK("https://talan.bank.gov.ua/get-user-certificate/2I354u0qzA9dMWP4Niv0","Завантажити сертифікат")</f>
        <v>Завантажити сертифікат</v>
      </c>
    </row>
    <row r="174" spans="1:4" x14ac:dyDescent="0.3">
      <c r="A174" t="s">
        <v>474</v>
      </c>
      <c r="B174" t="s">
        <v>475</v>
      </c>
      <c r="C174" t="s">
        <v>131</v>
      </c>
      <c r="D174" t="str">
        <f>HYPERLINK("https://talan.bank.gov.ua/get-user-certificate/2I354asqShK9JjbjDe85","Завантажити сертифікат")</f>
        <v>Завантажити сертифікат</v>
      </c>
    </row>
    <row r="175" spans="1:4" x14ac:dyDescent="0.3">
      <c r="A175" t="s">
        <v>476</v>
      </c>
      <c r="B175" t="s">
        <v>477</v>
      </c>
      <c r="C175" t="s">
        <v>478</v>
      </c>
      <c r="D175" t="str">
        <f>HYPERLINK("https://talan.bank.gov.ua/get-user-certificate/2I354WAAlyRk1UFyZLf_","Завантажити сертифікат")</f>
        <v>Завантажити сертифікат</v>
      </c>
    </row>
    <row r="176" spans="1:4" x14ac:dyDescent="0.3">
      <c r="A176" t="s">
        <v>479</v>
      </c>
      <c r="B176" t="s">
        <v>480</v>
      </c>
      <c r="C176" t="s">
        <v>481</v>
      </c>
      <c r="D176" t="str">
        <f>HYPERLINK("https://talan.bank.gov.ua/get-user-certificate/2I354w_RUn8x7QKKCtz-","Завантажити сертифікат")</f>
        <v>Завантажити сертифікат</v>
      </c>
    </row>
    <row r="177" spans="1:4" x14ac:dyDescent="0.3">
      <c r="A177" t="s">
        <v>482</v>
      </c>
      <c r="B177" t="s">
        <v>483</v>
      </c>
      <c r="C177" t="s">
        <v>484</v>
      </c>
      <c r="D177" t="str">
        <f>HYPERLINK("https://talan.bank.gov.ua/get-user-certificate/2I35402Vats7Hj8YUmMe","Завантажити сертифікат")</f>
        <v>Завантажити сертифікат</v>
      </c>
    </row>
    <row r="178" spans="1:4" x14ac:dyDescent="0.3">
      <c r="A178" t="s">
        <v>485</v>
      </c>
      <c r="B178" t="s">
        <v>486</v>
      </c>
      <c r="C178" t="s">
        <v>487</v>
      </c>
      <c r="D178" t="str">
        <f>HYPERLINK("https://talan.bank.gov.ua/get-user-certificate/2I354pGqxHlAdNJn6OC1","Завантажити сертифікат")</f>
        <v>Завантажити сертифікат</v>
      </c>
    </row>
    <row r="179" spans="1:4" x14ac:dyDescent="0.3">
      <c r="A179" t="s">
        <v>488</v>
      </c>
      <c r="B179" t="s">
        <v>489</v>
      </c>
      <c r="C179" t="s">
        <v>490</v>
      </c>
      <c r="D179" t="str">
        <f>HYPERLINK("https://talan.bank.gov.ua/get-user-certificate/2I354oNWrlDWc0JhbtEQ","Завантажити сертифікат")</f>
        <v>Завантажити сертифікат</v>
      </c>
    </row>
    <row r="180" spans="1:4" x14ac:dyDescent="0.3">
      <c r="A180" t="s">
        <v>491</v>
      </c>
      <c r="B180" t="s">
        <v>492</v>
      </c>
      <c r="C180" t="s">
        <v>177</v>
      </c>
      <c r="D180" t="str">
        <f>HYPERLINK("https://talan.bank.gov.ua/get-user-certificate/2I3543Wv4r5evAIqaEIq","Завантажити сертифікат")</f>
        <v>Завантажити сертифікат</v>
      </c>
    </row>
    <row r="181" spans="1:4" x14ac:dyDescent="0.3">
      <c r="A181" t="s">
        <v>493</v>
      </c>
      <c r="B181" t="s">
        <v>494</v>
      </c>
      <c r="C181" t="s">
        <v>495</v>
      </c>
      <c r="D181" t="str">
        <f>HYPERLINK("https://talan.bank.gov.ua/get-user-certificate/2I354sVJoOjT_eAr6a3Q","Завантажити сертифікат")</f>
        <v>Завантажити сертифікат</v>
      </c>
    </row>
    <row r="182" spans="1:4" x14ac:dyDescent="0.3">
      <c r="A182" t="s">
        <v>496</v>
      </c>
      <c r="B182" t="s">
        <v>494</v>
      </c>
      <c r="C182" t="s">
        <v>497</v>
      </c>
      <c r="D182" t="str">
        <f>HYPERLINK("https://talan.bank.gov.ua/get-user-certificate/2I354neNO2DX35GrgMVi","Завантажити сертифікат")</f>
        <v>Завантажити сертифікат</v>
      </c>
    </row>
    <row r="183" spans="1:4" x14ac:dyDescent="0.3">
      <c r="A183" t="s">
        <v>498</v>
      </c>
      <c r="B183" t="s">
        <v>499</v>
      </c>
      <c r="C183" t="s">
        <v>57</v>
      </c>
      <c r="D183" t="str">
        <f>HYPERLINK("https://talan.bank.gov.ua/get-user-certificate/2I354uaHSX-Uo5KvngRz","Завантажити сертифікат")</f>
        <v>Завантажити сертифікат</v>
      </c>
    </row>
    <row r="184" spans="1:4" x14ac:dyDescent="0.3">
      <c r="A184" t="s">
        <v>500</v>
      </c>
      <c r="B184" t="s">
        <v>501</v>
      </c>
      <c r="C184" t="s">
        <v>502</v>
      </c>
      <c r="D184" t="str">
        <f>HYPERLINK("https://talan.bank.gov.ua/get-user-certificate/2I354AOAHbu9HoBqRbDe","Завантажити сертифікат")</f>
        <v>Завантажити сертифікат</v>
      </c>
    </row>
    <row r="185" spans="1:4" x14ac:dyDescent="0.3">
      <c r="A185" t="s">
        <v>503</v>
      </c>
      <c r="B185" t="s">
        <v>504</v>
      </c>
      <c r="C185" t="s">
        <v>151</v>
      </c>
      <c r="D185" t="str">
        <f>HYPERLINK("https://talan.bank.gov.ua/get-user-certificate/2I354yj9LuihGdti4gdT","Завантажити сертифікат")</f>
        <v>Завантажити сертифікат</v>
      </c>
    </row>
    <row r="186" spans="1:4" x14ac:dyDescent="0.3">
      <c r="A186" t="s">
        <v>505</v>
      </c>
      <c r="B186" t="s">
        <v>506</v>
      </c>
      <c r="C186" t="s">
        <v>507</v>
      </c>
      <c r="D186" t="str">
        <f>HYPERLINK("https://talan.bank.gov.ua/get-user-certificate/2I354XMoqLjhksWMfabK","Завантажити сертифікат")</f>
        <v>Завантажити сертифікат</v>
      </c>
    </row>
    <row r="187" spans="1:4" x14ac:dyDescent="0.3">
      <c r="A187" t="s">
        <v>508</v>
      </c>
      <c r="B187" t="s">
        <v>509</v>
      </c>
      <c r="C187" t="s">
        <v>177</v>
      </c>
      <c r="D187" t="str">
        <f>HYPERLINK("https://talan.bank.gov.ua/get-user-certificate/2I354PruKFL0gZsF6Dw0","Завантажити сертифікат")</f>
        <v>Завантажити сертифікат</v>
      </c>
    </row>
    <row r="188" spans="1:4" x14ac:dyDescent="0.3">
      <c r="A188" t="s">
        <v>510</v>
      </c>
      <c r="B188" t="s">
        <v>511</v>
      </c>
      <c r="C188" t="s">
        <v>331</v>
      </c>
      <c r="D188" t="str">
        <f>HYPERLINK("https://talan.bank.gov.ua/get-user-certificate/2I354QmClObFAhrWDhn9","Завантажити сертифікат")</f>
        <v>Завантажити сертифікат</v>
      </c>
    </row>
    <row r="189" spans="1:4" x14ac:dyDescent="0.3">
      <c r="A189" t="s">
        <v>512</v>
      </c>
      <c r="B189" t="s">
        <v>513</v>
      </c>
      <c r="C189" t="s">
        <v>514</v>
      </c>
      <c r="D189" t="str">
        <f>HYPERLINK("https://talan.bank.gov.ua/get-user-certificate/2I354s_YRNeieGV3tMNr","Завантажити сертифікат")</f>
        <v>Завантажити сертифікат</v>
      </c>
    </row>
    <row r="190" spans="1:4" x14ac:dyDescent="0.3">
      <c r="A190" t="s">
        <v>515</v>
      </c>
      <c r="B190" t="s">
        <v>516</v>
      </c>
      <c r="C190" t="s">
        <v>517</v>
      </c>
      <c r="D190" t="str">
        <f>HYPERLINK("https://talan.bank.gov.ua/get-user-certificate/2I354TebOUErPhS-DY0V","Завантажити сертифікат")</f>
        <v>Завантажити сертифікат</v>
      </c>
    </row>
    <row r="191" spans="1:4" x14ac:dyDescent="0.3">
      <c r="A191" t="s">
        <v>518</v>
      </c>
      <c r="B191" t="s">
        <v>519</v>
      </c>
      <c r="C191" t="s">
        <v>520</v>
      </c>
      <c r="D191" t="str">
        <f>HYPERLINK("https://talan.bank.gov.ua/get-user-certificate/2I354RUMtHh24kLAXlNZ","Завантажити сертифікат")</f>
        <v>Завантажити сертифікат</v>
      </c>
    </row>
    <row r="192" spans="1:4" x14ac:dyDescent="0.3">
      <c r="A192" t="s">
        <v>521</v>
      </c>
      <c r="B192" t="s">
        <v>522</v>
      </c>
      <c r="C192" t="s">
        <v>523</v>
      </c>
      <c r="D192" t="str">
        <f>HYPERLINK("https://talan.bank.gov.ua/get-user-certificate/2I354lC2ep02yrR3Ygw0","Завантажити сертифікат")</f>
        <v>Завантажити сертифікат</v>
      </c>
    </row>
    <row r="193" spans="1:4" x14ac:dyDescent="0.3">
      <c r="A193" t="s">
        <v>524</v>
      </c>
      <c r="B193" t="s">
        <v>525</v>
      </c>
      <c r="C193" t="s">
        <v>177</v>
      </c>
      <c r="D193" t="str">
        <f>HYPERLINK("https://talan.bank.gov.ua/get-user-certificate/2I354uY6lbi6ZNey7f2a","Завантажити сертифікат")</f>
        <v>Завантажити сертифікат</v>
      </c>
    </row>
    <row r="194" spans="1:4" x14ac:dyDescent="0.3">
      <c r="A194" t="s">
        <v>526</v>
      </c>
      <c r="B194" t="s">
        <v>527</v>
      </c>
      <c r="C194" t="s">
        <v>119</v>
      </c>
      <c r="D194" t="str">
        <f>HYPERLINK("https://talan.bank.gov.ua/get-user-certificate/2I3548PfUA4dP3ivdonV","Завантажити сертифікат")</f>
        <v>Завантажити сертифікат</v>
      </c>
    </row>
    <row r="195" spans="1:4" x14ac:dyDescent="0.3">
      <c r="A195" t="s">
        <v>528</v>
      </c>
      <c r="B195" t="s">
        <v>529</v>
      </c>
      <c r="C195" t="s">
        <v>530</v>
      </c>
      <c r="D195" t="str">
        <f>HYPERLINK("https://talan.bank.gov.ua/get-user-certificate/2I354MTUKNxxy6f9WoZl","Завантажити сертифікат")</f>
        <v>Завантажити сертифікат</v>
      </c>
    </row>
    <row r="196" spans="1:4" x14ac:dyDescent="0.3">
      <c r="A196" t="s">
        <v>531</v>
      </c>
      <c r="B196" t="s">
        <v>532</v>
      </c>
      <c r="C196" t="s">
        <v>168</v>
      </c>
      <c r="D196" t="str">
        <f>HYPERLINK("https://talan.bank.gov.ua/get-user-certificate/2I354rkpz8oE76h2DE1C","Завантажити сертифікат")</f>
        <v>Завантажити сертифікат</v>
      </c>
    </row>
    <row r="197" spans="1:4" x14ac:dyDescent="0.3">
      <c r="A197" t="s">
        <v>533</v>
      </c>
      <c r="B197" t="s">
        <v>534</v>
      </c>
      <c r="C197" t="s">
        <v>302</v>
      </c>
      <c r="D197" t="str">
        <f>HYPERLINK("https://talan.bank.gov.ua/get-user-certificate/2I354kwzMFpeQvPjDcv9","Завантажити сертифікат")</f>
        <v>Завантажити сертифікат</v>
      </c>
    </row>
    <row r="198" spans="1:4" x14ac:dyDescent="0.3">
      <c r="A198" t="s">
        <v>535</v>
      </c>
      <c r="B198" t="s">
        <v>536</v>
      </c>
      <c r="C198" t="s">
        <v>537</v>
      </c>
      <c r="D198" t="str">
        <f>HYPERLINK("https://talan.bank.gov.ua/get-user-certificate/2I354xPlglcVxJVkFOOx","Завантажити сертифікат")</f>
        <v>Завантажити сертифікат</v>
      </c>
    </row>
    <row r="199" spans="1:4" x14ac:dyDescent="0.3">
      <c r="A199" t="s">
        <v>538</v>
      </c>
      <c r="B199" t="s">
        <v>539</v>
      </c>
      <c r="C199" t="s">
        <v>540</v>
      </c>
      <c r="D199" t="str">
        <f>HYPERLINK("https://talan.bank.gov.ua/get-user-certificate/2I354OuDg_VDI2xg-_IM","Завантажити сертифікат")</f>
        <v>Завантажити сертифікат</v>
      </c>
    </row>
    <row r="200" spans="1:4" x14ac:dyDescent="0.3">
      <c r="A200" t="s">
        <v>541</v>
      </c>
      <c r="B200" t="s">
        <v>542</v>
      </c>
      <c r="C200" t="s">
        <v>445</v>
      </c>
      <c r="D200" t="str">
        <f>HYPERLINK("https://talan.bank.gov.ua/get-user-certificate/2I354cyWF0ruzq2sX13t","Завантажити сертифікат")</f>
        <v>Завантажити сертифікат</v>
      </c>
    </row>
    <row r="201" spans="1:4" x14ac:dyDescent="0.3">
      <c r="A201" t="s">
        <v>543</v>
      </c>
      <c r="B201" t="s">
        <v>544</v>
      </c>
      <c r="C201" t="s">
        <v>545</v>
      </c>
      <c r="D201" t="str">
        <f>HYPERLINK("https://talan.bank.gov.ua/get-user-certificate/2I3543iJqxuZgBgVeYAn","Завантажити сертифікат")</f>
        <v>Завантажити сертифікат</v>
      </c>
    </row>
    <row r="202" spans="1:4" x14ac:dyDescent="0.3">
      <c r="A202" t="s">
        <v>546</v>
      </c>
      <c r="B202" t="s">
        <v>547</v>
      </c>
      <c r="C202" t="s">
        <v>548</v>
      </c>
      <c r="D202" t="str">
        <f>HYPERLINK("https://talan.bank.gov.ua/get-user-certificate/2I3549IQf13AzmO8XvC0","Завантажити сертифікат")</f>
        <v>Завантажити сертифікат</v>
      </c>
    </row>
    <row r="203" spans="1:4" x14ac:dyDescent="0.3">
      <c r="A203" t="s">
        <v>549</v>
      </c>
      <c r="B203" t="s">
        <v>550</v>
      </c>
      <c r="C203" t="s">
        <v>551</v>
      </c>
      <c r="D203" t="str">
        <f>HYPERLINK("https://talan.bank.gov.ua/get-user-certificate/2I354V0Q5nJuRMd64h_d","Завантажити сертифікат")</f>
        <v>Завантажити сертифікат</v>
      </c>
    </row>
    <row r="204" spans="1:4" x14ac:dyDescent="0.3">
      <c r="A204" t="s">
        <v>552</v>
      </c>
      <c r="B204" t="s">
        <v>553</v>
      </c>
      <c r="C204" t="s">
        <v>554</v>
      </c>
      <c r="D204" t="str">
        <f>HYPERLINK("https://talan.bank.gov.ua/get-user-certificate/2I354Q_6Zwf2KkmEsRf9","Завантажити сертифікат")</f>
        <v>Завантажити сертифікат</v>
      </c>
    </row>
    <row r="205" spans="1:4" x14ac:dyDescent="0.3">
      <c r="A205" t="s">
        <v>555</v>
      </c>
      <c r="B205" t="s">
        <v>556</v>
      </c>
      <c r="C205" t="s">
        <v>208</v>
      </c>
      <c r="D205" t="str">
        <f>HYPERLINK("https://talan.bank.gov.ua/get-user-certificate/2I354wjccBxzSoVYvRZ2","Завантажити сертифікат")</f>
        <v>Завантажити сертифікат</v>
      </c>
    </row>
    <row r="206" spans="1:4" x14ac:dyDescent="0.3">
      <c r="A206" t="s">
        <v>557</v>
      </c>
      <c r="B206" t="s">
        <v>558</v>
      </c>
      <c r="C206" t="s">
        <v>216</v>
      </c>
      <c r="D206" t="str">
        <f>HYPERLINK("https://talan.bank.gov.ua/get-user-certificate/2I354hMYxkarMJsS36Xs","Завантажити сертифікат")</f>
        <v>Завантажити сертифікат</v>
      </c>
    </row>
    <row r="207" spans="1:4" x14ac:dyDescent="0.3">
      <c r="A207" t="s">
        <v>559</v>
      </c>
      <c r="B207" t="s">
        <v>560</v>
      </c>
      <c r="C207" t="s">
        <v>561</v>
      </c>
      <c r="D207" t="str">
        <f>HYPERLINK("https://talan.bank.gov.ua/get-user-certificate/2I354qkdRReHn70fChWi","Завантажити сертифікат")</f>
        <v>Завантажити сертифікат</v>
      </c>
    </row>
    <row r="208" spans="1:4" x14ac:dyDescent="0.3">
      <c r="A208" t="s">
        <v>562</v>
      </c>
      <c r="B208" t="s">
        <v>563</v>
      </c>
      <c r="C208" t="s">
        <v>564</v>
      </c>
      <c r="D208" t="str">
        <f>HYPERLINK("https://talan.bank.gov.ua/get-user-certificate/2I354iHSiObc7v0E2rMA","Завантажити сертифікат")</f>
        <v>Завантажити сертифікат</v>
      </c>
    </row>
    <row r="209" spans="1:4" x14ac:dyDescent="0.3">
      <c r="A209" t="s">
        <v>565</v>
      </c>
      <c r="B209" t="s">
        <v>566</v>
      </c>
      <c r="C209" t="s">
        <v>567</v>
      </c>
      <c r="D209" t="str">
        <f>HYPERLINK("https://talan.bank.gov.ua/get-user-certificate/2I354Qa_C4c0j_3ZaILX","Завантажити сертифікат")</f>
        <v>Завантажити сертифікат</v>
      </c>
    </row>
    <row r="210" spans="1:4" x14ac:dyDescent="0.3">
      <c r="A210" t="s">
        <v>568</v>
      </c>
      <c r="B210" t="s">
        <v>569</v>
      </c>
      <c r="C210" t="s">
        <v>239</v>
      </c>
      <c r="D210" t="str">
        <f>HYPERLINK("https://talan.bank.gov.ua/get-user-certificate/2I3540Es_omRTsbf3WZN","Завантажити сертифікат")</f>
        <v>Завантажити сертифікат</v>
      </c>
    </row>
    <row r="211" spans="1:4" x14ac:dyDescent="0.3">
      <c r="A211" t="s">
        <v>570</v>
      </c>
      <c r="B211" t="s">
        <v>571</v>
      </c>
      <c r="C211" t="s">
        <v>119</v>
      </c>
      <c r="D211" t="str">
        <f>HYPERLINK("https://talan.bank.gov.ua/get-user-certificate/2I354eytzf6xRjItb72x","Завантажити сертифікат")</f>
        <v>Завантажити сертифікат</v>
      </c>
    </row>
    <row r="212" spans="1:4" x14ac:dyDescent="0.3">
      <c r="A212" t="s">
        <v>572</v>
      </c>
      <c r="B212" t="s">
        <v>573</v>
      </c>
      <c r="C212" t="s">
        <v>574</v>
      </c>
      <c r="D212" t="str">
        <f>HYPERLINK("https://talan.bank.gov.ua/get-user-certificate/2I354uYHSvqcd0GNm0sF","Завантажити сертифікат")</f>
        <v>Завантажити сертифікат</v>
      </c>
    </row>
    <row r="213" spans="1:4" x14ac:dyDescent="0.3">
      <c r="A213" t="s">
        <v>575</v>
      </c>
      <c r="B213" t="s">
        <v>576</v>
      </c>
      <c r="C213" t="s">
        <v>81</v>
      </c>
      <c r="D213" t="str">
        <f>HYPERLINK("https://talan.bank.gov.ua/get-user-certificate/2I354P3DwCwVyDncshvh","Завантажити сертифікат")</f>
        <v>Завантажити сертифікат</v>
      </c>
    </row>
    <row r="214" spans="1:4" x14ac:dyDescent="0.3">
      <c r="A214" t="s">
        <v>577</v>
      </c>
      <c r="B214" t="s">
        <v>578</v>
      </c>
      <c r="C214" t="s">
        <v>579</v>
      </c>
      <c r="D214" t="str">
        <f>HYPERLINK("https://talan.bank.gov.ua/get-user-certificate/2I354MFpFTdH7r8RnzHw","Завантажити сертифікат")</f>
        <v>Завантажити сертифікат</v>
      </c>
    </row>
    <row r="215" spans="1:4" x14ac:dyDescent="0.3">
      <c r="A215" t="s">
        <v>580</v>
      </c>
      <c r="B215" t="s">
        <v>581</v>
      </c>
      <c r="C215" t="s">
        <v>168</v>
      </c>
      <c r="D215" t="str">
        <f>HYPERLINK("https://talan.bank.gov.ua/get-user-certificate/2I354VRRMbHe6_DmVHt0","Завантажити сертифікат")</f>
        <v>Завантажити сертифікат</v>
      </c>
    </row>
    <row r="216" spans="1:4" x14ac:dyDescent="0.3">
      <c r="A216" t="s">
        <v>582</v>
      </c>
      <c r="B216" t="s">
        <v>583</v>
      </c>
      <c r="C216" t="s">
        <v>174</v>
      </c>
      <c r="D216" t="str">
        <f>HYPERLINK("https://talan.bank.gov.ua/get-user-certificate/2I354gJB78NhvvpDILQe","Завантажити сертифікат")</f>
        <v>Завантажити сертифікат</v>
      </c>
    </row>
    <row r="217" spans="1:4" x14ac:dyDescent="0.3">
      <c r="A217" t="s">
        <v>584</v>
      </c>
      <c r="B217" t="s">
        <v>585</v>
      </c>
      <c r="C217" t="s">
        <v>586</v>
      </c>
      <c r="D217" t="str">
        <f>HYPERLINK("https://talan.bank.gov.ua/get-user-certificate/2I354q9KlcXroXgbfaS4","Завантажити сертифікат")</f>
        <v>Завантажити сертифікат</v>
      </c>
    </row>
    <row r="218" spans="1:4" x14ac:dyDescent="0.3">
      <c r="A218" t="s">
        <v>587</v>
      </c>
      <c r="B218" t="s">
        <v>588</v>
      </c>
      <c r="C218" t="s">
        <v>523</v>
      </c>
      <c r="D218" t="str">
        <f>HYPERLINK("https://talan.bank.gov.ua/get-user-certificate/2I354W7TC9IEHy7A6ziT","Завантажити сертифікат")</f>
        <v>Завантажити сертифікат</v>
      </c>
    </row>
    <row r="219" spans="1:4" x14ac:dyDescent="0.3">
      <c r="A219" t="s">
        <v>589</v>
      </c>
      <c r="B219" t="s">
        <v>590</v>
      </c>
      <c r="C219" t="s">
        <v>331</v>
      </c>
      <c r="D219" t="str">
        <f>HYPERLINK("https://talan.bank.gov.ua/get-user-certificate/2I354wFjY9EJKn5bb2ZZ","Завантажити сертифікат")</f>
        <v>Завантажити сертифікат</v>
      </c>
    </row>
    <row r="220" spans="1:4" x14ac:dyDescent="0.3">
      <c r="A220" t="s">
        <v>591</v>
      </c>
      <c r="B220" t="s">
        <v>592</v>
      </c>
      <c r="C220" t="s">
        <v>177</v>
      </c>
      <c r="D220" t="str">
        <f>HYPERLINK("https://talan.bank.gov.ua/get-user-certificate/2I354zC23ilN6kO1OTbq","Завантажити сертифікат")</f>
        <v>Завантажити сертифікат</v>
      </c>
    </row>
    <row r="221" spans="1:4" x14ac:dyDescent="0.3">
      <c r="A221" t="s">
        <v>593</v>
      </c>
      <c r="B221" t="s">
        <v>594</v>
      </c>
      <c r="C221" t="s">
        <v>595</v>
      </c>
      <c r="D221" t="str">
        <f>HYPERLINK("https://talan.bank.gov.ua/get-user-certificate/2I3544VxzI2JN8nur104","Завантажити сертифікат")</f>
        <v>Завантажити сертифікат</v>
      </c>
    </row>
    <row r="222" spans="1:4" x14ac:dyDescent="0.3">
      <c r="A222" t="s">
        <v>596</v>
      </c>
      <c r="B222" t="s">
        <v>597</v>
      </c>
      <c r="C222" t="s">
        <v>598</v>
      </c>
      <c r="D222" t="str">
        <f>HYPERLINK("https://talan.bank.gov.ua/get-user-certificate/2I3545b8zJfdk2xn0WMC","Завантажити сертифікат")</f>
        <v>Завантажити сертифікат</v>
      </c>
    </row>
    <row r="223" spans="1:4" x14ac:dyDescent="0.3">
      <c r="A223" t="s">
        <v>599</v>
      </c>
      <c r="B223" t="s">
        <v>600</v>
      </c>
      <c r="C223" t="s">
        <v>81</v>
      </c>
      <c r="D223" t="str">
        <f>HYPERLINK("https://talan.bank.gov.ua/get-user-certificate/2I354Gnp8YaQ09lvEuKp","Завантажити сертифікат")</f>
        <v>Завантажити сертифікат</v>
      </c>
    </row>
    <row r="224" spans="1:4" x14ac:dyDescent="0.3">
      <c r="A224" t="s">
        <v>601</v>
      </c>
      <c r="B224" t="s">
        <v>602</v>
      </c>
      <c r="C224" t="s">
        <v>603</v>
      </c>
      <c r="D224" t="str">
        <f>HYPERLINK("https://talan.bank.gov.ua/get-user-certificate/2I3543KSQd10KXkj7DQF","Завантажити сертифікат")</f>
        <v>Завантажити сертифікат</v>
      </c>
    </row>
    <row r="225" spans="1:4" x14ac:dyDescent="0.3">
      <c r="A225" t="s">
        <v>604</v>
      </c>
      <c r="B225" t="s">
        <v>605</v>
      </c>
      <c r="C225" t="s">
        <v>208</v>
      </c>
      <c r="D225" t="str">
        <f>HYPERLINK("https://talan.bank.gov.ua/get-user-certificate/2I354VAF46KdCs0g9J77","Завантажити сертифікат")</f>
        <v>Завантажити сертифікат</v>
      </c>
    </row>
    <row r="226" spans="1:4" x14ac:dyDescent="0.3">
      <c r="A226" t="s">
        <v>606</v>
      </c>
      <c r="B226" t="s">
        <v>607</v>
      </c>
      <c r="C226" t="s">
        <v>608</v>
      </c>
      <c r="D226" t="str">
        <f>HYPERLINK("https://talan.bank.gov.ua/get-user-certificate/2I354XwJc3y1cVXrvLLL","Завантажити сертифікат")</f>
        <v>Завантажити сертифікат</v>
      </c>
    </row>
    <row r="227" spans="1:4" x14ac:dyDescent="0.3">
      <c r="A227" t="s">
        <v>609</v>
      </c>
      <c r="B227" t="s">
        <v>610</v>
      </c>
      <c r="C227" t="s">
        <v>611</v>
      </c>
      <c r="D227" t="str">
        <f>HYPERLINK("https://talan.bank.gov.ua/get-user-certificate/2I354YyFPnBx_60HslEu","Завантажити сертифікат")</f>
        <v>Завантажити сертифікат</v>
      </c>
    </row>
    <row r="228" spans="1:4" x14ac:dyDescent="0.3">
      <c r="A228" t="s">
        <v>612</v>
      </c>
      <c r="B228" t="s">
        <v>613</v>
      </c>
      <c r="C228" t="s">
        <v>40</v>
      </c>
      <c r="D228" t="str">
        <f>HYPERLINK("https://talan.bank.gov.ua/get-user-certificate/2I354-VnByDagUhouE8o","Завантажити сертифікат")</f>
        <v>Завантажити сертифікат</v>
      </c>
    </row>
    <row r="229" spans="1:4" x14ac:dyDescent="0.3">
      <c r="A229" t="s">
        <v>614</v>
      </c>
      <c r="B229" t="s">
        <v>615</v>
      </c>
      <c r="C229" t="s">
        <v>6</v>
      </c>
      <c r="D229" t="str">
        <f>HYPERLINK("https://talan.bank.gov.ua/get-user-certificate/2I3544GygI6Vdt6yb_bu","Завантажити сертифікат")</f>
        <v>Завантажити сертифікат</v>
      </c>
    </row>
    <row r="230" spans="1:4" x14ac:dyDescent="0.3">
      <c r="A230" t="s">
        <v>616</v>
      </c>
      <c r="B230" t="s">
        <v>617</v>
      </c>
      <c r="C230" t="s">
        <v>6</v>
      </c>
      <c r="D230" t="str">
        <f>HYPERLINK("https://talan.bank.gov.ua/get-user-certificate/2I354JdkfMi_dIaNsoBH","Завантажити сертифікат")</f>
        <v>Завантажити сертифікат</v>
      </c>
    </row>
    <row r="231" spans="1:4" x14ac:dyDescent="0.3">
      <c r="A231" t="s">
        <v>618</v>
      </c>
      <c r="B231" t="s">
        <v>619</v>
      </c>
      <c r="C231" t="s">
        <v>40</v>
      </c>
      <c r="D231" t="str">
        <f>HYPERLINK("https://talan.bank.gov.ua/get-user-certificate/2I35450l82KSebBDCNsV","Завантажити сертифікат")</f>
        <v>Завантажити сертифікат</v>
      </c>
    </row>
    <row r="232" spans="1:4" x14ac:dyDescent="0.3">
      <c r="A232" t="s">
        <v>620</v>
      </c>
      <c r="B232" t="s">
        <v>621</v>
      </c>
      <c r="C232" t="s">
        <v>554</v>
      </c>
      <c r="D232" t="str">
        <f>HYPERLINK("https://talan.bank.gov.ua/get-user-certificate/2I354fH00_piFoiwGBNq","Завантажити сертифікат")</f>
        <v>Завантажити сертифікат</v>
      </c>
    </row>
    <row r="233" spans="1:4" x14ac:dyDescent="0.3">
      <c r="A233" t="s">
        <v>622</v>
      </c>
      <c r="B233" t="s">
        <v>623</v>
      </c>
      <c r="C233" t="s">
        <v>624</v>
      </c>
      <c r="D233" t="str">
        <f>HYPERLINK("https://talan.bank.gov.ua/get-user-certificate/2I354dFEgrPJiUQqXYQP","Завантажити сертифікат")</f>
        <v>Завантажити сертифікат</v>
      </c>
    </row>
    <row r="234" spans="1:4" x14ac:dyDescent="0.3">
      <c r="A234" t="s">
        <v>625</v>
      </c>
      <c r="B234" t="s">
        <v>626</v>
      </c>
      <c r="C234" t="s">
        <v>627</v>
      </c>
      <c r="D234" t="str">
        <f>HYPERLINK("https://talan.bank.gov.ua/get-user-certificate/2I354FbiCE6xghCrYzIL","Завантажити сертифікат")</f>
        <v>Завантажити сертифікат</v>
      </c>
    </row>
    <row r="235" spans="1:4" x14ac:dyDescent="0.3">
      <c r="A235" t="s">
        <v>628</v>
      </c>
      <c r="B235" t="s">
        <v>629</v>
      </c>
      <c r="C235" t="s">
        <v>490</v>
      </c>
      <c r="D235" t="str">
        <f>HYPERLINK("https://talan.bank.gov.ua/get-user-certificate/2I354ezF2GTam-VhQk-U","Завантажити сертифікат")</f>
        <v>Завантажити сертифікат</v>
      </c>
    </row>
    <row r="236" spans="1:4" x14ac:dyDescent="0.3">
      <c r="A236" t="s">
        <v>630</v>
      </c>
      <c r="B236" t="s">
        <v>631</v>
      </c>
      <c r="C236" t="s">
        <v>632</v>
      </c>
      <c r="D236" t="str">
        <f>HYPERLINK("https://talan.bank.gov.ua/get-user-certificate/2I3541vvdx1S7CcirtiU","Завантажити сертифікат")</f>
        <v>Завантажити сертифікат</v>
      </c>
    </row>
    <row r="237" spans="1:4" x14ac:dyDescent="0.3">
      <c r="A237" t="s">
        <v>633</v>
      </c>
      <c r="B237" t="s">
        <v>634</v>
      </c>
      <c r="C237" t="s">
        <v>40</v>
      </c>
      <c r="D237" t="str">
        <f>HYPERLINK("https://talan.bank.gov.ua/get-user-certificate/2I354SqRvGQf5e15unQN","Завантажити сертифікат")</f>
        <v>Завантажити сертифікат</v>
      </c>
    </row>
    <row r="238" spans="1:4" x14ac:dyDescent="0.3">
      <c r="A238" t="s">
        <v>635</v>
      </c>
      <c r="B238" t="s">
        <v>636</v>
      </c>
      <c r="C238" t="s">
        <v>637</v>
      </c>
      <c r="D238" t="str">
        <f>HYPERLINK("https://talan.bank.gov.ua/get-user-certificate/2I354cInddXp40ekVVUz","Завантажити сертифікат")</f>
        <v>Завантажити сертифікат</v>
      </c>
    </row>
    <row r="239" spans="1:4" x14ac:dyDescent="0.3">
      <c r="A239" t="s">
        <v>638</v>
      </c>
      <c r="B239" t="s">
        <v>639</v>
      </c>
      <c r="C239" t="s">
        <v>208</v>
      </c>
      <c r="D239" t="str">
        <f>HYPERLINK("https://talan.bank.gov.ua/get-user-certificate/2I354GdOgQf1Zvf3ZFHJ","Завантажити сертифікат")</f>
        <v>Завантажити сертифікат</v>
      </c>
    </row>
    <row r="240" spans="1:4" x14ac:dyDescent="0.3">
      <c r="A240" t="s">
        <v>640</v>
      </c>
      <c r="B240" t="s">
        <v>641</v>
      </c>
      <c r="C240" t="s">
        <v>119</v>
      </c>
      <c r="D240" t="str">
        <f>HYPERLINK("https://talan.bank.gov.ua/get-user-certificate/2I354aRFYrhZHacGp6BR","Завантажити сертифікат")</f>
        <v>Завантажити сертифікат</v>
      </c>
    </row>
    <row r="241" spans="1:4" x14ac:dyDescent="0.3">
      <c r="A241" t="s">
        <v>642</v>
      </c>
      <c r="B241" t="s">
        <v>643</v>
      </c>
      <c r="C241" t="s">
        <v>270</v>
      </c>
      <c r="D241" t="str">
        <f>HYPERLINK("https://talan.bank.gov.ua/get-user-certificate/2I354yoFbuZtdUajeM48","Завантажити сертифікат")</f>
        <v>Завантажити сертифікат</v>
      </c>
    </row>
    <row r="242" spans="1:4" x14ac:dyDescent="0.3">
      <c r="A242" t="s">
        <v>644</v>
      </c>
      <c r="B242" t="s">
        <v>645</v>
      </c>
      <c r="C242" t="s">
        <v>81</v>
      </c>
      <c r="D242" t="str">
        <f>HYPERLINK("https://talan.bank.gov.ua/get-user-certificate/2I354DrwfznBnCcnOv_S","Завантажити сертифікат")</f>
        <v>Завантажити сертифікат</v>
      </c>
    </row>
    <row r="243" spans="1:4" x14ac:dyDescent="0.3">
      <c r="A243" t="s">
        <v>646</v>
      </c>
      <c r="B243" t="s">
        <v>647</v>
      </c>
      <c r="C243" t="s">
        <v>168</v>
      </c>
      <c r="D243" t="str">
        <f>HYPERLINK("https://talan.bank.gov.ua/get-user-certificate/2I354SdGZIWidiNUwBkX","Завантажити сертифікат")</f>
        <v>Завантажити сертифікат</v>
      </c>
    </row>
    <row r="244" spans="1:4" x14ac:dyDescent="0.3">
      <c r="A244" t="s">
        <v>648</v>
      </c>
      <c r="B244" t="s">
        <v>649</v>
      </c>
      <c r="C244" t="s">
        <v>650</v>
      </c>
      <c r="D244" t="str">
        <f>HYPERLINK("https://talan.bank.gov.ua/get-user-certificate/2I354d4WTues8gRnFQud","Завантажити сертифікат")</f>
        <v>Завантажити сертифікат</v>
      </c>
    </row>
    <row r="245" spans="1:4" x14ac:dyDescent="0.3">
      <c r="A245" t="s">
        <v>651</v>
      </c>
      <c r="B245" t="s">
        <v>652</v>
      </c>
      <c r="C245" t="s">
        <v>650</v>
      </c>
      <c r="D245" t="str">
        <f>HYPERLINK("https://talan.bank.gov.ua/get-user-certificate/2I354CWthe6_fDAYBTyW","Завантажити сертифікат")</f>
        <v>Завантажити сертифікат</v>
      </c>
    </row>
    <row r="246" spans="1:4" x14ac:dyDescent="0.3">
      <c r="A246" t="s">
        <v>653</v>
      </c>
      <c r="B246" t="s">
        <v>654</v>
      </c>
      <c r="C246" t="s">
        <v>655</v>
      </c>
      <c r="D246" t="str">
        <f>HYPERLINK("https://talan.bank.gov.ua/get-user-certificate/2I3540vj0GuNFE6x6YSc","Завантажити сертифікат")</f>
        <v>Завантажити сертифікат</v>
      </c>
    </row>
    <row r="247" spans="1:4" x14ac:dyDescent="0.3">
      <c r="A247" t="s">
        <v>656</v>
      </c>
      <c r="B247" t="s">
        <v>657</v>
      </c>
      <c r="C247" t="s">
        <v>658</v>
      </c>
      <c r="D247" t="str">
        <f>HYPERLINK("https://talan.bank.gov.ua/get-user-certificate/2I354oKPbdL1AjsXisxJ","Завантажити сертифікат")</f>
        <v>Завантажити сертифікат</v>
      </c>
    </row>
    <row r="248" spans="1:4" x14ac:dyDescent="0.3">
      <c r="A248" t="s">
        <v>659</v>
      </c>
      <c r="B248" t="s">
        <v>660</v>
      </c>
      <c r="C248" t="s">
        <v>661</v>
      </c>
      <c r="D248" t="str">
        <f>HYPERLINK("https://talan.bank.gov.ua/get-user-certificate/2I354ZH0JTCyQn_C2adg","Завантажити сертифікат")</f>
        <v>Завантажити сертифікат</v>
      </c>
    </row>
    <row r="249" spans="1:4" x14ac:dyDescent="0.3">
      <c r="A249" t="s">
        <v>662</v>
      </c>
      <c r="B249" t="s">
        <v>663</v>
      </c>
      <c r="C249" t="s">
        <v>664</v>
      </c>
      <c r="D249" t="str">
        <f>HYPERLINK("https://talan.bank.gov.ua/get-user-certificate/2I354CTlpH0xBd5UFRY3","Завантажити сертифікат")</f>
        <v>Завантажити сертифікат</v>
      </c>
    </row>
    <row r="250" spans="1:4" x14ac:dyDescent="0.3">
      <c r="A250" t="s">
        <v>665</v>
      </c>
      <c r="B250" t="s">
        <v>666</v>
      </c>
      <c r="C250" t="s">
        <v>667</v>
      </c>
      <c r="D250" t="str">
        <f>HYPERLINK("https://talan.bank.gov.ua/get-user-certificate/2I354h5VEXBmsd-fUuG8","Завантажити сертифікат")</f>
        <v>Завантажити сертифікат</v>
      </c>
    </row>
    <row r="251" spans="1:4" x14ac:dyDescent="0.3">
      <c r="A251" t="s">
        <v>668</v>
      </c>
      <c r="B251" t="s">
        <v>669</v>
      </c>
      <c r="C251" t="s">
        <v>670</v>
      </c>
      <c r="D251" t="str">
        <f>HYPERLINK("https://talan.bank.gov.ua/get-user-certificate/2I354CUJP_Pm5x-TYffx","Завантажити сертифікат")</f>
        <v>Завантажити сертифікат</v>
      </c>
    </row>
    <row r="252" spans="1:4" x14ac:dyDescent="0.3">
      <c r="A252" t="s">
        <v>671</v>
      </c>
      <c r="B252" t="s">
        <v>672</v>
      </c>
      <c r="C252" t="s">
        <v>15</v>
      </c>
      <c r="D252" t="str">
        <f>HYPERLINK("https://talan.bank.gov.ua/get-user-certificate/2I354vkURazzb7989Jhc","Завантажити сертифікат")</f>
        <v>Завантажити сертифікат</v>
      </c>
    </row>
    <row r="253" spans="1:4" x14ac:dyDescent="0.3">
      <c r="A253" t="s">
        <v>673</v>
      </c>
      <c r="B253" t="s">
        <v>674</v>
      </c>
      <c r="C253" t="s">
        <v>98</v>
      </c>
      <c r="D253" t="str">
        <f>HYPERLINK("https://talan.bank.gov.ua/get-user-certificate/2I354PBFf5T4bg9G8Aq5","Завантажити сертифікат")</f>
        <v>Завантажити сертифікат</v>
      </c>
    </row>
    <row r="254" spans="1:4" x14ac:dyDescent="0.3">
      <c r="A254" t="s">
        <v>675</v>
      </c>
      <c r="B254" t="s">
        <v>676</v>
      </c>
      <c r="C254" t="s">
        <v>400</v>
      </c>
      <c r="D254" t="str">
        <f>HYPERLINK("https://talan.bank.gov.ua/get-user-certificate/2I354W9gb8ArVr-Mcyd-","Завантажити сертифікат")</f>
        <v>Завантажити сертифікат</v>
      </c>
    </row>
    <row r="255" spans="1:4" x14ac:dyDescent="0.3">
      <c r="A255" t="s">
        <v>677</v>
      </c>
      <c r="B255" t="s">
        <v>678</v>
      </c>
      <c r="C255" t="s">
        <v>6</v>
      </c>
      <c r="D255" t="str">
        <f>HYPERLINK("https://talan.bank.gov.ua/get-user-certificate/2I354hARoCFzGJjwW142","Завантажити сертифікат")</f>
        <v>Завантажити сертифікат</v>
      </c>
    </row>
    <row r="256" spans="1:4" x14ac:dyDescent="0.3">
      <c r="A256" t="s">
        <v>679</v>
      </c>
      <c r="B256" t="s">
        <v>680</v>
      </c>
      <c r="C256" t="s">
        <v>681</v>
      </c>
      <c r="D256" t="str">
        <f>HYPERLINK("https://talan.bank.gov.ua/get-user-certificate/2I354XvTQDvUe9z0_R8T","Завантажити сертифікат")</f>
        <v>Завантажити сертифікат</v>
      </c>
    </row>
    <row r="257" spans="1:4" x14ac:dyDescent="0.3">
      <c r="A257" t="s">
        <v>682</v>
      </c>
      <c r="B257" t="s">
        <v>683</v>
      </c>
      <c r="C257" t="s">
        <v>684</v>
      </c>
      <c r="D257" t="str">
        <f>HYPERLINK("https://talan.bank.gov.ua/get-user-certificate/2I354bpxHxgOogjO3s25","Завантажити сертифікат")</f>
        <v>Завантажити сертифікат</v>
      </c>
    </row>
    <row r="258" spans="1:4" x14ac:dyDescent="0.3">
      <c r="A258" t="s">
        <v>685</v>
      </c>
      <c r="B258" t="s">
        <v>686</v>
      </c>
      <c r="C258" t="s">
        <v>687</v>
      </c>
      <c r="D258" t="str">
        <f>HYPERLINK("https://talan.bank.gov.ua/get-user-certificate/2I354HYXTcnNzDNw4HYb","Завантажити сертифікат")</f>
        <v>Завантажити сертифікат</v>
      </c>
    </row>
    <row r="259" spans="1:4" x14ac:dyDescent="0.3">
      <c r="A259" t="s">
        <v>688</v>
      </c>
      <c r="B259" t="s">
        <v>689</v>
      </c>
      <c r="C259" t="s">
        <v>3</v>
      </c>
      <c r="D259" t="str">
        <f>HYPERLINK("https://talan.bank.gov.ua/get-user-certificate/2I354qqbfS0PL_AepfGO","Завантажити сертифікат")</f>
        <v>Завантажити сертифікат</v>
      </c>
    </row>
    <row r="260" spans="1:4" x14ac:dyDescent="0.3">
      <c r="A260" t="s">
        <v>690</v>
      </c>
      <c r="B260" t="s">
        <v>691</v>
      </c>
      <c r="C260" t="s">
        <v>692</v>
      </c>
      <c r="D260" t="str">
        <f>HYPERLINK("https://talan.bank.gov.ua/get-user-certificate/2I354Qll3h38jr8hzNcF","Завантажити сертифікат")</f>
        <v>Завантажити сертифікат</v>
      </c>
    </row>
    <row r="261" spans="1:4" x14ac:dyDescent="0.3">
      <c r="A261" t="s">
        <v>693</v>
      </c>
      <c r="B261" t="s">
        <v>694</v>
      </c>
      <c r="C261" t="s">
        <v>26</v>
      </c>
      <c r="D261" t="str">
        <f>HYPERLINK("https://talan.bank.gov.ua/get-user-certificate/2I354uu9Zz1dmQWyW5tl","Завантажити сертифікат")</f>
        <v>Завантажити сертифікат</v>
      </c>
    </row>
    <row r="262" spans="1:4" x14ac:dyDescent="0.3">
      <c r="A262" t="s">
        <v>695</v>
      </c>
      <c r="B262" t="s">
        <v>696</v>
      </c>
      <c r="C262" t="s">
        <v>697</v>
      </c>
      <c r="D262" t="str">
        <f>HYPERLINK("https://talan.bank.gov.ua/get-user-certificate/2I35461shkkEYbKofEEp","Завантажити сертифікат")</f>
        <v>Завантажити сертифікат</v>
      </c>
    </row>
    <row r="263" spans="1:4" x14ac:dyDescent="0.3">
      <c r="A263" t="s">
        <v>698</v>
      </c>
      <c r="B263" t="s">
        <v>699</v>
      </c>
      <c r="C263" t="s">
        <v>700</v>
      </c>
      <c r="D263" t="str">
        <f>HYPERLINK("https://talan.bank.gov.ua/get-user-certificate/2I35410iiqWYjvox5cby","Завантажити сертифікат")</f>
        <v>Завантажити сертифікат</v>
      </c>
    </row>
    <row r="264" spans="1:4" x14ac:dyDescent="0.3">
      <c r="A264" t="s">
        <v>701</v>
      </c>
      <c r="B264" t="s">
        <v>702</v>
      </c>
      <c r="C264" t="s">
        <v>703</v>
      </c>
      <c r="D264" t="str">
        <f>HYPERLINK("https://talan.bank.gov.ua/get-user-certificate/2I354QV73BU6KObxPMkR","Завантажити сертифікат")</f>
        <v>Завантажити сертифікат</v>
      </c>
    </row>
    <row r="265" spans="1:4" x14ac:dyDescent="0.3">
      <c r="A265" t="s">
        <v>704</v>
      </c>
      <c r="B265" t="s">
        <v>705</v>
      </c>
      <c r="C265" t="s">
        <v>706</v>
      </c>
      <c r="D265" t="str">
        <f>HYPERLINK("https://talan.bank.gov.ua/get-user-certificate/2I3546ECJY71YauEJqFh","Завантажити сертифікат")</f>
        <v>Завантажити сертифікат</v>
      </c>
    </row>
    <row r="266" spans="1:4" x14ac:dyDescent="0.3">
      <c r="A266" t="s">
        <v>707</v>
      </c>
      <c r="B266" t="s">
        <v>708</v>
      </c>
      <c r="C266" t="s">
        <v>3</v>
      </c>
      <c r="D266" t="str">
        <f>HYPERLINK("https://talan.bank.gov.ua/get-user-certificate/2I354PgKpKsAj4G7pqB-","Завантажити сертифікат")</f>
        <v>Завантажити сертифікат</v>
      </c>
    </row>
    <row r="267" spans="1:4" x14ac:dyDescent="0.3">
      <c r="A267" t="s">
        <v>709</v>
      </c>
      <c r="B267" t="s">
        <v>710</v>
      </c>
      <c r="C267" t="s">
        <v>40</v>
      </c>
      <c r="D267" t="str">
        <f>HYPERLINK("https://talan.bank.gov.ua/get-user-certificate/2I354RV4IJfAx9cCzf_d","Завантажити сертифікат")</f>
        <v>Завантажити сертифікат</v>
      </c>
    </row>
    <row r="268" spans="1:4" x14ac:dyDescent="0.3">
      <c r="A268" t="s">
        <v>711</v>
      </c>
      <c r="B268" t="s">
        <v>712</v>
      </c>
      <c r="C268" t="s">
        <v>125</v>
      </c>
      <c r="D268" t="str">
        <f>HYPERLINK("https://talan.bank.gov.ua/get-user-certificate/2I354RAtLAi35FyD84S9","Завантажити сертифікат")</f>
        <v>Завантажити сертифікат</v>
      </c>
    </row>
    <row r="269" spans="1:4" x14ac:dyDescent="0.3">
      <c r="A269" t="s">
        <v>713</v>
      </c>
      <c r="B269" t="s">
        <v>714</v>
      </c>
      <c r="C269" t="s">
        <v>15</v>
      </c>
      <c r="D269" t="str">
        <f>HYPERLINK("https://talan.bank.gov.ua/get-user-certificate/2I354cx_09pHi3cqIULW","Завантажити сертифікат")</f>
        <v>Завантажити сертифікат</v>
      </c>
    </row>
    <row r="270" spans="1:4" x14ac:dyDescent="0.3">
      <c r="A270" t="s">
        <v>715</v>
      </c>
      <c r="B270" t="s">
        <v>716</v>
      </c>
      <c r="C270" t="s">
        <v>717</v>
      </c>
      <c r="D270" t="str">
        <f>HYPERLINK("https://talan.bank.gov.ua/get-user-certificate/2I354QxSI_90rJmhQPvF","Завантажити сертифікат")</f>
        <v>Завантажити сертифікат</v>
      </c>
    </row>
    <row r="271" spans="1:4" x14ac:dyDescent="0.3">
      <c r="A271" t="s">
        <v>718</v>
      </c>
      <c r="B271" t="s">
        <v>719</v>
      </c>
      <c r="C271" t="s">
        <v>720</v>
      </c>
      <c r="D271" t="str">
        <f>HYPERLINK("https://talan.bank.gov.ua/get-user-certificate/2I354lhpVkRMhfwAE-XB","Завантажити сертифікат")</f>
        <v>Завантажити сертифікат</v>
      </c>
    </row>
    <row r="272" spans="1:4" x14ac:dyDescent="0.3">
      <c r="A272" t="s">
        <v>721</v>
      </c>
      <c r="B272" t="s">
        <v>722</v>
      </c>
      <c r="C272" t="s">
        <v>723</v>
      </c>
      <c r="D272" t="str">
        <f>HYPERLINK("https://talan.bank.gov.ua/get-user-certificate/2I354-pXa8rp-5tzxU4X","Завантажити сертифікат")</f>
        <v>Завантажити сертифікат</v>
      </c>
    </row>
    <row r="273" spans="1:4" x14ac:dyDescent="0.3">
      <c r="A273" t="s">
        <v>724</v>
      </c>
      <c r="B273" t="s">
        <v>725</v>
      </c>
      <c r="C273" t="s">
        <v>26</v>
      </c>
      <c r="D273" t="str">
        <f>HYPERLINK("https://talan.bank.gov.ua/get-user-certificate/2I354kCjNAGxlB-emw6C","Завантажити сертифікат")</f>
        <v>Завантажити сертифікат</v>
      </c>
    </row>
    <row r="274" spans="1:4" x14ac:dyDescent="0.3">
      <c r="A274" t="s">
        <v>726</v>
      </c>
      <c r="B274" t="s">
        <v>727</v>
      </c>
      <c r="C274" t="s">
        <v>608</v>
      </c>
      <c r="D274" t="str">
        <f>HYPERLINK("https://talan.bank.gov.ua/get-user-certificate/2I354HRKbSPpkDhgtVaC","Завантажити сертифікат")</f>
        <v>Завантажити сертифікат</v>
      </c>
    </row>
    <row r="275" spans="1:4" x14ac:dyDescent="0.3">
      <c r="A275" t="s">
        <v>728</v>
      </c>
      <c r="B275" t="s">
        <v>729</v>
      </c>
      <c r="C275" t="s">
        <v>730</v>
      </c>
      <c r="D275" t="str">
        <f>HYPERLINK("https://talan.bank.gov.ua/get-user-certificate/2I354AKX47WRi65bf5eV","Завантажити сертифікат")</f>
        <v>Завантажити сертифікат</v>
      </c>
    </row>
    <row r="276" spans="1:4" x14ac:dyDescent="0.3">
      <c r="A276" t="s">
        <v>731</v>
      </c>
      <c r="B276" t="s">
        <v>732</v>
      </c>
      <c r="C276" t="s">
        <v>733</v>
      </c>
      <c r="D276" t="str">
        <f>HYPERLINK("https://talan.bank.gov.ua/get-user-certificate/2I354nMlNnx6_cIE7yML","Завантажити сертифікат")</f>
        <v>Завантажити сертифікат</v>
      </c>
    </row>
    <row r="277" spans="1:4" x14ac:dyDescent="0.3">
      <c r="A277" t="s">
        <v>734</v>
      </c>
      <c r="B277" t="s">
        <v>735</v>
      </c>
      <c r="C277" t="s">
        <v>90</v>
      </c>
      <c r="D277" t="str">
        <f>HYPERLINK("https://talan.bank.gov.ua/get-user-certificate/2I354BvcFbyaiJB2lv5y","Завантажити сертифікат")</f>
        <v>Завантажити сертифікат</v>
      </c>
    </row>
    <row r="278" spans="1:4" x14ac:dyDescent="0.3">
      <c r="A278" t="s">
        <v>736</v>
      </c>
      <c r="B278" t="s">
        <v>737</v>
      </c>
      <c r="C278" t="s">
        <v>738</v>
      </c>
      <c r="D278" t="str">
        <f>HYPERLINK("https://talan.bank.gov.ua/get-user-certificate/2I354gU8SK4UwE31UXWC","Завантажити сертифікат")</f>
        <v>Завантажити сертифікат</v>
      </c>
    </row>
    <row r="279" spans="1:4" x14ac:dyDescent="0.3">
      <c r="A279" t="s">
        <v>739</v>
      </c>
      <c r="B279" t="s">
        <v>740</v>
      </c>
      <c r="C279" t="s">
        <v>741</v>
      </c>
      <c r="D279" t="str">
        <f>HYPERLINK("https://talan.bank.gov.ua/get-user-certificate/2I3541toOI9xd06HPIAQ","Завантажити сертифікат")</f>
        <v>Завантажити сертифікат</v>
      </c>
    </row>
    <row r="280" spans="1:4" x14ac:dyDescent="0.3">
      <c r="A280" t="s">
        <v>742</v>
      </c>
      <c r="B280" t="s">
        <v>743</v>
      </c>
      <c r="C280" t="s">
        <v>334</v>
      </c>
      <c r="D280" t="str">
        <f>HYPERLINK("https://talan.bank.gov.ua/get-user-certificate/2I354Bd-tN63CzoRcZi3","Завантажити сертифікат")</f>
        <v>Завантажити сертифікат</v>
      </c>
    </row>
    <row r="281" spans="1:4" x14ac:dyDescent="0.3">
      <c r="A281" t="s">
        <v>744</v>
      </c>
      <c r="B281" t="s">
        <v>745</v>
      </c>
      <c r="C281" t="s">
        <v>93</v>
      </c>
      <c r="D281" t="str">
        <f>HYPERLINK("https://talan.bank.gov.ua/get-user-certificate/2I354CSF48i5HFNQPkym","Завантажити сертифікат")</f>
        <v>Завантажити сертифікат</v>
      </c>
    </row>
    <row r="282" spans="1:4" x14ac:dyDescent="0.3">
      <c r="A282" t="s">
        <v>746</v>
      </c>
      <c r="B282" t="s">
        <v>747</v>
      </c>
      <c r="C282" t="s">
        <v>748</v>
      </c>
      <c r="D282" t="str">
        <f>HYPERLINK("https://talan.bank.gov.ua/get-user-certificate/2I3545JSnBgcRgrqKuRT","Завантажити сертифікат")</f>
        <v>Завантажити сертифікат</v>
      </c>
    </row>
    <row r="283" spans="1:4" x14ac:dyDescent="0.3">
      <c r="A283" t="s">
        <v>749</v>
      </c>
      <c r="B283" t="s">
        <v>750</v>
      </c>
      <c r="C283" t="s">
        <v>751</v>
      </c>
      <c r="D283" t="str">
        <f>HYPERLINK("https://talan.bank.gov.ua/get-user-certificate/2I354eru9RE3vVE43jBP","Завантажити сертифікат")</f>
        <v>Завантажити сертифікат</v>
      </c>
    </row>
    <row r="284" spans="1:4" x14ac:dyDescent="0.3">
      <c r="A284" t="s">
        <v>752</v>
      </c>
      <c r="B284" t="s">
        <v>753</v>
      </c>
      <c r="C284" t="s">
        <v>754</v>
      </c>
      <c r="D284" t="str">
        <f>HYPERLINK("https://talan.bank.gov.ua/get-user-certificate/2I354Xga-CVxW-QLmyv5","Завантажити сертифікат")</f>
        <v>Завантажити сертифікат</v>
      </c>
    </row>
    <row r="285" spans="1:4" x14ac:dyDescent="0.3">
      <c r="A285" t="s">
        <v>755</v>
      </c>
      <c r="B285" t="s">
        <v>756</v>
      </c>
      <c r="C285" t="s">
        <v>757</v>
      </c>
      <c r="D285" t="str">
        <f>HYPERLINK("https://talan.bank.gov.ua/get-user-certificate/2I354Tuy3bAiugVshQNf","Завантажити сертифікат")</f>
        <v>Завантажити сертифікат</v>
      </c>
    </row>
    <row r="286" spans="1:4" x14ac:dyDescent="0.3">
      <c r="A286" t="s">
        <v>758</v>
      </c>
      <c r="B286" t="s">
        <v>759</v>
      </c>
      <c r="C286" t="s">
        <v>760</v>
      </c>
      <c r="D286" t="str">
        <f>HYPERLINK("https://talan.bank.gov.ua/get-user-certificate/2I354LulP2zBppNwL6nh","Завантажити сертифікат")</f>
        <v>Завантажити сертифікат</v>
      </c>
    </row>
    <row r="287" spans="1:4" x14ac:dyDescent="0.3">
      <c r="A287" t="s">
        <v>761</v>
      </c>
      <c r="B287" t="s">
        <v>762</v>
      </c>
      <c r="C287" t="s">
        <v>763</v>
      </c>
      <c r="D287" t="str">
        <f>HYPERLINK("https://talan.bank.gov.ua/get-user-certificate/2I354R5Es2nNj5L6yDne","Завантажити сертифікат")</f>
        <v>Завантажити сертифікат</v>
      </c>
    </row>
    <row r="288" spans="1:4" x14ac:dyDescent="0.3">
      <c r="A288" t="s">
        <v>764</v>
      </c>
      <c r="B288" t="s">
        <v>765</v>
      </c>
      <c r="C288" t="s">
        <v>26</v>
      </c>
      <c r="D288" t="str">
        <f>HYPERLINK("https://talan.bank.gov.ua/get-user-certificate/2I354CRx4emGmPopzZDJ","Завантажити сертифікат")</f>
        <v>Завантажити сертифікат</v>
      </c>
    </row>
    <row r="289" spans="1:4" x14ac:dyDescent="0.3">
      <c r="A289" t="s">
        <v>766</v>
      </c>
      <c r="B289" t="s">
        <v>767</v>
      </c>
      <c r="C289" t="s">
        <v>733</v>
      </c>
      <c r="D289" t="str">
        <f>HYPERLINK("https://talan.bank.gov.ua/get-user-certificate/2I354FLs8UvLsiujtCLZ","Завантажити сертифікат")</f>
        <v>Завантажити сертифікат</v>
      </c>
    </row>
    <row r="290" spans="1:4" x14ac:dyDescent="0.3">
      <c r="A290" t="s">
        <v>768</v>
      </c>
      <c r="B290" t="s">
        <v>769</v>
      </c>
      <c r="C290" t="s">
        <v>770</v>
      </c>
      <c r="D290" t="str">
        <f>HYPERLINK("https://talan.bank.gov.ua/get-user-certificate/2I354dZHhDfUSxbGJ8a_","Завантажити сертифікат")</f>
        <v>Завантажити сертифікат</v>
      </c>
    </row>
    <row r="291" spans="1:4" x14ac:dyDescent="0.3">
      <c r="A291" t="s">
        <v>771</v>
      </c>
      <c r="B291" t="s">
        <v>772</v>
      </c>
      <c r="C291" t="s">
        <v>773</v>
      </c>
      <c r="D291" t="str">
        <f>HYPERLINK("https://talan.bank.gov.ua/get-user-certificate/2I354-GWI-4ohplRAGN1","Завантажити сертифікат")</f>
        <v>Завантажити сертифікат</v>
      </c>
    </row>
    <row r="292" spans="1:4" x14ac:dyDescent="0.3">
      <c r="A292" t="s">
        <v>774</v>
      </c>
      <c r="B292" t="s">
        <v>775</v>
      </c>
      <c r="C292" t="s">
        <v>776</v>
      </c>
      <c r="D292" t="str">
        <f>HYPERLINK("https://talan.bank.gov.ua/get-user-certificate/2I354VaHLPMXeYINTnM9","Завантажити сертифікат")</f>
        <v>Завантажити сертифікат</v>
      </c>
    </row>
    <row r="293" spans="1:4" x14ac:dyDescent="0.3">
      <c r="A293" t="s">
        <v>777</v>
      </c>
      <c r="B293" t="s">
        <v>778</v>
      </c>
      <c r="C293" t="s">
        <v>308</v>
      </c>
      <c r="D293" t="str">
        <f>HYPERLINK("https://talan.bank.gov.ua/get-user-certificate/2I354Ro8EEb5QiDQEKew","Завантажити сертифікат")</f>
        <v>Завантажити сертифікат</v>
      </c>
    </row>
    <row r="294" spans="1:4" x14ac:dyDescent="0.3">
      <c r="A294" t="s">
        <v>779</v>
      </c>
      <c r="B294" t="s">
        <v>780</v>
      </c>
      <c r="C294" t="s">
        <v>658</v>
      </c>
      <c r="D294" t="str">
        <f>HYPERLINK("https://talan.bank.gov.ua/get-user-certificate/2I354oUlVTA7ykyBhlbN","Завантажити сертифікат")</f>
        <v>Завантажити сертифікат</v>
      </c>
    </row>
    <row r="295" spans="1:4" x14ac:dyDescent="0.3">
      <c r="A295" t="s">
        <v>781</v>
      </c>
      <c r="B295" t="s">
        <v>782</v>
      </c>
      <c r="C295" t="s">
        <v>81</v>
      </c>
      <c r="D295" t="str">
        <f>HYPERLINK("https://talan.bank.gov.ua/get-user-certificate/2I354ElRv7yd9aRJE6rw","Завантажити сертифікат")</f>
        <v>Завантажити сертифікат</v>
      </c>
    </row>
    <row r="296" spans="1:4" x14ac:dyDescent="0.3">
      <c r="A296" t="s">
        <v>783</v>
      </c>
      <c r="B296" t="s">
        <v>784</v>
      </c>
      <c r="C296" t="s">
        <v>98</v>
      </c>
      <c r="D296" t="str">
        <f>HYPERLINK("https://talan.bank.gov.ua/get-user-certificate/2I354NGk5upZtZdKJoeW","Завантажити сертифікат")</f>
        <v>Завантажити сертифікат</v>
      </c>
    </row>
    <row r="297" spans="1:4" x14ac:dyDescent="0.3">
      <c r="A297" t="s">
        <v>785</v>
      </c>
      <c r="B297" t="s">
        <v>786</v>
      </c>
      <c r="C297" t="s">
        <v>787</v>
      </c>
      <c r="D297" t="str">
        <f>HYPERLINK("https://talan.bank.gov.ua/get-user-certificate/2I3541jo0-XA6l9J9nhn","Завантажити сертифікат")</f>
        <v>Завантажити сертифікат</v>
      </c>
    </row>
    <row r="298" spans="1:4" x14ac:dyDescent="0.3">
      <c r="A298" t="s">
        <v>788</v>
      </c>
      <c r="B298" t="s">
        <v>789</v>
      </c>
      <c r="C298" t="s">
        <v>263</v>
      </c>
      <c r="D298" t="str">
        <f>HYPERLINK("https://talan.bank.gov.ua/get-user-certificate/2I354vIMEpg7lGudI5yT","Завантажити сертифікат")</f>
        <v>Завантажити сертифікат</v>
      </c>
    </row>
    <row r="299" spans="1:4" x14ac:dyDescent="0.3">
      <c r="A299" t="s">
        <v>790</v>
      </c>
      <c r="B299" t="s">
        <v>791</v>
      </c>
      <c r="C299" t="s">
        <v>400</v>
      </c>
      <c r="D299" t="str">
        <f>HYPERLINK("https://talan.bank.gov.ua/get-user-certificate/2I354AytGyugA1E3zRDZ","Завантажити сертифікат")</f>
        <v>Завантажити сертифікат</v>
      </c>
    </row>
    <row r="300" spans="1:4" x14ac:dyDescent="0.3">
      <c r="A300" t="s">
        <v>792</v>
      </c>
      <c r="B300" t="s">
        <v>793</v>
      </c>
      <c r="C300" t="s">
        <v>174</v>
      </c>
      <c r="D300" t="str">
        <f>HYPERLINK("https://talan.bank.gov.ua/get-user-certificate/2I354C_NNGwxID15VfKD","Завантажити сертифікат")</f>
        <v>Завантажити сертифікат</v>
      </c>
    </row>
    <row r="301" spans="1:4" x14ac:dyDescent="0.3">
      <c r="A301" t="s">
        <v>794</v>
      </c>
      <c r="B301" t="s">
        <v>795</v>
      </c>
      <c r="C301" t="s">
        <v>796</v>
      </c>
      <c r="D301" t="str">
        <f>HYPERLINK("https://talan.bank.gov.ua/get-user-certificate/2I354FBJ5SACs3wGggAK","Завантажити сертифікат")</f>
        <v>Завантажити сертифікат</v>
      </c>
    </row>
    <row r="302" spans="1:4" x14ac:dyDescent="0.3">
      <c r="A302" t="s">
        <v>797</v>
      </c>
      <c r="B302" t="s">
        <v>798</v>
      </c>
      <c r="C302" t="s">
        <v>799</v>
      </c>
      <c r="D302" t="str">
        <f>HYPERLINK("https://talan.bank.gov.ua/get-user-certificate/2I354Eb-ybz6v7zabERB","Завантажити сертифікат")</f>
        <v>Завантажити сертифікат</v>
      </c>
    </row>
    <row r="303" spans="1:4" x14ac:dyDescent="0.3">
      <c r="A303" t="s">
        <v>800</v>
      </c>
      <c r="B303" t="s">
        <v>801</v>
      </c>
      <c r="C303" t="s">
        <v>802</v>
      </c>
      <c r="D303" t="str">
        <f>HYPERLINK("https://talan.bank.gov.ua/get-user-certificate/2I354tYs0inSraP9kHmc","Завантажити сертифікат")</f>
        <v>Завантажити сертифікат</v>
      </c>
    </row>
    <row r="304" spans="1:4" x14ac:dyDescent="0.3">
      <c r="A304" t="s">
        <v>803</v>
      </c>
      <c r="B304" t="s">
        <v>804</v>
      </c>
      <c r="C304" t="s">
        <v>805</v>
      </c>
      <c r="D304" t="str">
        <f>HYPERLINK("https://talan.bank.gov.ua/get-user-certificate/2I354ruFDFnsL2kY7Mhi","Завантажити сертифікат")</f>
        <v>Завантажити сертифікат</v>
      </c>
    </row>
    <row r="305" spans="1:4" x14ac:dyDescent="0.3">
      <c r="A305" t="s">
        <v>806</v>
      </c>
      <c r="B305" t="s">
        <v>807</v>
      </c>
      <c r="C305" t="s">
        <v>748</v>
      </c>
      <c r="D305" t="str">
        <f>HYPERLINK("https://talan.bank.gov.ua/get-user-certificate/2I354on6mD_OaQn1RLWs","Завантажити сертифікат")</f>
        <v>Завантажити сертифікат</v>
      </c>
    </row>
    <row r="306" spans="1:4" x14ac:dyDescent="0.3">
      <c r="A306" t="s">
        <v>808</v>
      </c>
      <c r="B306" t="s">
        <v>809</v>
      </c>
      <c r="C306" t="s">
        <v>26</v>
      </c>
      <c r="D306" t="str">
        <f>HYPERLINK("https://talan.bank.gov.ua/get-user-certificate/2I3549WlWKVwB1GHykhT","Завантажити сертифікат")</f>
        <v>Завантажити сертифікат</v>
      </c>
    </row>
    <row r="307" spans="1:4" x14ac:dyDescent="0.3">
      <c r="A307" t="s">
        <v>810</v>
      </c>
      <c r="B307" t="s">
        <v>811</v>
      </c>
      <c r="C307" t="s">
        <v>308</v>
      </c>
      <c r="D307" t="str">
        <f>HYPERLINK("https://talan.bank.gov.ua/get-user-certificate/2I354O2VMqN-vkC_rt8M","Завантажити сертифікат")</f>
        <v>Завантажити сертифікат</v>
      </c>
    </row>
    <row r="308" spans="1:4" x14ac:dyDescent="0.3">
      <c r="A308" t="s">
        <v>812</v>
      </c>
      <c r="B308" t="s">
        <v>813</v>
      </c>
      <c r="C308" t="s">
        <v>814</v>
      </c>
      <c r="D308" t="str">
        <f>HYPERLINK("https://talan.bank.gov.ua/get-user-certificate/2I354mCM3Nvec8050vX6","Завантажити сертифікат")</f>
        <v>Завантажити сертифікат</v>
      </c>
    </row>
    <row r="309" spans="1:4" x14ac:dyDescent="0.3">
      <c r="A309" t="s">
        <v>815</v>
      </c>
      <c r="B309" t="s">
        <v>816</v>
      </c>
      <c r="C309" t="s">
        <v>817</v>
      </c>
      <c r="D309" t="str">
        <f>HYPERLINK("https://talan.bank.gov.ua/get-user-certificate/2I354xJ_mvpzwF2cOD5u","Завантажити сертифікат")</f>
        <v>Завантажити сертифікат</v>
      </c>
    </row>
    <row r="310" spans="1:4" x14ac:dyDescent="0.3">
      <c r="A310" t="s">
        <v>818</v>
      </c>
      <c r="B310" t="s">
        <v>819</v>
      </c>
      <c r="C310" t="s">
        <v>820</v>
      </c>
      <c r="D310" t="str">
        <f>HYPERLINK("https://talan.bank.gov.ua/get-user-certificate/2I354HYhIkHFKqUNZjJI","Завантажити сертифікат")</f>
        <v>Завантажити сертифікат</v>
      </c>
    </row>
    <row r="311" spans="1:4" x14ac:dyDescent="0.3">
      <c r="A311" t="s">
        <v>821</v>
      </c>
      <c r="B311" t="s">
        <v>822</v>
      </c>
      <c r="C311" t="s">
        <v>143</v>
      </c>
      <c r="D311" t="str">
        <f>HYPERLINK("https://talan.bank.gov.ua/get-user-certificate/2I354MJPc-hJ8-o_23sE","Завантажити сертифікат")</f>
        <v>Завантажити сертифікат</v>
      </c>
    </row>
    <row r="312" spans="1:4" x14ac:dyDescent="0.3">
      <c r="A312" t="s">
        <v>823</v>
      </c>
      <c r="B312" t="s">
        <v>824</v>
      </c>
      <c r="C312" t="s">
        <v>308</v>
      </c>
      <c r="D312" t="str">
        <f>HYPERLINK("https://talan.bank.gov.ua/get-user-certificate/2I354IFqOXjttvz3dwpl","Завантажити сертифікат")</f>
        <v>Завантажити сертифікат</v>
      </c>
    </row>
    <row r="313" spans="1:4" x14ac:dyDescent="0.3">
      <c r="A313" t="s">
        <v>825</v>
      </c>
      <c r="B313" t="s">
        <v>826</v>
      </c>
      <c r="C313" t="s">
        <v>827</v>
      </c>
      <c r="D313" t="str">
        <f>HYPERLINK("https://talan.bank.gov.ua/get-user-certificate/2I354PQUPhXlmuBP9lrr","Завантажити сертифікат")</f>
        <v>Завантажити сертифікат</v>
      </c>
    </row>
    <row r="314" spans="1:4" x14ac:dyDescent="0.3">
      <c r="A314" t="s">
        <v>828</v>
      </c>
      <c r="B314" t="s">
        <v>829</v>
      </c>
      <c r="C314" t="s">
        <v>302</v>
      </c>
      <c r="D314" t="str">
        <f>HYPERLINK("https://talan.bank.gov.ua/get-user-certificate/2I354CNddFflKvKwvr9h","Завантажити сертифікат")</f>
        <v>Завантажити сертифікат</v>
      </c>
    </row>
    <row r="315" spans="1:4" x14ac:dyDescent="0.3">
      <c r="A315" t="s">
        <v>830</v>
      </c>
      <c r="B315" t="s">
        <v>831</v>
      </c>
      <c r="C315" t="s">
        <v>832</v>
      </c>
      <c r="D315" t="str">
        <f>HYPERLINK("https://talan.bank.gov.ua/get-user-certificate/2I354ZZRsNBxIG3mxAFA","Завантажити сертифікат")</f>
        <v>Завантажити сертифікат</v>
      </c>
    </row>
    <row r="316" spans="1:4" x14ac:dyDescent="0.3">
      <c r="A316" t="s">
        <v>833</v>
      </c>
      <c r="B316" t="s">
        <v>834</v>
      </c>
      <c r="C316" t="s">
        <v>835</v>
      </c>
      <c r="D316" t="str">
        <f>HYPERLINK("https://talan.bank.gov.ua/get-user-certificate/2I3548asMa1TwzCuZMjL","Завантажити сертифікат")</f>
        <v>Завантажити сертифікат</v>
      </c>
    </row>
    <row r="317" spans="1:4" x14ac:dyDescent="0.3">
      <c r="A317" t="s">
        <v>836</v>
      </c>
      <c r="B317" t="s">
        <v>837</v>
      </c>
      <c r="C317" t="s">
        <v>838</v>
      </c>
      <c r="D317" t="str">
        <f>HYPERLINK("https://talan.bank.gov.ua/get-user-certificate/2I354hIc0vnFBk51Kg6R","Завантажити сертифікат")</f>
        <v>Завантажити сертифікат</v>
      </c>
    </row>
    <row r="318" spans="1:4" x14ac:dyDescent="0.3">
      <c r="A318" t="s">
        <v>839</v>
      </c>
      <c r="B318" t="s">
        <v>840</v>
      </c>
      <c r="C318" t="s">
        <v>841</v>
      </c>
      <c r="D318" t="str">
        <f>HYPERLINK("https://talan.bank.gov.ua/get-user-certificate/2I354DydVvYmnm9c49wW","Завантажити сертифікат")</f>
        <v>Завантажити сертифікат</v>
      </c>
    </row>
    <row r="319" spans="1:4" x14ac:dyDescent="0.3">
      <c r="A319" t="s">
        <v>842</v>
      </c>
      <c r="B319" t="s">
        <v>843</v>
      </c>
      <c r="C319" t="s">
        <v>844</v>
      </c>
      <c r="D319" t="str">
        <f>HYPERLINK("https://talan.bank.gov.ua/get-user-certificate/2I3544ubCBDpObBO83jy","Завантажити сертифікат")</f>
        <v>Завантажити сертифікат</v>
      </c>
    </row>
    <row r="320" spans="1:4" x14ac:dyDescent="0.3">
      <c r="A320" t="s">
        <v>845</v>
      </c>
      <c r="B320" t="s">
        <v>846</v>
      </c>
      <c r="C320" t="s">
        <v>847</v>
      </c>
      <c r="D320" t="str">
        <f>HYPERLINK("https://talan.bank.gov.ua/get-user-certificate/2I354oeLkzp5FlaqKWKx","Завантажити сертифікат")</f>
        <v>Завантажити сертифікат</v>
      </c>
    </row>
    <row r="321" spans="1:4" x14ac:dyDescent="0.3">
      <c r="A321" t="s">
        <v>848</v>
      </c>
      <c r="B321" t="s">
        <v>849</v>
      </c>
      <c r="C321" t="s">
        <v>194</v>
      </c>
      <c r="D321" t="str">
        <f>HYPERLINK("https://talan.bank.gov.ua/get-user-certificate/2I354kFNrxjKEbsztvQh","Завантажити сертифікат")</f>
        <v>Завантажити сертифікат</v>
      </c>
    </row>
    <row r="322" spans="1:4" x14ac:dyDescent="0.3">
      <c r="A322" t="s">
        <v>850</v>
      </c>
      <c r="B322" t="s">
        <v>851</v>
      </c>
      <c r="C322" t="s">
        <v>723</v>
      </c>
      <c r="D322" t="str">
        <f>HYPERLINK("https://talan.bank.gov.ua/get-user-certificate/2I354XTesmJ6Hzs0XTMl","Завантажити сертифікат")</f>
        <v>Завантажити сертифікат</v>
      </c>
    </row>
    <row r="323" spans="1:4" x14ac:dyDescent="0.3">
      <c r="A323" t="s">
        <v>852</v>
      </c>
      <c r="B323" t="s">
        <v>853</v>
      </c>
      <c r="C323" t="s">
        <v>854</v>
      </c>
      <c r="D323" t="str">
        <f>HYPERLINK("https://talan.bank.gov.ua/get-user-certificate/2I354_stYZ0N9IvuTKtD","Завантажити сертифікат")</f>
        <v>Завантажити сертифікат</v>
      </c>
    </row>
    <row r="324" spans="1:4" x14ac:dyDescent="0.3">
      <c r="A324" t="s">
        <v>855</v>
      </c>
      <c r="B324" t="s">
        <v>856</v>
      </c>
      <c r="C324" t="s">
        <v>857</v>
      </c>
      <c r="D324" t="str">
        <f>HYPERLINK("https://talan.bank.gov.ua/get-user-certificate/2I354HY-MpaCuFoDRz2a","Завантажити сертифікат")</f>
        <v>Завантажити сертифікат</v>
      </c>
    </row>
    <row r="325" spans="1:4" x14ac:dyDescent="0.3">
      <c r="A325" t="s">
        <v>858</v>
      </c>
      <c r="B325" t="s">
        <v>859</v>
      </c>
      <c r="C325" t="s">
        <v>860</v>
      </c>
      <c r="D325" t="str">
        <f>HYPERLINK("https://talan.bank.gov.ua/get-user-certificate/2I354nkfkZ7OhvN2QbZy","Завантажити сертифікат")</f>
        <v>Завантажити сертифікат</v>
      </c>
    </row>
    <row r="326" spans="1:4" x14ac:dyDescent="0.3">
      <c r="A326" t="s">
        <v>861</v>
      </c>
      <c r="B326" t="s">
        <v>862</v>
      </c>
      <c r="C326" t="s">
        <v>863</v>
      </c>
      <c r="D326" t="str">
        <f>HYPERLINK("https://talan.bank.gov.ua/get-user-certificate/2I354vVTTJw1pWOlUWmY","Завантажити сертифікат")</f>
        <v>Завантажити сертифікат</v>
      </c>
    </row>
    <row r="327" spans="1:4" x14ac:dyDescent="0.3">
      <c r="A327" t="s">
        <v>864</v>
      </c>
      <c r="B327" t="s">
        <v>865</v>
      </c>
      <c r="C327" t="s">
        <v>353</v>
      </c>
      <c r="D327" t="str">
        <f>HYPERLINK("https://talan.bank.gov.ua/get-user-certificate/2I3549oPgV4B_7ejp0Z6","Завантажити сертифікат")</f>
        <v>Завантажити сертифікат</v>
      </c>
    </row>
    <row r="328" spans="1:4" x14ac:dyDescent="0.3">
      <c r="A328" t="s">
        <v>866</v>
      </c>
      <c r="B328" t="s">
        <v>867</v>
      </c>
      <c r="C328" t="s">
        <v>868</v>
      </c>
      <c r="D328" t="str">
        <f>HYPERLINK("https://talan.bank.gov.ua/get-user-certificate/2I354mHcQbkc657YZV6T","Завантажити сертифікат")</f>
        <v>Завантажити сертифікат</v>
      </c>
    </row>
    <row r="329" spans="1:4" x14ac:dyDescent="0.3">
      <c r="A329" t="s">
        <v>869</v>
      </c>
      <c r="B329" t="s">
        <v>870</v>
      </c>
      <c r="C329" t="s">
        <v>871</v>
      </c>
      <c r="D329" t="str">
        <f>HYPERLINK("https://talan.bank.gov.ua/get-user-certificate/2I354iefcY9oWVFEn7hh","Завантажити сертифікат")</f>
        <v>Завантажити сертифікат</v>
      </c>
    </row>
    <row r="330" spans="1:4" x14ac:dyDescent="0.3">
      <c r="A330" t="s">
        <v>872</v>
      </c>
      <c r="B330" t="s">
        <v>873</v>
      </c>
      <c r="C330" t="s">
        <v>874</v>
      </c>
      <c r="D330" t="str">
        <f>HYPERLINK("https://talan.bank.gov.ua/get-user-certificate/2I354b3EDgfoc_eF7PLS","Завантажити сертифікат")</f>
        <v>Завантажити сертифікат</v>
      </c>
    </row>
    <row r="331" spans="1:4" x14ac:dyDescent="0.3">
      <c r="A331" t="s">
        <v>875</v>
      </c>
      <c r="B331" t="s">
        <v>876</v>
      </c>
      <c r="C331" t="s">
        <v>128</v>
      </c>
      <c r="D331" t="str">
        <f>HYPERLINK("https://talan.bank.gov.ua/get-user-certificate/2I3541oWeiCo03dgCJaN","Завантажити сертифікат")</f>
        <v>Завантажити сертифікат</v>
      </c>
    </row>
    <row r="332" spans="1:4" x14ac:dyDescent="0.3">
      <c r="A332" t="s">
        <v>877</v>
      </c>
      <c r="B332" t="s">
        <v>878</v>
      </c>
      <c r="C332" t="s">
        <v>879</v>
      </c>
      <c r="D332" t="str">
        <f>HYPERLINK("https://talan.bank.gov.ua/get-user-certificate/2I354zPA_FyF49ZJpm9M","Завантажити сертифікат")</f>
        <v>Завантажити сертифікат</v>
      </c>
    </row>
    <row r="333" spans="1:4" x14ac:dyDescent="0.3">
      <c r="A333" t="s">
        <v>880</v>
      </c>
      <c r="B333" t="s">
        <v>881</v>
      </c>
      <c r="C333" t="s">
        <v>882</v>
      </c>
      <c r="D333" t="str">
        <f>HYPERLINK("https://talan.bank.gov.ua/get-user-certificate/2I3541heUV37McxLrERy","Завантажити сертифікат")</f>
        <v>Завантажити сертифікат</v>
      </c>
    </row>
    <row r="334" spans="1:4" x14ac:dyDescent="0.3">
      <c r="A334" t="s">
        <v>883</v>
      </c>
      <c r="B334" t="s">
        <v>884</v>
      </c>
      <c r="C334" t="s">
        <v>885</v>
      </c>
      <c r="D334" t="str">
        <f>HYPERLINK("https://talan.bank.gov.ua/get-user-certificate/2I3549hYiAa1eBNURhF1","Завантажити сертифікат")</f>
        <v>Завантажити сертифікат</v>
      </c>
    </row>
    <row r="335" spans="1:4" x14ac:dyDescent="0.3">
      <c r="A335" t="s">
        <v>886</v>
      </c>
      <c r="B335" t="s">
        <v>884</v>
      </c>
      <c r="C335" t="s">
        <v>887</v>
      </c>
      <c r="D335" t="str">
        <f>HYPERLINK("https://talan.bank.gov.ua/get-user-certificate/2I354iGRwhZEeh9EsDaj","Завантажити сертифікат")</f>
        <v>Завантажити сертифікат</v>
      </c>
    </row>
    <row r="336" spans="1:4" x14ac:dyDescent="0.3">
      <c r="A336" t="s">
        <v>888</v>
      </c>
      <c r="B336" t="s">
        <v>889</v>
      </c>
      <c r="C336" t="s">
        <v>890</v>
      </c>
      <c r="D336" t="str">
        <f>HYPERLINK("https://talan.bank.gov.ua/get-user-certificate/2I354XFwuG2HBatPiB8I","Завантажити сертифікат")</f>
        <v>Завантажити сертифікат</v>
      </c>
    </row>
    <row r="337" spans="1:4" x14ac:dyDescent="0.3">
      <c r="A337" t="s">
        <v>891</v>
      </c>
      <c r="B337" t="s">
        <v>892</v>
      </c>
      <c r="C337" t="s">
        <v>893</v>
      </c>
      <c r="D337" t="str">
        <f>HYPERLINK("https://talan.bank.gov.ua/get-user-certificate/2I3542E0wttgjiiIc0VL","Завантажити сертифікат")</f>
        <v>Завантажити сертифікат</v>
      </c>
    </row>
    <row r="338" spans="1:4" x14ac:dyDescent="0.3">
      <c r="A338" t="s">
        <v>894</v>
      </c>
      <c r="B338" t="s">
        <v>895</v>
      </c>
      <c r="C338" t="s">
        <v>57</v>
      </c>
      <c r="D338" t="str">
        <f>HYPERLINK("https://talan.bank.gov.ua/get-user-certificate/2I354hcz3aXQTN12uDnE","Завантажити сертифікат")</f>
        <v>Завантажити сертифікат</v>
      </c>
    </row>
    <row r="339" spans="1:4" x14ac:dyDescent="0.3">
      <c r="A339" t="s">
        <v>896</v>
      </c>
      <c r="B339" t="s">
        <v>897</v>
      </c>
      <c r="C339" t="s">
        <v>325</v>
      </c>
      <c r="D339" t="str">
        <f>HYPERLINK("https://talan.bank.gov.ua/get-user-certificate/2I354Y91ea_ZRHkn3Tun","Завантажити сертифікат")</f>
        <v>Завантажити сертифікат</v>
      </c>
    </row>
    <row r="340" spans="1:4" x14ac:dyDescent="0.3">
      <c r="A340" t="s">
        <v>898</v>
      </c>
      <c r="B340" t="s">
        <v>899</v>
      </c>
      <c r="C340" t="s">
        <v>900</v>
      </c>
      <c r="D340" t="str">
        <f>HYPERLINK("https://talan.bank.gov.ua/get-user-certificate/2I354FIQOz6FZw_WEIPf","Завантажити сертифікат")</f>
        <v>Завантажити сертифікат</v>
      </c>
    </row>
    <row r="341" spans="1:4" x14ac:dyDescent="0.3">
      <c r="A341" t="s">
        <v>901</v>
      </c>
      <c r="B341" t="s">
        <v>1130</v>
      </c>
      <c r="C341" t="s">
        <v>902</v>
      </c>
      <c r="D341" t="str">
        <f>HYPERLINK("https://talan.bank.gov.ua/get-user-certificate/78uE0Iw88BU5v7w1yqmv","Завантажити сертифікат")</f>
        <v>Завантажити сертифікат</v>
      </c>
    </row>
    <row r="342" spans="1:4" x14ac:dyDescent="0.3">
      <c r="A342" t="s">
        <v>903</v>
      </c>
      <c r="B342" t="s">
        <v>904</v>
      </c>
      <c r="C342" t="s">
        <v>905</v>
      </c>
      <c r="D342" t="str">
        <f>HYPERLINK("https://talan.bank.gov.ua/get-user-certificate/2I354hyJDDfg0uOS48ez","Завантажити сертифікат")</f>
        <v>Завантажити сертифікат</v>
      </c>
    </row>
    <row r="343" spans="1:4" x14ac:dyDescent="0.3">
      <c r="A343" t="s">
        <v>906</v>
      </c>
      <c r="B343" t="s">
        <v>907</v>
      </c>
      <c r="C343" t="s">
        <v>908</v>
      </c>
      <c r="D343" t="str">
        <f>HYPERLINK("https://talan.bank.gov.ua/get-user-certificate/2I354r3X1PFeQLjO1qrZ","Завантажити сертифікат")</f>
        <v>Завантажити сертифікат</v>
      </c>
    </row>
    <row r="344" spans="1:4" x14ac:dyDescent="0.3">
      <c r="A344" t="s">
        <v>909</v>
      </c>
      <c r="B344" t="s">
        <v>910</v>
      </c>
      <c r="C344" t="s">
        <v>911</v>
      </c>
      <c r="D344" t="str">
        <f>HYPERLINK("https://talan.bank.gov.ua/get-user-certificate/2I354vDxQvIMqlV1rU9i","Завантажити сертифікат")</f>
        <v>Завантажити сертифікат</v>
      </c>
    </row>
    <row r="345" spans="1:4" x14ac:dyDescent="0.3">
      <c r="A345" t="s">
        <v>912</v>
      </c>
      <c r="B345" t="s">
        <v>913</v>
      </c>
      <c r="C345" t="s">
        <v>914</v>
      </c>
      <c r="D345" t="str">
        <f>HYPERLINK("https://talan.bank.gov.ua/get-user-certificate/2I354pwlLKyL1Qe386IZ","Завантажити сертифікат")</f>
        <v>Завантажити сертифікат</v>
      </c>
    </row>
    <row r="346" spans="1:4" x14ac:dyDescent="0.3">
      <c r="A346" t="s">
        <v>915</v>
      </c>
      <c r="B346" t="s">
        <v>916</v>
      </c>
      <c r="C346" t="s">
        <v>917</v>
      </c>
      <c r="D346" t="str">
        <f>HYPERLINK("https://talan.bank.gov.ua/get-user-certificate/2I3541OWoPE4cvz4FwJZ","Завантажити сертифікат")</f>
        <v>Завантажити сертифікат</v>
      </c>
    </row>
    <row r="347" spans="1:4" x14ac:dyDescent="0.3">
      <c r="A347" t="s">
        <v>918</v>
      </c>
      <c r="B347" t="s">
        <v>919</v>
      </c>
      <c r="C347" t="s">
        <v>200</v>
      </c>
      <c r="D347" t="str">
        <f>HYPERLINK("https://talan.bank.gov.ua/get-user-certificate/2I354jT1YxgcBNT3w9xY","Завантажити сертифікат")</f>
        <v>Завантажити сертифікат</v>
      </c>
    </row>
    <row r="348" spans="1:4" x14ac:dyDescent="0.3">
      <c r="A348" t="s">
        <v>920</v>
      </c>
      <c r="B348" t="s">
        <v>921</v>
      </c>
      <c r="C348" t="s">
        <v>40</v>
      </c>
      <c r="D348" t="str">
        <f>HYPERLINK("https://talan.bank.gov.ua/get-user-certificate/2I354nvr9GYzk4qOrcbC","Завантажити сертифікат")</f>
        <v>Завантажити сертифікат</v>
      </c>
    </row>
    <row r="349" spans="1:4" x14ac:dyDescent="0.3">
      <c r="A349" t="s">
        <v>922</v>
      </c>
      <c r="B349" t="s">
        <v>923</v>
      </c>
      <c r="C349" t="s">
        <v>924</v>
      </c>
      <c r="D349" t="str">
        <f>HYPERLINK("https://talan.bank.gov.ua/get-user-certificate/2I354BTSqGLBzTZL8x0Y","Завантажити сертифікат")</f>
        <v>Завантажити сертифікат</v>
      </c>
    </row>
    <row r="350" spans="1:4" x14ac:dyDescent="0.3">
      <c r="A350" t="s">
        <v>925</v>
      </c>
      <c r="B350" t="s">
        <v>926</v>
      </c>
      <c r="C350" t="s">
        <v>927</v>
      </c>
      <c r="D350" t="str">
        <f>HYPERLINK("https://talan.bank.gov.ua/get-user-certificate/2I354QkZaP2MDUZSVsbn","Завантажити сертифікат")</f>
        <v>Завантажити сертифікат</v>
      </c>
    </row>
    <row r="351" spans="1:4" x14ac:dyDescent="0.3">
      <c r="A351" t="s">
        <v>928</v>
      </c>
      <c r="B351" t="s">
        <v>929</v>
      </c>
      <c r="C351" t="s">
        <v>228</v>
      </c>
      <c r="D351" t="str">
        <f>HYPERLINK("https://talan.bank.gov.ua/get-user-certificate/2I354J3q_JjARmQz4t5r","Завантажити сертифікат")</f>
        <v>Завантажити сертифікат</v>
      </c>
    </row>
    <row r="352" spans="1:4" x14ac:dyDescent="0.3">
      <c r="A352" t="s">
        <v>930</v>
      </c>
      <c r="B352" t="s">
        <v>931</v>
      </c>
      <c r="C352" t="s">
        <v>932</v>
      </c>
      <c r="D352" t="str">
        <f>HYPERLINK("https://talan.bank.gov.ua/get-user-certificate/2I354tkV2cFMClsNnMlr","Завантажити сертифікат")</f>
        <v>Завантажити сертифікат</v>
      </c>
    </row>
    <row r="353" spans="1:4" x14ac:dyDescent="0.3">
      <c r="A353" t="s">
        <v>933</v>
      </c>
      <c r="B353" t="s">
        <v>934</v>
      </c>
      <c r="C353" t="s">
        <v>935</v>
      </c>
      <c r="D353" t="str">
        <f>HYPERLINK("https://talan.bank.gov.ua/get-user-certificate/2I354fF1WisvJvsR_cTx","Завантажити сертифікат")</f>
        <v>Завантажити сертифікат</v>
      </c>
    </row>
    <row r="354" spans="1:4" x14ac:dyDescent="0.3">
      <c r="A354" t="s">
        <v>936</v>
      </c>
      <c r="B354" t="s">
        <v>937</v>
      </c>
      <c r="C354" t="s">
        <v>180</v>
      </c>
      <c r="D354" t="str">
        <f>HYPERLINK("https://talan.bank.gov.ua/get-user-certificate/2I3546OEjOfi_vXDtu4p","Завантажити сертифікат")</f>
        <v>Завантажити сертифікат</v>
      </c>
    </row>
    <row r="355" spans="1:4" x14ac:dyDescent="0.3">
      <c r="A355" t="s">
        <v>938</v>
      </c>
      <c r="B355" t="s">
        <v>939</v>
      </c>
      <c r="C355" t="s">
        <v>228</v>
      </c>
      <c r="D355" t="str">
        <f>HYPERLINK("https://talan.bank.gov.ua/get-user-certificate/2I354PJehqNpliQlgEgD","Завантажити сертифікат")</f>
        <v>Завантажити сертифікат</v>
      </c>
    </row>
    <row r="356" spans="1:4" x14ac:dyDescent="0.3">
      <c r="A356" t="s">
        <v>940</v>
      </c>
      <c r="B356" t="s">
        <v>941</v>
      </c>
      <c r="C356" t="s">
        <v>395</v>
      </c>
      <c r="D356" t="str">
        <f>HYPERLINK("https://talan.bank.gov.ua/get-user-certificate/2I354DZ4FlHHUKYsVJ7C","Завантажити сертифікат")</f>
        <v>Завантажити сертифікат</v>
      </c>
    </row>
    <row r="357" spans="1:4" x14ac:dyDescent="0.3">
      <c r="A357" t="s">
        <v>942</v>
      </c>
      <c r="B357" t="s">
        <v>943</v>
      </c>
      <c r="C357" t="s">
        <v>98</v>
      </c>
      <c r="D357" t="str">
        <f>HYPERLINK("https://talan.bank.gov.ua/get-user-certificate/2I354OQ9LzJmUeG6NOS0","Завантажити сертифікат")</f>
        <v>Завантажити сертифікат</v>
      </c>
    </row>
    <row r="358" spans="1:4" x14ac:dyDescent="0.3">
      <c r="A358" t="s">
        <v>944</v>
      </c>
      <c r="B358" t="s">
        <v>945</v>
      </c>
      <c r="C358" t="s">
        <v>174</v>
      </c>
      <c r="D358" t="str">
        <f>HYPERLINK("https://talan.bank.gov.ua/get-user-certificate/2I354CcF6Xl1etRlHB5I","Завантажити сертифікат")</f>
        <v>Завантажити сертифікат</v>
      </c>
    </row>
    <row r="359" spans="1:4" x14ac:dyDescent="0.3">
      <c r="A359" t="s">
        <v>946</v>
      </c>
      <c r="B359" t="s">
        <v>947</v>
      </c>
      <c r="C359" t="s">
        <v>948</v>
      </c>
      <c r="D359" t="str">
        <f>HYPERLINK("https://talan.bank.gov.ua/get-user-certificate/2I354kbsiIu1L3VZK6N1","Завантажити сертифікат")</f>
        <v>Завантажити сертифікат</v>
      </c>
    </row>
    <row r="360" spans="1:4" x14ac:dyDescent="0.3">
      <c r="A360" t="s">
        <v>949</v>
      </c>
      <c r="B360" t="s">
        <v>950</v>
      </c>
      <c r="C360" t="s">
        <v>951</v>
      </c>
      <c r="D360" t="str">
        <f>HYPERLINK("https://talan.bank.gov.ua/get-user-certificate/2I354M7egJfcx9FGCVa8","Завантажити сертифікат")</f>
        <v>Завантажити сертифікат</v>
      </c>
    </row>
    <row r="361" spans="1:4" x14ac:dyDescent="0.3">
      <c r="A361" t="s">
        <v>952</v>
      </c>
      <c r="B361" t="s">
        <v>953</v>
      </c>
      <c r="C361" t="s">
        <v>954</v>
      </c>
      <c r="D361" t="str">
        <f>HYPERLINK("https://talan.bank.gov.ua/get-user-certificate/2I354Ct1P4MdE6JuAOSy","Завантажити сертифікат")</f>
        <v>Завантажити сертифікат</v>
      </c>
    </row>
    <row r="362" spans="1:4" x14ac:dyDescent="0.3">
      <c r="A362" t="s">
        <v>955</v>
      </c>
      <c r="B362" t="s">
        <v>956</v>
      </c>
      <c r="C362" t="s">
        <v>957</v>
      </c>
      <c r="D362" t="str">
        <f>HYPERLINK("https://talan.bank.gov.ua/get-user-certificate/2I354LT-2rOJaFNBlnnC","Завантажити сертифікат")</f>
        <v>Завантажити сертифікат</v>
      </c>
    </row>
    <row r="363" spans="1:4" x14ac:dyDescent="0.3">
      <c r="A363" t="s">
        <v>958</v>
      </c>
      <c r="B363" t="s">
        <v>959</v>
      </c>
      <c r="C363" t="s">
        <v>960</v>
      </c>
      <c r="D363" t="str">
        <f>HYPERLINK("https://talan.bank.gov.ua/get-user-certificate/2I354qBJVtM4datfUe9G","Завантажити сертифікат")</f>
        <v>Завантажити сертифікат</v>
      </c>
    </row>
    <row r="364" spans="1:4" x14ac:dyDescent="0.3">
      <c r="A364" t="s">
        <v>961</v>
      </c>
      <c r="B364" t="s">
        <v>962</v>
      </c>
      <c r="C364" t="s">
        <v>963</v>
      </c>
      <c r="D364" t="str">
        <f>HYPERLINK("https://talan.bank.gov.ua/get-user-certificate/2I354VllTn2O1x4MeTQs","Завантажити сертифікат")</f>
        <v>Завантажити сертифікат</v>
      </c>
    </row>
    <row r="365" spans="1:4" x14ac:dyDescent="0.3">
      <c r="A365" t="s">
        <v>964</v>
      </c>
      <c r="B365" t="s">
        <v>965</v>
      </c>
      <c r="C365" t="s">
        <v>966</v>
      </c>
      <c r="D365" t="str">
        <f>HYPERLINK("https://talan.bank.gov.ua/get-user-certificate/2I354WTMA-fFaIsN--A_","Завантажити сертифікат")</f>
        <v>Завантажити сертифікат</v>
      </c>
    </row>
    <row r="366" spans="1:4" x14ac:dyDescent="0.3">
      <c r="A366" t="s">
        <v>967</v>
      </c>
      <c r="B366" t="s">
        <v>968</v>
      </c>
      <c r="C366" t="s">
        <v>969</v>
      </c>
      <c r="D366" t="str">
        <f>HYPERLINK("https://talan.bank.gov.ua/get-user-certificate/2I354Vy9Q5QCpd-WPduI","Завантажити сертифікат")</f>
        <v>Завантажити сертифікат</v>
      </c>
    </row>
    <row r="367" spans="1:4" x14ac:dyDescent="0.3">
      <c r="A367" t="s">
        <v>970</v>
      </c>
      <c r="B367" t="s">
        <v>971</v>
      </c>
      <c r="C367" t="s">
        <v>972</v>
      </c>
      <c r="D367" t="str">
        <f>HYPERLINK("https://talan.bank.gov.ua/get-user-certificate/2I354yzdcflVT-KSZmQN","Завантажити сертифікат")</f>
        <v>Завантажити сертифікат</v>
      </c>
    </row>
    <row r="368" spans="1:4" x14ac:dyDescent="0.3">
      <c r="A368" t="s">
        <v>973</v>
      </c>
      <c r="B368" t="s">
        <v>974</v>
      </c>
      <c r="C368" t="s">
        <v>98</v>
      </c>
      <c r="D368" t="str">
        <f>HYPERLINK("https://talan.bank.gov.ua/get-user-certificate/2I354kF23vvjEXrq7c6p","Завантажити сертифікат")</f>
        <v>Завантажити сертифікат</v>
      </c>
    </row>
    <row r="369" spans="1:4" x14ac:dyDescent="0.3">
      <c r="A369" t="s">
        <v>975</v>
      </c>
      <c r="B369" t="s">
        <v>976</v>
      </c>
      <c r="C369" t="s">
        <v>977</v>
      </c>
      <c r="D369" t="str">
        <f>HYPERLINK("https://talan.bank.gov.ua/get-user-certificate/2I354h-g2BU3W_T_Dplp","Завантажити сертифікат")</f>
        <v>Завантажити сертифікат</v>
      </c>
    </row>
    <row r="370" spans="1:4" x14ac:dyDescent="0.3">
      <c r="A370" t="s">
        <v>978</v>
      </c>
      <c r="B370" t="s">
        <v>979</v>
      </c>
      <c r="C370" t="s">
        <v>228</v>
      </c>
      <c r="D370" t="str">
        <f>HYPERLINK("https://talan.bank.gov.ua/get-user-certificate/2I354_SOSLPqS9TxlJ68","Завантажити сертифікат")</f>
        <v>Завантажити сертифікат</v>
      </c>
    </row>
    <row r="371" spans="1:4" x14ac:dyDescent="0.3">
      <c r="A371" t="s">
        <v>980</v>
      </c>
      <c r="B371" t="s">
        <v>981</v>
      </c>
      <c r="C371" t="s">
        <v>3</v>
      </c>
      <c r="D371" t="str">
        <f>HYPERLINK("https://talan.bank.gov.ua/get-user-certificate/2I354PsZEcOos1WcpFnv","Завантажити сертифікат")</f>
        <v>Завантажити сертифікат</v>
      </c>
    </row>
    <row r="372" spans="1:4" x14ac:dyDescent="0.3">
      <c r="A372" t="s">
        <v>982</v>
      </c>
      <c r="B372" t="s">
        <v>983</v>
      </c>
      <c r="C372" t="s">
        <v>228</v>
      </c>
      <c r="D372" t="str">
        <f>HYPERLINK("https://talan.bank.gov.ua/get-user-certificate/2I354QWd_Xx3wz9K13mO","Завантажити сертифікат")</f>
        <v>Завантажити сертифікат</v>
      </c>
    </row>
    <row r="373" spans="1:4" x14ac:dyDescent="0.3">
      <c r="A373" t="s">
        <v>984</v>
      </c>
      <c r="B373" t="s">
        <v>985</v>
      </c>
      <c r="C373" t="s">
        <v>986</v>
      </c>
      <c r="D373" t="str">
        <f>HYPERLINK("https://talan.bank.gov.ua/get-user-certificate/2I354ZKgMskh0tsqtfAF","Завантажити сертифікат")</f>
        <v>Завантажити сертифікат</v>
      </c>
    </row>
    <row r="374" spans="1:4" x14ac:dyDescent="0.3">
      <c r="A374" t="s">
        <v>987</v>
      </c>
      <c r="B374" t="s">
        <v>988</v>
      </c>
      <c r="C374" t="s">
        <v>26</v>
      </c>
      <c r="D374" t="str">
        <f>HYPERLINK("https://talan.bank.gov.ua/get-user-certificate/2I3543if048NZGZotXpz","Завантажити сертифікат")</f>
        <v>Завантажити сертифікат</v>
      </c>
    </row>
    <row r="375" spans="1:4" x14ac:dyDescent="0.3">
      <c r="A375" t="s">
        <v>989</v>
      </c>
      <c r="B375" t="s">
        <v>990</v>
      </c>
      <c r="C375" t="s">
        <v>991</v>
      </c>
      <c r="D375" t="str">
        <f>HYPERLINK("https://talan.bank.gov.ua/get-user-certificate/2I354uKHtlNf6Q8zwchg","Завантажити сертифікат")</f>
        <v>Завантажити сертифікат</v>
      </c>
    </row>
    <row r="376" spans="1:4" x14ac:dyDescent="0.3">
      <c r="A376" t="s">
        <v>992</v>
      </c>
      <c r="B376" t="s">
        <v>993</v>
      </c>
      <c r="C376" t="s">
        <v>93</v>
      </c>
      <c r="D376" t="str">
        <f>HYPERLINK("https://talan.bank.gov.ua/get-user-certificate/2I354Fdu_TZZd5UeCvhK","Завантажити сертифікат")</f>
        <v>Завантажити сертифікат</v>
      </c>
    </row>
    <row r="377" spans="1:4" x14ac:dyDescent="0.3">
      <c r="A377" t="s">
        <v>994</v>
      </c>
      <c r="B377" t="s">
        <v>995</v>
      </c>
      <c r="C377" t="s">
        <v>996</v>
      </c>
      <c r="D377" t="str">
        <f>HYPERLINK("https://talan.bank.gov.ua/get-user-certificate/2I354AgQHqHd5XdNwp7U","Завантажити сертифікат")</f>
        <v>Завантажити сертифікат</v>
      </c>
    </row>
    <row r="378" spans="1:4" x14ac:dyDescent="0.3">
      <c r="A378" t="s">
        <v>997</v>
      </c>
      <c r="B378" t="s">
        <v>998</v>
      </c>
      <c r="C378" t="s">
        <v>999</v>
      </c>
      <c r="D378" t="str">
        <f>HYPERLINK("https://talan.bank.gov.ua/get-user-certificate/2I354ssQjqj8mBw26BPA","Завантажити сертифікат")</f>
        <v>Завантажити сертифікат</v>
      </c>
    </row>
    <row r="379" spans="1:4" x14ac:dyDescent="0.3">
      <c r="A379" t="s">
        <v>1000</v>
      </c>
      <c r="B379" t="s">
        <v>1001</v>
      </c>
      <c r="C379" t="s">
        <v>608</v>
      </c>
      <c r="D379" t="str">
        <f>HYPERLINK("https://talan.bank.gov.ua/get-user-certificate/2I3544izOlHYx-BWgSlF","Завантажити сертифікат")</f>
        <v>Завантажити сертифікат</v>
      </c>
    </row>
    <row r="380" spans="1:4" x14ac:dyDescent="0.3">
      <c r="A380" t="s">
        <v>1002</v>
      </c>
      <c r="B380" t="s">
        <v>1003</v>
      </c>
      <c r="C380" t="s">
        <v>1004</v>
      </c>
      <c r="D380" t="str">
        <f>HYPERLINK("https://talan.bank.gov.ua/get-user-certificate/2I354uZT56h5INYZpZtG","Завантажити сертифікат")</f>
        <v>Завантажити сертифікат</v>
      </c>
    </row>
    <row r="381" spans="1:4" x14ac:dyDescent="0.3">
      <c r="A381" t="s">
        <v>1005</v>
      </c>
      <c r="B381" t="s">
        <v>1006</v>
      </c>
      <c r="C381" t="s">
        <v>1007</v>
      </c>
      <c r="D381" t="str">
        <f>HYPERLINK("https://talan.bank.gov.ua/get-user-certificate/2I354tFDtT8npTgN44B6","Завантажити сертифікат")</f>
        <v>Завантажити сертифікат</v>
      </c>
    </row>
    <row r="382" spans="1:4" x14ac:dyDescent="0.3">
      <c r="A382" t="s">
        <v>1008</v>
      </c>
      <c r="B382" t="s">
        <v>1006</v>
      </c>
      <c r="C382" t="s">
        <v>1009</v>
      </c>
      <c r="D382" t="str">
        <f>HYPERLINK("https://talan.bank.gov.ua/get-user-certificate/2I354J2m8VPrUnePjM1l","Завантажити сертифікат")</f>
        <v>Завантажити сертифікат</v>
      </c>
    </row>
    <row r="383" spans="1:4" x14ac:dyDescent="0.3">
      <c r="A383" t="s">
        <v>1010</v>
      </c>
      <c r="B383" t="s">
        <v>1011</v>
      </c>
      <c r="C383" t="s">
        <v>168</v>
      </c>
      <c r="D383" t="str">
        <f>HYPERLINK("https://talan.bank.gov.ua/get-user-certificate/2I354gaDoFPIIThrZF4p","Завантажити сертифікат")</f>
        <v>Завантажити сертифікат</v>
      </c>
    </row>
    <row r="384" spans="1:4" x14ac:dyDescent="0.3">
      <c r="A384" t="s">
        <v>1012</v>
      </c>
      <c r="B384" t="s">
        <v>1013</v>
      </c>
      <c r="C384" t="s">
        <v>1014</v>
      </c>
      <c r="D384" t="str">
        <f>HYPERLINK("https://talan.bank.gov.ua/get-user-certificate/2I354VKVPJW_O0oQ5H8P","Завантажити сертифікат")</f>
        <v>Завантажити сертифікат</v>
      </c>
    </row>
    <row r="385" spans="1:4" x14ac:dyDescent="0.3">
      <c r="A385" t="s">
        <v>1015</v>
      </c>
      <c r="B385" t="s">
        <v>1016</v>
      </c>
      <c r="C385" t="s">
        <v>1017</v>
      </c>
      <c r="D385" t="str">
        <f>HYPERLINK("https://talan.bank.gov.ua/get-user-certificate/2I3546lGVW58mT8EDogk","Завантажити сертифікат")</f>
        <v>Завантажити сертифікат</v>
      </c>
    </row>
    <row r="386" spans="1:4" x14ac:dyDescent="0.3">
      <c r="A386" t="s">
        <v>1018</v>
      </c>
      <c r="B386" t="s">
        <v>1019</v>
      </c>
      <c r="C386" t="s">
        <v>1020</v>
      </c>
      <c r="D386" t="str">
        <f>HYPERLINK("https://talan.bank.gov.ua/get-user-certificate/2I354zHOLli_HpsGznDb","Завантажити сертифікат")</f>
        <v>Завантажити сертифікат</v>
      </c>
    </row>
    <row r="387" spans="1:4" x14ac:dyDescent="0.3">
      <c r="A387" t="s">
        <v>1021</v>
      </c>
      <c r="B387" t="s">
        <v>1022</v>
      </c>
      <c r="C387" t="s">
        <v>1023</v>
      </c>
      <c r="D387" t="str">
        <f>HYPERLINK("https://talan.bank.gov.ua/get-user-certificate/2I354um30HuW-8P1_sa4","Завантажити сертифікат")</f>
        <v>Завантажити сертифікат</v>
      </c>
    </row>
    <row r="388" spans="1:4" x14ac:dyDescent="0.3">
      <c r="A388" t="s">
        <v>1024</v>
      </c>
      <c r="B388" t="s">
        <v>1025</v>
      </c>
      <c r="C388" t="s">
        <v>400</v>
      </c>
      <c r="D388" t="str">
        <f>HYPERLINK("https://talan.bank.gov.ua/get-user-certificate/2I354j3cfeiyzv5x4sWJ","Завантажити сертифікат")</f>
        <v>Завантажити сертифікат</v>
      </c>
    </row>
    <row r="389" spans="1:4" x14ac:dyDescent="0.3">
      <c r="A389" t="s">
        <v>1026</v>
      </c>
      <c r="B389" t="s">
        <v>1027</v>
      </c>
      <c r="C389" t="s">
        <v>1028</v>
      </c>
      <c r="D389" t="str">
        <f>HYPERLINK("https://talan.bank.gov.ua/get-user-certificate/2I354d1NKbppsffMPFPj","Завантажити сертифікат")</f>
        <v>Завантажити сертифікат</v>
      </c>
    </row>
    <row r="390" spans="1:4" x14ac:dyDescent="0.3">
      <c r="A390" t="s">
        <v>1029</v>
      </c>
      <c r="B390" t="s">
        <v>1030</v>
      </c>
      <c r="C390" t="s">
        <v>1031</v>
      </c>
      <c r="D390" t="str">
        <f>HYPERLINK("https://talan.bank.gov.ua/get-user-certificate/2I354_NnKHKY61QyjOqI","Завантажити сертифікат")</f>
        <v>Завантажити сертифікат</v>
      </c>
    </row>
    <row r="391" spans="1:4" x14ac:dyDescent="0.3">
      <c r="A391" t="s">
        <v>1032</v>
      </c>
      <c r="B391" t="s">
        <v>1033</v>
      </c>
      <c r="C391" t="s">
        <v>1034</v>
      </c>
      <c r="D391" t="str">
        <f>HYPERLINK("https://talan.bank.gov.ua/get-user-certificate/2I354F2hR8_wWDVhz90q","Завантажити сертифікат")</f>
        <v>Завантажити сертифікат</v>
      </c>
    </row>
    <row r="392" spans="1:4" x14ac:dyDescent="0.3">
      <c r="A392" t="s">
        <v>1035</v>
      </c>
      <c r="B392" t="s">
        <v>1036</v>
      </c>
      <c r="C392" t="s">
        <v>334</v>
      </c>
      <c r="D392" t="str">
        <f>HYPERLINK("https://talan.bank.gov.ua/get-user-certificate/2I354y8B4A2JFdAu9MwL","Завантажити сертифікат")</f>
        <v>Завантажити сертифікат</v>
      </c>
    </row>
    <row r="393" spans="1:4" x14ac:dyDescent="0.3">
      <c r="A393" t="s">
        <v>1037</v>
      </c>
      <c r="B393" t="s">
        <v>1038</v>
      </c>
      <c r="C393" t="s">
        <v>1039</v>
      </c>
      <c r="D393" t="str">
        <f>HYPERLINK("https://talan.bank.gov.ua/get-user-certificate/2I354z1OwMclvt8eGEGc","Завантажити сертифікат")</f>
        <v>Завантажити сертифікат</v>
      </c>
    </row>
    <row r="394" spans="1:4" x14ac:dyDescent="0.3">
      <c r="A394" t="s">
        <v>1040</v>
      </c>
      <c r="B394" t="s">
        <v>1041</v>
      </c>
      <c r="C394" t="s">
        <v>1042</v>
      </c>
      <c r="D394" t="str">
        <f>HYPERLINK("https://talan.bank.gov.ua/get-user-certificate/2I354Tl6L7RdNGETE9jS","Завантажити сертифікат")</f>
        <v>Завантажити сертифікат</v>
      </c>
    </row>
    <row r="395" spans="1:4" x14ac:dyDescent="0.3">
      <c r="A395" t="s">
        <v>1043</v>
      </c>
      <c r="B395" t="s">
        <v>1044</v>
      </c>
      <c r="C395" t="s">
        <v>1045</v>
      </c>
      <c r="D395" t="str">
        <f>HYPERLINK("https://talan.bank.gov.ua/get-user-certificate/2I354E3przHD-GvxoVEW","Завантажити сертифікат")</f>
        <v>Завантажити сертифікат</v>
      </c>
    </row>
    <row r="396" spans="1:4" x14ac:dyDescent="0.3">
      <c r="A396" t="s">
        <v>1046</v>
      </c>
      <c r="B396" t="s">
        <v>1047</v>
      </c>
      <c r="C396" t="s">
        <v>871</v>
      </c>
      <c r="D396" t="str">
        <f>HYPERLINK("https://talan.bank.gov.ua/get-user-certificate/2I3541rvtLIJDlb7Q3nv","Завантажити сертифікат")</f>
        <v>Завантажити сертифікат</v>
      </c>
    </row>
    <row r="397" spans="1:4" x14ac:dyDescent="0.3">
      <c r="A397" t="s">
        <v>1048</v>
      </c>
      <c r="B397" t="s">
        <v>1049</v>
      </c>
      <c r="C397" t="s">
        <v>1050</v>
      </c>
      <c r="D397" t="str">
        <f>HYPERLINK("https://talan.bank.gov.ua/get-user-certificate/2I354AgYojVg8RWLnR0e","Завантажити сертифікат")</f>
        <v>Завантажити сертифікат</v>
      </c>
    </row>
    <row r="398" spans="1:4" x14ac:dyDescent="0.3">
      <c r="A398" t="s">
        <v>1051</v>
      </c>
      <c r="B398" t="s">
        <v>1052</v>
      </c>
      <c r="C398" t="s">
        <v>194</v>
      </c>
      <c r="D398" t="str">
        <f>HYPERLINK("https://talan.bank.gov.ua/get-user-certificate/2I354gE7EKKMQjeTQk2j","Завантажити сертифікат")</f>
        <v>Завантажити сертифікат</v>
      </c>
    </row>
    <row r="399" spans="1:4" x14ac:dyDescent="0.3">
      <c r="A399" t="s">
        <v>1053</v>
      </c>
      <c r="B399" t="s">
        <v>1054</v>
      </c>
      <c r="C399" t="s">
        <v>1055</v>
      </c>
      <c r="D399" t="str">
        <f>HYPERLINK("https://talan.bank.gov.ua/get-user-certificate/2I354Z9Pw0vXXGMpdlQD","Завантажити сертифікат")</f>
        <v>Завантажити сертифікат</v>
      </c>
    </row>
    <row r="400" spans="1:4" x14ac:dyDescent="0.3">
      <c r="A400" t="s">
        <v>1056</v>
      </c>
      <c r="B400" t="s">
        <v>1057</v>
      </c>
      <c r="C400" t="s">
        <v>43</v>
      </c>
      <c r="D400" t="str">
        <f>HYPERLINK("https://talan.bank.gov.ua/get-user-certificate/2I354id1tVKdqkc5qr1k","Завантажити сертифікат")</f>
        <v>Завантажити сертифікат</v>
      </c>
    </row>
    <row r="401" spans="1:4" x14ac:dyDescent="0.3">
      <c r="A401" t="s">
        <v>1058</v>
      </c>
      <c r="B401" t="s">
        <v>1059</v>
      </c>
      <c r="C401" t="s">
        <v>400</v>
      </c>
      <c r="D401" t="str">
        <f>HYPERLINK("https://talan.bank.gov.ua/get-user-certificate/2I354QB0KDxg9miK9MS_","Завантажити сертифікат")</f>
        <v>Завантажити сертифікат</v>
      </c>
    </row>
    <row r="402" spans="1:4" x14ac:dyDescent="0.3">
      <c r="A402" t="s">
        <v>1060</v>
      </c>
      <c r="B402" t="s">
        <v>1061</v>
      </c>
      <c r="C402" t="s">
        <v>1062</v>
      </c>
      <c r="D402" t="str">
        <f>HYPERLINK("https://talan.bank.gov.ua/get-user-certificate/2I354uoIKlj2ircfFn0g","Завантажити сертифікат")</f>
        <v>Завантажити сертифікат</v>
      </c>
    </row>
    <row r="403" spans="1:4" x14ac:dyDescent="0.3">
      <c r="A403" t="s">
        <v>1063</v>
      </c>
      <c r="B403" t="s">
        <v>1064</v>
      </c>
      <c r="C403" t="s">
        <v>1065</v>
      </c>
      <c r="D403" t="str">
        <f>HYPERLINK("https://talan.bank.gov.ua/get-user-certificate/2I354-inDz_a-hOXGWFG","Завантажити сертифікат")</f>
        <v>Завантажити сертифікат</v>
      </c>
    </row>
    <row r="404" spans="1:4" x14ac:dyDescent="0.3">
      <c r="A404" t="s">
        <v>1066</v>
      </c>
      <c r="B404" t="s">
        <v>1064</v>
      </c>
      <c r="C404" t="s">
        <v>1067</v>
      </c>
      <c r="D404" t="str">
        <f>HYPERLINK("https://talan.bank.gov.ua/get-user-certificate/2I354iVuqeiylHNbg3YM","Завантажити сертифікат")</f>
        <v>Завантажити сертифікат</v>
      </c>
    </row>
    <row r="405" spans="1:4" x14ac:dyDescent="0.3">
      <c r="A405" t="s">
        <v>1068</v>
      </c>
      <c r="B405" t="s">
        <v>1069</v>
      </c>
      <c r="C405" t="s">
        <v>1070</v>
      </c>
      <c r="D405" t="str">
        <f>HYPERLINK("https://talan.bank.gov.ua/get-user-certificate/2I354F-VXbxstJjpX6aK","Завантажити сертифікат")</f>
        <v>Завантажити сертифікат</v>
      </c>
    </row>
    <row r="406" spans="1:4" x14ac:dyDescent="0.3">
      <c r="A406" t="s">
        <v>1071</v>
      </c>
      <c r="B406" t="s">
        <v>1072</v>
      </c>
      <c r="C406" t="s">
        <v>733</v>
      </c>
      <c r="D406" t="str">
        <f>HYPERLINK("https://talan.bank.gov.ua/get-user-certificate/2I354R4eZUG9Qs6Tfx9k","Завантажити сертифікат")</f>
        <v>Завантажити сертифікат</v>
      </c>
    </row>
    <row r="407" spans="1:4" x14ac:dyDescent="0.3">
      <c r="A407" t="s">
        <v>1073</v>
      </c>
      <c r="B407" t="s">
        <v>1074</v>
      </c>
      <c r="C407" t="s">
        <v>60</v>
      </c>
      <c r="D407" t="str">
        <f>HYPERLINK("https://talan.bank.gov.ua/get-user-certificate/2I354KBHvwJgp3Zf8uUX","Завантажити сертифікат")</f>
        <v>Завантажити сертифікат</v>
      </c>
    </row>
    <row r="408" spans="1:4" x14ac:dyDescent="0.3">
      <c r="A408" t="s">
        <v>1075</v>
      </c>
      <c r="B408" t="s">
        <v>1076</v>
      </c>
      <c r="C408" t="s">
        <v>177</v>
      </c>
      <c r="D408" t="str">
        <f>HYPERLINK("https://talan.bank.gov.ua/get-user-certificate/2I354NIY3LOx7NKx1z0k","Завантажити сертифікат")</f>
        <v>Завантажити сертифікат</v>
      </c>
    </row>
    <row r="409" spans="1:4" x14ac:dyDescent="0.3">
      <c r="A409" t="s">
        <v>1077</v>
      </c>
      <c r="B409" t="s">
        <v>1078</v>
      </c>
      <c r="C409" t="s">
        <v>1079</v>
      </c>
      <c r="D409" t="str">
        <f>HYPERLINK("https://talan.bank.gov.ua/get-user-certificate/2I354H09nmuAnlFMqIRs","Завантажити сертифікат")</f>
        <v>Завантажити сертифікат</v>
      </c>
    </row>
    <row r="410" spans="1:4" x14ac:dyDescent="0.3">
      <c r="A410" t="s">
        <v>1080</v>
      </c>
      <c r="B410" t="s">
        <v>1081</v>
      </c>
      <c r="C410" t="s">
        <v>57</v>
      </c>
      <c r="D410" t="str">
        <f>HYPERLINK("https://talan.bank.gov.ua/get-user-certificate/2I354djCRraXwXXP4nSS","Завантажити сертифікат")</f>
        <v>Завантажити сертифікат</v>
      </c>
    </row>
    <row r="411" spans="1:4" x14ac:dyDescent="0.3">
      <c r="A411" t="s">
        <v>1082</v>
      </c>
      <c r="B411" t="s">
        <v>1083</v>
      </c>
      <c r="C411" t="s">
        <v>1084</v>
      </c>
      <c r="D411" t="str">
        <f>HYPERLINK("https://talan.bank.gov.ua/get-user-certificate/2I354Lts2dXgbMQZ4o3R","Завантажити сертифікат")</f>
        <v>Завантажити сертифікат</v>
      </c>
    </row>
    <row r="412" spans="1:4" x14ac:dyDescent="0.3">
      <c r="A412" t="s">
        <v>1085</v>
      </c>
      <c r="B412" t="s">
        <v>1086</v>
      </c>
      <c r="C412" t="s">
        <v>239</v>
      </c>
      <c r="D412" t="str">
        <f>HYPERLINK("https://talan.bank.gov.ua/get-user-certificate/2I354A5MUaOfRp_gC2uJ","Завантажити сертифікат")</f>
        <v>Завантажити сертифікат</v>
      </c>
    </row>
    <row r="413" spans="1:4" x14ac:dyDescent="0.3">
      <c r="A413" t="s">
        <v>1087</v>
      </c>
      <c r="B413" t="s">
        <v>1088</v>
      </c>
      <c r="C413" t="s">
        <v>200</v>
      </c>
      <c r="D413" t="str">
        <f>HYPERLINK("https://talan.bank.gov.ua/get-user-certificate/2I354jMS-JD53pghQIg-","Завантажити сертифікат")</f>
        <v>Завантажити сертифікат</v>
      </c>
    </row>
    <row r="414" spans="1:4" x14ac:dyDescent="0.3">
      <c r="A414" t="s">
        <v>1089</v>
      </c>
      <c r="B414" t="s">
        <v>1090</v>
      </c>
      <c r="C414" t="s">
        <v>263</v>
      </c>
      <c r="D414" t="str">
        <f>HYPERLINK("https://talan.bank.gov.ua/get-user-certificate/2I354TKlVRdB1bTo5Lhm","Завантажити сертифікат")</f>
        <v>Завантажити сертифікат</v>
      </c>
    </row>
    <row r="415" spans="1:4" x14ac:dyDescent="0.3">
      <c r="A415" t="s">
        <v>1091</v>
      </c>
      <c r="B415" t="s">
        <v>1092</v>
      </c>
      <c r="C415" t="s">
        <v>1093</v>
      </c>
      <c r="D415" t="str">
        <f>HYPERLINK("https://talan.bank.gov.ua/get-user-certificate/2I354CCLbcarX5lBg5tx","Завантажити сертифікат")</f>
        <v>Завантажити сертифікат</v>
      </c>
    </row>
    <row r="416" spans="1:4" x14ac:dyDescent="0.3">
      <c r="A416" t="s">
        <v>1094</v>
      </c>
      <c r="B416" t="s">
        <v>1095</v>
      </c>
      <c r="C416" t="s">
        <v>1096</v>
      </c>
      <c r="D416" t="str">
        <f>HYPERLINK("https://talan.bank.gov.ua/get-user-certificate/2I354R02180ZKIMg6oPP","Завантажити сертифікат")</f>
        <v>Завантажити сертифікат</v>
      </c>
    </row>
    <row r="417" spans="1:4" x14ac:dyDescent="0.3">
      <c r="A417" t="s">
        <v>1097</v>
      </c>
      <c r="B417" t="s">
        <v>1098</v>
      </c>
      <c r="C417" t="s">
        <v>177</v>
      </c>
      <c r="D417" t="str">
        <f>HYPERLINK("https://talan.bank.gov.ua/get-user-certificate/2I354LkIXXX8IZ4AnwiI","Завантажити сертифікат")</f>
        <v>Завантажити сертифікат</v>
      </c>
    </row>
    <row r="418" spans="1:4" x14ac:dyDescent="0.3">
      <c r="A418" t="s">
        <v>1099</v>
      </c>
      <c r="B418" t="s">
        <v>1100</v>
      </c>
      <c r="C418" t="s">
        <v>3</v>
      </c>
      <c r="D418" t="str">
        <f>HYPERLINK("https://talan.bank.gov.ua/get-user-certificate/2I354cl2aGBRRMzguJa3","Завантажити сертифікат")</f>
        <v>Завантажити сертифікат</v>
      </c>
    </row>
    <row r="419" spans="1:4" x14ac:dyDescent="0.3">
      <c r="A419" t="s">
        <v>1101</v>
      </c>
      <c r="B419" t="s">
        <v>1102</v>
      </c>
      <c r="C419" t="s">
        <v>331</v>
      </c>
      <c r="D419" t="str">
        <f>HYPERLINK("https://talan.bank.gov.ua/get-user-certificate/2I354Go_APJ1hoD4_ANw","Завантажити сертифікат")</f>
        <v>Завантажити сертифікат</v>
      </c>
    </row>
    <row r="420" spans="1:4" x14ac:dyDescent="0.3">
      <c r="A420" t="s">
        <v>1103</v>
      </c>
      <c r="B420" t="s">
        <v>1104</v>
      </c>
      <c r="C420" t="s">
        <v>954</v>
      </c>
      <c r="D420" t="str">
        <f>HYPERLINK("https://talan.bank.gov.ua/get-user-certificate/2I354WgWJ_YbyOajSz2D","Завантажити сертифікат")</f>
        <v>Завантажити сертифікат</v>
      </c>
    </row>
    <row r="421" spans="1:4" x14ac:dyDescent="0.3">
      <c r="A421" t="s">
        <v>1105</v>
      </c>
      <c r="B421" t="s">
        <v>1106</v>
      </c>
      <c r="C421" t="s">
        <v>1107</v>
      </c>
      <c r="D421" t="str">
        <f>HYPERLINK("https://talan.bank.gov.ua/get-user-certificate/2I354k8pGJst58GAWrZd","Завантажити сертифікат")</f>
        <v>Завантажити сертифікат</v>
      </c>
    </row>
    <row r="422" spans="1:4" x14ac:dyDescent="0.3">
      <c r="A422" t="s">
        <v>1108</v>
      </c>
      <c r="B422" t="s">
        <v>1109</v>
      </c>
      <c r="C422" t="s">
        <v>60</v>
      </c>
      <c r="D422" t="str">
        <f>HYPERLINK("https://talan.bank.gov.ua/get-user-certificate/2I354ZlOo9U-A_sSqrUn","Завантажити сертифікат")</f>
        <v>Завантажити сертифікат</v>
      </c>
    </row>
    <row r="423" spans="1:4" x14ac:dyDescent="0.3">
      <c r="A423" t="s">
        <v>1110</v>
      </c>
      <c r="B423" t="s">
        <v>1111</v>
      </c>
      <c r="C423" t="s">
        <v>400</v>
      </c>
      <c r="D423" t="str">
        <f>HYPERLINK("https://talan.bank.gov.ua/get-user-certificate/2I354veMeByUFAJaiR_d","Завантажити сертифікат")</f>
        <v>Завантажити сертифікат</v>
      </c>
    </row>
    <row r="424" spans="1:4" x14ac:dyDescent="0.3">
      <c r="A424" t="s">
        <v>1112</v>
      </c>
      <c r="B424" t="s">
        <v>1113</v>
      </c>
      <c r="C424" t="s">
        <v>1114</v>
      </c>
      <c r="D424" t="str">
        <f>HYPERLINK("https://talan.bank.gov.ua/get-user-certificate/2I354F_rFgRAYKs710hV","Завантажити сертифікат")</f>
        <v>Завантажити сертифікат</v>
      </c>
    </row>
    <row r="425" spans="1:4" x14ac:dyDescent="0.3">
      <c r="A425" t="s">
        <v>1115</v>
      </c>
      <c r="B425" t="s">
        <v>1116</v>
      </c>
      <c r="C425" t="s">
        <v>3</v>
      </c>
      <c r="D425" t="str">
        <f>HYPERLINK("https://talan.bank.gov.ua/get-user-certificate/2I354af9ujysOGRE7k84","Завантажити сертифікат")</f>
        <v>Завантажити сертифікат</v>
      </c>
    </row>
    <row r="426" spans="1:4" x14ac:dyDescent="0.3">
      <c r="A426" t="s">
        <v>1117</v>
      </c>
      <c r="B426" t="s">
        <v>1118</v>
      </c>
      <c r="C426" t="s">
        <v>1119</v>
      </c>
      <c r="D426" t="str">
        <f>HYPERLINK("https://talan.bank.gov.ua/get-user-certificate/2I354DsRM5HbHdOx9XBD","Завантажити сертифікат")</f>
        <v>Завантажити сертифікат</v>
      </c>
    </row>
    <row r="427" spans="1:4" x14ac:dyDescent="0.3">
      <c r="A427" t="s">
        <v>1120</v>
      </c>
      <c r="B427" t="s">
        <v>1118</v>
      </c>
      <c r="C427" t="s">
        <v>1121</v>
      </c>
      <c r="D427" t="str">
        <f>HYPERLINK("https://talan.bank.gov.ua/get-user-certificate/2I354BiiEr-FY1gmvU1d","Завантажити сертифікат")</f>
        <v>Завантажити сертифікат</v>
      </c>
    </row>
    <row r="428" spans="1:4" x14ac:dyDescent="0.3">
      <c r="A428" t="s">
        <v>1122</v>
      </c>
      <c r="B428" t="s">
        <v>1123</v>
      </c>
      <c r="C428" t="s">
        <v>174</v>
      </c>
      <c r="D428" t="str">
        <f>HYPERLINK("https://talan.bank.gov.ua/get-user-certificate/2I354fIeXS0El1EJAut1","Завантажити сертифікат")</f>
        <v>Завантажити сертифікат</v>
      </c>
    </row>
    <row r="429" spans="1:4" x14ac:dyDescent="0.3">
      <c r="A429" t="s">
        <v>1124</v>
      </c>
      <c r="B429" t="s">
        <v>1125</v>
      </c>
      <c r="C429" t="s">
        <v>1126</v>
      </c>
      <c r="D429" t="str">
        <f>HYPERLINK("https://talan.bank.gov.ua/get-user-certificate/2I354a2fIGGHTzhzMDKk","Завантажити сертифікат")</f>
        <v>Завантажити сертифікат</v>
      </c>
    </row>
    <row r="430" spans="1:4" x14ac:dyDescent="0.3">
      <c r="A430" t="s">
        <v>1131</v>
      </c>
      <c r="B430" t="s">
        <v>1132</v>
      </c>
      <c r="C430" t="s">
        <v>1133</v>
      </c>
      <c r="D430" t="str">
        <f>HYPERLINK("https://talan.bank.gov.ua/get-user-certificate/78uE0_WVA9ZH7mYXFGLZ","Завантажити сертифікат")</f>
        <v>Завантажити сертифікат</v>
      </c>
    </row>
    <row r="431" spans="1:4" x14ac:dyDescent="0.3">
      <c r="A431" t="s">
        <v>1134</v>
      </c>
      <c r="B431" t="s">
        <v>1135</v>
      </c>
      <c r="C431" t="s">
        <v>1136</v>
      </c>
      <c r="D431" t="str">
        <f>HYPERLINK("https://talan.bank.gov.ua/get-user-certificate/78uE075u_7ACiqAfHvhG","Завантажити сертифікат")</f>
        <v>Завантажити сертифікат</v>
      </c>
    </row>
    <row r="432" spans="1:4" x14ac:dyDescent="0.3">
      <c r="A432" t="s">
        <v>1137</v>
      </c>
      <c r="B432" t="s">
        <v>1138</v>
      </c>
      <c r="C432" t="s">
        <v>1136</v>
      </c>
      <c r="D432" t="str">
        <f>HYPERLINK("https://talan.bank.gov.ua/get-user-certificate/78uE0tqSnap2dxGXlLtU","Завантажити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  <hyperlink ref="D116" r:id="rId115" tooltip="Завантажити сертифікат" display="Завантажити сертифікат"/>
    <hyperlink ref="D117" r:id="rId116" tooltip="Завантажити сертифікат" display="Завантажити сертифікат"/>
    <hyperlink ref="D118" r:id="rId117" tooltip="Завантажити сертифікат" display="Завантажити сертифікат"/>
    <hyperlink ref="D119" r:id="rId118" tooltip="Завантажити сертифікат" display="Завантажити сертифікат"/>
    <hyperlink ref="D120" r:id="rId119" tooltip="Завантажити сертифікат" display="Завантажити сертифікат"/>
    <hyperlink ref="D121" r:id="rId120" tooltip="Завантажити сертифікат" display="Завантажити сертифікат"/>
    <hyperlink ref="D122" r:id="rId121" tooltip="Завантажити сертифікат" display="Завантажити сертифікат"/>
    <hyperlink ref="D123" r:id="rId122" tooltip="Завантажити сертифікат" display="Завантажити сертифікат"/>
    <hyperlink ref="D124" r:id="rId123" tooltip="Завантажити сертифікат" display="Завантажити сертифікат"/>
    <hyperlink ref="D125" r:id="rId124" tooltip="Завантажити сертифікат" display="Завантажити сертифікат"/>
    <hyperlink ref="D126" r:id="rId125" tooltip="Завантажити сертифікат" display="Завантажити сертифікат"/>
    <hyperlink ref="D127" r:id="rId126" tooltip="Завантажити сертифікат" display="Завантажити сертифікат"/>
    <hyperlink ref="D128" r:id="rId127" tooltip="Завантажити сертифікат" display="Завантажити сертифікат"/>
    <hyperlink ref="D129" r:id="rId128" tooltip="Завантажити сертифікат" display="Завантажити сертифікат"/>
    <hyperlink ref="D130" r:id="rId129" tooltip="Завантажити сертифікат" display="Завантажити сертифікат"/>
    <hyperlink ref="D131" r:id="rId130" tooltip="Завантажити сертифікат" display="Завантажити сертифікат"/>
    <hyperlink ref="D132" r:id="rId131" tooltip="Завантажити сертифікат" display="Завантажити сертифікат"/>
    <hyperlink ref="D133" r:id="rId132" tooltip="Завантажити сертифікат" display="Завантажити сертифікат"/>
    <hyperlink ref="D134" r:id="rId133" tooltip="Завантажити сертифікат" display="Завантажити сертифікат"/>
    <hyperlink ref="D135" r:id="rId134" tooltip="Завантажити сертифікат" display="Завантажити сертифікат"/>
    <hyperlink ref="D136" r:id="rId135" tooltip="Завантажити сертифікат" display="Завантажити сертифікат"/>
    <hyperlink ref="D137" r:id="rId136" tooltip="Завантажити сертифікат" display="Завантажити сертифікат"/>
    <hyperlink ref="D138" r:id="rId137" tooltip="Завантажити сертифікат" display="Завантажити сертифікат"/>
    <hyperlink ref="D139" r:id="rId138" tooltip="Завантажити сертифікат" display="Завантажити сертифікат"/>
    <hyperlink ref="D140" r:id="rId139" tooltip="Завантажити сертифікат" display="Завантажити сертифікат"/>
    <hyperlink ref="D141" r:id="rId140" tooltip="Завантажити сертифікат" display="Завантажити сертифікат"/>
    <hyperlink ref="D142" r:id="rId141" tooltip="Завантажити сертифікат" display="Завантажити сертифікат"/>
    <hyperlink ref="D143" r:id="rId142" tooltip="Завантажити сертифікат" display="Завантажити сертифікат"/>
    <hyperlink ref="D144" r:id="rId143" tooltip="Завантажити сертифікат" display="Завантажити сертифікат"/>
    <hyperlink ref="D145" r:id="rId144" tooltip="Завантажити сертифікат" display="Завантажити сертифікат"/>
    <hyperlink ref="D146" r:id="rId145" tooltip="Завантажити сертифікат" display="Завантажити сертифікат"/>
    <hyperlink ref="D147" r:id="rId146" tooltip="Завантажити сертифікат" display="Завантажити сертифікат"/>
    <hyperlink ref="D148" r:id="rId147" tooltip="Завантажити сертифікат" display="Завантажити сертифікат"/>
    <hyperlink ref="D149" r:id="rId148" tooltip="Завантажити сертифікат" display="Завантажити сертифікат"/>
    <hyperlink ref="D150" r:id="rId149" tooltip="Завантажити сертифікат" display="Завантажити сертифікат"/>
    <hyperlink ref="D151" r:id="rId150" tooltip="Завантажити сертифікат" display="Завантажити сертифікат"/>
    <hyperlink ref="D152" r:id="rId151" tooltip="Завантажити сертифікат" display="Завантажити сертифікат"/>
    <hyperlink ref="D153" r:id="rId152" tooltip="Завантажити сертифікат" display="Завантажити сертифікат"/>
    <hyperlink ref="D154" r:id="rId153" tooltip="Завантажити сертифікат" display="Завантажити сертифікат"/>
    <hyperlink ref="D155" r:id="rId154" tooltip="Завантажити сертифікат" display="Завантажити сертифікат"/>
    <hyperlink ref="D156" r:id="rId155" tooltip="Завантажити сертифікат" display="Завантажити сертифікат"/>
    <hyperlink ref="D157" r:id="rId156" tooltip="Завантажити сертифікат" display="Завантажити сертифікат"/>
    <hyperlink ref="D158" r:id="rId157" tooltip="Завантажити сертифікат" display="Завантажити сертифікат"/>
    <hyperlink ref="D159" r:id="rId158" tooltip="Завантажити сертифікат" display="Завантажити сертифікат"/>
    <hyperlink ref="D160" r:id="rId159" tooltip="Завантажити сертифікат" display="Завантажити сертифікат"/>
    <hyperlink ref="D161" r:id="rId160" tooltip="Завантажити сертифікат" display="Завантажити сертифікат"/>
    <hyperlink ref="D162" r:id="rId161" tooltip="Завантажити сертифікат" display="Завантажити сертифікат"/>
    <hyperlink ref="D163" r:id="rId162" tooltip="Завантажити сертифікат" display="Завантажити сертифікат"/>
    <hyperlink ref="D164" r:id="rId163" tooltip="Завантажити сертифікат" display="Завантажити сертифікат"/>
    <hyperlink ref="D165" r:id="rId164" tooltip="Завантажити сертифікат" display="Завантажити сертифікат"/>
    <hyperlink ref="D166" r:id="rId165" tooltip="Завантажити сертифікат" display="Завантажити сертифікат"/>
    <hyperlink ref="D167" r:id="rId166" tooltip="Завантажити сертифікат" display="Завантажити сертифікат"/>
    <hyperlink ref="D168" r:id="rId167" tooltip="Завантажити сертифікат" display="Завантажити сертифікат"/>
    <hyperlink ref="D169" r:id="rId168" tooltip="Завантажити сертифікат" display="Завантажити сертифікат"/>
    <hyperlink ref="D170" r:id="rId169" tooltip="Завантажити сертифікат" display="Завантажити сертифікат"/>
    <hyperlink ref="D171" r:id="rId170" tooltip="Завантажити сертифікат" display="Завантажити сертифікат"/>
    <hyperlink ref="D172" r:id="rId171" tooltip="Завантажити сертифікат" display="Завантажити сертифікат"/>
    <hyperlink ref="D173" r:id="rId172" tooltip="Завантажити сертифікат" display="Завантажити сертифікат"/>
    <hyperlink ref="D174" r:id="rId173" tooltip="Завантажити сертифікат" display="Завантажити сертифікат"/>
    <hyperlink ref="D175" r:id="rId174" tooltip="Завантажити сертифікат" display="Завантажити сертифікат"/>
    <hyperlink ref="D176" r:id="rId175" tooltip="Завантажити сертифікат" display="Завантажити сертифікат"/>
    <hyperlink ref="D177" r:id="rId176" tooltip="Завантажити сертифікат" display="Завантажити сертифікат"/>
    <hyperlink ref="D178" r:id="rId177" tooltip="Завантажити сертифікат" display="Завантажити сертифікат"/>
    <hyperlink ref="D179" r:id="rId178" tooltip="Завантажити сертифікат" display="Завантажити сертифікат"/>
    <hyperlink ref="D180" r:id="rId179" tooltip="Завантажити сертифікат" display="Завантажити сертифікат"/>
    <hyperlink ref="D181" r:id="rId180" tooltip="Завантажити сертифікат" display="Завантажити сертифікат"/>
    <hyperlink ref="D182" r:id="rId181" tooltip="Завантажити сертифікат" display="Завантажити сертифікат"/>
    <hyperlink ref="D183" r:id="rId182" tooltip="Завантажити сертифікат" display="Завантажити сертифікат"/>
    <hyperlink ref="D184" r:id="rId183" tooltip="Завантажити сертифікат" display="Завантажити сертифікат"/>
    <hyperlink ref="D185" r:id="rId184" tooltip="Завантажити сертифікат" display="Завантажити сертифікат"/>
    <hyperlink ref="D186" r:id="rId185" tooltip="Завантажити сертифікат" display="Завантажити сертифікат"/>
    <hyperlink ref="D187" r:id="rId186" tooltip="Завантажити сертифікат" display="Завантажити сертифікат"/>
    <hyperlink ref="D188" r:id="rId187" tooltip="Завантажити сертифікат" display="Завантажити сертифікат"/>
    <hyperlink ref="D189" r:id="rId188" tooltip="Завантажити сертифікат" display="Завантажити сертифікат"/>
    <hyperlink ref="D190" r:id="rId189" tooltip="Завантажити сертифікат" display="Завантажити сертифікат"/>
    <hyperlink ref="D191" r:id="rId190" tooltip="Завантажити сертифікат" display="Завантажити сертифікат"/>
    <hyperlink ref="D192" r:id="rId191" tooltip="Завантажити сертифікат" display="Завантажити сертифікат"/>
    <hyperlink ref="D193" r:id="rId192" tooltip="Завантажити сертифікат" display="Завантажити сертифікат"/>
    <hyperlink ref="D194" r:id="rId193" tooltip="Завантажити сертифікат" display="Завантажити сертифікат"/>
    <hyperlink ref="D195" r:id="rId194" tooltip="Завантажити сертифікат" display="Завантажити сертифікат"/>
    <hyperlink ref="D196" r:id="rId195" tooltip="Завантажити сертифікат" display="Завантажити сертифікат"/>
    <hyperlink ref="D197" r:id="rId196" tooltip="Завантажити сертифікат" display="Завантажити сертифікат"/>
    <hyperlink ref="D198" r:id="rId197" tooltip="Завантажити сертифікат" display="Завантажити сертифікат"/>
    <hyperlink ref="D199" r:id="rId198" tooltip="Завантажити сертифікат" display="Завантажити сертифікат"/>
    <hyperlink ref="D200" r:id="rId199" tooltip="Завантажити сертифікат" display="Завантажити сертифікат"/>
    <hyperlink ref="D201" r:id="rId200" tooltip="Завантажити сертифікат" display="Завантажити сертифікат"/>
    <hyperlink ref="D202" r:id="rId201" tooltip="Завантажити сертифікат" display="Завантажити сертифікат"/>
    <hyperlink ref="D203" r:id="rId202" tooltip="Завантажити сертифікат" display="Завантажити сертифікат"/>
    <hyperlink ref="D204" r:id="rId203" tooltip="Завантажити сертифікат" display="Завантажити сертифікат"/>
    <hyperlink ref="D205" r:id="rId204" tooltip="Завантажити сертифікат" display="Завантажити сертифікат"/>
    <hyperlink ref="D206" r:id="rId205" tooltip="Завантажити сертифікат" display="Завантажити сертифікат"/>
    <hyperlink ref="D207" r:id="rId206" tooltip="Завантажити сертифікат" display="Завантажити сертифікат"/>
    <hyperlink ref="D208" r:id="rId207" tooltip="Завантажити сертифікат" display="Завантажити сертифікат"/>
    <hyperlink ref="D209" r:id="rId208" tooltip="Завантажити сертифікат" display="Завантажити сертифікат"/>
    <hyperlink ref="D210" r:id="rId209" tooltip="Завантажити сертифікат" display="Завантажити сертифікат"/>
    <hyperlink ref="D211" r:id="rId210" tooltip="Завантажити сертифікат" display="Завантажити сертифікат"/>
    <hyperlink ref="D212" r:id="rId211" tooltip="Завантажити сертифікат" display="Завантажити сертифікат"/>
    <hyperlink ref="D213" r:id="rId212" tooltip="Завантажити сертифікат" display="Завантажити сертифікат"/>
    <hyperlink ref="D214" r:id="rId213" tooltip="Завантажити сертифікат" display="Завантажити сертифікат"/>
    <hyperlink ref="D215" r:id="rId214" tooltip="Завантажити сертифікат" display="Завантажити сертифікат"/>
    <hyperlink ref="D216" r:id="rId215" tooltip="Завантажити сертифікат" display="Завантажити сертифікат"/>
    <hyperlink ref="D217" r:id="rId216" tooltip="Завантажити сертифікат" display="Завантажити сертифікат"/>
    <hyperlink ref="D218" r:id="rId217" tooltip="Завантажити сертифікат" display="Завантажити сертифікат"/>
    <hyperlink ref="D219" r:id="rId218" tooltip="Завантажити сертифікат" display="Завантажити сертифікат"/>
    <hyperlink ref="D220" r:id="rId219" tooltip="Завантажити сертифікат" display="Завантажити сертифікат"/>
    <hyperlink ref="D221" r:id="rId220" tooltip="Завантажити сертифікат" display="Завантажити сертифікат"/>
    <hyperlink ref="D222" r:id="rId221" tooltip="Завантажити сертифікат" display="Завантажити сертифікат"/>
    <hyperlink ref="D223" r:id="rId222" tooltip="Завантажити сертифікат" display="Завантажити сертифікат"/>
    <hyperlink ref="D224" r:id="rId223" tooltip="Завантажити сертифікат" display="Завантажити сертифікат"/>
    <hyperlink ref="D225" r:id="rId224" tooltip="Завантажити сертифікат" display="Завантажити сертифікат"/>
    <hyperlink ref="D226" r:id="rId225" tooltip="Завантажити сертифікат" display="Завантажити сертифікат"/>
    <hyperlink ref="D227" r:id="rId226" tooltip="Завантажити сертифікат" display="Завантажити сертифікат"/>
    <hyperlink ref="D228" r:id="rId227" tooltip="Завантажити сертифікат" display="Завантажити сертифікат"/>
    <hyperlink ref="D229" r:id="rId228" tooltip="Завантажити сертифікат" display="Завантажити сертифікат"/>
    <hyperlink ref="D230" r:id="rId229" tooltip="Завантажити сертифікат" display="Завантажити сертифікат"/>
    <hyperlink ref="D231" r:id="rId230" tooltip="Завантажити сертифікат" display="Завантажити сертифікат"/>
    <hyperlink ref="D232" r:id="rId231" tooltip="Завантажити сертифікат" display="Завантажити сертифікат"/>
    <hyperlink ref="D233" r:id="rId232" tooltip="Завантажити сертифікат" display="Завантажити сертифікат"/>
    <hyperlink ref="D234" r:id="rId233" tooltip="Завантажити сертифікат" display="Завантажити сертифікат"/>
    <hyperlink ref="D235" r:id="rId234" tooltip="Завантажити сертифікат" display="Завантажити сертифікат"/>
    <hyperlink ref="D236" r:id="rId235" tooltip="Завантажити сертифікат" display="Завантажити сертифікат"/>
    <hyperlink ref="D237" r:id="rId236" tooltip="Завантажити сертифікат" display="Завантажити сертифікат"/>
    <hyperlink ref="D238" r:id="rId237" tooltip="Завантажити сертифікат" display="Завантажити сертифікат"/>
    <hyperlink ref="D239" r:id="rId238" tooltip="Завантажити сертифікат" display="Завантажити сертифікат"/>
    <hyperlink ref="D240" r:id="rId239" tooltip="Завантажити сертифікат" display="Завантажити сертифікат"/>
    <hyperlink ref="D241" r:id="rId240" tooltip="Завантажити сертифікат" display="Завантажити сертифікат"/>
    <hyperlink ref="D242" r:id="rId241" tooltip="Завантажити сертифікат" display="Завантажити сертифікат"/>
    <hyperlink ref="D243" r:id="rId242" tooltip="Завантажити сертифікат" display="Завантажити сертифікат"/>
    <hyperlink ref="D244" r:id="rId243" tooltip="Завантажити сертифікат" display="Завантажити сертифікат"/>
    <hyperlink ref="D245" r:id="rId244" tooltip="Завантажити сертифікат" display="Завантажити сертифікат"/>
    <hyperlink ref="D246" r:id="rId245" tooltip="Завантажити сертифікат" display="Завантажити сертифікат"/>
    <hyperlink ref="D247" r:id="rId246" tooltip="Завантажити сертифікат" display="Завантажити сертифікат"/>
    <hyperlink ref="D248" r:id="rId247" tooltip="Завантажити сертифікат" display="Завантажити сертифікат"/>
    <hyperlink ref="D249" r:id="rId248" tooltip="Завантажити сертифікат" display="Завантажити сертифікат"/>
    <hyperlink ref="D250" r:id="rId249" tooltip="Завантажити сертифікат" display="Завантажити сертифікат"/>
    <hyperlink ref="D251" r:id="rId250" tooltip="Завантажити сертифікат" display="Завантажити сертифікат"/>
    <hyperlink ref="D252" r:id="rId251" tooltip="Завантажити сертифікат" display="Завантажити сертифікат"/>
    <hyperlink ref="D253" r:id="rId252" tooltip="Завантажити сертифікат" display="Завантажити сертифікат"/>
    <hyperlink ref="D254" r:id="rId253" tooltip="Завантажити сертифікат" display="Завантажити сертифікат"/>
    <hyperlink ref="D255" r:id="rId254" tooltip="Завантажити сертифікат" display="Завантажити сертифікат"/>
    <hyperlink ref="D256" r:id="rId255" tooltip="Завантажити сертифікат" display="Завантажити сертифікат"/>
    <hyperlink ref="D257" r:id="rId256" tooltip="Завантажити сертифікат" display="Завантажити сертифікат"/>
    <hyperlink ref="D258" r:id="rId257" tooltip="Завантажити сертифікат" display="Завантажити сертифікат"/>
    <hyperlink ref="D259" r:id="rId258" tooltip="Завантажити сертифікат" display="Завантажити сертифікат"/>
    <hyperlink ref="D260" r:id="rId259" tooltip="Завантажити сертифікат" display="Завантажити сертифікат"/>
    <hyperlink ref="D261" r:id="rId260" tooltip="Завантажити сертифікат" display="Завантажити сертифікат"/>
    <hyperlink ref="D262" r:id="rId261" tooltip="Завантажити сертифікат" display="Завантажити сертифікат"/>
    <hyperlink ref="D263" r:id="rId262" tooltip="Завантажити сертифікат" display="Завантажити сертифікат"/>
    <hyperlink ref="D264" r:id="rId263" tooltip="Завантажити сертифікат" display="Завантажити сертифікат"/>
    <hyperlink ref="D265" r:id="rId264" tooltip="Завантажити сертифікат" display="Завантажити сертифікат"/>
    <hyperlink ref="D266" r:id="rId265" tooltip="Завантажити сертифікат" display="Завантажити сертифікат"/>
    <hyperlink ref="D267" r:id="rId266" tooltip="Завантажити сертифікат" display="Завантажити сертифікат"/>
    <hyperlink ref="D268" r:id="rId267" tooltip="Завантажити сертифікат" display="Завантажити сертифікат"/>
    <hyperlink ref="D269" r:id="rId268" tooltip="Завантажити сертифікат" display="Завантажити сертифікат"/>
    <hyperlink ref="D270" r:id="rId269" tooltip="Завантажити сертифікат" display="Завантажити сертифікат"/>
    <hyperlink ref="D271" r:id="rId270" tooltip="Завантажити сертифікат" display="Завантажити сертифікат"/>
    <hyperlink ref="D272" r:id="rId271" tooltip="Завантажити сертифікат" display="Завантажити сертифікат"/>
    <hyperlink ref="D273" r:id="rId272" tooltip="Завантажити сертифікат" display="Завантажити сертифікат"/>
    <hyperlink ref="D274" r:id="rId273" tooltip="Завантажити сертифікат" display="Завантажити сертифікат"/>
    <hyperlink ref="D275" r:id="rId274" tooltip="Завантажити сертифікат" display="Завантажити сертифікат"/>
    <hyperlink ref="D276" r:id="rId275" tooltip="Завантажити сертифікат" display="Завантажити сертифікат"/>
    <hyperlink ref="D277" r:id="rId276" tooltip="Завантажити сертифікат" display="Завантажити сертифікат"/>
    <hyperlink ref="D278" r:id="rId277" tooltip="Завантажити сертифікат" display="Завантажити сертифікат"/>
    <hyperlink ref="D279" r:id="rId278" tooltip="Завантажити сертифікат" display="Завантажити сертифікат"/>
    <hyperlink ref="D280" r:id="rId279" tooltip="Завантажити сертифікат" display="Завантажити сертифікат"/>
    <hyperlink ref="D281" r:id="rId280" tooltip="Завантажити сертифікат" display="Завантажити сертифікат"/>
    <hyperlink ref="D282" r:id="rId281" tooltip="Завантажити сертифікат" display="Завантажити сертифікат"/>
    <hyperlink ref="D283" r:id="rId282" tooltip="Завантажити сертифікат" display="Завантажити сертифікат"/>
    <hyperlink ref="D284" r:id="rId283" tooltip="Завантажити сертифікат" display="Завантажити сертифікат"/>
    <hyperlink ref="D285" r:id="rId284" tooltip="Завантажити сертифікат" display="Завантажити сертифікат"/>
    <hyperlink ref="D286" r:id="rId285" tooltip="Завантажити сертифікат" display="Завантажити сертифікат"/>
    <hyperlink ref="D287" r:id="rId286" tooltip="Завантажити сертифікат" display="Завантажити сертифікат"/>
    <hyperlink ref="D288" r:id="rId287" tooltip="Завантажити сертифікат" display="Завантажити сертифікат"/>
    <hyperlink ref="D289" r:id="rId288" tooltip="Завантажити сертифікат" display="Завантажити сертифікат"/>
    <hyperlink ref="D290" r:id="rId289" tooltip="Завантажити сертифікат" display="Завантажити сертифікат"/>
    <hyperlink ref="D291" r:id="rId290" tooltip="Завантажити сертифікат" display="Завантажити сертифікат"/>
    <hyperlink ref="D292" r:id="rId291" tooltip="Завантажити сертифікат" display="Завантажити сертифікат"/>
    <hyperlink ref="D293" r:id="rId292" tooltip="Завантажити сертифікат" display="Завантажити сертифікат"/>
    <hyperlink ref="D294" r:id="rId293" tooltip="Завантажити сертифікат" display="Завантажити сертифікат"/>
    <hyperlink ref="D295" r:id="rId294" tooltip="Завантажити сертифікат" display="Завантажити сертифікат"/>
    <hyperlink ref="D296" r:id="rId295" tooltip="Завантажити сертифікат" display="Завантажити сертифікат"/>
    <hyperlink ref="D297" r:id="rId296" tooltip="Завантажити сертифікат" display="Завантажити сертифікат"/>
    <hyperlink ref="D298" r:id="rId297" tooltip="Завантажити сертифікат" display="Завантажити сертифікат"/>
    <hyperlink ref="D299" r:id="rId298" tooltip="Завантажити сертифікат" display="Завантажити сертифікат"/>
    <hyperlink ref="D300" r:id="rId299" tooltip="Завантажити сертифікат" display="Завантажити сертифікат"/>
    <hyperlink ref="D301" r:id="rId300" tooltip="Завантажити сертифікат" display="Завантажити сертифікат"/>
    <hyperlink ref="D302" r:id="rId301" tooltip="Завантажити сертифікат" display="Завантажити сертифікат"/>
    <hyperlink ref="D303" r:id="rId302" tooltip="Завантажити сертифікат" display="Завантажити сертифікат"/>
    <hyperlink ref="D304" r:id="rId303" tooltip="Завантажити сертифікат" display="Завантажити сертифікат"/>
    <hyperlink ref="D305" r:id="rId304" tooltip="Завантажити сертифікат" display="Завантажити сертифікат"/>
    <hyperlink ref="D306" r:id="rId305" tooltip="Завантажити сертифікат" display="Завантажити сертифікат"/>
    <hyperlink ref="D307" r:id="rId306" tooltip="Завантажити сертифікат" display="Завантажити сертифікат"/>
    <hyperlink ref="D308" r:id="rId307" tooltip="Завантажити сертифікат" display="Завантажити сертифікат"/>
    <hyperlink ref="D309" r:id="rId308" tooltip="Завантажити сертифікат" display="Завантажити сертифікат"/>
    <hyperlink ref="D310" r:id="rId309" tooltip="Завантажити сертифікат" display="Завантажити сертифікат"/>
    <hyperlink ref="D311" r:id="rId310" tooltip="Завантажити сертифікат" display="Завантажити сертифікат"/>
    <hyperlink ref="D312" r:id="rId311" tooltip="Завантажити сертифікат" display="Завантажити сертифікат"/>
    <hyperlink ref="D313" r:id="rId312" tooltip="Завантажити сертифікат" display="Завантажити сертифікат"/>
    <hyperlink ref="D314" r:id="rId313" tooltip="Завантажити сертифікат" display="Завантажити сертифікат"/>
    <hyperlink ref="D315" r:id="rId314" tooltip="Завантажити сертифікат" display="Завантажити сертифікат"/>
    <hyperlink ref="D316" r:id="rId315" tooltip="Завантажити сертифікат" display="Завантажити сертифікат"/>
    <hyperlink ref="D317" r:id="rId316" tooltip="Завантажити сертифікат" display="Завантажити сертифікат"/>
    <hyperlink ref="D318" r:id="rId317" tooltip="Завантажити сертифікат" display="Завантажити сертифікат"/>
    <hyperlink ref="D319" r:id="rId318" tooltip="Завантажити сертифікат" display="Завантажити сертифікат"/>
    <hyperlink ref="D320" r:id="rId319" tooltip="Завантажити сертифікат" display="Завантажити сертифікат"/>
    <hyperlink ref="D321" r:id="rId320" tooltip="Завантажити сертифікат" display="Завантажити сертифікат"/>
    <hyperlink ref="D322" r:id="rId321" tooltip="Завантажити сертифікат" display="Завантажити сертифікат"/>
    <hyperlink ref="D323" r:id="rId322" tooltip="Завантажити сертифікат" display="Завантажити сертифікат"/>
    <hyperlink ref="D324" r:id="rId323" tooltip="Завантажити сертифікат" display="Завантажити сертифікат"/>
    <hyperlink ref="D325" r:id="rId324" tooltip="Завантажити сертифікат" display="Завантажити сертифікат"/>
    <hyperlink ref="D326" r:id="rId325" tooltip="Завантажити сертифікат" display="Завантажити сертифікат"/>
    <hyperlink ref="D327" r:id="rId326" tooltip="Завантажити сертифікат" display="Завантажити сертифікат"/>
    <hyperlink ref="D328" r:id="rId327" tooltip="Завантажити сертифікат" display="Завантажити сертифікат"/>
    <hyperlink ref="D329" r:id="rId328" tooltip="Завантажити сертифікат" display="Завантажити сертифікат"/>
    <hyperlink ref="D330" r:id="rId329" tooltip="Завантажити сертифікат" display="Завантажити сертифікат"/>
    <hyperlink ref="D331" r:id="rId330" tooltip="Завантажити сертифікат" display="Завантажити сертифікат"/>
    <hyperlink ref="D332" r:id="rId331" tooltip="Завантажити сертифікат" display="Завантажити сертифікат"/>
    <hyperlink ref="D333" r:id="rId332" tooltip="Завантажити сертифікат" display="Завантажити сертифікат"/>
    <hyperlink ref="D334" r:id="rId333" tooltip="Завантажити сертифікат" display="Завантажити сертифікат"/>
    <hyperlink ref="D335" r:id="rId334" tooltip="Завантажити сертифікат" display="Завантажити сертифікат"/>
    <hyperlink ref="D336" r:id="rId335" tooltip="Завантажити сертифікат" display="Завантажити сертифікат"/>
    <hyperlink ref="D337" r:id="rId336" tooltip="Завантажити сертифікат" display="Завантажити сертифікат"/>
    <hyperlink ref="D338" r:id="rId337" tooltip="Завантажити сертифікат" display="Завантажити сертифікат"/>
    <hyperlink ref="D339" r:id="rId338" tooltip="Завантажити сертифікат" display="Завантажити сертифікат"/>
    <hyperlink ref="D340" r:id="rId339" tooltip="Завантажити сертифікат" display="Завантажити сертифікат"/>
    <hyperlink ref="D342" r:id="rId340" tooltip="Завантажити сертифікат" display="Завантажити сертифікат"/>
    <hyperlink ref="D343" r:id="rId341" tooltip="Завантажити сертифікат" display="Завантажити сертифікат"/>
    <hyperlink ref="D344" r:id="rId342" tooltip="Завантажити сертифікат" display="Завантажити сертифікат"/>
    <hyperlink ref="D345" r:id="rId343" tooltip="Завантажити сертифікат" display="Завантажити сертифікат"/>
    <hyperlink ref="D346" r:id="rId344" tooltip="Завантажити сертифікат" display="Завантажити сертифікат"/>
    <hyperlink ref="D347" r:id="rId345" tooltip="Завантажити сертифікат" display="Завантажити сертифікат"/>
    <hyperlink ref="D348" r:id="rId346" tooltip="Завантажити сертифікат" display="Завантажити сертифікат"/>
    <hyperlink ref="D349" r:id="rId347" tooltip="Завантажити сертифікат" display="Завантажити сертифікат"/>
    <hyperlink ref="D350" r:id="rId348" tooltip="Завантажити сертифікат" display="Завантажити сертифікат"/>
    <hyperlink ref="D351" r:id="rId349" tooltip="Завантажити сертифікат" display="Завантажити сертифікат"/>
    <hyperlink ref="D352" r:id="rId350" tooltip="Завантажити сертифікат" display="Завантажити сертифікат"/>
    <hyperlink ref="D353" r:id="rId351" tooltip="Завантажити сертифікат" display="Завантажити сертифікат"/>
    <hyperlink ref="D354" r:id="rId352" tooltip="Завантажити сертифікат" display="Завантажити сертифікат"/>
    <hyperlink ref="D355" r:id="rId353" tooltip="Завантажити сертифікат" display="Завантажити сертифікат"/>
    <hyperlink ref="D356" r:id="rId354" tooltip="Завантажити сертифікат" display="Завантажити сертифікат"/>
    <hyperlink ref="D357" r:id="rId355" tooltip="Завантажити сертифікат" display="Завантажити сертифікат"/>
    <hyperlink ref="D358" r:id="rId356" tooltip="Завантажити сертифікат" display="Завантажити сертифікат"/>
    <hyperlink ref="D359" r:id="rId357" tooltip="Завантажити сертифікат" display="Завантажити сертифікат"/>
    <hyperlink ref="D360" r:id="rId358" tooltip="Завантажити сертифікат" display="Завантажити сертифікат"/>
    <hyperlink ref="D361" r:id="rId359" tooltip="Завантажити сертифікат" display="Завантажити сертифікат"/>
    <hyperlink ref="D362" r:id="rId360" tooltip="Завантажити сертифікат" display="Завантажити сертифікат"/>
    <hyperlink ref="D363" r:id="rId361" tooltip="Завантажити сертифікат" display="Завантажити сертифікат"/>
    <hyperlink ref="D364" r:id="rId362" tooltip="Завантажити сертифікат" display="Завантажити сертифікат"/>
    <hyperlink ref="D365" r:id="rId363" tooltip="Завантажити сертифікат" display="Завантажити сертифікат"/>
    <hyperlink ref="D366" r:id="rId364" tooltip="Завантажити сертифікат" display="Завантажити сертифікат"/>
    <hyperlink ref="D367" r:id="rId365" tooltip="Завантажити сертифікат" display="Завантажити сертифікат"/>
    <hyperlink ref="D368" r:id="rId366" tooltip="Завантажити сертифікат" display="Завантажити сертифікат"/>
    <hyperlink ref="D369" r:id="rId367" tooltip="Завантажити сертифікат" display="Завантажити сертифікат"/>
    <hyperlink ref="D370" r:id="rId368" tooltip="Завантажити сертифікат" display="Завантажити сертифікат"/>
    <hyperlink ref="D371" r:id="rId369" tooltip="Завантажити сертифікат" display="Завантажити сертифікат"/>
    <hyperlink ref="D372" r:id="rId370" tooltip="Завантажити сертифікат" display="Завантажити сертифікат"/>
    <hyperlink ref="D373" r:id="rId371" tooltip="Завантажити сертифікат" display="Завантажити сертифікат"/>
    <hyperlink ref="D374" r:id="rId372" tooltip="Завантажити сертифікат" display="Завантажити сертифікат"/>
    <hyperlink ref="D375" r:id="rId373" tooltip="Завантажити сертифікат" display="Завантажити сертифікат"/>
    <hyperlink ref="D376" r:id="rId374" tooltip="Завантажити сертифікат" display="Завантажити сертифікат"/>
    <hyperlink ref="D377" r:id="rId375" tooltip="Завантажити сертифікат" display="Завантажити сертифікат"/>
    <hyperlink ref="D378" r:id="rId376" tooltip="Завантажити сертифікат" display="Завантажити сертифікат"/>
    <hyperlink ref="D379" r:id="rId377" tooltip="Завантажити сертифікат" display="Завантажити сертифікат"/>
    <hyperlink ref="D380" r:id="rId378" tooltip="Завантажити сертифікат" display="Завантажити сертифікат"/>
    <hyperlink ref="D381" r:id="rId379" tooltip="Завантажити сертифікат" display="Завантажити сертифікат"/>
    <hyperlink ref="D382" r:id="rId380" tooltip="Завантажити сертифікат" display="Завантажити сертифікат"/>
    <hyperlink ref="D383" r:id="rId381" tooltip="Завантажити сертифікат" display="Завантажити сертифікат"/>
    <hyperlink ref="D384" r:id="rId382" tooltip="Завантажити сертифікат" display="Завантажити сертифікат"/>
    <hyperlink ref="D385" r:id="rId383" tooltip="Завантажити сертифікат" display="Завантажити сертифікат"/>
    <hyperlink ref="D386" r:id="rId384" tooltip="Завантажити сертифікат" display="Завантажити сертифікат"/>
    <hyperlink ref="D387" r:id="rId385" tooltip="Завантажити сертифікат" display="Завантажити сертифікат"/>
    <hyperlink ref="D388" r:id="rId386" tooltip="Завантажити сертифікат" display="Завантажити сертифікат"/>
    <hyperlink ref="D389" r:id="rId387" tooltip="Завантажити сертифікат" display="Завантажити сертифікат"/>
    <hyperlink ref="D390" r:id="rId388" tooltip="Завантажити сертифікат" display="Завантажити сертифікат"/>
    <hyperlink ref="D391" r:id="rId389" tooltip="Завантажити сертифікат" display="Завантажити сертифікат"/>
    <hyperlink ref="D392" r:id="rId390" tooltip="Завантажити сертифікат" display="Завантажити сертифікат"/>
    <hyperlink ref="D393" r:id="rId391" tooltip="Завантажити сертифікат" display="Завантажити сертифікат"/>
    <hyperlink ref="D394" r:id="rId392" tooltip="Завантажити сертифікат" display="Завантажити сертифікат"/>
    <hyperlink ref="D395" r:id="rId393" tooltip="Завантажити сертифікат" display="Завантажити сертифікат"/>
    <hyperlink ref="D396" r:id="rId394" tooltip="Завантажити сертифікат" display="Завантажити сертифікат"/>
    <hyperlink ref="D397" r:id="rId395" tooltip="Завантажити сертифікат" display="Завантажити сертифікат"/>
    <hyperlink ref="D398" r:id="rId396" tooltip="Завантажити сертифікат" display="Завантажити сертифікат"/>
    <hyperlink ref="D399" r:id="rId397" tooltip="Завантажити сертифікат" display="Завантажити сертифікат"/>
    <hyperlink ref="D400" r:id="rId398" tooltip="Завантажити сертифікат" display="Завантажити сертифікат"/>
    <hyperlink ref="D401" r:id="rId399" tooltip="Завантажити сертифікат" display="Завантажити сертифікат"/>
    <hyperlink ref="D402" r:id="rId400" tooltip="Завантажити сертифікат" display="Завантажити сертифікат"/>
    <hyperlink ref="D403" r:id="rId401" tooltip="Завантажити сертифікат" display="Завантажити сертифікат"/>
    <hyperlink ref="D404" r:id="rId402" tooltip="Завантажити сертифікат" display="Завантажити сертифікат"/>
    <hyperlink ref="D405" r:id="rId403" tooltip="Завантажити сертифікат" display="Завантажити сертифікат"/>
    <hyperlink ref="D406" r:id="rId404" tooltip="Завантажити сертифікат" display="Завантажити сертифікат"/>
    <hyperlink ref="D407" r:id="rId405" tooltip="Завантажити сертифікат" display="Завантажити сертифікат"/>
    <hyperlink ref="D408" r:id="rId406" tooltip="Завантажити сертифікат" display="Завантажити сертифікат"/>
    <hyperlink ref="D409" r:id="rId407" tooltip="Завантажити сертифікат" display="Завантажити сертифікат"/>
    <hyperlink ref="D410" r:id="rId408" tooltip="Завантажити сертифікат" display="Завантажити сертифікат"/>
    <hyperlink ref="D411" r:id="rId409" tooltip="Завантажити сертифікат" display="Завантажити сертифікат"/>
    <hyperlink ref="D412" r:id="rId410" tooltip="Завантажити сертифікат" display="Завантажити сертифікат"/>
    <hyperlink ref="D413" r:id="rId411" tooltip="Завантажити сертифікат" display="Завантажити сертифікат"/>
    <hyperlink ref="D414" r:id="rId412" tooltip="Завантажити сертифікат" display="Завантажити сертифікат"/>
    <hyperlink ref="D415" r:id="rId413" tooltip="Завантажити сертифікат" display="Завантажити сертифікат"/>
    <hyperlink ref="D416" r:id="rId414" tooltip="Завантажити сертифікат" display="Завантажити сертифікат"/>
    <hyperlink ref="D417" r:id="rId415" tooltip="Завантажити сертифікат" display="Завантажити сертифікат"/>
    <hyperlink ref="D418" r:id="rId416" tooltip="Завантажити сертифікат" display="Завантажити сертифікат"/>
    <hyperlink ref="D419" r:id="rId417" tooltip="Завантажити сертифікат" display="Завантажити сертифікат"/>
    <hyperlink ref="D420" r:id="rId418" tooltip="Завантажити сертифікат" display="Завантажити сертифікат"/>
    <hyperlink ref="D421" r:id="rId419" tooltip="Завантажити сертифікат" display="Завантажити сертифікат"/>
    <hyperlink ref="D422" r:id="rId420" tooltip="Завантажити сертифікат" display="Завантажити сертифікат"/>
    <hyperlink ref="D423" r:id="rId421" tooltip="Завантажити сертифікат" display="Завантажити сертифікат"/>
    <hyperlink ref="D424" r:id="rId422" tooltip="Завантажити сертифікат" display="Завантажити сертифікат"/>
    <hyperlink ref="D425" r:id="rId423" tooltip="Завантажити сертифікат" display="Завантажити сертифікат"/>
    <hyperlink ref="D426" r:id="rId424" tooltip="Завантажити сертифікат" display="Завантажити сертифікат"/>
    <hyperlink ref="D427" r:id="rId425" tooltip="Завантажити сертифікат" display="Завантажити сертифікат"/>
    <hyperlink ref="D428" r:id="rId426" tooltip="Завантажити сертифікат" display="Завантажити сертифікат"/>
    <hyperlink ref="D429" r:id="rId427" tooltip="Завантажити сертифікат" display="Завантажити сертифікат"/>
    <hyperlink ref="D341" r:id="rId428" tooltip="Завантажити сертифікат" display="Завантажити сертифікат"/>
    <hyperlink ref="D430" r:id="rId429" tooltip="Завантажити сертифікат" display="Завантажити сертифікат"/>
    <hyperlink ref="D431" r:id="rId430" tooltip="Завантажити сертифікат" display="Завантажити сертифікат"/>
    <hyperlink ref="D432" r:id="rId431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2025-11-21T08:22:29Z</dcterms:created>
  <dcterms:modified xsi:type="dcterms:W3CDTF">2025-11-26T11:43:52Z</dcterms:modified>
  <cp:category/>
</cp:coreProperties>
</file>