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NBU\003369\Desktop\Сертифікати конкурси #ШахрайГудбай\Конкурс малюнків Досьє Детектива\"/>
    </mc:Choice>
  </mc:AlternateContent>
  <bookViews>
    <workbookView xWindow="0" yWindow="0" windowWidth="23040" windowHeight="8784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D616" i="1" l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<sst xmlns="http://schemas.openxmlformats.org/spreadsheetml/2006/main" count="1849" uniqueCount="1234">
  <si>
    <t>номер</t>
  </si>
  <si>
    <t>дата</t>
  </si>
  <si>
    <t>ПІБ</t>
  </si>
  <si>
    <t>Посилання на сертифікат</t>
  </si>
  <si>
    <t>DD_cu_001</t>
  </si>
  <si>
    <t>26 грудня 2025 р.</t>
  </si>
  <si>
    <t>Адах Давид</t>
  </si>
  <si>
    <t>DD_cu_002</t>
  </si>
  <si>
    <t>Амельченкова Мар'яна</t>
  </si>
  <si>
    <t>DD_cu_003</t>
  </si>
  <si>
    <t>Андрієнко Каміла</t>
  </si>
  <si>
    <t>DD_cu_004</t>
  </si>
  <si>
    <t>Андрощук Евеліна</t>
  </si>
  <si>
    <t>DD_cu_005</t>
  </si>
  <si>
    <t>Андруньків Анна-Марія</t>
  </si>
  <si>
    <t>DD_cu_006</t>
  </si>
  <si>
    <t>Анохіна Лілія</t>
  </si>
  <si>
    <t>DD_cu_007</t>
  </si>
  <si>
    <t>Антонова Злата</t>
  </si>
  <si>
    <t>DD_cu_008</t>
  </si>
  <si>
    <t>Ануфрієнко Анастасія Олександрівна</t>
  </si>
  <si>
    <t>DD_cu_009</t>
  </si>
  <si>
    <t>Бабієнко Анастасія</t>
  </si>
  <si>
    <t>DD_cu_010</t>
  </si>
  <si>
    <t>Бабірад Святослав</t>
  </si>
  <si>
    <t>DD_cu_011</t>
  </si>
  <si>
    <t>Баб'як Ангеліна</t>
  </si>
  <si>
    <t>DD_cu_012</t>
  </si>
  <si>
    <t>Базяк Вероніка</t>
  </si>
  <si>
    <t>DD_cu_013</t>
  </si>
  <si>
    <t>Балута Максим Владиславович</t>
  </si>
  <si>
    <t>DD_cu_014</t>
  </si>
  <si>
    <t>Баранова Лілія</t>
  </si>
  <si>
    <t>DD_cu_015</t>
  </si>
  <si>
    <t>Басалаєва Вероніка</t>
  </si>
  <si>
    <t>DD_cu_016</t>
  </si>
  <si>
    <t>Басалаєва Заріна</t>
  </si>
  <si>
    <t>DD_cu_017</t>
  </si>
  <si>
    <t>Басістий Даніїл</t>
  </si>
  <si>
    <t>DD_cu_018</t>
  </si>
  <si>
    <t>Батиренко Євгеній</t>
  </si>
  <si>
    <t>DD_cu_019</t>
  </si>
  <si>
    <t>Батіг Даніела</t>
  </si>
  <si>
    <t>DD_cu_020</t>
  </si>
  <si>
    <t>Батьо Анна</t>
  </si>
  <si>
    <t>DD_cu_021</t>
  </si>
  <si>
    <t>Бевз Вікторія</t>
  </si>
  <si>
    <t>DD_cu_022</t>
  </si>
  <si>
    <t>Безносюк Ярослав</t>
  </si>
  <si>
    <t>DD_cu_023</t>
  </si>
  <si>
    <t>Бенько Анастасія</t>
  </si>
  <si>
    <t>DD_cu_024</t>
  </si>
  <si>
    <t>Бережницька Марія</t>
  </si>
  <si>
    <t>DD_cu_025</t>
  </si>
  <si>
    <t>Берещук Данило</t>
  </si>
  <si>
    <t>DD_cu_026</t>
  </si>
  <si>
    <t>Бернацька Кароліна</t>
  </si>
  <si>
    <t>DD_cu_027</t>
  </si>
  <si>
    <t>Бех Кирило</t>
  </si>
  <si>
    <t>DD_cu_028</t>
  </si>
  <si>
    <t>Бешенцев Артем</t>
  </si>
  <si>
    <t>DD_cu_029</t>
  </si>
  <si>
    <t>Бєдна Мілана</t>
  </si>
  <si>
    <t>DD_cu_030</t>
  </si>
  <si>
    <t>Бєлобров Назар</t>
  </si>
  <si>
    <t>DD_cu_031</t>
  </si>
  <si>
    <t>Бігуняк Анна</t>
  </si>
  <si>
    <t>DD_cu_032</t>
  </si>
  <si>
    <t>Білан Тамара</t>
  </si>
  <si>
    <t>DD_cu_033</t>
  </si>
  <si>
    <t>Білевська Вероніка</t>
  </si>
  <si>
    <t>DD_cu_034</t>
  </si>
  <si>
    <t>Білецька Злата</t>
  </si>
  <si>
    <t>DD_cu_035</t>
  </si>
  <si>
    <t>Білий Данило</t>
  </si>
  <si>
    <t>DD_cu_036</t>
  </si>
  <si>
    <t>Білозор Максим</t>
  </si>
  <si>
    <t>DD_cu_037</t>
  </si>
  <si>
    <t>Білокриницька Поліна</t>
  </si>
  <si>
    <t>DD_cu_038</t>
  </si>
  <si>
    <t>Білоус Мілан</t>
  </si>
  <si>
    <t>DD_cu_039</t>
  </si>
  <si>
    <t>Близнюк Анна</t>
  </si>
  <si>
    <t>DD_cu_040</t>
  </si>
  <si>
    <t>Боголій Вероніка</t>
  </si>
  <si>
    <t>DD_cu_041</t>
  </si>
  <si>
    <t>Богуславець Назар</t>
  </si>
  <si>
    <t>DD_cu_042</t>
  </si>
  <si>
    <t>Бойко Артем Ігорович</t>
  </si>
  <si>
    <t>DD_cu_043</t>
  </si>
  <si>
    <t>Бойко Єлизавета</t>
  </si>
  <si>
    <t>DD_cu_044</t>
  </si>
  <si>
    <t>Бойко Ілона Ігорівна</t>
  </si>
  <si>
    <t>DD_cu_045</t>
  </si>
  <si>
    <t>Бойко Святослав</t>
  </si>
  <si>
    <t>DD_cu_046</t>
  </si>
  <si>
    <t>Болтенко Єва</t>
  </si>
  <si>
    <t>DD_cu_047</t>
  </si>
  <si>
    <t>Бондаренко Матвій</t>
  </si>
  <si>
    <t>DD_cu_048</t>
  </si>
  <si>
    <t>Борисенко Юлія</t>
  </si>
  <si>
    <t>DD_cu_049</t>
  </si>
  <si>
    <t>Бородай Анастасія</t>
  </si>
  <si>
    <t>DD_cu_050</t>
  </si>
  <si>
    <t>Бортнік Ольга</t>
  </si>
  <si>
    <t>DD_cu_051</t>
  </si>
  <si>
    <t>Босенко Поліна</t>
  </si>
  <si>
    <t>DD_cu_052</t>
  </si>
  <si>
    <t>Бочковський Тимофій</t>
  </si>
  <si>
    <t>DD_cu_053</t>
  </si>
  <si>
    <t>Брагін Артур</t>
  </si>
  <si>
    <t>DD_cu_054</t>
  </si>
  <si>
    <t>Бредихін Ростислав</t>
  </si>
  <si>
    <t>DD_cu_055</t>
  </si>
  <si>
    <t>Бугай Мілана</t>
  </si>
  <si>
    <t>DD_cu_056</t>
  </si>
  <si>
    <t>Будак Віктор</t>
  </si>
  <si>
    <t>DD_cu_057</t>
  </si>
  <si>
    <t>Будовіцька Мирослава</t>
  </si>
  <si>
    <t>DD_cu_058</t>
  </si>
  <si>
    <t>Бузинська Софія Романівна</t>
  </si>
  <si>
    <t>DD_cu_059</t>
  </si>
  <si>
    <t>Була Роман</t>
  </si>
  <si>
    <t>DD_cu_060</t>
  </si>
  <si>
    <t>Буркотенко Ніка Дмитрівна</t>
  </si>
  <si>
    <t>DD_cu_061</t>
  </si>
  <si>
    <t>Бурлаченко Софія</t>
  </si>
  <si>
    <t>DD_cu_062</t>
  </si>
  <si>
    <t>Бурлей Мирослава</t>
  </si>
  <si>
    <t>DD_cu_063</t>
  </si>
  <si>
    <t>Бутіна Каміла</t>
  </si>
  <si>
    <t>DD_cu_064</t>
  </si>
  <si>
    <t>Бутіна Мілана</t>
  </si>
  <si>
    <t>DD_cu_065</t>
  </si>
  <si>
    <t>Вальчишин Ольга</t>
  </si>
  <si>
    <t>DD_cu_066</t>
  </si>
  <si>
    <t>Василенцев Георгій</t>
  </si>
  <si>
    <t>DD_cu_067</t>
  </si>
  <si>
    <t>Васильєв Артем</t>
  </si>
  <si>
    <t>DD_cu_068</t>
  </si>
  <si>
    <t>Васьків Артем</t>
  </si>
  <si>
    <t>DD_cu_069</t>
  </si>
  <si>
    <t>Вдовиченко Софія</t>
  </si>
  <si>
    <t>DD_cu_070</t>
  </si>
  <si>
    <t>Ведмідь Поліна</t>
  </si>
  <si>
    <t>DD_cu_071</t>
  </si>
  <si>
    <t>Величко Дамір</t>
  </si>
  <si>
    <t>DD_cu_072</t>
  </si>
  <si>
    <t>Величко Олексій</t>
  </si>
  <si>
    <t>DD_cu_073</t>
  </si>
  <si>
    <t>Вербецька Катерина</t>
  </si>
  <si>
    <t>DD_cu_074</t>
  </si>
  <si>
    <t>Вернигора Максим Русланович</t>
  </si>
  <si>
    <t>DD_cu_075</t>
  </si>
  <si>
    <t>Винокурова Вероніка</t>
  </si>
  <si>
    <t>DD_cu_076</t>
  </si>
  <si>
    <t>Війтик Анастасія</t>
  </si>
  <si>
    <t>DD_cu_077</t>
  </si>
  <si>
    <t>Владика Вероніка</t>
  </si>
  <si>
    <t>DD_cu_078</t>
  </si>
  <si>
    <t>Возборська Єва</t>
  </si>
  <si>
    <t>DD_cu_079</t>
  </si>
  <si>
    <t>Войдюк Арсеній</t>
  </si>
  <si>
    <t>DD_cu_080</t>
  </si>
  <si>
    <t>Войтюк Вікторія</t>
  </si>
  <si>
    <t>DD_cu_081</t>
  </si>
  <si>
    <t>Войченко Михайло</t>
  </si>
  <si>
    <t>DD_cu_082</t>
  </si>
  <si>
    <t>Волошин Анастасія</t>
  </si>
  <si>
    <t>DD_cu_083</t>
  </si>
  <si>
    <t>Волошина Владислава</t>
  </si>
  <si>
    <t>DD_cu_084</t>
  </si>
  <si>
    <t>Волошина Мирослава</t>
  </si>
  <si>
    <t>DD_cu_085</t>
  </si>
  <si>
    <t>Волошина Поліна</t>
  </si>
  <si>
    <t>DD_cu_086</t>
  </si>
  <si>
    <t>Волянська Олівія</t>
  </si>
  <si>
    <t>DD_cu_087</t>
  </si>
  <si>
    <t>Гавриленко Вероніка</t>
  </si>
  <si>
    <t>DD_cu_088</t>
  </si>
  <si>
    <t>Гавшин Нікіта</t>
  </si>
  <si>
    <t>DD_cu_089</t>
  </si>
  <si>
    <t>Гайворонський Артем</t>
  </si>
  <si>
    <t>DD_cu_090</t>
  </si>
  <si>
    <t>Галанський Володимир</t>
  </si>
  <si>
    <t>DD_cu_091</t>
  </si>
  <si>
    <t>Галелюк Артем</t>
  </si>
  <si>
    <t>DD_cu_092</t>
  </si>
  <si>
    <t>Галімханова Софія</t>
  </si>
  <si>
    <t>DD_cu_093</t>
  </si>
  <si>
    <t>Галушко Захар</t>
  </si>
  <si>
    <t>DD_cu_094</t>
  </si>
  <si>
    <t>Ганган І.</t>
  </si>
  <si>
    <t>DD_cu_095</t>
  </si>
  <si>
    <t>Гарбуз Ілля</t>
  </si>
  <si>
    <t>DD_cu_096</t>
  </si>
  <si>
    <t>Гаркуша Софья</t>
  </si>
  <si>
    <t>DD_cu_097</t>
  </si>
  <si>
    <t>Герман Микита</t>
  </si>
  <si>
    <t>DD_cu_098</t>
  </si>
  <si>
    <t>Глобенко Мілана Олександрівна</t>
  </si>
  <si>
    <t>DD_cu_099</t>
  </si>
  <si>
    <t>Глущенко Артур</t>
  </si>
  <si>
    <t>DD_cu_100</t>
  </si>
  <si>
    <t>Годований Матвій</t>
  </si>
  <si>
    <t>DD_cu_101</t>
  </si>
  <si>
    <t>Голуб Нікіта</t>
  </si>
  <si>
    <t>DD_cu_102</t>
  </si>
  <si>
    <t>Голубєв Максим</t>
  </si>
  <si>
    <t>DD_cu_103</t>
  </si>
  <si>
    <t>Гончаров Ілля</t>
  </si>
  <si>
    <t>DD_cu_104</t>
  </si>
  <si>
    <t>Горбач Єгор</t>
  </si>
  <si>
    <t>DD_cu_105</t>
  </si>
  <si>
    <t>Горбунова Злата</t>
  </si>
  <si>
    <t>DD_cu_106</t>
  </si>
  <si>
    <t>Горбус Анна</t>
  </si>
  <si>
    <t>DD_cu_107</t>
  </si>
  <si>
    <t>Гордзій Вікторія</t>
  </si>
  <si>
    <t>DD_cu_108</t>
  </si>
  <si>
    <t>Городнюк Софія</t>
  </si>
  <si>
    <t>DD_cu_109</t>
  </si>
  <si>
    <t>Горчин Яна</t>
  </si>
  <si>
    <t>DD_cu_110</t>
  </si>
  <si>
    <t>Гоцалюк Єва</t>
  </si>
  <si>
    <t>DD_cu_111</t>
  </si>
  <si>
    <t>Гресько Єгор</t>
  </si>
  <si>
    <t>DD_cu_112</t>
  </si>
  <si>
    <t>Грик Діана</t>
  </si>
  <si>
    <t>DD_cu_113</t>
  </si>
  <si>
    <t>Гриців Оксана Павлівна</t>
  </si>
  <si>
    <t>DD_cu_114</t>
  </si>
  <si>
    <t>Гришина Анна</t>
  </si>
  <si>
    <t>DD_cu_115</t>
  </si>
  <si>
    <t>Громак Діана</t>
  </si>
  <si>
    <t>DD_cu_116</t>
  </si>
  <si>
    <t>Груба Тимур</t>
  </si>
  <si>
    <t>DD_cu_117</t>
  </si>
  <si>
    <t>Грушко Тетяна Андріївна</t>
  </si>
  <si>
    <t>DD_cu_118</t>
  </si>
  <si>
    <t>Губарєва Анна</t>
  </si>
  <si>
    <t>DD_cu_119</t>
  </si>
  <si>
    <t>Гук Каріна</t>
  </si>
  <si>
    <t>DD_cu_120</t>
  </si>
  <si>
    <t>Гуменюк Юрій Вʼячеславович</t>
  </si>
  <si>
    <t>DD_cu_121</t>
  </si>
  <si>
    <t>Гурулі Теона</t>
  </si>
  <si>
    <t>DD_cu_122</t>
  </si>
  <si>
    <t>Гуцул Оксана</t>
  </si>
  <si>
    <t>DD_cu_123</t>
  </si>
  <si>
    <t>Дамецька Ґлорія</t>
  </si>
  <si>
    <t>DD_cu_124</t>
  </si>
  <si>
    <t>Даниляк Ірина Леонідівна</t>
  </si>
  <si>
    <t>DD_cu_125</t>
  </si>
  <si>
    <t>Даценко Аліса</t>
  </si>
  <si>
    <t>DD_cu_126</t>
  </si>
  <si>
    <t>Даценко Давид</t>
  </si>
  <si>
    <t>DD_cu_127</t>
  </si>
  <si>
    <t>Дашко Марта</t>
  </si>
  <si>
    <t>DD_cu_128</t>
  </si>
  <si>
    <t>Дегтярьова Аліна</t>
  </si>
  <si>
    <t>DD_cu_129</t>
  </si>
  <si>
    <t>Демчишин Матвій</t>
  </si>
  <si>
    <t>DD_cu_130</t>
  </si>
  <si>
    <t>Дерев'янко Адріан</t>
  </si>
  <si>
    <t>DD_cu_131</t>
  </si>
  <si>
    <t>Дерен Микита Володимирович</t>
  </si>
  <si>
    <t>DD_cu_132</t>
  </si>
  <si>
    <t>Джабахчурян Анна</t>
  </si>
  <si>
    <t>DD_cu_133</t>
  </si>
  <si>
    <t>Діденко Олександра Віталіївна</t>
  </si>
  <si>
    <t>DD_cu_134</t>
  </si>
  <si>
    <t>Дідик Євгенія</t>
  </si>
  <si>
    <t>DD_cu_135</t>
  </si>
  <si>
    <t>Добровольська Злата</t>
  </si>
  <si>
    <t>DD_cu_136</t>
  </si>
  <si>
    <t>Долинська Вероніка</t>
  </si>
  <si>
    <t>DD_cu_137</t>
  </si>
  <si>
    <t>Дорош Олександр</t>
  </si>
  <si>
    <t>DD_cu_138</t>
  </si>
  <si>
    <t>Дорошенко Каріна</t>
  </si>
  <si>
    <t>DD_cu_139</t>
  </si>
  <si>
    <t>Дроботенко Єгор</t>
  </si>
  <si>
    <t>DD_cu_140</t>
  </si>
  <si>
    <t>Дроботенко Руслан</t>
  </si>
  <si>
    <t>DD_cu_141</t>
  </si>
  <si>
    <t>Дроздова Є.</t>
  </si>
  <si>
    <t>DD_cu_142</t>
  </si>
  <si>
    <t>Дубровін Олександр</t>
  </si>
  <si>
    <t>DD_cu_143</t>
  </si>
  <si>
    <t>Дудок Софія</t>
  </si>
  <si>
    <t>DD_cu_144</t>
  </si>
  <si>
    <t>Дунь Дар'я Андріївна</t>
  </si>
  <si>
    <t>DD_cu_145</t>
  </si>
  <si>
    <t>Єва Соколова</t>
  </si>
  <si>
    <t>DD_cu_146</t>
  </si>
  <si>
    <t>Євпак Ростислав</t>
  </si>
  <si>
    <t>DD_cu_147</t>
  </si>
  <si>
    <t>Єгор Цопа</t>
  </si>
  <si>
    <t>DD_cu_148</t>
  </si>
  <si>
    <t>Єременко Тетяна</t>
  </si>
  <si>
    <t>DD_cu_149</t>
  </si>
  <si>
    <t>Єрмолаєва Ельміра</t>
  </si>
  <si>
    <t>DD_cu_150</t>
  </si>
  <si>
    <t>Жагаляк Марія</t>
  </si>
  <si>
    <t>DD_cu_151</t>
  </si>
  <si>
    <t>Жагаляк Роман</t>
  </si>
  <si>
    <t>DD_cu_152</t>
  </si>
  <si>
    <t>Жмуд Соломія</t>
  </si>
  <si>
    <t>DD_cu_153</t>
  </si>
  <si>
    <t>Жмудь Варвара</t>
  </si>
  <si>
    <t>DD_cu_154</t>
  </si>
  <si>
    <t>Жогло Михайло</t>
  </si>
  <si>
    <t>DD_cu_155</t>
  </si>
  <si>
    <t>Жук Єлизавета</t>
  </si>
  <si>
    <t>DD_cu_156</t>
  </si>
  <si>
    <t>Жуков Данило</t>
  </si>
  <si>
    <t>DD_cu_157</t>
  </si>
  <si>
    <t>Жукова Дар'я</t>
  </si>
  <si>
    <t>DD_cu_158</t>
  </si>
  <si>
    <t>Журавель Єлизавета</t>
  </si>
  <si>
    <t>DD_cu_159</t>
  </si>
  <si>
    <t>Журбей Володимир</t>
  </si>
  <si>
    <t>DD_cu_160</t>
  </si>
  <si>
    <t>Заболотний Степан</t>
  </si>
  <si>
    <t>DD_cu_161</t>
  </si>
  <si>
    <t>Загоруйко Марія</t>
  </si>
  <si>
    <t>DD_cu_162</t>
  </si>
  <si>
    <t>Задорожний Руслан</t>
  </si>
  <si>
    <t>DD_cu_163</t>
  </si>
  <si>
    <t>Зайцева Кіра</t>
  </si>
  <si>
    <t>DD_cu_164</t>
  </si>
  <si>
    <t>Залізняк Іван Олександрович</t>
  </si>
  <si>
    <t>DD_cu_165</t>
  </si>
  <si>
    <t>Зарицька Анастасія</t>
  </si>
  <si>
    <t>DD_cu_166</t>
  </si>
  <si>
    <t>Заярна Аріна</t>
  </si>
  <si>
    <t>DD_cu_167</t>
  </si>
  <si>
    <t>Зернов Денис</t>
  </si>
  <si>
    <t>DD_cu_168</t>
  </si>
  <si>
    <t>Зіновкіна Поліна</t>
  </si>
  <si>
    <t>DD_cu_169</t>
  </si>
  <si>
    <t>Зінченко Олексій</t>
  </si>
  <si>
    <t>DD_cu_170</t>
  </si>
  <si>
    <t>Іванишин Максим</t>
  </si>
  <si>
    <t>DD_cu_171</t>
  </si>
  <si>
    <t>Іванова Анастасія</t>
  </si>
  <si>
    <t>DD_cu_172</t>
  </si>
  <si>
    <t>Іванцюра Роман</t>
  </si>
  <si>
    <t>DD_cu_173</t>
  </si>
  <si>
    <t>Іванченко Анна</t>
  </si>
  <si>
    <t>DD_cu_174</t>
  </si>
  <si>
    <t>Іманова Милана</t>
  </si>
  <si>
    <t>DD_cu_175</t>
  </si>
  <si>
    <t>Ісак О.</t>
  </si>
  <si>
    <t>DD_cu_176</t>
  </si>
  <si>
    <t>Іщенко Аріана</t>
  </si>
  <si>
    <t>DD_cu_177</t>
  </si>
  <si>
    <t>Кабанова Надія</t>
  </si>
  <si>
    <t>DD_cu_178</t>
  </si>
  <si>
    <t>Кабатрут Вероніка</t>
  </si>
  <si>
    <t>DD_cu_179</t>
  </si>
  <si>
    <t>Кабатрут Денис Михайлович</t>
  </si>
  <si>
    <t>DD_cu_180</t>
  </si>
  <si>
    <t>Казачкова Лідія Станіславівна</t>
  </si>
  <si>
    <t>DD_cu_181</t>
  </si>
  <si>
    <t>Калашніков Кіріл</t>
  </si>
  <si>
    <t>DD_cu_182</t>
  </si>
  <si>
    <t>Капеліста Соломія</t>
  </si>
  <si>
    <t>DD_cu_183</t>
  </si>
  <si>
    <t>Караван Тимофій Олександрович</t>
  </si>
  <si>
    <t>DD_cu_184</t>
  </si>
  <si>
    <t>Карецький Дмитро Михайлович</t>
  </si>
  <si>
    <t>DD_cu_185</t>
  </si>
  <si>
    <t>Карпюк Іванна</t>
  </si>
  <si>
    <t>DD_cu_186</t>
  </si>
  <si>
    <t>Карташов Дмитро</t>
  </si>
  <si>
    <t>DD_cu_187</t>
  </si>
  <si>
    <t>Кафтя Катерина</t>
  </si>
  <si>
    <t>DD_cu_188</t>
  </si>
  <si>
    <t>Квасніцька Лілія</t>
  </si>
  <si>
    <t>DD_cu_189</t>
  </si>
  <si>
    <t>Кирдань Каріна</t>
  </si>
  <si>
    <t>DD_cu_190</t>
  </si>
  <si>
    <t>Кирило Ірина</t>
  </si>
  <si>
    <t>DD_cu_191</t>
  </si>
  <si>
    <t>Кирилюк Дар'я</t>
  </si>
  <si>
    <t>DD_cu_192</t>
  </si>
  <si>
    <t>Киричик Добриня</t>
  </si>
  <si>
    <t>DD_cu_193</t>
  </si>
  <si>
    <t>Кінаш Кіра</t>
  </si>
  <si>
    <t>DD_cu_194</t>
  </si>
  <si>
    <t>Кірдей Вероніка</t>
  </si>
  <si>
    <t>DD_cu_195</t>
  </si>
  <si>
    <t>Кіт Владислава</t>
  </si>
  <si>
    <t>DD_cu_196</t>
  </si>
  <si>
    <t>Клименко Євгенія</t>
  </si>
  <si>
    <t>DD_cu_197</t>
  </si>
  <si>
    <t>Кобіль Вероніка</t>
  </si>
  <si>
    <t>DD_cu_198</t>
  </si>
  <si>
    <t>Коваленко Мілєна</t>
  </si>
  <si>
    <t>DD_cu_199</t>
  </si>
  <si>
    <t>Коваленко Платон</t>
  </si>
  <si>
    <t>DD_cu_200</t>
  </si>
  <si>
    <t>Коваленко Поліна Артемівна</t>
  </si>
  <si>
    <t>DD_cu_201</t>
  </si>
  <si>
    <t>Коваль Ангеліна</t>
  </si>
  <si>
    <t>DD_cu_202</t>
  </si>
  <si>
    <t>Ковальська Анастасія</t>
  </si>
  <si>
    <t>DD_cu_203</t>
  </si>
  <si>
    <t>Ковтун Андрій</t>
  </si>
  <si>
    <t>DD_cu_204</t>
  </si>
  <si>
    <t>Ковтун Назар</t>
  </si>
  <si>
    <t>DD_cu_205</t>
  </si>
  <si>
    <t>Когут Ярослав</t>
  </si>
  <si>
    <t>DD_cu_206</t>
  </si>
  <si>
    <t>Козак Діана</t>
  </si>
  <si>
    <t>DD_cu_207</t>
  </si>
  <si>
    <t>Колбовська Марія</t>
  </si>
  <si>
    <t>DD_cu_208</t>
  </si>
  <si>
    <t>Колодей Георгій</t>
  </si>
  <si>
    <t>DD_cu_209</t>
  </si>
  <si>
    <t>Колодій Дем'ян</t>
  </si>
  <si>
    <t>DD_cu_210</t>
  </si>
  <si>
    <t>Комісар Софія</t>
  </si>
  <si>
    <t>DD_cu_211</t>
  </si>
  <si>
    <t>Коноваленко Меланія</t>
  </si>
  <si>
    <t>DD_cu_212</t>
  </si>
  <si>
    <t>Коргун Віра</t>
  </si>
  <si>
    <t>DD_cu_213</t>
  </si>
  <si>
    <t>Кордон Діана</t>
  </si>
  <si>
    <t>DD_cu_214</t>
  </si>
  <si>
    <t>Коренчук Андріана</t>
  </si>
  <si>
    <t>DD_cu_215</t>
  </si>
  <si>
    <t>Корзун Кіра</t>
  </si>
  <si>
    <t>DD_cu_216</t>
  </si>
  <si>
    <t>Корицька Маргарита</t>
  </si>
  <si>
    <t>DD_cu_217</t>
  </si>
  <si>
    <t>Король Марія</t>
  </si>
  <si>
    <t>DD_cu_218</t>
  </si>
  <si>
    <t>Коротік Кіра</t>
  </si>
  <si>
    <t>DD_cu_219</t>
  </si>
  <si>
    <t>Косопуд Софія</t>
  </si>
  <si>
    <t>DD_cu_220</t>
  </si>
  <si>
    <t>Костевка Каріна</t>
  </si>
  <si>
    <t>DD_cu_221</t>
  </si>
  <si>
    <t>Костенко Домініка</t>
  </si>
  <si>
    <t>DD_cu_222</t>
  </si>
  <si>
    <t>Костін Антон</t>
  </si>
  <si>
    <t>DD_cu_223</t>
  </si>
  <si>
    <t>Костюк Анна</t>
  </si>
  <si>
    <t>DD_cu_224</t>
  </si>
  <si>
    <t>Костюченко Артем</t>
  </si>
  <si>
    <t>DD_cu_225</t>
  </si>
  <si>
    <t>Котляр Кіра</t>
  </si>
  <si>
    <t>DD_cu_226</t>
  </si>
  <si>
    <t>Котькало Вероніка</t>
  </si>
  <si>
    <t>DD_cu_227</t>
  </si>
  <si>
    <t>Кохан Данііл</t>
  </si>
  <si>
    <t>DD_cu_228</t>
  </si>
  <si>
    <t>Коцюруба Вікторія</t>
  </si>
  <si>
    <t>DD_cu_229</t>
  </si>
  <si>
    <t>Кочмарська Діана</t>
  </si>
  <si>
    <t>DD_cu_230</t>
  </si>
  <si>
    <t>Кощій Анна</t>
  </si>
  <si>
    <t>DD_cu_231</t>
  </si>
  <si>
    <t>Кравченко Аріна Богданівна</t>
  </si>
  <si>
    <t>DD_cu_232</t>
  </si>
  <si>
    <t>Кравченко Марія</t>
  </si>
  <si>
    <t>DD_cu_233</t>
  </si>
  <si>
    <t>Кравченко Соломія</t>
  </si>
  <si>
    <t>DD_cu_234</t>
  </si>
  <si>
    <t>Кравчук Єва</t>
  </si>
  <si>
    <t>DD_cu_235</t>
  </si>
  <si>
    <t>Крат Анна</t>
  </si>
  <si>
    <t>DD_cu_236</t>
  </si>
  <si>
    <t>Кривулянська Еліза</t>
  </si>
  <si>
    <t>DD_cu_237</t>
  </si>
  <si>
    <t>Крот Михайло</t>
  </si>
  <si>
    <t>DD_cu_238</t>
  </si>
  <si>
    <t>Кротюк Максим</t>
  </si>
  <si>
    <t>DD_cu_239</t>
  </si>
  <si>
    <t>Крючков Нікіта</t>
  </si>
  <si>
    <t>DD_cu_240</t>
  </si>
  <si>
    <t>Кувітанова Софія</t>
  </si>
  <si>
    <t>DD_cu_241</t>
  </si>
  <si>
    <t>Кудіна Поліна</t>
  </si>
  <si>
    <t>DD_cu_242</t>
  </si>
  <si>
    <t>Кузняк Анастасія</t>
  </si>
  <si>
    <t>DD_cu_243</t>
  </si>
  <si>
    <t>Кузь Софія</t>
  </si>
  <si>
    <t>DD_cu_244</t>
  </si>
  <si>
    <t>Кузьменко Дмитро</t>
  </si>
  <si>
    <t>DD_cu_245</t>
  </si>
  <si>
    <t>Кузьмінська Аліса</t>
  </si>
  <si>
    <t>DD_cu_246</t>
  </si>
  <si>
    <t>Кулаєва Аіша Парвизівна</t>
  </si>
  <si>
    <t>DD_cu_247</t>
  </si>
  <si>
    <t>Куликович Каріна</t>
  </si>
  <si>
    <t>DD_cu_248</t>
  </si>
  <si>
    <t>Кунда Максим</t>
  </si>
  <si>
    <t>DD_cu_249</t>
  </si>
  <si>
    <t>Купаєва Аріна</t>
  </si>
  <si>
    <t>DD_cu_250</t>
  </si>
  <si>
    <t>Купрійчук Дарина</t>
  </si>
  <si>
    <t>DD_cu_251</t>
  </si>
  <si>
    <t>Куречко Варвара</t>
  </si>
  <si>
    <t>DD_cu_252</t>
  </si>
  <si>
    <t>Курій Анна</t>
  </si>
  <si>
    <t>DD_cu_253</t>
  </si>
  <si>
    <t>Курій Юрій</t>
  </si>
  <si>
    <t>DD_cu_254</t>
  </si>
  <si>
    <t>Кутепова Мілана</t>
  </si>
  <si>
    <t>DD_cu_255</t>
  </si>
  <si>
    <t>Кухоцька Поліна</t>
  </si>
  <si>
    <t>DD_cu_256</t>
  </si>
  <si>
    <t>Кучеренко Василіса</t>
  </si>
  <si>
    <t>DD_cu_257</t>
  </si>
  <si>
    <t>Кушкевич Матвій</t>
  </si>
  <si>
    <t>DD_cu_258</t>
  </si>
  <si>
    <t>Кушнір Марія</t>
  </si>
  <si>
    <t>DD_cu_259</t>
  </si>
  <si>
    <t>Кущенко Лілія</t>
  </si>
  <si>
    <t>DD_cu_260</t>
  </si>
  <si>
    <t>Лабай Дмитро</t>
  </si>
  <si>
    <t>DD_cu_261</t>
  </si>
  <si>
    <t>Лавринюк Анна</t>
  </si>
  <si>
    <t>DD_cu_262</t>
  </si>
  <si>
    <t>Лазарєва Вікторія</t>
  </si>
  <si>
    <t>DD_cu_263</t>
  </si>
  <si>
    <t>Лапкевич Олексій</t>
  </si>
  <si>
    <t>DD_cu_264</t>
  </si>
  <si>
    <t>Лаця Ізмаїла</t>
  </si>
  <si>
    <t>DD_cu_265</t>
  </si>
  <si>
    <t>Лебеденко Вероніка</t>
  </si>
  <si>
    <t>DD_cu_266</t>
  </si>
  <si>
    <t>Лебедєва Мирослава</t>
  </si>
  <si>
    <t>DD_cu_267</t>
  </si>
  <si>
    <t>Левенцов Назар</t>
  </si>
  <si>
    <t>DD_cu_268</t>
  </si>
  <si>
    <t>Левченко Діана</t>
  </si>
  <si>
    <t>DD_cu_269</t>
  </si>
  <si>
    <t>Левченко Дмитро Сергійович</t>
  </si>
  <si>
    <t>DD_cu_270</t>
  </si>
  <si>
    <t>Левшенок Макар Вікторович</t>
  </si>
  <si>
    <t>DD_cu_271</t>
  </si>
  <si>
    <t>Лембас Назар</t>
  </si>
  <si>
    <t>DD_cu_272</t>
  </si>
  <si>
    <t>Леонідова Віталіна</t>
  </si>
  <si>
    <t>DD_cu_273</t>
  </si>
  <si>
    <t>Леонідова Марія</t>
  </si>
  <si>
    <t>DD_cu_274</t>
  </si>
  <si>
    <t>Лєпьошкін Макар</t>
  </si>
  <si>
    <t>DD_cu_275</t>
  </si>
  <si>
    <t>Линник Дарина</t>
  </si>
  <si>
    <t>DD_cu_276</t>
  </si>
  <si>
    <t>Липова Евеліна Сергіївна</t>
  </si>
  <si>
    <t>DD_cu_277</t>
  </si>
  <si>
    <t>Лисогор Анна Сергіївна</t>
  </si>
  <si>
    <t>DD_cu_278</t>
  </si>
  <si>
    <t>Литаш Єсенія</t>
  </si>
  <si>
    <t>DD_cu_279</t>
  </si>
  <si>
    <t>Литвин Софія Романівна</t>
  </si>
  <si>
    <t>DD_cu_280</t>
  </si>
  <si>
    <t>Лі Ярина</t>
  </si>
  <si>
    <t>DD_cu_281</t>
  </si>
  <si>
    <t>Лілуашвілі Габріель</t>
  </si>
  <si>
    <t>DD_cu_282</t>
  </si>
  <si>
    <t>Лінійчук Анна</t>
  </si>
  <si>
    <t>DD_cu_283</t>
  </si>
  <si>
    <t>Лінник Вероніка</t>
  </si>
  <si>
    <t>DD_cu_284</t>
  </si>
  <si>
    <t>Лобач Єгор</t>
  </si>
  <si>
    <t>DD_cu_285</t>
  </si>
  <si>
    <t>Логвіненко Богдан</t>
  </si>
  <si>
    <t>DD_cu_286</t>
  </si>
  <si>
    <t>Лозовська Софья</t>
  </si>
  <si>
    <t>DD_cu_287</t>
  </si>
  <si>
    <t>Ломова Еріка</t>
  </si>
  <si>
    <t>DD_cu_288</t>
  </si>
  <si>
    <t>Лужняк Олександр</t>
  </si>
  <si>
    <t>DD_cu_289</t>
  </si>
  <si>
    <t>Луковець Богдан</t>
  </si>
  <si>
    <t>DD_cu_290</t>
  </si>
  <si>
    <t>Лук'яненко Вікторія</t>
  </si>
  <si>
    <t>DD_cu_291</t>
  </si>
  <si>
    <t>Лук'янова Анна</t>
  </si>
  <si>
    <t>DD_cu_292</t>
  </si>
  <si>
    <t>Лупашевська Мирослава</t>
  </si>
  <si>
    <t>DD_cu_293</t>
  </si>
  <si>
    <t>Любенко Богдан</t>
  </si>
  <si>
    <t>DD_cu_294</t>
  </si>
  <si>
    <t>Любунь Уляна</t>
  </si>
  <si>
    <t>DD_cu_295</t>
  </si>
  <si>
    <t>Любченко Софія</t>
  </si>
  <si>
    <t>DD_cu_296</t>
  </si>
  <si>
    <t>Лютий Єгор</t>
  </si>
  <si>
    <t>DD_cu_297</t>
  </si>
  <si>
    <t>Ляшенко Євангеліна</t>
  </si>
  <si>
    <t>DD_cu_298</t>
  </si>
  <si>
    <t>Мазур Аліса</t>
  </si>
  <si>
    <t>DD_cu_299</t>
  </si>
  <si>
    <t>Мазур Діана</t>
  </si>
  <si>
    <t>DD_cu_300</t>
  </si>
  <si>
    <t>Майборода Ірина</t>
  </si>
  <si>
    <t>DD_cu_301</t>
  </si>
  <si>
    <t>Майданець Артьом</t>
  </si>
  <si>
    <t>DD_cu_302</t>
  </si>
  <si>
    <t>Майданюк Анна</t>
  </si>
  <si>
    <t>DD_cu_303</t>
  </si>
  <si>
    <t>Макешин данило</t>
  </si>
  <si>
    <t>DD_cu_304</t>
  </si>
  <si>
    <t>Маковійчук Вікторія Сергіївна</t>
  </si>
  <si>
    <t>DD_cu_305</t>
  </si>
  <si>
    <t>Максимів Марія</t>
  </si>
  <si>
    <t>DD_cu_306</t>
  </si>
  <si>
    <t>Малік Артур</t>
  </si>
  <si>
    <t>DD_cu_307</t>
  </si>
  <si>
    <t>Малюк Мілана</t>
  </si>
  <si>
    <t>DD_cu_308</t>
  </si>
  <si>
    <t>Марек Михайло</t>
  </si>
  <si>
    <t>DD_cu_309</t>
  </si>
  <si>
    <t>Мартиненко Аріна</t>
  </si>
  <si>
    <t>DD_cu_310</t>
  </si>
  <si>
    <t>Мартиненко Поліна</t>
  </si>
  <si>
    <t>DD_cu_311</t>
  </si>
  <si>
    <t>Мартинова Злата</t>
  </si>
  <si>
    <t>DD_cu_312</t>
  </si>
  <si>
    <t>Мартімянова Поліна</t>
  </si>
  <si>
    <t>DD_cu_313</t>
  </si>
  <si>
    <t>Марцюк Ростислав</t>
  </si>
  <si>
    <t>DD_cu_314</t>
  </si>
  <si>
    <t>Марченко Макар</t>
  </si>
  <si>
    <t>DD_cu_315</t>
  </si>
  <si>
    <t>Матвєєв Маркус</t>
  </si>
  <si>
    <t>DD_cu_316</t>
  </si>
  <si>
    <t>Матвієнко Михайло</t>
  </si>
  <si>
    <t>DD_cu_317</t>
  </si>
  <si>
    <t>Матрунич Діана</t>
  </si>
  <si>
    <t>DD_cu_318</t>
  </si>
  <si>
    <t>Мацієвський Артем</t>
  </si>
  <si>
    <t>DD_cu_319</t>
  </si>
  <si>
    <t>Машталер Олександра</t>
  </si>
  <si>
    <t>DD_cu_320</t>
  </si>
  <si>
    <t>Мащенко Варвара</t>
  </si>
  <si>
    <t>DD_cu_321</t>
  </si>
  <si>
    <t>Мелентьєв Максим</t>
  </si>
  <si>
    <t>DD_cu_322</t>
  </si>
  <si>
    <t>Мелентьєва Поліна</t>
  </si>
  <si>
    <t>DD_cu_323</t>
  </si>
  <si>
    <t>Мельник Аріна</t>
  </si>
  <si>
    <t>DD_cu_324</t>
  </si>
  <si>
    <t>Мельницька Соломія</t>
  </si>
  <si>
    <t>DD_cu_325</t>
  </si>
  <si>
    <t>Меркулова Катерина</t>
  </si>
  <si>
    <t>DD_cu_326</t>
  </si>
  <si>
    <t>Месняєва Вероніка</t>
  </si>
  <si>
    <t>DD_cu_327</t>
  </si>
  <si>
    <t>Мещалкіна Софія</t>
  </si>
  <si>
    <t>DD_cu_328</t>
  </si>
  <si>
    <t>Микита Надія</t>
  </si>
  <si>
    <t>DD_cu_329</t>
  </si>
  <si>
    <t>Миколаєнко Анастасія</t>
  </si>
  <si>
    <t>DD_cu_330</t>
  </si>
  <si>
    <t>Миколаєнко Ілля</t>
  </si>
  <si>
    <t>DD_cu_331</t>
  </si>
  <si>
    <t>Мислович Валентина</t>
  </si>
  <si>
    <t>DD_cu_332</t>
  </si>
  <si>
    <t>Михайлевська Ангеліна</t>
  </si>
  <si>
    <t>DD_cu_333</t>
  </si>
  <si>
    <t>Михайленко Софія</t>
  </si>
  <si>
    <t>DD_cu_334</t>
  </si>
  <si>
    <t>Михальчук Ксенія</t>
  </si>
  <si>
    <t>DD_cu_335</t>
  </si>
  <si>
    <t>Мишко Софія</t>
  </si>
  <si>
    <t>DD_cu_336</t>
  </si>
  <si>
    <t>Мірошина Богдана</t>
  </si>
  <si>
    <t>DD_cu_337</t>
  </si>
  <si>
    <t>Мірошник Микита</t>
  </si>
  <si>
    <t>DD_cu_338</t>
  </si>
  <si>
    <t>Мірошніченко Ірина</t>
  </si>
  <si>
    <t>DD_cu_339</t>
  </si>
  <si>
    <t>Міщенко Анастасія</t>
  </si>
  <si>
    <t>DD_cu_340</t>
  </si>
  <si>
    <t>DD_cu_341</t>
  </si>
  <si>
    <t>Мозгова Злата</t>
  </si>
  <si>
    <t>DD_cu_342</t>
  </si>
  <si>
    <t>Мокусієнко Каріна</t>
  </si>
  <si>
    <t>DD_cu_343</t>
  </si>
  <si>
    <t>Мороз Єлизавета</t>
  </si>
  <si>
    <t>DD_cu_344</t>
  </si>
  <si>
    <t>Московчук Анастасія</t>
  </si>
  <si>
    <t>DD_cu_345</t>
  </si>
  <si>
    <t>Мурша Михайло</t>
  </si>
  <si>
    <t>DD_cu_346</t>
  </si>
  <si>
    <t>Мягких Тимофій</t>
  </si>
  <si>
    <t>DD_cu_347</t>
  </si>
  <si>
    <t>Мясоєдова Єлизавета</t>
  </si>
  <si>
    <t>DD_cu_348</t>
  </si>
  <si>
    <t>Навроцька Софія</t>
  </si>
  <si>
    <t>DD_cu_349</t>
  </si>
  <si>
    <t>Нагорна Анна</t>
  </si>
  <si>
    <t>DD_cu_350</t>
  </si>
  <si>
    <t>Надолін Олександр</t>
  </si>
  <si>
    <t>DD_cu_351</t>
  </si>
  <si>
    <t>Назар Лянний</t>
  </si>
  <si>
    <t>DD_cu_352</t>
  </si>
  <si>
    <t>Неборачок Богдан</t>
  </si>
  <si>
    <t>DD_cu_353</t>
  </si>
  <si>
    <t>Неженець Владислава</t>
  </si>
  <si>
    <t>DD_cu_354</t>
  </si>
  <si>
    <t>Нестеренко Олександра</t>
  </si>
  <si>
    <t>DD_cu_355</t>
  </si>
  <si>
    <t>Никоненко Маргарита</t>
  </si>
  <si>
    <t>DD_cu_356</t>
  </si>
  <si>
    <t>Нікітюк Вадим</t>
  </si>
  <si>
    <t>DD_cu_357</t>
  </si>
  <si>
    <t>Нікольська Анастасія</t>
  </si>
  <si>
    <t>DD_cu_358</t>
  </si>
  <si>
    <t>Новицька Марія</t>
  </si>
  <si>
    <t>DD_cu_359</t>
  </si>
  <si>
    <t>Новіков Кіріл</t>
  </si>
  <si>
    <t>DD_cu_360</t>
  </si>
  <si>
    <t>Новохатня Верніка</t>
  </si>
  <si>
    <t>DD_cu_361</t>
  </si>
  <si>
    <t>Носова Ірина</t>
  </si>
  <si>
    <t>DD_cu_362</t>
  </si>
  <si>
    <t>Нудьга Кіра</t>
  </si>
  <si>
    <t>DD_cu_363</t>
  </si>
  <si>
    <t>Облогіна Даніелла</t>
  </si>
  <si>
    <t>DD_cu_364</t>
  </si>
  <si>
    <t>Оверчук Анастасія</t>
  </si>
  <si>
    <t>DD_cu_365</t>
  </si>
  <si>
    <t>Одерій Олеся</t>
  </si>
  <si>
    <t>DD_cu_366</t>
  </si>
  <si>
    <t>Олешко Юлія</t>
  </si>
  <si>
    <t>DD_cu_367</t>
  </si>
  <si>
    <t>Олійник Мія</t>
  </si>
  <si>
    <t>DD_cu_368</t>
  </si>
  <si>
    <t>Олішевська Марія Сергіївна</t>
  </si>
  <si>
    <t>DD_cu_369</t>
  </si>
  <si>
    <t>Олюнін Богдан</t>
  </si>
  <si>
    <t>DD_cu_370</t>
  </si>
  <si>
    <t>Омельченко Алєся</t>
  </si>
  <si>
    <t>DD_cu_371</t>
  </si>
  <si>
    <t>Ополонець Діана</t>
  </si>
  <si>
    <t>DD_cu_372</t>
  </si>
  <si>
    <t>Оркуша М.</t>
  </si>
  <si>
    <t>DD_cu_373</t>
  </si>
  <si>
    <t>Осадчук Артем</t>
  </si>
  <si>
    <t>DD_cu_374</t>
  </si>
  <si>
    <t>Осипова Злата</t>
  </si>
  <si>
    <t>DD_cu_375</t>
  </si>
  <si>
    <t>Остапець Єгор</t>
  </si>
  <si>
    <t>DD_cu_376</t>
  </si>
  <si>
    <t>Остапець Михайло</t>
  </si>
  <si>
    <t>DD_cu_377</t>
  </si>
  <si>
    <t>Островська Анастасія</t>
  </si>
  <si>
    <t>DD_cu_378</t>
  </si>
  <si>
    <t>Отченашенко Макар</t>
  </si>
  <si>
    <t>DD_cu_379</t>
  </si>
  <si>
    <t>Отчеська Віра</t>
  </si>
  <si>
    <t>DD_cu_380</t>
  </si>
  <si>
    <t>Охріменко Марія</t>
  </si>
  <si>
    <t>DD_cu_381</t>
  </si>
  <si>
    <t>Павлюк Макар</t>
  </si>
  <si>
    <t>DD_cu_382</t>
  </si>
  <si>
    <t>Павлюк Олеся</t>
  </si>
  <si>
    <t>DD_cu_383</t>
  </si>
  <si>
    <t>Палагіцький Іван</t>
  </si>
  <si>
    <t>DD_cu_384</t>
  </si>
  <si>
    <t>Паламар Марта</t>
  </si>
  <si>
    <t>DD_cu_385</t>
  </si>
  <si>
    <t>Палашовський Юрій</t>
  </si>
  <si>
    <t>DD_cu_386</t>
  </si>
  <si>
    <t>Панов Кирило</t>
  </si>
  <si>
    <t>DD_cu_387</t>
  </si>
  <si>
    <t>Пархоменко З.</t>
  </si>
  <si>
    <t>DD_cu_388</t>
  </si>
  <si>
    <t>Паршук Олександр</t>
  </si>
  <si>
    <t>DD_cu_389</t>
  </si>
  <si>
    <t>Паславська Соломія</t>
  </si>
  <si>
    <t>DD_cu_390</t>
  </si>
  <si>
    <t>Пасло Олександр</t>
  </si>
  <si>
    <t>DD_cu_391</t>
  </si>
  <si>
    <t>Пекна Стефанія</t>
  </si>
  <si>
    <t>DD_cu_392</t>
  </si>
  <si>
    <t>Первушин Олександр</t>
  </si>
  <si>
    <t>DD_cu_393</t>
  </si>
  <si>
    <t>Перекіпченко Н.</t>
  </si>
  <si>
    <t>DD_cu_394</t>
  </si>
  <si>
    <t>Петренко Анастасія</t>
  </si>
  <si>
    <t>DD_cu_395</t>
  </si>
  <si>
    <t>Петрушенко Юлія</t>
  </si>
  <si>
    <t>DD_cu_396</t>
  </si>
  <si>
    <t>Пецкович Соломія</t>
  </si>
  <si>
    <t>DD_cu_397</t>
  </si>
  <si>
    <t>Печенюк Ангеліна</t>
  </si>
  <si>
    <t>DD_cu_398</t>
  </si>
  <si>
    <t>Печінка Остап</t>
  </si>
  <si>
    <t>DD_cu_399</t>
  </si>
  <si>
    <t>Пигида Емілія</t>
  </si>
  <si>
    <t>DD_cu_400</t>
  </si>
  <si>
    <t>Пироженко Анна</t>
  </si>
  <si>
    <t>DD_cu_401</t>
  </si>
  <si>
    <t>Підкалюк Ангеліна</t>
  </si>
  <si>
    <t>DD_cu_402</t>
  </si>
  <si>
    <t>Погосян Самвел</t>
  </si>
  <si>
    <t>DD_cu_403</t>
  </si>
  <si>
    <t>Погребна Діана</t>
  </si>
  <si>
    <t>DD_cu_404</t>
  </si>
  <si>
    <t>ПокровськийДанило</t>
  </si>
  <si>
    <t>DD_cu_405</t>
  </si>
  <si>
    <t>Полгородник Ксенія</t>
  </si>
  <si>
    <t>DD_cu_406</t>
  </si>
  <si>
    <t>Полякова К.</t>
  </si>
  <si>
    <t>DD_cu_407</t>
  </si>
  <si>
    <t>Попков Нікіта</t>
  </si>
  <si>
    <t>DD_cu_408</t>
  </si>
  <si>
    <t>Попков Олексій</t>
  </si>
  <si>
    <t>DD_cu_409</t>
  </si>
  <si>
    <t>Попова Злата</t>
  </si>
  <si>
    <t>DD_cu_410</t>
  </si>
  <si>
    <t>Поробок Валерія</t>
  </si>
  <si>
    <t>DD_cu_411</t>
  </si>
  <si>
    <t>Поробок Поліна</t>
  </si>
  <si>
    <t>DD_cu_412</t>
  </si>
  <si>
    <t>Портянко Софія</t>
  </si>
  <si>
    <t>DD_cu_413</t>
  </si>
  <si>
    <t>Поскрипко Діана</t>
  </si>
  <si>
    <t>DD_cu_414</t>
  </si>
  <si>
    <t>Потапова Софія</t>
  </si>
  <si>
    <t>DD_cu_415</t>
  </si>
  <si>
    <t>Примак Марина</t>
  </si>
  <si>
    <t>DD_cu_416</t>
  </si>
  <si>
    <t>Присяжнюк Владислава</t>
  </si>
  <si>
    <t>DD_cu_417</t>
  </si>
  <si>
    <t>Проскурняк Марія</t>
  </si>
  <si>
    <t>DD_cu_418</t>
  </si>
  <si>
    <t>Пташник Максим</t>
  </si>
  <si>
    <t>DD_cu_419</t>
  </si>
  <si>
    <t>Пукало Роман Володимирович</t>
  </si>
  <si>
    <t>DD_cu_420</t>
  </si>
  <si>
    <t>Пукач Юлія</t>
  </si>
  <si>
    <t>DD_cu_421</t>
  </si>
  <si>
    <t>Пунько Максим Володимирович</t>
  </si>
  <si>
    <t>DD_cu_422</t>
  </si>
  <si>
    <t>Равлик Максим</t>
  </si>
  <si>
    <t>DD_cu_423</t>
  </si>
  <si>
    <t>Раділов Іван</t>
  </si>
  <si>
    <t>DD_cu_424</t>
  </si>
  <si>
    <t>Радіонова Анастасія</t>
  </si>
  <si>
    <t>DD_cu_425</t>
  </si>
  <si>
    <t>Радченко Василіса</t>
  </si>
  <si>
    <t>DD_cu_426</t>
  </si>
  <si>
    <t>Радченко Мирон</t>
  </si>
  <si>
    <t>DD_cu_427</t>
  </si>
  <si>
    <t>Раздольська Кира</t>
  </si>
  <si>
    <t>DD_cu_428</t>
  </si>
  <si>
    <t>Райта Божена</t>
  </si>
  <si>
    <t>DD_cu_429</t>
  </si>
  <si>
    <t>Райта Макар</t>
  </si>
  <si>
    <t>DD_cu_430</t>
  </si>
  <si>
    <t>Рамазанова Ульяна</t>
  </si>
  <si>
    <t>DD_cu_431</t>
  </si>
  <si>
    <t>Рафальський Максим</t>
  </si>
  <si>
    <t>DD_cu_432</t>
  </si>
  <si>
    <t>Рева Анастасія</t>
  </si>
  <si>
    <t>DD_cu_433</t>
  </si>
  <si>
    <t>Реуца Стефанія</t>
  </si>
  <si>
    <t>DD_cu_434</t>
  </si>
  <si>
    <t>Речіцька Уляна</t>
  </si>
  <si>
    <t>DD_cu_435</t>
  </si>
  <si>
    <t>Решетняк Данило</t>
  </si>
  <si>
    <t>DD_cu_436</t>
  </si>
  <si>
    <t>Рибальченко Владислав</t>
  </si>
  <si>
    <t>DD_cu_437</t>
  </si>
  <si>
    <t>Риженко Ніколь</t>
  </si>
  <si>
    <t>DD_cu_438</t>
  </si>
  <si>
    <t>Рижко Євгеній</t>
  </si>
  <si>
    <t>DD_cu_439</t>
  </si>
  <si>
    <t>Різник Захар</t>
  </si>
  <si>
    <t>DD_cu_440</t>
  </si>
  <si>
    <t>Роєнко Марк</t>
  </si>
  <si>
    <t>DD_cu_441</t>
  </si>
  <si>
    <t>Рожкова Дар'я</t>
  </si>
  <si>
    <t>DD_cu_442</t>
  </si>
  <si>
    <t>Рой Максим</t>
  </si>
  <si>
    <t>DD_cu_443</t>
  </si>
  <si>
    <t>Роман Загорулько</t>
  </si>
  <si>
    <t>DD_cu_444</t>
  </si>
  <si>
    <t>Романова Ліана</t>
  </si>
  <si>
    <t>DD_cu_445</t>
  </si>
  <si>
    <t>Росул Давид</t>
  </si>
  <si>
    <t>DD_cu_446</t>
  </si>
  <si>
    <t>Рошка Олексій</t>
  </si>
  <si>
    <t>DD_cu_447</t>
  </si>
  <si>
    <t>Рудейченко Ангеліна</t>
  </si>
  <si>
    <t>DD_cu_448</t>
  </si>
  <si>
    <t>Руденко Ніна</t>
  </si>
  <si>
    <t>DD_cu_449</t>
  </si>
  <si>
    <t>Рудюк Максим</t>
  </si>
  <si>
    <t>DD_cu_450</t>
  </si>
  <si>
    <t>Рябик Іван</t>
  </si>
  <si>
    <t>DD_cu_451</t>
  </si>
  <si>
    <t>Рябова Мілана</t>
  </si>
  <si>
    <t>DD_cu_452</t>
  </si>
  <si>
    <t>Савченко Роман</t>
  </si>
  <si>
    <t>DD_cu_453</t>
  </si>
  <si>
    <t>Савчук Анастасія</t>
  </si>
  <si>
    <t>DD_cu_454</t>
  </si>
  <si>
    <t>Савчук Вероніка</t>
  </si>
  <si>
    <t>DD_cu_455</t>
  </si>
  <si>
    <t>Савчук Максим</t>
  </si>
  <si>
    <t>DD_cu_456</t>
  </si>
  <si>
    <t>Самсоненко Софія Олегівна</t>
  </si>
  <si>
    <t>DD_cu_457</t>
  </si>
  <si>
    <t>Самчук Анастасія</t>
  </si>
  <si>
    <t>DD_cu_458</t>
  </si>
  <si>
    <t>Сварник Аліна</t>
  </si>
  <si>
    <t>DD_cu_459</t>
  </si>
  <si>
    <t>Свінціцька Соломія Михайлівна</t>
  </si>
  <si>
    <t>DD_cu_460</t>
  </si>
  <si>
    <t>Селіна Аліна Олександрівна</t>
  </si>
  <si>
    <t>DD_cu_461</t>
  </si>
  <si>
    <t>Селіщев Олексій</t>
  </si>
  <si>
    <t>DD_cu_462</t>
  </si>
  <si>
    <t>Селютіна Катерина</t>
  </si>
  <si>
    <t>DD_cu_463</t>
  </si>
  <si>
    <t>Семенко Андрій</t>
  </si>
  <si>
    <t>DD_cu_464</t>
  </si>
  <si>
    <t>Семенко Володимир</t>
  </si>
  <si>
    <t>DD_cu_465</t>
  </si>
  <si>
    <t>Семенко Марія</t>
  </si>
  <si>
    <t>DD_cu_466</t>
  </si>
  <si>
    <t>Семенюк Ірина</t>
  </si>
  <si>
    <t>DD_cu_467</t>
  </si>
  <si>
    <t>Сервило Максим</t>
  </si>
  <si>
    <t>DD_cu_468</t>
  </si>
  <si>
    <t>Серьогін Артем</t>
  </si>
  <si>
    <t>DD_cu_469</t>
  </si>
  <si>
    <t>Сєрбін Владислав</t>
  </si>
  <si>
    <t>DD_cu_470</t>
  </si>
  <si>
    <t>Сєріков Ігор</t>
  </si>
  <si>
    <t>DD_cu_471</t>
  </si>
  <si>
    <t>Сидоренко Богдан</t>
  </si>
  <si>
    <t>DD_cu_472</t>
  </si>
  <si>
    <t>Сидорчук Максим</t>
  </si>
  <si>
    <t>DD_cu_473</t>
  </si>
  <si>
    <t>Синельніков М.</t>
  </si>
  <si>
    <t>DD_cu_474</t>
  </si>
  <si>
    <t>Сироватська Влада</t>
  </si>
  <si>
    <t>DD_cu_475</t>
  </si>
  <si>
    <t>Сирота Тіна</t>
  </si>
  <si>
    <t>DD_cu_476</t>
  </si>
  <si>
    <t>Сис Єлизавета</t>
  </si>
  <si>
    <t>DD_cu_477</t>
  </si>
  <si>
    <t>Сиса Максим</t>
  </si>
  <si>
    <t>DD_cu_478</t>
  </si>
  <si>
    <t>Сисоєва Таїсія</t>
  </si>
  <si>
    <t>DD_cu_479</t>
  </si>
  <si>
    <t>Сінькова Анастасія</t>
  </si>
  <si>
    <t>DD_cu_480</t>
  </si>
  <si>
    <t>Скрипаль Артем</t>
  </si>
  <si>
    <t>DD_cu_481</t>
  </si>
  <si>
    <t>Скрябін Матвій Денисович</t>
  </si>
  <si>
    <t>DD_cu_482</t>
  </si>
  <si>
    <t>Слободянюк Іванна</t>
  </si>
  <si>
    <t>DD_cu_483</t>
  </si>
  <si>
    <t>Слюнін Ілля</t>
  </si>
  <si>
    <t>DD_cu_484</t>
  </si>
  <si>
    <t>Слюсаренко Богдан</t>
  </si>
  <si>
    <t>DD_cu_485</t>
  </si>
  <si>
    <t>Смолянінов Матвій</t>
  </si>
  <si>
    <t>DD_cu_486</t>
  </si>
  <si>
    <t>Собко Яна Олександрівна</t>
  </si>
  <si>
    <t>DD_cu_487</t>
  </si>
  <si>
    <t>Совецька Анна</t>
  </si>
  <si>
    <t>DD_cu_488</t>
  </si>
  <si>
    <t>Сокіл Соня</t>
  </si>
  <si>
    <t>DD_cu_489</t>
  </si>
  <si>
    <t>Соколова Ангеліна</t>
  </si>
  <si>
    <t>DD_cu_490</t>
  </si>
  <si>
    <t>Соловей Ярослав</t>
  </si>
  <si>
    <t>DD_cu_491</t>
  </si>
  <si>
    <t>Соник Павло</t>
  </si>
  <si>
    <t>DD_cu_492</t>
  </si>
  <si>
    <t>Сопко Павло</t>
  </si>
  <si>
    <t>DD_cu_493</t>
  </si>
  <si>
    <t>Сосницька Богдана</t>
  </si>
  <si>
    <t>DD_cu_494</t>
  </si>
  <si>
    <t>Софія Ваненна</t>
  </si>
  <si>
    <t>DD_cu_495</t>
  </si>
  <si>
    <t>Старовірець Андрій</t>
  </si>
  <si>
    <t>DD_cu_496</t>
  </si>
  <si>
    <t>Стародуб Софія</t>
  </si>
  <si>
    <t>DD_cu_497</t>
  </si>
  <si>
    <t>Стародубцева Кароліна</t>
  </si>
  <si>
    <t>DD_cu_498</t>
  </si>
  <si>
    <t>Старченко Сабріна</t>
  </si>
  <si>
    <t>DD_cu_499</t>
  </si>
  <si>
    <t>Сташевський Денис</t>
  </si>
  <si>
    <t>DD_cu_500</t>
  </si>
  <si>
    <t>Степанюк Лев</t>
  </si>
  <si>
    <t>DD_cu_501</t>
  </si>
  <si>
    <t>Степанюк Роман</t>
  </si>
  <si>
    <t>DD_cu_502</t>
  </si>
  <si>
    <t>Стиренко Матвій</t>
  </si>
  <si>
    <t>DD_cu_503</t>
  </si>
  <si>
    <t>Столярчук Данііл</t>
  </si>
  <si>
    <t>DD_cu_504</t>
  </si>
  <si>
    <t>Столярчук Тіхон</t>
  </si>
  <si>
    <t>DD_cu_505</t>
  </si>
  <si>
    <t>Суль Матвій</t>
  </si>
  <si>
    <t>DD_cu_506</t>
  </si>
  <si>
    <t>Супрун Анастасія Володимирівна</t>
  </si>
  <si>
    <t>DD_cu_507</t>
  </si>
  <si>
    <t>Тарабарова Мирослава</t>
  </si>
  <si>
    <t>DD_cu_508</t>
  </si>
  <si>
    <t>Тараненко Аделіна</t>
  </si>
  <si>
    <t>DD_cu_509</t>
  </si>
  <si>
    <t>Тараненко Софія</t>
  </si>
  <si>
    <t>DD_cu_510</t>
  </si>
  <si>
    <t>Таранець Евеліна</t>
  </si>
  <si>
    <t>DD_cu_511</t>
  </si>
  <si>
    <t>Тацій Михайло</t>
  </si>
  <si>
    <t>DD_cu_512</t>
  </si>
  <si>
    <t>Телиця Анна</t>
  </si>
  <si>
    <t>DD_cu_513</t>
  </si>
  <si>
    <t>Теліпко Анна</t>
  </si>
  <si>
    <t>DD_cu_514</t>
  </si>
  <si>
    <t>Телюк Роман</t>
  </si>
  <si>
    <t>DD_cu_515</t>
  </si>
  <si>
    <t>Терзі Богдан</t>
  </si>
  <si>
    <t>DD_cu_516</t>
  </si>
  <si>
    <t>Терлецька Марія</t>
  </si>
  <si>
    <t>DD_cu_517</t>
  </si>
  <si>
    <t>Тесман Мілана</t>
  </si>
  <si>
    <t>DD_cu_518</t>
  </si>
  <si>
    <t>Тимофєєва Вероніка</t>
  </si>
  <si>
    <t>DD_cu_519</t>
  </si>
  <si>
    <t>Тимофієва Софія</t>
  </si>
  <si>
    <t>DD_cu_520</t>
  </si>
  <si>
    <t>Тимошенкова Вікторія</t>
  </si>
  <si>
    <t>DD_cu_521</t>
  </si>
  <si>
    <t>Тимур Корабльов</t>
  </si>
  <si>
    <t>DD_cu_522</t>
  </si>
  <si>
    <t>Тихонова Меланія</t>
  </si>
  <si>
    <t>DD_cu_523</t>
  </si>
  <si>
    <t>Тищенко Ілля</t>
  </si>
  <si>
    <t>DD_cu_524</t>
  </si>
  <si>
    <t>Ткаля Вероніка</t>
  </si>
  <si>
    <t>DD_cu_525</t>
  </si>
  <si>
    <t>Ткаченко Соломія</t>
  </si>
  <si>
    <t>DD_cu_526</t>
  </si>
  <si>
    <t>Ткачук Максим</t>
  </si>
  <si>
    <t>DD_cu_527</t>
  </si>
  <si>
    <t>Ткачук Мілана</t>
  </si>
  <si>
    <t>DD_cu_528</t>
  </si>
  <si>
    <t>Товарницька Мілена</t>
  </si>
  <si>
    <t>DD_cu_529</t>
  </si>
  <si>
    <t>Токарчук Вікторія</t>
  </si>
  <si>
    <t>DD_cu_530</t>
  </si>
  <si>
    <t>Тонконог Софія</t>
  </si>
  <si>
    <t>DD_cu_531</t>
  </si>
  <si>
    <t>Торська Альона</t>
  </si>
  <si>
    <t>DD_cu_532</t>
  </si>
  <si>
    <t>Тоюнда Крістіна</t>
  </si>
  <si>
    <t>DD_cu_533</t>
  </si>
  <si>
    <t>Тригуб Діана</t>
  </si>
  <si>
    <t>DD_cu_534</t>
  </si>
  <si>
    <t>Тризна Милана</t>
  </si>
  <si>
    <t>DD_cu_535</t>
  </si>
  <si>
    <t>Тринитко Кирил</t>
  </si>
  <si>
    <t>DD_cu_536</t>
  </si>
  <si>
    <t>Урсу Злата</t>
  </si>
  <si>
    <t>DD_cu_537</t>
  </si>
  <si>
    <t>Урсу Олександр</t>
  </si>
  <si>
    <t>DD_cu_538</t>
  </si>
  <si>
    <t>Устимець Веніамін</t>
  </si>
  <si>
    <t>DD_cu_539</t>
  </si>
  <si>
    <t>Ушанова К.</t>
  </si>
  <si>
    <t>DD_cu_540</t>
  </si>
  <si>
    <t>Фадєєва Кароліна Дмитрівна</t>
  </si>
  <si>
    <t>DD_cu_541</t>
  </si>
  <si>
    <t>Фаріон Анастасія</t>
  </si>
  <si>
    <t>DD_cu_542</t>
  </si>
  <si>
    <t>Федосов Мурад</t>
  </si>
  <si>
    <t>DD_cu_543</t>
  </si>
  <si>
    <t>Федосова Вероніка</t>
  </si>
  <si>
    <t>DD_cu_544</t>
  </si>
  <si>
    <t>Федюшкін Серафим</t>
  </si>
  <si>
    <t>DD_cu_545</t>
  </si>
  <si>
    <t>Фляк Соломія</t>
  </si>
  <si>
    <t>DD_cu_546</t>
  </si>
  <si>
    <t>Фомяченко Софія</t>
  </si>
  <si>
    <t>DD_cu_547</t>
  </si>
  <si>
    <t>Фуц Уляна</t>
  </si>
  <si>
    <t>DD_cu_548</t>
  </si>
  <si>
    <t>Хаімова Аліна</t>
  </si>
  <si>
    <t>DD_cu_549</t>
  </si>
  <si>
    <t>Хайло Дар'я Андріївна</t>
  </si>
  <si>
    <t>DD_cu_550</t>
  </si>
  <si>
    <t>Харін Іван</t>
  </si>
  <si>
    <t>DD_cu_551</t>
  </si>
  <si>
    <t>Хмелинський Артем</t>
  </si>
  <si>
    <t>DD_cu_552</t>
  </si>
  <si>
    <t>Хоменко Анастасія Сергіївна</t>
  </si>
  <si>
    <t>DD_cu_553</t>
  </si>
  <si>
    <t>Хом'якова Дар'я</t>
  </si>
  <si>
    <t>DD_cu_554</t>
  </si>
  <si>
    <t>Хорошилов Кіріл</t>
  </si>
  <si>
    <t>DD_cu_555</t>
  </si>
  <si>
    <t>Храмова Марія</t>
  </si>
  <si>
    <t>DD_cu_556</t>
  </si>
  <si>
    <t>Христинич Роман</t>
  </si>
  <si>
    <t>DD_cu_557</t>
  </si>
  <si>
    <t>Царькова Кіра</t>
  </si>
  <si>
    <t>DD_cu_558</t>
  </si>
  <si>
    <t>Цімерман Домініка</t>
  </si>
  <si>
    <t>DD_cu_559</t>
  </si>
  <si>
    <t>Цімерман Матвій</t>
  </si>
  <si>
    <t>DD_cu_560</t>
  </si>
  <si>
    <t>Цімерман Тимофій</t>
  </si>
  <si>
    <t>DD_cu_561</t>
  </si>
  <si>
    <t>Чаплін Кирило Олександрович</t>
  </si>
  <si>
    <t>DD_cu_562</t>
  </si>
  <si>
    <t>Чапліна Кристина Олександрівна</t>
  </si>
  <si>
    <t>DD_cu_563</t>
  </si>
  <si>
    <t>Чаплоуцька Ніколєтта Сергіївна</t>
  </si>
  <si>
    <t>DD_cu_564</t>
  </si>
  <si>
    <t>Чекіна Дар'я</t>
  </si>
  <si>
    <t>DD_cu_565</t>
  </si>
  <si>
    <t>Чепіжна Анастасія Юріївна</t>
  </si>
  <si>
    <t>DD_cu_566</t>
  </si>
  <si>
    <t>Черкас Ангеліна</t>
  </si>
  <si>
    <t>DD_cu_567</t>
  </si>
  <si>
    <t>Черніченко Агнія</t>
  </si>
  <si>
    <t>DD_cu_568</t>
  </si>
  <si>
    <t>Чернюк Анна</t>
  </si>
  <si>
    <t>DD_cu_569</t>
  </si>
  <si>
    <t>Чистікова Софія</t>
  </si>
  <si>
    <t>DD_cu_570</t>
  </si>
  <si>
    <t>Чорна Ксенія</t>
  </si>
  <si>
    <t>DD_cu_571</t>
  </si>
  <si>
    <t>Чорна Ольга</t>
  </si>
  <si>
    <t>DD_cu_572</t>
  </si>
  <si>
    <t>Чорний Андріан</t>
  </si>
  <si>
    <t>DD_cu_573</t>
  </si>
  <si>
    <t>Чорний Єгор</t>
  </si>
  <si>
    <t>DD_cu_574</t>
  </si>
  <si>
    <t>Чубик Денис</t>
  </si>
  <si>
    <t>DD_cu_575</t>
  </si>
  <si>
    <t>Чупрін Ігнат</t>
  </si>
  <si>
    <t>DD_cu_576</t>
  </si>
  <si>
    <t>Шавло Макар</t>
  </si>
  <si>
    <t>DD_cu_577</t>
  </si>
  <si>
    <t>Шалімов Антон Сергійович</t>
  </si>
  <si>
    <t>DD_cu_578</t>
  </si>
  <si>
    <t>Шамгунова Аіша</t>
  </si>
  <si>
    <t>DD_cu_579</t>
  </si>
  <si>
    <t>Шаповал Єва</t>
  </si>
  <si>
    <t>DD_cu_580</t>
  </si>
  <si>
    <t>Шаполова Софія</t>
  </si>
  <si>
    <t>DD_cu_581</t>
  </si>
  <si>
    <t>Швець Соломія</t>
  </si>
  <si>
    <t>DD_cu_582</t>
  </si>
  <si>
    <t>Шевцова Злата</t>
  </si>
  <si>
    <t>DD_cu_583</t>
  </si>
  <si>
    <t>Шевченко Анастасія</t>
  </si>
  <si>
    <t>DD_cu_584</t>
  </si>
  <si>
    <t>Шевченко Даніель</t>
  </si>
  <si>
    <t>DD_cu_585</t>
  </si>
  <si>
    <t>Шевченко Марк</t>
  </si>
  <si>
    <t>DD_cu_586</t>
  </si>
  <si>
    <t>Шевченко Роман</t>
  </si>
  <si>
    <t>DD_cu_587</t>
  </si>
  <si>
    <t>Шевчук Дмитро</t>
  </si>
  <si>
    <t>DD_cu_588</t>
  </si>
  <si>
    <t>Шевчук Оксана</t>
  </si>
  <si>
    <t>DD_cu_589</t>
  </si>
  <si>
    <t>Шеховцов Марко</t>
  </si>
  <si>
    <t>DD_cu_590</t>
  </si>
  <si>
    <t>Шидер Микита</t>
  </si>
  <si>
    <t>DD_cu_591</t>
  </si>
  <si>
    <t>Шиліна Мірослава</t>
  </si>
  <si>
    <t>DD_cu_592</t>
  </si>
  <si>
    <t>Шимка Аделіна</t>
  </si>
  <si>
    <t>DD_cu_593</t>
  </si>
  <si>
    <t>Шинкарук Альбіна</t>
  </si>
  <si>
    <t>DD_cu_594</t>
  </si>
  <si>
    <t>Шинкарук Олена</t>
  </si>
  <si>
    <t>DD_cu_595</t>
  </si>
  <si>
    <t>Шипоша Емілія</t>
  </si>
  <si>
    <t>DD_cu_596</t>
  </si>
  <si>
    <t>Шкробіт Назар</t>
  </si>
  <si>
    <t>DD_cu_597</t>
  </si>
  <si>
    <t>Шмалій Єва</t>
  </si>
  <si>
    <t>DD_cu_598</t>
  </si>
  <si>
    <t>Шпак Денис</t>
  </si>
  <si>
    <t>DD_cu_599</t>
  </si>
  <si>
    <t>Шумінська Вероніка</t>
  </si>
  <si>
    <t>DD_cu_600</t>
  </si>
  <si>
    <t>Щербакова А.</t>
  </si>
  <si>
    <t>DD_cu_601</t>
  </si>
  <si>
    <t>Щербина Єгор</t>
  </si>
  <si>
    <t>DD_cu_602</t>
  </si>
  <si>
    <t>Щербина Яна</t>
  </si>
  <si>
    <t>DD_cu_603</t>
  </si>
  <si>
    <t>Юлія Карплюк</t>
  </si>
  <si>
    <t>DD_cu_604</t>
  </si>
  <si>
    <t>Юрейко Марія</t>
  </si>
  <si>
    <t>DD_cu_605</t>
  </si>
  <si>
    <t>Юсупова Анорія</t>
  </si>
  <si>
    <t>DD_cu_606</t>
  </si>
  <si>
    <t>Юхименко Аліна</t>
  </si>
  <si>
    <t>DD_cu_607</t>
  </si>
  <si>
    <t>Ющенко Катерина Віталіївна</t>
  </si>
  <si>
    <t>DD_cu_608</t>
  </si>
  <si>
    <t>Яворський Володимир</t>
  </si>
  <si>
    <t>DD_cu_609</t>
  </si>
  <si>
    <t>Явуз Мехмет Емре</t>
  </si>
  <si>
    <t>DD_cu_610</t>
  </si>
  <si>
    <t>Ядоманко Євгенія</t>
  </si>
  <si>
    <t>DD_cu_611</t>
  </si>
  <si>
    <t>Якимчук Каміла</t>
  </si>
  <si>
    <t>DD_cu_612</t>
  </si>
  <si>
    <t>Яремко Дарина</t>
  </si>
  <si>
    <t>DD_cu_613</t>
  </si>
  <si>
    <t>Ярина Семендяєва</t>
  </si>
  <si>
    <t>DD_cu_614</t>
  </si>
  <si>
    <t>Ярошенко Ніка Дмитрівна</t>
  </si>
  <si>
    <t>DD_cu_615</t>
  </si>
  <si>
    <t>Яцюта Діана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</si>
</sst>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Звичайни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alan.bank.gov.ua/get-user-certificate/PNVpcE9xjMLz3nl5PSQv" TargetMode="External"/><Relationship Id="rId21" Type="http://schemas.openxmlformats.org/officeDocument/2006/relationships/hyperlink" Target="https://talan.bank.gov.ua/get-user-certificate/PNVpcfp52tBJlvboVg8E" TargetMode="External"/><Relationship Id="rId324" Type="http://schemas.openxmlformats.org/officeDocument/2006/relationships/hyperlink" Target="https://talan.bank.gov.ua/get-user-certificate/PNVpcR8NEZIweGE41AEB" TargetMode="External"/><Relationship Id="rId531" Type="http://schemas.openxmlformats.org/officeDocument/2006/relationships/hyperlink" Target="https://talan.bank.gov.ua/get-user-certificate/PNVpcv3iiQXqxR6OQmw7" TargetMode="External"/><Relationship Id="rId170" Type="http://schemas.openxmlformats.org/officeDocument/2006/relationships/hyperlink" Target="https://talan.bank.gov.ua/get-user-certificate/PNVpc3XmUQ38qbdDh07e" TargetMode="External"/><Relationship Id="rId268" Type="http://schemas.openxmlformats.org/officeDocument/2006/relationships/hyperlink" Target="https://talan.bank.gov.ua/get-user-certificate/PNVpcD3eVLf-mK-yMq05" TargetMode="External"/><Relationship Id="rId475" Type="http://schemas.openxmlformats.org/officeDocument/2006/relationships/hyperlink" Target="https://talan.bank.gov.ua/get-user-certificate/PNVpcrD--Qn_gWVAcQpA" TargetMode="External"/><Relationship Id="rId32" Type="http://schemas.openxmlformats.org/officeDocument/2006/relationships/hyperlink" Target="https://talan.bank.gov.ua/get-user-certificate/PNVpcCTnFYkhDtJffgY5" TargetMode="External"/><Relationship Id="rId128" Type="http://schemas.openxmlformats.org/officeDocument/2006/relationships/hyperlink" Target="https://talan.bank.gov.ua/get-user-certificate/PNVpcWeyGA8n2-Pq09Me" TargetMode="External"/><Relationship Id="rId335" Type="http://schemas.openxmlformats.org/officeDocument/2006/relationships/hyperlink" Target="https://talan.bank.gov.ua/get-user-certificate/PNVpcmWr45ksZ9Jf5TMu" TargetMode="External"/><Relationship Id="rId542" Type="http://schemas.openxmlformats.org/officeDocument/2006/relationships/hyperlink" Target="https://talan.bank.gov.ua/get-user-certificate/PNVpc4jVrhSgfwZAggGo" TargetMode="External"/><Relationship Id="rId181" Type="http://schemas.openxmlformats.org/officeDocument/2006/relationships/hyperlink" Target="https://talan.bank.gov.ua/get-user-certificate/PNVpcI0nFrhlJk2uGBIl" TargetMode="External"/><Relationship Id="rId402" Type="http://schemas.openxmlformats.org/officeDocument/2006/relationships/hyperlink" Target="https://talan.bank.gov.ua/get-user-certificate/PNVpcDO31TZtZrvH-jfA" TargetMode="External"/><Relationship Id="rId279" Type="http://schemas.openxmlformats.org/officeDocument/2006/relationships/hyperlink" Target="https://talan.bank.gov.ua/get-user-certificate/PNVpcneJOQH-eBD6rsZl" TargetMode="External"/><Relationship Id="rId486" Type="http://schemas.openxmlformats.org/officeDocument/2006/relationships/hyperlink" Target="https://talan.bank.gov.ua/get-user-certificate/PNVpcV8WTu6Bh5lrgY6N" TargetMode="External"/><Relationship Id="rId43" Type="http://schemas.openxmlformats.org/officeDocument/2006/relationships/hyperlink" Target="https://talan.bank.gov.ua/get-user-certificate/PNVpchDJAmr8GhXDRatX" TargetMode="External"/><Relationship Id="rId139" Type="http://schemas.openxmlformats.org/officeDocument/2006/relationships/hyperlink" Target="https://talan.bank.gov.ua/get-user-certificate/PNVpcrs-a0gzqmmVfuqM" TargetMode="External"/><Relationship Id="rId346" Type="http://schemas.openxmlformats.org/officeDocument/2006/relationships/hyperlink" Target="https://talan.bank.gov.ua/get-user-certificate/PNVpcyIp1nBkcNP4J8Sk" TargetMode="External"/><Relationship Id="rId553" Type="http://schemas.openxmlformats.org/officeDocument/2006/relationships/hyperlink" Target="https://talan.bank.gov.ua/get-user-certificate/PNVpc48rsNYif5P6oyda" TargetMode="External"/><Relationship Id="rId192" Type="http://schemas.openxmlformats.org/officeDocument/2006/relationships/hyperlink" Target="https://talan.bank.gov.ua/get-user-certificate/PNVpc5Xubd23QXDJB6YF" TargetMode="External"/><Relationship Id="rId206" Type="http://schemas.openxmlformats.org/officeDocument/2006/relationships/hyperlink" Target="https://talan.bank.gov.ua/get-user-certificate/PNVpcuIOv-0WKGa3kSnx" TargetMode="External"/><Relationship Id="rId413" Type="http://schemas.openxmlformats.org/officeDocument/2006/relationships/hyperlink" Target="https://talan.bank.gov.ua/get-user-certificate/PNVpcQhIX5L44yR_DYJY" TargetMode="External"/><Relationship Id="rId497" Type="http://schemas.openxmlformats.org/officeDocument/2006/relationships/hyperlink" Target="https://talan.bank.gov.ua/get-user-certificate/PNVpceZunHnDu40AwkT8" TargetMode="External"/><Relationship Id="rId357" Type="http://schemas.openxmlformats.org/officeDocument/2006/relationships/hyperlink" Target="https://talan.bank.gov.ua/get-user-certificate/PNVpcg7pMpZnXLk-A2-C" TargetMode="External"/><Relationship Id="rId54" Type="http://schemas.openxmlformats.org/officeDocument/2006/relationships/hyperlink" Target="https://talan.bank.gov.ua/get-user-certificate/PNVpcoTZE3MByl4eSCGg" TargetMode="External"/><Relationship Id="rId217" Type="http://schemas.openxmlformats.org/officeDocument/2006/relationships/hyperlink" Target="https://talan.bank.gov.ua/get-user-certificate/PNVpcocdLQIGTWpU6InM" TargetMode="External"/><Relationship Id="rId564" Type="http://schemas.openxmlformats.org/officeDocument/2006/relationships/hyperlink" Target="https://talan.bank.gov.ua/get-user-certificate/PNVpcwEto_6OgPNlCuIK" TargetMode="External"/><Relationship Id="rId424" Type="http://schemas.openxmlformats.org/officeDocument/2006/relationships/hyperlink" Target="https://talan.bank.gov.ua/get-user-certificate/PNVpc9NeOnE5HWrmPQ2-" TargetMode="External"/><Relationship Id="rId270" Type="http://schemas.openxmlformats.org/officeDocument/2006/relationships/hyperlink" Target="https://talan.bank.gov.ua/get-user-certificate/PNVpchTpWCJFe-uU_xdI" TargetMode="External"/><Relationship Id="rId65" Type="http://schemas.openxmlformats.org/officeDocument/2006/relationships/hyperlink" Target="https://talan.bank.gov.ua/get-user-certificate/PNVpcc7-kon6fOqSk0Kq" TargetMode="External"/><Relationship Id="rId130" Type="http://schemas.openxmlformats.org/officeDocument/2006/relationships/hyperlink" Target="https://talan.bank.gov.ua/get-user-certificate/PNVpcFUZ3SsagbtcEYxB" TargetMode="External"/><Relationship Id="rId368" Type="http://schemas.openxmlformats.org/officeDocument/2006/relationships/hyperlink" Target="https://talan.bank.gov.ua/get-user-certificate/PNVpcRpWMo8FqWVkLa8D" TargetMode="External"/><Relationship Id="rId575" Type="http://schemas.openxmlformats.org/officeDocument/2006/relationships/hyperlink" Target="https://talan.bank.gov.ua/get-user-certificate/PNVpcL2wkElnyppQLlyy" TargetMode="External"/><Relationship Id="rId228" Type="http://schemas.openxmlformats.org/officeDocument/2006/relationships/hyperlink" Target="https://talan.bank.gov.ua/get-user-certificate/PNVpc30dzLD8e9tM1BbQ" TargetMode="External"/><Relationship Id="rId435" Type="http://schemas.openxmlformats.org/officeDocument/2006/relationships/hyperlink" Target="https://talan.bank.gov.ua/get-user-certificate/PNVpc473AxUchUX7wB4n" TargetMode="External"/><Relationship Id="rId281" Type="http://schemas.openxmlformats.org/officeDocument/2006/relationships/hyperlink" Target="https://talan.bank.gov.ua/get-user-certificate/PNVpcwAIh6DA64yOIx5T" TargetMode="External"/><Relationship Id="rId502" Type="http://schemas.openxmlformats.org/officeDocument/2006/relationships/hyperlink" Target="https://talan.bank.gov.ua/get-user-certificate/PNVpcXAGlGk4ZW1RwY1B" TargetMode="External"/><Relationship Id="rId76" Type="http://schemas.openxmlformats.org/officeDocument/2006/relationships/hyperlink" Target="https://talan.bank.gov.ua/get-user-certificate/PNVpc9bA61XMyvneU99T" TargetMode="External"/><Relationship Id="rId141" Type="http://schemas.openxmlformats.org/officeDocument/2006/relationships/hyperlink" Target="https://talan.bank.gov.ua/get-user-certificate/PNVpc_ZTxvqcOpXM1QgI" TargetMode="External"/><Relationship Id="rId379" Type="http://schemas.openxmlformats.org/officeDocument/2006/relationships/hyperlink" Target="https://talan.bank.gov.ua/get-user-certificate/PNVpc_CDDvb8WSG2lLTc" TargetMode="External"/><Relationship Id="rId586" Type="http://schemas.openxmlformats.org/officeDocument/2006/relationships/hyperlink" Target="https://talan.bank.gov.ua/get-user-certificate/PNVpcDeuvVzKbgFAVHRM" TargetMode="External"/><Relationship Id="rId7" Type="http://schemas.openxmlformats.org/officeDocument/2006/relationships/hyperlink" Target="https://talan.bank.gov.ua/get-user-certificate/PNVpcwve8daw-4vA4sn6" TargetMode="External"/><Relationship Id="rId239" Type="http://schemas.openxmlformats.org/officeDocument/2006/relationships/hyperlink" Target="https://talan.bank.gov.ua/get-user-certificate/PNVpcefg4jH91sLe017u" TargetMode="External"/><Relationship Id="rId446" Type="http://schemas.openxmlformats.org/officeDocument/2006/relationships/hyperlink" Target="https://talan.bank.gov.ua/get-user-certificate/PNVpcW32myl0tqDdr0JY" TargetMode="External"/><Relationship Id="rId292" Type="http://schemas.openxmlformats.org/officeDocument/2006/relationships/hyperlink" Target="https://talan.bank.gov.ua/get-user-certificate/PNVpcWOcm-ko0mmX0fUw" TargetMode="External"/><Relationship Id="rId306" Type="http://schemas.openxmlformats.org/officeDocument/2006/relationships/hyperlink" Target="https://talan.bank.gov.ua/get-user-certificate/PNVpcl_1W5yh7A49UP3Z" TargetMode="External"/><Relationship Id="rId87" Type="http://schemas.openxmlformats.org/officeDocument/2006/relationships/hyperlink" Target="https://talan.bank.gov.ua/get-user-certificate/PNVpcW5i1ruTL1fPM58z" TargetMode="External"/><Relationship Id="rId513" Type="http://schemas.openxmlformats.org/officeDocument/2006/relationships/hyperlink" Target="https://talan.bank.gov.ua/get-user-certificate/PNVpcICPjZ2iKT7-pfFx" TargetMode="External"/><Relationship Id="rId597" Type="http://schemas.openxmlformats.org/officeDocument/2006/relationships/hyperlink" Target="https://talan.bank.gov.ua/get-user-certificate/PNVpctCpQHPKj3M3It5l" TargetMode="External"/><Relationship Id="rId152" Type="http://schemas.openxmlformats.org/officeDocument/2006/relationships/hyperlink" Target="https://talan.bank.gov.ua/get-user-certificate/PNVpc09It7nD3rsCjwLi" TargetMode="External"/><Relationship Id="rId457" Type="http://schemas.openxmlformats.org/officeDocument/2006/relationships/hyperlink" Target="https://talan.bank.gov.ua/get-user-certificate/PNVpceiuPPdc_KoBvjU5" TargetMode="External"/><Relationship Id="rId14" Type="http://schemas.openxmlformats.org/officeDocument/2006/relationships/hyperlink" Target="https://talan.bank.gov.ua/get-user-certificate/PNVpcas-VOBjAFg8g8qR" TargetMode="External"/><Relationship Id="rId317" Type="http://schemas.openxmlformats.org/officeDocument/2006/relationships/hyperlink" Target="https://talan.bank.gov.ua/get-user-certificate/PNVpctYSD5eGS-8-6Yc5" TargetMode="External"/><Relationship Id="rId524" Type="http://schemas.openxmlformats.org/officeDocument/2006/relationships/hyperlink" Target="https://talan.bank.gov.ua/get-user-certificate/PNVpcJ3U4Ku5Ur3aDvSU" TargetMode="External"/><Relationship Id="rId98" Type="http://schemas.openxmlformats.org/officeDocument/2006/relationships/hyperlink" Target="https://talan.bank.gov.ua/get-user-certificate/PNVpcUc3hqTzYhxUh-SX" TargetMode="External"/><Relationship Id="rId163" Type="http://schemas.openxmlformats.org/officeDocument/2006/relationships/hyperlink" Target="https://talan.bank.gov.ua/get-user-certificate/PNVpcpdKfzd5aWApEvei" TargetMode="External"/><Relationship Id="rId370" Type="http://schemas.openxmlformats.org/officeDocument/2006/relationships/hyperlink" Target="https://talan.bank.gov.ua/get-user-certificate/PNVpcsLYK7xGbJGpS5S7" TargetMode="External"/><Relationship Id="rId230" Type="http://schemas.openxmlformats.org/officeDocument/2006/relationships/hyperlink" Target="https://talan.bank.gov.ua/get-user-certificate/PNVpcIQmyr4AwQT3yqoS" TargetMode="External"/><Relationship Id="rId468" Type="http://schemas.openxmlformats.org/officeDocument/2006/relationships/hyperlink" Target="https://talan.bank.gov.ua/get-user-certificate/PNVpcNCI6xPKDZYOq1qp" TargetMode="External"/><Relationship Id="rId25" Type="http://schemas.openxmlformats.org/officeDocument/2006/relationships/hyperlink" Target="https://talan.bank.gov.ua/get-user-certificate/PNVpclg0BKQwaOkYXvRH" TargetMode="External"/><Relationship Id="rId67" Type="http://schemas.openxmlformats.org/officeDocument/2006/relationships/hyperlink" Target="https://talan.bank.gov.ua/get-user-certificate/PNVpc1K4oCQd70e0f6Uf" TargetMode="External"/><Relationship Id="rId272" Type="http://schemas.openxmlformats.org/officeDocument/2006/relationships/hyperlink" Target="https://talan.bank.gov.ua/get-user-certificate/PNVpcQvgc-bRMESWvDGF" TargetMode="External"/><Relationship Id="rId328" Type="http://schemas.openxmlformats.org/officeDocument/2006/relationships/hyperlink" Target="https://talan.bank.gov.ua/get-user-certificate/PNVpclUD76qXe79GbzCH" TargetMode="External"/><Relationship Id="rId535" Type="http://schemas.openxmlformats.org/officeDocument/2006/relationships/hyperlink" Target="https://talan.bank.gov.ua/get-user-certificate/PNVpcTHXQLsb5PPbrFK5" TargetMode="External"/><Relationship Id="rId577" Type="http://schemas.openxmlformats.org/officeDocument/2006/relationships/hyperlink" Target="https://talan.bank.gov.ua/get-user-certificate/PNVpccaoPRJ3M_LtTS1B" TargetMode="External"/><Relationship Id="rId132" Type="http://schemas.openxmlformats.org/officeDocument/2006/relationships/hyperlink" Target="https://talan.bank.gov.ua/get-user-certificate/PNVpc6ldmriUl9YBqX_M" TargetMode="External"/><Relationship Id="rId174" Type="http://schemas.openxmlformats.org/officeDocument/2006/relationships/hyperlink" Target="https://talan.bank.gov.ua/get-user-certificate/PNVpcCBN3IeZb-ChyCNn" TargetMode="External"/><Relationship Id="rId381" Type="http://schemas.openxmlformats.org/officeDocument/2006/relationships/hyperlink" Target="https://talan.bank.gov.ua/get-user-certificate/PNVpcOvi8mEEsYf6MHPp" TargetMode="External"/><Relationship Id="rId602" Type="http://schemas.openxmlformats.org/officeDocument/2006/relationships/hyperlink" Target="https://talan.bank.gov.ua/get-user-certificate/PNVpc1URiG2eZRn8myro" TargetMode="External"/><Relationship Id="rId241" Type="http://schemas.openxmlformats.org/officeDocument/2006/relationships/hyperlink" Target="https://talan.bank.gov.ua/get-user-certificate/PNVpcQ5-UbT5_Htlek6H" TargetMode="External"/><Relationship Id="rId437" Type="http://schemas.openxmlformats.org/officeDocument/2006/relationships/hyperlink" Target="https://talan.bank.gov.ua/get-user-certificate/PNVpctzoWds40Ahxtvwe" TargetMode="External"/><Relationship Id="rId479" Type="http://schemas.openxmlformats.org/officeDocument/2006/relationships/hyperlink" Target="https://talan.bank.gov.ua/get-user-certificate/PNVpcxlVssdLpvbsQRC5" TargetMode="External"/><Relationship Id="rId36" Type="http://schemas.openxmlformats.org/officeDocument/2006/relationships/hyperlink" Target="https://talan.bank.gov.ua/get-user-certificate/PNVpc3mVLsLKiy6SoidE" TargetMode="External"/><Relationship Id="rId283" Type="http://schemas.openxmlformats.org/officeDocument/2006/relationships/hyperlink" Target="https://talan.bank.gov.ua/get-user-certificate/PNVpc5Kntg7oDFqzF-wH" TargetMode="External"/><Relationship Id="rId339" Type="http://schemas.openxmlformats.org/officeDocument/2006/relationships/hyperlink" Target="https://talan.bank.gov.ua/get-user-certificate/PNVpcP2NbEWU3aEYnI0Z" TargetMode="External"/><Relationship Id="rId490" Type="http://schemas.openxmlformats.org/officeDocument/2006/relationships/hyperlink" Target="https://talan.bank.gov.ua/get-user-certificate/PNVpc7g9SMqDIHEY9Hgg" TargetMode="External"/><Relationship Id="rId504" Type="http://schemas.openxmlformats.org/officeDocument/2006/relationships/hyperlink" Target="https://talan.bank.gov.ua/get-user-certificate/PNVpc1bp9QP3ebFYNEXf" TargetMode="External"/><Relationship Id="rId546" Type="http://schemas.openxmlformats.org/officeDocument/2006/relationships/hyperlink" Target="https://talan.bank.gov.ua/get-user-certificate/PNVpcHKcCpZs_QJO2tUt" TargetMode="External"/><Relationship Id="rId78" Type="http://schemas.openxmlformats.org/officeDocument/2006/relationships/hyperlink" Target="https://talan.bank.gov.ua/get-user-certificate/PNVpcNrcCI5lCZbiXOlS" TargetMode="External"/><Relationship Id="rId101" Type="http://schemas.openxmlformats.org/officeDocument/2006/relationships/hyperlink" Target="https://talan.bank.gov.ua/get-user-certificate/PNVpcfGgNSheYQa8YxKJ" TargetMode="External"/><Relationship Id="rId143" Type="http://schemas.openxmlformats.org/officeDocument/2006/relationships/hyperlink" Target="https://talan.bank.gov.ua/get-user-certificate/PNVpcLNmGE4UhfTj3Xpq" TargetMode="External"/><Relationship Id="rId185" Type="http://schemas.openxmlformats.org/officeDocument/2006/relationships/hyperlink" Target="https://talan.bank.gov.ua/get-user-certificate/PNVpc0fmmEg51T-qXXJY" TargetMode="External"/><Relationship Id="rId350" Type="http://schemas.openxmlformats.org/officeDocument/2006/relationships/hyperlink" Target="https://talan.bank.gov.ua/get-user-certificate/PNVpcwEShcrk4v2MKfr6" TargetMode="External"/><Relationship Id="rId406" Type="http://schemas.openxmlformats.org/officeDocument/2006/relationships/hyperlink" Target="https://talan.bank.gov.ua/get-user-certificate/PNVpc9qJeV38-CsAlwg5" TargetMode="External"/><Relationship Id="rId588" Type="http://schemas.openxmlformats.org/officeDocument/2006/relationships/hyperlink" Target="https://talan.bank.gov.ua/get-user-certificate/PNVpc39JZdploOCI-n0r" TargetMode="External"/><Relationship Id="rId9" Type="http://schemas.openxmlformats.org/officeDocument/2006/relationships/hyperlink" Target="https://talan.bank.gov.ua/get-user-certificate/PNVpcYeF2cOQBL8qe8Dp" TargetMode="External"/><Relationship Id="rId210" Type="http://schemas.openxmlformats.org/officeDocument/2006/relationships/hyperlink" Target="https://talan.bank.gov.ua/get-user-certificate/PNVpcQED249N4_EhyVjY" TargetMode="External"/><Relationship Id="rId392" Type="http://schemas.openxmlformats.org/officeDocument/2006/relationships/hyperlink" Target="https://talan.bank.gov.ua/get-user-certificate/PNVpcQ0ZX58pEVSlrsrz" TargetMode="External"/><Relationship Id="rId448" Type="http://schemas.openxmlformats.org/officeDocument/2006/relationships/hyperlink" Target="https://talan.bank.gov.ua/get-user-certificate/PNVpc_wj4TX2FyFODmaY" TargetMode="External"/><Relationship Id="rId613" Type="http://schemas.openxmlformats.org/officeDocument/2006/relationships/hyperlink" Target="https://talan.bank.gov.ua/get-user-certificate/PNVpcj7Elm-dlyxenQ8r" TargetMode="External"/><Relationship Id="rId252" Type="http://schemas.openxmlformats.org/officeDocument/2006/relationships/hyperlink" Target="https://talan.bank.gov.ua/get-user-certificate/PNVpcSsG21uiNDMFhEPF" TargetMode="External"/><Relationship Id="rId294" Type="http://schemas.openxmlformats.org/officeDocument/2006/relationships/hyperlink" Target="https://talan.bank.gov.ua/get-user-certificate/PNVpczj0NKH9uNRFAUkY" TargetMode="External"/><Relationship Id="rId308" Type="http://schemas.openxmlformats.org/officeDocument/2006/relationships/hyperlink" Target="https://talan.bank.gov.ua/get-user-certificate/PNVpcROZkWhyeW-pWyK-" TargetMode="External"/><Relationship Id="rId515" Type="http://schemas.openxmlformats.org/officeDocument/2006/relationships/hyperlink" Target="https://talan.bank.gov.ua/get-user-certificate/PNVpcTXqTrVMqEr2zSuc" TargetMode="External"/><Relationship Id="rId47" Type="http://schemas.openxmlformats.org/officeDocument/2006/relationships/hyperlink" Target="https://talan.bank.gov.ua/get-user-certificate/PNVpcSkYLTvi0TRC94aP" TargetMode="External"/><Relationship Id="rId89" Type="http://schemas.openxmlformats.org/officeDocument/2006/relationships/hyperlink" Target="https://talan.bank.gov.ua/get-user-certificate/PNVpcTnGfgYNgDQDgr3g" TargetMode="External"/><Relationship Id="rId112" Type="http://schemas.openxmlformats.org/officeDocument/2006/relationships/hyperlink" Target="https://talan.bank.gov.ua/get-user-certificate/PNVpc0qf3llqmEav8Gbe" TargetMode="External"/><Relationship Id="rId154" Type="http://schemas.openxmlformats.org/officeDocument/2006/relationships/hyperlink" Target="https://talan.bank.gov.ua/get-user-certificate/PNVpcQMaiXZou-ejGSVA" TargetMode="External"/><Relationship Id="rId361" Type="http://schemas.openxmlformats.org/officeDocument/2006/relationships/hyperlink" Target="https://talan.bank.gov.ua/get-user-certificate/PNVpcyll7J5uVn3S5OIV" TargetMode="External"/><Relationship Id="rId557" Type="http://schemas.openxmlformats.org/officeDocument/2006/relationships/hyperlink" Target="https://talan.bank.gov.ua/get-user-certificate/PNVpcRGL8hl8t-nYef0L" TargetMode="External"/><Relationship Id="rId599" Type="http://schemas.openxmlformats.org/officeDocument/2006/relationships/hyperlink" Target="https://talan.bank.gov.ua/get-user-certificate/PNVpc18S_TTiLiLPOrH_" TargetMode="External"/><Relationship Id="rId196" Type="http://schemas.openxmlformats.org/officeDocument/2006/relationships/hyperlink" Target="https://talan.bank.gov.ua/get-user-certificate/PNVpcaGT5RSHudLLriIe" TargetMode="External"/><Relationship Id="rId417" Type="http://schemas.openxmlformats.org/officeDocument/2006/relationships/hyperlink" Target="https://talan.bank.gov.ua/get-user-certificate/PNVpch7NfO50f_HC7x_C" TargetMode="External"/><Relationship Id="rId459" Type="http://schemas.openxmlformats.org/officeDocument/2006/relationships/hyperlink" Target="https://talan.bank.gov.ua/get-user-certificate/PNVpclRJeggl9Vb8I9gC" TargetMode="External"/><Relationship Id="rId16" Type="http://schemas.openxmlformats.org/officeDocument/2006/relationships/hyperlink" Target="https://talan.bank.gov.ua/get-user-certificate/PNVpcoubtnKonSIZhJBP" TargetMode="External"/><Relationship Id="rId221" Type="http://schemas.openxmlformats.org/officeDocument/2006/relationships/hyperlink" Target="https://talan.bank.gov.ua/get-user-certificate/PNVpcJ3eBIJjRzyAi-LU" TargetMode="External"/><Relationship Id="rId263" Type="http://schemas.openxmlformats.org/officeDocument/2006/relationships/hyperlink" Target="https://talan.bank.gov.ua/get-user-certificate/PNVpcoyNs29E29h-eES-" TargetMode="External"/><Relationship Id="rId319" Type="http://schemas.openxmlformats.org/officeDocument/2006/relationships/hyperlink" Target="https://talan.bank.gov.ua/get-user-certificate/PNVpcqHZEelkilCnO7PF" TargetMode="External"/><Relationship Id="rId470" Type="http://schemas.openxmlformats.org/officeDocument/2006/relationships/hyperlink" Target="https://talan.bank.gov.ua/get-user-certificate/PNVpcRGXHU_rPzVpoKG6" TargetMode="External"/><Relationship Id="rId526" Type="http://schemas.openxmlformats.org/officeDocument/2006/relationships/hyperlink" Target="https://talan.bank.gov.ua/get-user-certificate/PNVpcDScCaskSVzlE7y0" TargetMode="External"/><Relationship Id="rId58" Type="http://schemas.openxmlformats.org/officeDocument/2006/relationships/hyperlink" Target="https://talan.bank.gov.ua/get-user-certificate/PNVpcvQdwCK6rBpNnuCL" TargetMode="External"/><Relationship Id="rId123" Type="http://schemas.openxmlformats.org/officeDocument/2006/relationships/hyperlink" Target="https://talan.bank.gov.ua/get-user-certificate/PNVpcbTK0eEh3Wrh1jD3" TargetMode="External"/><Relationship Id="rId330" Type="http://schemas.openxmlformats.org/officeDocument/2006/relationships/hyperlink" Target="https://talan.bank.gov.ua/get-user-certificate/PNVpcUklKUufnuuaRwcZ" TargetMode="External"/><Relationship Id="rId568" Type="http://schemas.openxmlformats.org/officeDocument/2006/relationships/hyperlink" Target="https://talan.bank.gov.ua/get-user-certificate/PNVpcAzt6bWLHWHPu50U" TargetMode="External"/><Relationship Id="rId165" Type="http://schemas.openxmlformats.org/officeDocument/2006/relationships/hyperlink" Target="https://talan.bank.gov.ua/get-user-certificate/PNVpcYHNG-ssntkIyqaP" TargetMode="External"/><Relationship Id="rId372" Type="http://schemas.openxmlformats.org/officeDocument/2006/relationships/hyperlink" Target="https://talan.bank.gov.ua/get-user-certificate/PNVpc7yW-Udi_xfiBe0x" TargetMode="External"/><Relationship Id="rId428" Type="http://schemas.openxmlformats.org/officeDocument/2006/relationships/hyperlink" Target="https://talan.bank.gov.ua/get-user-certificate/PNVpc6ZgSu_9ZeE-HDSC" TargetMode="External"/><Relationship Id="rId232" Type="http://schemas.openxmlformats.org/officeDocument/2006/relationships/hyperlink" Target="https://talan.bank.gov.ua/get-user-certificate/PNVpcsDS2_n5uVjBRyPC" TargetMode="External"/><Relationship Id="rId274" Type="http://schemas.openxmlformats.org/officeDocument/2006/relationships/hyperlink" Target="https://talan.bank.gov.ua/get-user-certificate/PNVpc8x2ccnHIcEOGZU3" TargetMode="External"/><Relationship Id="rId481" Type="http://schemas.openxmlformats.org/officeDocument/2006/relationships/hyperlink" Target="https://talan.bank.gov.ua/get-user-certificate/PNVpc4i4eZCU4u0hygo2" TargetMode="External"/><Relationship Id="rId27" Type="http://schemas.openxmlformats.org/officeDocument/2006/relationships/hyperlink" Target="https://talan.bank.gov.ua/get-user-certificate/PNVpcYjw3HopS3NJHSN4" TargetMode="External"/><Relationship Id="rId69" Type="http://schemas.openxmlformats.org/officeDocument/2006/relationships/hyperlink" Target="https://talan.bank.gov.ua/get-user-certificate/PNVpctmnc8pLJFo7Felp" TargetMode="External"/><Relationship Id="rId134" Type="http://schemas.openxmlformats.org/officeDocument/2006/relationships/hyperlink" Target="https://talan.bank.gov.ua/get-user-certificate/PNVpchSBBEikuLQe5hj5" TargetMode="External"/><Relationship Id="rId537" Type="http://schemas.openxmlformats.org/officeDocument/2006/relationships/hyperlink" Target="https://talan.bank.gov.ua/get-user-certificate/PNVpckhyhjZwqKoAhTrg" TargetMode="External"/><Relationship Id="rId579" Type="http://schemas.openxmlformats.org/officeDocument/2006/relationships/hyperlink" Target="https://talan.bank.gov.ua/get-user-certificate/PNVpcwZprGysr02LPNE6" TargetMode="External"/><Relationship Id="rId80" Type="http://schemas.openxmlformats.org/officeDocument/2006/relationships/hyperlink" Target="https://talan.bank.gov.ua/get-user-certificate/PNVpc_5z9usYc594Tgzo" TargetMode="External"/><Relationship Id="rId176" Type="http://schemas.openxmlformats.org/officeDocument/2006/relationships/hyperlink" Target="https://talan.bank.gov.ua/get-user-certificate/PNVpc7KrmPRQywAmAsXv" TargetMode="External"/><Relationship Id="rId341" Type="http://schemas.openxmlformats.org/officeDocument/2006/relationships/hyperlink" Target="https://talan.bank.gov.ua/get-user-certificate/PNVpcAAQwIlPAmaXG6qE" TargetMode="External"/><Relationship Id="rId383" Type="http://schemas.openxmlformats.org/officeDocument/2006/relationships/hyperlink" Target="https://talan.bank.gov.ua/get-user-certificate/PNVpcItdyy2dZwachKMt" TargetMode="External"/><Relationship Id="rId439" Type="http://schemas.openxmlformats.org/officeDocument/2006/relationships/hyperlink" Target="https://talan.bank.gov.ua/get-user-certificate/PNVpccUG-AxAbx4bhq5-" TargetMode="External"/><Relationship Id="rId590" Type="http://schemas.openxmlformats.org/officeDocument/2006/relationships/hyperlink" Target="https://talan.bank.gov.ua/get-user-certificate/PNVpcuQ11fT8MH-4WRNk" TargetMode="External"/><Relationship Id="rId604" Type="http://schemas.openxmlformats.org/officeDocument/2006/relationships/hyperlink" Target="https://talan.bank.gov.ua/get-user-certificate/PNVpcjkWkhn4xjtDne9L" TargetMode="External"/><Relationship Id="rId201" Type="http://schemas.openxmlformats.org/officeDocument/2006/relationships/hyperlink" Target="https://talan.bank.gov.ua/get-user-certificate/PNVpc2x6GVG3PoQGdR8G" TargetMode="External"/><Relationship Id="rId243" Type="http://schemas.openxmlformats.org/officeDocument/2006/relationships/hyperlink" Target="https://talan.bank.gov.ua/get-user-certificate/PNVpcDrFCVpJGww5dTmZ" TargetMode="External"/><Relationship Id="rId285" Type="http://schemas.openxmlformats.org/officeDocument/2006/relationships/hyperlink" Target="https://talan.bank.gov.ua/get-user-certificate/PNVpcNkCG9FZNdjPUa7-" TargetMode="External"/><Relationship Id="rId450" Type="http://schemas.openxmlformats.org/officeDocument/2006/relationships/hyperlink" Target="https://talan.bank.gov.ua/get-user-certificate/PNVpcKmmOQUTRcvqjY84" TargetMode="External"/><Relationship Id="rId506" Type="http://schemas.openxmlformats.org/officeDocument/2006/relationships/hyperlink" Target="https://talan.bank.gov.ua/get-user-certificate/PNVpcGi4gZubednPdLZ5" TargetMode="External"/><Relationship Id="rId38" Type="http://schemas.openxmlformats.org/officeDocument/2006/relationships/hyperlink" Target="https://talan.bank.gov.ua/get-user-certificate/PNVpcZdNndCgvam_HUZs" TargetMode="External"/><Relationship Id="rId103" Type="http://schemas.openxmlformats.org/officeDocument/2006/relationships/hyperlink" Target="https://talan.bank.gov.ua/get-user-certificate/PNVpcwlTaS2XT3PKYsyX" TargetMode="External"/><Relationship Id="rId310" Type="http://schemas.openxmlformats.org/officeDocument/2006/relationships/hyperlink" Target="https://talan.bank.gov.ua/get-user-certificate/PNVpcRxX__JOJgpdOslM" TargetMode="External"/><Relationship Id="rId492" Type="http://schemas.openxmlformats.org/officeDocument/2006/relationships/hyperlink" Target="https://talan.bank.gov.ua/get-user-certificate/PNVpc60mW9LQkJ_32L26" TargetMode="External"/><Relationship Id="rId548" Type="http://schemas.openxmlformats.org/officeDocument/2006/relationships/hyperlink" Target="https://talan.bank.gov.ua/get-user-certificate/PNVpcAVemtoZuFI822hb" TargetMode="External"/><Relationship Id="rId91" Type="http://schemas.openxmlformats.org/officeDocument/2006/relationships/hyperlink" Target="https://talan.bank.gov.ua/get-user-certificate/PNVpct09Mvk9rRJxoaD7" TargetMode="External"/><Relationship Id="rId145" Type="http://schemas.openxmlformats.org/officeDocument/2006/relationships/hyperlink" Target="https://talan.bank.gov.ua/get-user-certificate/PNVpc4VuZElOp1qjo9I8" TargetMode="External"/><Relationship Id="rId187" Type="http://schemas.openxmlformats.org/officeDocument/2006/relationships/hyperlink" Target="https://talan.bank.gov.ua/get-user-certificate/PNVpcLZpHrFWvdByPH70" TargetMode="External"/><Relationship Id="rId352" Type="http://schemas.openxmlformats.org/officeDocument/2006/relationships/hyperlink" Target="https://talan.bank.gov.ua/get-user-certificate/PNVpcd3ufb1_Q5Fh2Ilg" TargetMode="External"/><Relationship Id="rId394" Type="http://schemas.openxmlformats.org/officeDocument/2006/relationships/hyperlink" Target="https://talan.bank.gov.ua/get-user-certificate/PNVpcjmIPhByl8DAGYGR" TargetMode="External"/><Relationship Id="rId408" Type="http://schemas.openxmlformats.org/officeDocument/2006/relationships/hyperlink" Target="https://talan.bank.gov.ua/get-user-certificate/PNVpcC-B2Y89g1CiLmMG" TargetMode="External"/><Relationship Id="rId615" Type="http://schemas.openxmlformats.org/officeDocument/2006/relationships/hyperlink" Target="https://talan.bank.gov.ua/get-user-certificate/PNVpckIl5lmhgiw9nW3u" TargetMode="External"/><Relationship Id="rId212" Type="http://schemas.openxmlformats.org/officeDocument/2006/relationships/hyperlink" Target="https://talan.bank.gov.ua/get-user-certificate/PNVpcPR9bco0ony2gftJ" TargetMode="External"/><Relationship Id="rId254" Type="http://schemas.openxmlformats.org/officeDocument/2006/relationships/hyperlink" Target="https://talan.bank.gov.ua/get-user-certificate/PNVpcgMtPz6D_Sj00y7G" TargetMode="External"/><Relationship Id="rId49" Type="http://schemas.openxmlformats.org/officeDocument/2006/relationships/hyperlink" Target="https://talan.bank.gov.ua/get-user-certificate/PNVpcrE0OL7IfrACHkgn" TargetMode="External"/><Relationship Id="rId114" Type="http://schemas.openxmlformats.org/officeDocument/2006/relationships/hyperlink" Target="https://talan.bank.gov.ua/get-user-certificate/PNVpcqomv67El8UBlFXR" TargetMode="External"/><Relationship Id="rId296" Type="http://schemas.openxmlformats.org/officeDocument/2006/relationships/hyperlink" Target="https://talan.bank.gov.ua/get-user-certificate/PNVpcNeYGiVXgASgoQIT" TargetMode="External"/><Relationship Id="rId461" Type="http://schemas.openxmlformats.org/officeDocument/2006/relationships/hyperlink" Target="https://talan.bank.gov.ua/get-user-certificate/PNVpc3jyp-2CxXIwfcIM" TargetMode="External"/><Relationship Id="rId517" Type="http://schemas.openxmlformats.org/officeDocument/2006/relationships/hyperlink" Target="https://talan.bank.gov.ua/get-user-certificate/PNVpct4-jn51-C0CAkK7" TargetMode="External"/><Relationship Id="rId559" Type="http://schemas.openxmlformats.org/officeDocument/2006/relationships/hyperlink" Target="https://talan.bank.gov.ua/get-user-certificate/PNVpcvkYag1h4aM_ioVS" TargetMode="External"/><Relationship Id="rId60" Type="http://schemas.openxmlformats.org/officeDocument/2006/relationships/hyperlink" Target="https://talan.bank.gov.ua/get-user-certificate/PNVpclGSuYSuvoj6g6uF" TargetMode="External"/><Relationship Id="rId156" Type="http://schemas.openxmlformats.org/officeDocument/2006/relationships/hyperlink" Target="https://talan.bank.gov.ua/get-user-certificate/PNVpcoET5B5a5zxaUFUm" TargetMode="External"/><Relationship Id="rId198" Type="http://schemas.openxmlformats.org/officeDocument/2006/relationships/hyperlink" Target="https://talan.bank.gov.ua/get-user-certificate/PNVpcturJ2MzlKKev3gR" TargetMode="External"/><Relationship Id="rId321" Type="http://schemas.openxmlformats.org/officeDocument/2006/relationships/hyperlink" Target="https://talan.bank.gov.ua/get-user-certificate/PNVpcuMmZzG88J-cP7QU" TargetMode="External"/><Relationship Id="rId363" Type="http://schemas.openxmlformats.org/officeDocument/2006/relationships/hyperlink" Target="https://talan.bank.gov.ua/get-user-certificate/PNVpcXb9uvixdi6740Fv" TargetMode="External"/><Relationship Id="rId419" Type="http://schemas.openxmlformats.org/officeDocument/2006/relationships/hyperlink" Target="https://talan.bank.gov.ua/get-user-certificate/PNVpcv_-4SBFT3EJrMY8" TargetMode="External"/><Relationship Id="rId570" Type="http://schemas.openxmlformats.org/officeDocument/2006/relationships/hyperlink" Target="https://talan.bank.gov.ua/get-user-certificate/PNVpc-jaMv91dzqrTRHL" TargetMode="External"/><Relationship Id="rId223" Type="http://schemas.openxmlformats.org/officeDocument/2006/relationships/hyperlink" Target="https://talan.bank.gov.ua/get-user-certificate/PNVpchG0p-1z3XbUm7xU" TargetMode="External"/><Relationship Id="rId430" Type="http://schemas.openxmlformats.org/officeDocument/2006/relationships/hyperlink" Target="https://talan.bank.gov.ua/get-user-certificate/PNVpcNGOPFF6SZhx-KfD" TargetMode="External"/><Relationship Id="rId18" Type="http://schemas.openxmlformats.org/officeDocument/2006/relationships/hyperlink" Target="https://talan.bank.gov.ua/get-user-certificate/PNVpcqdlSvlECPggXr07" TargetMode="External"/><Relationship Id="rId265" Type="http://schemas.openxmlformats.org/officeDocument/2006/relationships/hyperlink" Target="https://talan.bank.gov.ua/get-user-certificate/PNVpcObAsbE2-BF2qsAg" TargetMode="External"/><Relationship Id="rId472" Type="http://schemas.openxmlformats.org/officeDocument/2006/relationships/hyperlink" Target="https://talan.bank.gov.ua/get-user-certificate/PNVpcV4F-pslmxSC7uZ3" TargetMode="External"/><Relationship Id="rId528" Type="http://schemas.openxmlformats.org/officeDocument/2006/relationships/hyperlink" Target="https://talan.bank.gov.ua/get-user-certificate/PNVpcXfmxqrYS5BaXGo7" TargetMode="External"/><Relationship Id="rId125" Type="http://schemas.openxmlformats.org/officeDocument/2006/relationships/hyperlink" Target="https://talan.bank.gov.ua/get-user-certificate/PNVpcJho6jGSmcZ5bKTv" TargetMode="External"/><Relationship Id="rId167" Type="http://schemas.openxmlformats.org/officeDocument/2006/relationships/hyperlink" Target="https://talan.bank.gov.ua/get-user-certificate/PNVpccz7GqhqXKOJapSQ" TargetMode="External"/><Relationship Id="rId332" Type="http://schemas.openxmlformats.org/officeDocument/2006/relationships/hyperlink" Target="https://talan.bank.gov.ua/get-user-certificate/PNVpcdHdrvhVM-yxr80w" TargetMode="External"/><Relationship Id="rId374" Type="http://schemas.openxmlformats.org/officeDocument/2006/relationships/hyperlink" Target="https://talan.bank.gov.ua/get-user-certificate/PNVpcXv-MJvDn1NTNBDw" TargetMode="External"/><Relationship Id="rId581" Type="http://schemas.openxmlformats.org/officeDocument/2006/relationships/hyperlink" Target="https://talan.bank.gov.ua/get-user-certificate/PNVpcYzqBMdqcKhuHtxm" TargetMode="External"/><Relationship Id="rId71" Type="http://schemas.openxmlformats.org/officeDocument/2006/relationships/hyperlink" Target="https://talan.bank.gov.ua/get-user-certificate/PNVpcpSIUTrUAWhYl5Hk" TargetMode="External"/><Relationship Id="rId234" Type="http://schemas.openxmlformats.org/officeDocument/2006/relationships/hyperlink" Target="https://talan.bank.gov.ua/get-user-certificate/PNVpcGHgGTIT1Hdw4QzB" TargetMode="External"/><Relationship Id="rId2" Type="http://schemas.openxmlformats.org/officeDocument/2006/relationships/hyperlink" Target="https://talan.bank.gov.ua/get-user-certificate/PNVpch848AuydQ_JtRPg" TargetMode="External"/><Relationship Id="rId29" Type="http://schemas.openxmlformats.org/officeDocument/2006/relationships/hyperlink" Target="https://talan.bank.gov.ua/get-user-certificate/PNVpcV7jhB6nDrQXWpzE" TargetMode="External"/><Relationship Id="rId276" Type="http://schemas.openxmlformats.org/officeDocument/2006/relationships/hyperlink" Target="https://talan.bank.gov.ua/get-user-certificate/PNVpcjQXDq7r2aSwhCyF" TargetMode="External"/><Relationship Id="rId441" Type="http://schemas.openxmlformats.org/officeDocument/2006/relationships/hyperlink" Target="https://talan.bank.gov.ua/get-user-certificate/PNVpcrY76_2zk9MRT8Yz" TargetMode="External"/><Relationship Id="rId483" Type="http://schemas.openxmlformats.org/officeDocument/2006/relationships/hyperlink" Target="https://talan.bank.gov.ua/get-user-certificate/PNVpc57luzfrNiRngtBI" TargetMode="External"/><Relationship Id="rId539" Type="http://schemas.openxmlformats.org/officeDocument/2006/relationships/hyperlink" Target="https://talan.bank.gov.ua/get-user-certificate/PNVpcocBZOuSUXggoyiV" TargetMode="External"/><Relationship Id="rId40" Type="http://schemas.openxmlformats.org/officeDocument/2006/relationships/hyperlink" Target="https://talan.bank.gov.ua/get-user-certificate/PNVpcOq32pn8nVKM8xOT" TargetMode="External"/><Relationship Id="rId136" Type="http://schemas.openxmlformats.org/officeDocument/2006/relationships/hyperlink" Target="https://talan.bank.gov.ua/get-user-certificate/PNVpc0imgfxZCFqU4pE3" TargetMode="External"/><Relationship Id="rId178" Type="http://schemas.openxmlformats.org/officeDocument/2006/relationships/hyperlink" Target="https://talan.bank.gov.ua/get-user-certificate/PNVpc-FsWpTKDoGI0cMI" TargetMode="External"/><Relationship Id="rId301" Type="http://schemas.openxmlformats.org/officeDocument/2006/relationships/hyperlink" Target="https://talan.bank.gov.ua/get-user-certificate/PNVpcl5dx02wXK7s3KdC" TargetMode="External"/><Relationship Id="rId343" Type="http://schemas.openxmlformats.org/officeDocument/2006/relationships/hyperlink" Target="https://talan.bank.gov.ua/get-user-certificate/PNVpcVYrJ0DRwN6J5kWh" TargetMode="External"/><Relationship Id="rId550" Type="http://schemas.openxmlformats.org/officeDocument/2006/relationships/hyperlink" Target="https://talan.bank.gov.ua/get-user-certificate/PNVpcsgp8SszoWCrFqSi" TargetMode="External"/><Relationship Id="rId82" Type="http://schemas.openxmlformats.org/officeDocument/2006/relationships/hyperlink" Target="https://talan.bank.gov.ua/get-user-certificate/PNVpco_8XMIsmZXcJFYk" TargetMode="External"/><Relationship Id="rId203" Type="http://schemas.openxmlformats.org/officeDocument/2006/relationships/hyperlink" Target="https://talan.bank.gov.ua/get-user-certificate/PNVpceOJe0xUOl8OdgsH" TargetMode="External"/><Relationship Id="rId385" Type="http://schemas.openxmlformats.org/officeDocument/2006/relationships/hyperlink" Target="https://talan.bank.gov.ua/get-user-certificate/PNVpceVP_eY29Yo01cqX" TargetMode="External"/><Relationship Id="rId592" Type="http://schemas.openxmlformats.org/officeDocument/2006/relationships/hyperlink" Target="https://talan.bank.gov.ua/get-user-certificate/PNVpcRQg6QYtqnSV7Cbj" TargetMode="External"/><Relationship Id="rId606" Type="http://schemas.openxmlformats.org/officeDocument/2006/relationships/hyperlink" Target="https://talan.bank.gov.ua/get-user-certificate/PNVpcJKUCy9JtqPgqso9" TargetMode="External"/><Relationship Id="rId245" Type="http://schemas.openxmlformats.org/officeDocument/2006/relationships/hyperlink" Target="https://talan.bank.gov.ua/get-user-certificate/PNVpcoWWl7x7FlN1XxRV" TargetMode="External"/><Relationship Id="rId287" Type="http://schemas.openxmlformats.org/officeDocument/2006/relationships/hyperlink" Target="https://talan.bank.gov.ua/get-user-certificate/PNVpc0OCkx0OnTryFwbM" TargetMode="External"/><Relationship Id="rId410" Type="http://schemas.openxmlformats.org/officeDocument/2006/relationships/hyperlink" Target="https://talan.bank.gov.ua/get-user-certificate/PNVpc4CgY_pIDIz3Ghb3" TargetMode="External"/><Relationship Id="rId452" Type="http://schemas.openxmlformats.org/officeDocument/2006/relationships/hyperlink" Target="https://talan.bank.gov.ua/get-user-certificate/PNVpcULaFDr3FFyEQ9J2" TargetMode="External"/><Relationship Id="rId494" Type="http://schemas.openxmlformats.org/officeDocument/2006/relationships/hyperlink" Target="https://talan.bank.gov.ua/get-user-certificate/PNVpc1NCQp3g0hZyKozL" TargetMode="External"/><Relationship Id="rId508" Type="http://schemas.openxmlformats.org/officeDocument/2006/relationships/hyperlink" Target="https://talan.bank.gov.ua/get-user-certificate/PNVpcy7Iz4Ag4Gch-s60" TargetMode="External"/><Relationship Id="rId105" Type="http://schemas.openxmlformats.org/officeDocument/2006/relationships/hyperlink" Target="https://talan.bank.gov.ua/get-user-certificate/PNVpcSlhJXMPEYEdgaGU" TargetMode="External"/><Relationship Id="rId147" Type="http://schemas.openxmlformats.org/officeDocument/2006/relationships/hyperlink" Target="https://talan.bank.gov.ua/get-user-certificate/PNVpcEl4wkqU9VDQy0zo" TargetMode="External"/><Relationship Id="rId312" Type="http://schemas.openxmlformats.org/officeDocument/2006/relationships/hyperlink" Target="https://talan.bank.gov.ua/get-user-certificate/PNVpcl4NXcvhPXdpWtBC" TargetMode="External"/><Relationship Id="rId354" Type="http://schemas.openxmlformats.org/officeDocument/2006/relationships/hyperlink" Target="https://talan.bank.gov.ua/get-user-certificate/PNVpcRuwJbybEK1jagGL" TargetMode="External"/><Relationship Id="rId51" Type="http://schemas.openxmlformats.org/officeDocument/2006/relationships/hyperlink" Target="https://talan.bank.gov.ua/get-user-certificate/PNVpcWd79P7Kj5DzBJCU" TargetMode="External"/><Relationship Id="rId93" Type="http://schemas.openxmlformats.org/officeDocument/2006/relationships/hyperlink" Target="https://talan.bank.gov.ua/get-user-certificate/PNVpccxQlvP2Qk3rl6Wy" TargetMode="External"/><Relationship Id="rId189" Type="http://schemas.openxmlformats.org/officeDocument/2006/relationships/hyperlink" Target="https://talan.bank.gov.ua/get-user-certificate/PNVpczgoo0eoK5NGypn4" TargetMode="External"/><Relationship Id="rId396" Type="http://schemas.openxmlformats.org/officeDocument/2006/relationships/hyperlink" Target="https://talan.bank.gov.ua/get-user-certificate/PNVpcWFPVoJ3qnK0jWAa" TargetMode="External"/><Relationship Id="rId561" Type="http://schemas.openxmlformats.org/officeDocument/2006/relationships/hyperlink" Target="https://talan.bank.gov.ua/get-user-certificate/PNVpcpwM4o4wSIbQOQqr" TargetMode="External"/><Relationship Id="rId214" Type="http://schemas.openxmlformats.org/officeDocument/2006/relationships/hyperlink" Target="https://talan.bank.gov.ua/get-user-certificate/PNVpcVEmGCmfAvsDUKkV" TargetMode="External"/><Relationship Id="rId256" Type="http://schemas.openxmlformats.org/officeDocument/2006/relationships/hyperlink" Target="https://talan.bank.gov.ua/get-user-certificate/PNVpcmH5AIHSKzPzMD4G" TargetMode="External"/><Relationship Id="rId298" Type="http://schemas.openxmlformats.org/officeDocument/2006/relationships/hyperlink" Target="https://talan.bank.gov.ua/get-user-certificate/PNVpcbieLOT5bqZ9aiU_" TargetMode="External"/><Relationship Id="rId421" Type="http://schemas.openxmlformats.org/officeDocument/2006/relationships/hyperlink" Target="https://talan.bank.gov.ua/get-user-certificate/PNVpccO6BK-N_qjVV3gC" TargetMode="External"/><Relationship Id="rId463" Type="http://schemas.openxmlformats.org/officeDocument/2006/relationships/hyperlink" Target="https://talan.bank.gov.ua/get-user-certificate/PNVpcsyxVMc5KvQUZOQa" TargetMode="External"/><Relationship Id="rId519" Type="http://schemas.openxmlformats.org/officeDocument/2006/relationships/hyperlink" Target="https://talan.bank.gov.ua/get-user-certificate/PNVpcALD9mCjYssDmqm9" TargetMode="External"/><Relationship Id="rId116" Type="http://schemas.openxmlformats.org/officeDocument/2006/relationships/hyperlink" Target="https://talan.bank.gov.ua/get-user-certificate/PNVpc6OMbQX3BDU-OiqX" TargetMode="External"/><Relationship Id="rId158" Type="http://schemas.openxmlformats.org/officeDocument/2006/relationships/hyperlink" Target="https://talan.bank.gov.ua/get-user-certificate/PNVpcnXSotKbw4YP-RK7" TargetMode="External"/><Relationship Id="rId323" Type="http://schemas.openxmlformats.org/officeDocument/2006/relationships/hyperlink" Target="https://talan.bank.gov.ua/get-user-certificate/PNVpcoXbvdxaq8oVHL6W" TargetMode="External"/><Relationship Id="rId530" Type="http://schemas.openxmlformats.org/officeDocument/2006/relationships/hyperlink" Target="https://talan.bank.gov.ua/get-user-certificate/PNVpcHcIhX3FZMee7cc-" TargetMode="External"/><Relationship Id="rId20" Type="http://schemas.openxmlformats.org/officeDocument/2006/relationships/hyperlink" Target="https://talan.bank.gov.ua/get-user-certificate/PNVpcjlDVulfYVf60Q_U" TargetMode="External"/><Relationship Id="rId62" Type="http://schemas.openxmlformats.org/officeDocument/2006/relationships/hyperlink" Target="https://talan.bank.gov.ua/get-user-certificate/PNVpcH7mymRZsbwxZT7w" TargetMode="External"/><Relationship Id="rId365" Type="http://schemas.openxmlformats.org/officeDocument/2006/relationships/hyperlink" Target="https://talan.bank.gov.ua/get-user-certificate/PNVpcTpnOno8VuhHoyjP" TargetMode="External"/><Relationship Id="rId572" Type="http://schemas.openxmlformats.org/officeDocument/2006/relationships/hyperlink" Target="https://talan.bank.gov.ua/get-user-certificate/PNVpcJTzHR3Wk3RIvIHY" TargetMode="External"/><Relationship Id="rId225" Type="http://schemas.openxmlformats.org/officeDocument/2006/relationships/hyperlink" Target="https://talan.bank.gov.ua/get-user-certificate/PNVpcfFhXopobRGvujPD" TargetMode="External"/><Relationship Id="rId267" Type="http://schemas.openxmlformats.org/officeDocument/2006/relationships/hyperlink" Target="https://talan.bank.gov.ua/get-user-certificate/PNVpcKTjoxFbTy1vBD0s" TargetMode="External"/><Relationship Id="rId432" Type="http://schemas.openxmlformats.org/officeDocument/2006/relationships/hyperlink" Target="https://talan.bank.gov.ua/get-user-certificate/PNVpcnfSLSqX1-uGTGPz" TargetMode="External"/><Relationship Id="rId474" Type="http://schemas.openxmlformats.org/officeDocument/2006/relationships/hyperlink" Target="https://talan.bank.gov.ua/get-user-certificate/PNVpckRsRa6QbOKD3Wow" TargetMode="External"/><Relationship Id="rId127" Type="http://schemas.openxmlformats.org/officeDocument/2006/relationships/hyperlink" Target="https://talan.bank.gov.ua/get-user-certificate/PNVpc3lwNifOeUjlWIwK" TargetMode="External"/><Relationship Id="rId31" Type="http://schemas.openxmlformats.org/officeDocument/2006/relationships/hyperlink" Target="https://talan.bank.gov.ua/get-user-certificate/PNVpci9_TKjxqClfef9R" TargetMode="External"/><Relationship Id="rId73" Type="http://schemas.openxmlformats.org/officeDocument/2006/relationships/hyperlink" Target="https://talan.bank.gov.ua/get-user-certificate/PNVpc_x6b-A6QUD8YOsN" TargetMode="External"/><Relationship Id="rId169" Type="http://schemas.openxmlformats.org/officeDocument/2006/relationships/hyperlink" Target="https://talan.bank.gov.ua/get-user-certificate/PNVpc7GpyMfSZAQZQjBu" TargetMode="External"/><Relationship Id="rId334" Type="http://schemas.openxmlformats.org/officeDocument/2006/relationships/hyperlink" Target="https://talan.bank.gov.ua/get-user-certificate/PNVpcJR_OSoKcInOWaQj" TargetMode="External"/><Relationship Id="rId376" Type="http://schemas.openxmlformats.org/officeDocument/2006/relationships/hyperlink" Target="https://talan.bank.gov.ua/get-user-certificate/PNVpc1F1I7yz0fcNSuJx" TargetMode="External"/><Relationship Id="rId541" Type="http://schemas.openxmlformats.org/officeDocument/2006/relationships/hyperlink" Target="https://talan.bank.gov.ua/get-user-certificate/PNVpcBuFAJOuVXBwvOYg" TargetMode="External"/><Relationship Id="rId583" Type="http://schemas.openxmlformats.org/officeDocument/2006/relationships/hyperlink" Target="https://talan.bank.gov.ua/get-user-certificate/PNVpcUPPo-BZhiBGe1XB" TargetMode="External"/><Relationship Id="rId4" Type="http://schemas.openxmlformats.org/officeDocument/2006/relationships/hyperlink" Target="https://talan.bank.gov.ua/get-user-certificate/PNVpc7Wj1PPGEX1OkQq3" TargetMode="External"/><Relationship Id="rId180" Type="http://schemas.openxmlformats.org/officeDocument/2006/relationships/hyperlink" Target="https://talan.bank.gov.ua/get-user-certificate/PNVpckj_AAMn9KZ8vpbY" TargetMode="External"/><Relationship Id="rId236" Type="http://schemas.openxmlformats.org/officeDocument/2006/relationships/hyperlink" Target="https://talan.bank.gov.ua/get-user-certificate/PNVpcW4tO-aq6DZy6Cdc" TargetMode="External"/><Relationship Id="rId278" Type="http://schemas.openxmlformats.org/officeDocument/2006/relationships/hyperlink" Target="https://talan.bank.gov.ua/get-user-certificate/PNVpcY_eu9H-wkZ7cknb" TargetMode="External"/><Relationship Id="rId401" Type="http://schemas.openxmlformats.org/officeDocument/2006/relationships/hyperlink" Target="https://talan.bank.gov.ua/get-user-certificate/PNVpcy0xMKmgLSgbU__J" TargetMode="External"/><Relationship Id="rId443" Type="http://schemas.openxmlformats.org/officeDocument/2006/relationships/hyperlink" Target="https://talan.bank.gov.ua/get-user-certificate/PNVpcX2IgPqwgb4_Tofm" TargetMode="External"/><Relationship Id="rId303" Type="http://schemas.openxmlformats.org/officeDocument/2006/relationships/hyperlink" Target="https://talan.bank.gov.ua/get-user-certificate/PNVpc1yj-6AVgsDCIxMD" TargetMode="External"/><Relationship Id="rId485" Type="http://schemas.openxmlformats.org/officeDocument/2006/relationships/hyperlink" Target="https://talan.bank.gov.ua/get-user-certificate/PNVpcx_yg5Z3Fr3KeHvk" TargetMode="External"/><Relationship Id="rId42" Type="http://schemas.openxmlformats.org/officeDocument/2006/relationships/hyperlink" Target="https://talan.bank.gov.ua/get-user-certificate/PNVpc2quKPJGbHUBJP33" TargetMode="External"/><Relationship Id="rId84" Type="http://schemas.openxmlformats.org/officeDocument/2006/relationships/hyperlink" Target="https://talan.bank.gov.ua/get-user-certificate/PNVpcQfCYSwlyXVWxL2S" TargetMode="External"/><Relationship Id="rId138" Type="http://schemas.openxmlformats.org/officeDocument/2006/relationships/hyperlink" Target="https://talan.bank.gov.ua/get-user-certificate/PNVpcZ9LgFQ71SI_5-vL" TargetMode="External"/><Relationship Id="rId345" Type="http://schemas.openxmlformats.org/officeDocument/2006/relationships/hyperlink" Target="https://talan.bank.gov.ua/get-user-certificate/PNVpczVBEIl1gPFL5xwS" TargetMode="External"/><Relationship Id="rId387" Type="http://schemas.openxmlformats.org/officeDocument/2006/relationships/hyperlink" Target="https://talan.bank.gov.ua/get-user-certificate/PNVpcOqTCM2jz5yh5e4B" TargetMode="External"/><Relationship Id="rId510" Type="http://schemas.openxmlformats.org/officeDocument/2006/relationships/hyperlink" Target="https://talan.bank.gov.ua/get-user-certificate/PNVpcozXStInkDaDDSMy" TargetMode="External"/><Relationship Id="rId552" Type="http://schemas.openxmlformats.org/officeDocument/2006/relationships/hyperlink" Target="https://talan.bank.gov.ua/get-user-certificate/PNVpcMAOiHR-u6TO4J2c" TargetMode="External"/><Relationship Id="rId594" Type="http://schemas.openxmlformats.org/officeDocument/2006/relationships/hyperlink" Target="https://talan.bank.gov.ua/get-user-certificate/PNVpca6rwMv5GJIM8U6d" TargetMode="External"/><Relationship Id="rId608" Type="http://schemas.openxmlformats.org/officeDocument/2006/relationships/hyperlink" Target="https://talan.bank.gov.ua/get-user-certificate/PNVpcBZ_zaG4zrObIDnE" TargetMode="External"/><Relationship Id="rId191" Type="http://schemas.openxmlformats.org/officeDocument/2006/relationships/hyperlink" Target="https://talan.bank.gov.ua/get-user-certificate/PNVpcTIssQXQsrPOYtDb" TargetMode="External"/><Relationship Id="rId205" Type="http://schemas.openxmlformats.org/officeDocument/2006/relationships/hyperlink" Target="https://talan.bank.gov.ua/get-user-certificate/PNVpcxF0NBSGoTfQjj8q" TargetMode="External"/><Relationship Id="rId247" Type="http://schemas.openxmlformats.org/officeDocument/2006/relationships/hyperlink" Target="https://talan.bank.gov.ua/get-user-certificate/PNVpcBrBjlMkOGsqEFRP" TargetMode="External"/><Relationship Id="rId412" Type="http://schemas.openxmlformats.org/officeDocument/2006/relationships/hyperlink" Target="https://talan.bank.gov.ua/get-user-certificate/PNVpcW2NyH5hXMxD17bV" TargetMode="External"/><Relationship Id="rId107" Type="http://schemas.openxmlformats.org/officeDocument/2006/relationships/hyperlink" Target="https://talan.bank.gov.ua/get-user-certificate/PNVpcf847B5IelnDS1oY" TargetMode="External"/><Relationship Id="rId289" Type="http://schemas.openxmlformats.org/officeDocument/2006/relationships/hyperlink" Target="https://talan.bank.gov.ua/get-user-certificate/PNVpcLNCIupo_RILG7pB" TargetMode="External"/><Relationship Id="rId454" Type="http://schemas.openxmlformats.org/officeDocument/2006/relationships/hyperlink" Target="https://talan.bank.gov.ua/get-user-certificate/PNVpc0P-HVI7jINAQxhr" TargetMode="External"/><Relationship Id="rId496" Type="http://schemas.openxmlformats.org/officeDocument/2006/relationships/hyperlink" Target="https://talan.bank.gov.ua/get-user-certificate/PNVpcU6yYD7hxzj6AmhX" TargetMode="External"/><Relationship Id="rId11" Type="http://schemas.openxmlformats.org/officeDocument/2006/relationships/hyperlink" Target="https://talan.bank.gov.ua/get-user-certificate/PNVpcyQFJkLFzFZ5GXKN" TargetMode="External"/><Relationship Id="rId53" Type="http://schemas.openxmlformats.org/officeDocument/2006/relationships/hyperlink" Target="https://talan.bank.gov.ua/get-user-certificate/PNVpcWK0ntQeE8ezAMDS" TargetMode="External"/><Relationship Id="rId149" Type="http://schemas.openxmlformats.org/officeDocument/2006/relationships/hyperlink" Target="https://talan.bank.gov.ua/get-user-certificate/PNVpc1ybq30r1MDwIBU5" TargetMode="External"/><Relationship Id="rId314" Type="http://schemas.openxmlformats.org/officeDocument/2006/relationships/hyperlink" Target="https://talan.bank.gov.ua/get-user-certificate/PNVpcy4RnUWXtHMKj8G-" TargetMode="External"/><Relationship Id="rId356" Type="http://schemas.openxmlformats.org/officeDocument/2006/relationships/hyperlink" Target="https://talan.bank.gov.ua/get-user-certificate/PNVpcQzQBrARBM3Uzfq2" TargetMode="External"/><Relationship Id="rId398" Type="http://schemas.openxmlformats.org/officeDocument/2006/relationships/hyperlink" Target="https://talan.bank.gov.ua/get-user-certificate/PNVpc0EgIub44Iv8zCbJ" TargetMode="External"/><Relationship Id="rId521" Type="http://schemas.openxmlformats.org/officeDocument/2006/relationships/hyperlink" Target="https://talan.bank.gov.ua/get-user-certificate/PNVpcwMclOwx5LixP8mO" TargetMode="External"/><Relationship Id="rId563" Type="http://schemas.openxmlformats.org/officeDocument/2006/relationships/hyperlink" Target="https://talan.bank.gov.ua/get-user-certificate/PNVpcZTdfJrd_yyhY4wg" TargetMode="External"/><Relationship Id="rId95" Type="http://schemas.openxmlformats.org/officeDocument/2006/relationships/hyperlink" Target="https://talan.bank.gov.ua/get-user-certificate/PNVpc1KuijrGf_kiJ_qT" TargetMode="External"/><Relationship Id="rId160" Type="http://schemas.openxmlformats.org/officeDocument/2006/relationships/hyperlink" Target="https://talan.bank.gov.ua/get-user-certificate/PNVpc8zvaT_HYGRIr4G-" TargetMode="External"/><Relationship Id="rId216" Type="http://schemas.openxmlformats.org/officeDocument/2006/relationships/hyperlink" Target="https://talan.bank.gov.ua/get-user-certificate/PNVpct4Golm9vQ3Zc7_8" TargetMode="External"/><Relationship Id="rId423" Type="http://schemas.openxmlformats.org/officeDocument/2006/relationships/hyperlink" Target="https://talan.bank.gov.ua/get-user-certificate/PNVpcfwoJ3JdVjzA4Cvl" TargetMode="External"/><Relationship Id="rId258" Type="http://schemas.openxmlformats.org/officeDocument/2006/relationships/hyperlink" Target="https://talan.bank.gov.ua/get-user-certificate/PNVpcpxEvRaOylDjizRs" TargetMode="External"/><Relationship Id="rId465" Type="http://schemas.openxmlformats.org/officeDocument/2006/relationships/hyperlink" Target="https://talan.bank.gov.ua/get-user-certificate/PNVpcjTWyXr_SDJ3W6cD" TargetMode="External"/><Relationship Id="rId22" Type="http://schemas.openxmlformats.org/officeDocument/2006/relationships/hyperlink" Target="https://talan.bank.gov.ua/get-user-certificate/PNVpc5NjIak9cAD4p4dx" TargetMode="External"/><Relationship Id="rId64" Type="http://schemas.openxmlformats.org/officeDocument/2006/relationships/hyperlink" Target="https://talan.bank.gov.ua/get-user-certificate/PNVpcJFZjS8glzbJQ6Y0" TargetMode="External"/><Relationship Id="rId118" Type="http://schemas.openxmlformats.org/officeDocument/2006/relationships/hyperlink" Target="https://talan.bank.gov.ua/get-user-certificate/PNVpcxiar_df4wt_Jr7B" TargetMode="External"/><Relationship Id="rId325" Type="http://schemas.openxmlformats.org/officeDocument/2006/relationships/hyperlink" Target="https://talan.bank.gov.ua/get-user-certificate/PNVpcAE02-zCTt3_VAYm" TargetMode="External"/><Relationship Id="rId367" Type="http://schemas.openxmlformats.org/officeDocument/2006/relationships/hyperlink" Target="https://talan.bank.gov.ua/get-user-certificate/PNVpcllpaFEalRg9csGy" TargetMode="External"/><Relationship Id="rId532" Type="http://schemas.openxmlformats.org/officeDocument/2006/relationships/hyperlink" Target="https://talan.bank.gov.ua/get-user-certificate/PNVpc6Z0vLYm3p7kG3w1" TargetMode="External"/><Relationship Id="rId574" Type="http://schemas.openxmlformats.org/officeDocument/2006/relationships/hyperlink" Target="https://talan.bank.gov.ua/get-user-certificate/PNVpcsN2x72RwIl3fuQF" TargetMode="External"/><Relationship Id="rId171" Type="http://schemas.openxmlformats.org/officeDocument/2006/relationships/hyperlink" Target="https://talan.bank.gov.ua/get-user-certificate/PNVpcitTeCHFcL8IjQ9L" TargetMode="External"/><Relationship Id="rId227" Type="http://schemas.openxmlformats.org/officeDocument/2006/relationships/hyperlink" Target="https://talan.bank.gov.ua/get-user-certificate/PNVpcx0zso0j5w_T0onu" TargetMode="External"/><Relationship Id="rId269" Type="http://schemas.openxmlformats.org/officeDocument/2006/relationships/hyperlink" Target="https://talan.bank.gov.ua/get-user-certificate/PNVpc71ZY_IsrFzOridX" TargetMode="External"/><Relationship Id="rId434" Type="http://schemas.openxmlformats.org/officeDocument/2006/relationships/hyperlink" Target="https://talan.bank.gov.ua/get-user-certificate/PNVpcZMmxMNXsl2C9Kjc" TargetMode="External"/><Relationship Id="rId476" Type="http://schemas.openxmlformats.org/officeDocument/2006/relationships/hyperlink" Target="https://talan.bank.gov.ua/get-user-certificate/PNVpc17x8FkHKJpWwGEl" TargetMode="External"/><Relationship Id="rId33" Type="http://schemas.openxmlformats.org/officeDocument/2006/relationships/hyperlink" Target="https://talan.bank.gov.ua/get-user-certificate/PNVpcIZ4e3l8qgQ7RhQw" TargetMode="External"/><Relationship Id="rId129" Type="http://schemas.openxmlformats.org/officeDocument/2006/relationships/hyperlink" Target="https://talan.bank.gov.ua/get-user-certificate/PNVpca39galeYgd5iz_d" TargetMode="External"/><Relationship Id="rId280" Type="http://schemas.openxmlformats.org/officeDocument/2006/relationships/hyperlink" Target="https://talan.bank.gov.ua/get-user-certificate/PNVpcWWZzrwUKZ849H3b" TargetMode="External"/><Relationship Id="rId336" Type="http://schemas.openxmlformats.org/officeDocument/2006/relationships/hyperlink" Target="https://talan.bank.gov.ua/get-user-certificate/PNVpctUt6Z0zkzRvAvn4" TargetMode="External"/><Relationship Id="rId501" Type="http://schemas.openxmlformats.org/officeDocument/2006/relationships/hyperlink" Target="https://talan.bank.gov.ua/get-user-certificate/PNVpcAQpXPdQFmD4dDp-" TargetMode="External"/><Relationship Id="rId543" Type="http://schemas.openxmlformats.org/officeDocument/2006/relationships/hyperlink" Target="https://talan.bank.gov.ua/get-user-certificate/PNVpc8z5_6pHhnl7SnwY" TargetMode="External"/><Relationship Id="rId75" Type="http://schemas.openxmlformats.org/officeDocument/2006/relationships/hyperlink" Target="https://talan.bank.gov.ua/get-user-certificate/PNVpcCkkew2ACLLIv6CP" TargetMode="External"/><Relationship Id="rId140" Type="http://schemas.openxmlformats.org/officeDocument/2006/relationships/hyperlink" Target="https://talan.bank.gov.ua/get-user-certificate/PNVpcipZt7U9-6IQV6Hz" TargetMode="External"/><Relationship Id="rId182" Type="http://schemas.openxmlformats.org/officeDocument/2006/relationships/hyperlink" Target="https://talan.bank.gov.ua/get-user-certificate/PNVpcfFMT8akppgeXRDc" TargetMode="External"/><Relationship Id="rId378" Type="http://schemas.openxmlformats.org/officeDocument/2006/relationships/hyperlink" Target="https://talan.bank.gov.ua/get-user-certificate/PNVpcU_IHW_vnuUbCbr4" TargetMode="External"/><Relationship Id="rId403" Type="http://schemas.openxmlformats.org/officeDocument/2006/relationships/hyperlink" Target="https://talan.bank.gov.ua/get-user-certificate/PNVpc281zUnzRvTzfvNP" TargetMode="External"/><Relationship Id="rId585" Type="http://schemas.openxmlformats.org/officeDocument/2006/relationships/hyperlink" Target="https://talan.bank.gov.ua/get-user-certificate/PNVpcfwdIB2i9TdwsB-H" TargetMode="External"/><Relationship Id="rId6" Type="http://schemas.openxmlformats.org/officeDocument/2006/relationships/hyperlink" Target="https://talan.bank.gov.ua/get-user-certificate/PNVpc-l0ig65i0r_rJ1J" TargetMode="External"/><Relationship Id="rId238" Type="http://schemas.openxmlformats.org/officeDocument/2006/relationships/hyperlink" Target="https://talan.bank.gov.ua/get-user-certificate/PNVpciTg5ZE_JU_EKzFV" TargetMode="External"/><Relationship Id="rId445" Type="http://schemas.openxmlformats.org/officeDocument/2006/relationships/hyperlink" Target="https://talan.bank.gov.ua/get-user-certificate/PNVpcohr7fOEd9sQeEIm" TargetMode="External"/><Relationship Id="rId487" Type="http://schemas.openxmlformats.org/officeDocument/2006/relationships/hyperlink" Target="https://talan.bank.gov.ua/get-user-certificate/PNVpcmdYGsGYL8SqQZEM" TargetMode="External"/><Relationship Id="rId610" Type="http://schemas.openxmlformats.org/officeDocument/2006/relationships/hyperlink" Target="https://talan.bank.gov.ua/get-user-certificate/PNVpcZe4i1d8xpEKeqxX" TargetMode="External"/><Relationship Id="rId291" Type="http://schemas.openxmlformats.org/officeDocument/2006/relationships/hyperlink" Target="https://talan.bank.gov.ua/get-user-certificate/PNVpcEYxpuLk6lq1WLQ6" TargetMode="External"/><Relationship Id="rId305" Type="http://schemas.openxmlformats.org/officeDocument/2006/relationships/hyperlink" Target="https://talan.bank.gov.ua/get-user-certificate/PNVpcA74MfY8QbPGkEyM" TargetMode="External"/><Relationship Id="rId347" Type="http://schemas.openxmlformats.org/officeDocument/2006/relationships/hyperlink" Target="https://talan.bank.gov.ua/get-user-certificate/PNVpc6Fq5MnQyUC4SRyU" TargetMode="External"/><Relationship Id="rId512" Type="http://schemas.openxmlformats.org/officeDocument/2006/relationships/hyperlink" Target="https://talan.bank.gov.ua/get-user-certificate/PNVpc5tSxb53OW-I9HuC" TargetMode="External"/><Relationship Id="rId44" Type="http://schemas.openxmlformats.org/officeDocument/2006/relationships/hyperlink" Target="https://talan.bank.gov.ua/get-user-certificate/PNVpc39UDxRQrORBkbYK" TargetMode="External"/><Relationship Id="rId86" Type="http://schemas.openxmlformats.org/officeDocument/2006/relationships/hyperlink" Target="https://talan.bank.gov.ua/get-user-certificate/PNVpcoabW6On2lfcXhTU" TargetMode="External"/><Relationship Id="rId151" Type="http://schemas.openxmlformats.org/officeDocument/2006/relationships/hyperlink" Target="https://talan.bank.gov.ua/get-user-certificate/PNVpckevso4Jk7X8t6nK" TargetMode="External"/><Relationship Id="rId389" Type="http://schemas.openxmlformats.org/officeDocument/2006/relationships/hyperlink" Target="https://talan.bank.gov.ua/get-user-certificate/PNVpcUAvhRW0qs2AcEYW" TargetMode="External"/><Relationship Id="rId554" Type="http://schemas.openxmlformats.org/officeDocument/2006/relationships/hyperlink" Target="https://talan.bank.gov.ua/get-user-certificate/PNVpcb68J49E9HReO9Yk" TargetMode="External"/><Relationship Id="rId596" Type="http://schemas.openxmlformats.org/officeDocument/2006/relationships/hyperlink" Target="https://talan.bank.gov.ua/get-user-certificate/PNVpcuiFMa3gLLtiGBDy" TargetMode="External"/><Relationship Id="rId193" Type="http://schemas.openxmlformats.org/officeDocument/2006/relationships/hyperlink" Target="https://talan.bank.gov.ua/get-user-certificate/PNVpc_NJbxANEv58W7vx" TargetMode="External"/><Relationship Id="rId207" Type="http://schemas.openxmlformats.org/officeDocument/2006/relationships/hyperlink" Target="https://talan.bank.gov.ua/get-user-certificate/PNVpce3ubxMu6sY_qJzV" TargetMode="External"/><Relationship Id="rId249" Type="http://schemas.openxmlformats.org/officeDocument/2006/relationships/hyperlink" Target="https://talan.bank.gov.ua/get-user-certificate/PNVpcoTijWEW-FEIGFCr" TargetMode="External"/><Relationship Id="rId414" Type="http://schemas.openxmlformats.org/officeDocument/2006/relationships/hyperlink" Target="https://talan.bank.gov.ua/get-user-certificate/PNVpcfpb4mYVkIB5s3Ij" TargetMode="External"/><Relationship Id="rId456" Type="http://schemas.openxmlformats.org/officeDocument/2006/relationships/hyperlink" Target="https://talan.bank.gov.ua/get-user-certificate/PNVpcdQoUJOdB6Wo4qeU" TargetMode="External"/><Relationship Id="rId498" Type="http://schemas.openxmlformats.org/officeDocument/2006/relationships/hyperlink" Target="https://talan.bank.gov.ua/get-user-certificate/PNVpcxC8arz8EeekNOSC" TargetMode="External"/><Relationship Id="rId13" Type="http://schemas.openxmlformats.org/officeDocument/2006/relationships/hyperlink" Target="https://talan.bank.gov.ua/get-user-certificate/PNVpc3qzMn1FbwE8Khd6" TargetMode="External"/><Relationship Id="rId109" Type="http://schemas.openxmlformats.org/officeDocument/2006/relationships/hyperlink" Target="https://talan.bank.gov.ua/get-user-certificate/PNVpc8vXVUnMMr0wqM9j" TargetMode="External"/><Relationship Id="rId260" Type="http://schemas.openxmlformats.org/officeDocument/2006/relationships/hyperlink" Target="https://talan.bank.gov.ua/get-user-certificate/PNVpcTvlMClpmuQTfMzD" TargetMode="External"/><Relationship Id="rId316" Type="http://schemas.openxmlformats.org/officeDocument/2006/relationships/hyperlink" Target="https://talan.bank.gov.ua/get-user-certificate/PNVpc44YSmiavHPC3dwL" TargetMode="External"/><Relationship Id="rId523" Type="http://schemas.openxmlformats.org/officeDocument/2006/relationships/hyperlink" Target="https://talan.bank.gov.ua/get-user-certificate/PNVpc42FZgCtvR15gX1n" TargetMode="External"/><Relationship Id="rId55" Type="http://schemas.openxmlformats.org/officeDocument/2006/relationships/hyperlink" Target="https://talan.bank.gov.ua/get-user-certificate/PNVpc5orgUxbPDfowsOb" TargetMode="External"/><Relationship Id="rId97" Type="http://schemas.openxmlformats.org/officeDocument/2006/relationships/hyperlink" Target="https://talan.bank.gov.ua/get-user-certificate/PNVpcifBSUPz6jtx_dkq" TargetMode="External"/><Relationship Id="rId120" Type="http://schemas.openxmlformats.org/officeDocument/2006/relationships/hyperlink" Target="https://talan.bank.gov.ua/get-user-certificate/PNVpcOFvGnCiuXVUtjGd" TargetMode="External"/><Relationship Id="rId358" Type="http://schemas.openxmlformats.org/officeDocument/2006/relationships/hyperlink" Target="https://talan.bank.gov.ua/get-user-certificate/PNVpcMKAp78yCsVqvpjh" TargetMode="External"/><Relationship Id="rId565" Type="http://schemas.openxmlformats.org/officeDocument/2006/relationships/hyperlink" Target="https://talan.bank.gov.ua/get-user-certificate/PNVpcVxSixyuds4INiWf" TargetMode="External"/><Relationship Id="rId162" Type="http://schemas.openxmlformats.org/officeDocument/2006/relationships/hyperlink" Target="https://talan.bank.gov.ua/get-user-certificate/PNVpcpNtFb0WZsKgrbYu" TargetMode="External"/><Relationship Id="rId218" Type="http://schemas.openxmlformats.org/officeDocument/2006/relationships/hyperlink" Target="https://talan.bank.gov.ua/get-user-certificate/PNVpceJUsDanzmc9Qnsg" TargetMode="External"/><Relationship Id="rId425" Type="http://schemas.openxmlformats.org/officeDocument/2006/relationships/hyperlink" Target="https://talan.bank.gov.ua/get-user-certificate/PNVpcq6ubBuGulepN0ys" TargetMode="External"/><Relationship Id="rId467" Type="http://schemas.openxmlformats.org/officeDocument/2006/relationships/hyperlink" Target="https://talan.bank.gov.ua/get-user-certificate/PNVpcjHHf1N7M-NJurvp" TargetMode="External"/><Relationship Id="rId271" Type="http://schemas.openxmlformats.org/officeDocument/2006/relationships/hyperlink" Target="https://talan.bank.gov.ua/get-user-certificate/PNVpcxUh_ACYGWPJN-pG" TargetMode="External"/><Relationship Id="rId24" Type="http://schemas.openxmlformats.org/officeDocument/2006/relationships/hyperlink" Target="https://talan.bank.gov.ua/get-user-certificate/PNVpcrfb9UyMfFU2c3_Z" TargetMode="External"/><Relationship Id="rId66" Type="http://schemas.openxmlformats.org/officeDocument/2006/relationships/hyperlink" Target="https://talan.bank.gov.ua/get-user-certificate/PNVpco2aMXdpbhQU-Yjk" TargetMode="External"/><Relationship Id="rId131" Type="http://schemas.openxmlformats.org/officeDocument/2006/relationships/hyperlink" Target="https://talan.bank.gov.ua/get-user-certificate/PNVpch6OyZZXzPLFf6HA" TargetMode="External"/><Relationship Id="rId327" Type="http://schemas.openxmlformats.org/officeDocument/2006/relationships/hyperlink" Target="https://talan.bank.gov.ua/get-user-certificate/PNVpcg5PjrUcyxXTFtCV" TargetMode="External"/><Relationship Id="rId369" Type="http://schemas.openxmlformats.org/officeDocument/2006/relationships/hyperlink" Target="https://talan.bank.gov.ua/get-user-certificate/PNVpc4ukLdobye74a6nR" TargetMode="External"/><Relationship Id="rId534" Type="http://schemas.openxmlformats.org/officeDocument/2006/relationships/hyperlink" Target="https://talan.bank.gov.ua/get-user-certificate/PNVpcJcyO1iApeyvL_YA" TargetMode="External"/><Relationship Id="rId576" Type="http://schemas.openxmlformats.org/officeDocument/2006/relationships/hyperlink" Target="https://talan.bank.gov.ua/get-user-certificate/PNVpcfcLwMSceEoveFG2" TargetMode="External"/><Relationship Id="rId173" Type="http://schemas.openxmlformats.org/officeDocument/2006/relationships/hyperlink" Target="https://talan.bank.gov.ua/get-user-certificate/PNVpcwd7fc0_-VDSV5BB" TargetMode="External"/><Relationship Id="rId229" Type="http://schemas.openxmlformats.org/officeDocument/2006/relationships/hyperlink" Target="https://talan.bank.gov.ua/get-user-certificate/PNVpcnzL6W3_7wh3VvBo" TargetMode="External"/><Relationship Id="rId380" Type="http://schemas.openxmlformats.org/officeDocument/2006/relationships/hyperlink" Target="https://talan.bank.gov.ua/get-user-certificate/PNVpcxuJAq2TnhL_nSQ3" TargetMode="External"/><Relationship Id="rId436" Type="http://schemas.openxmlformats.org/officeDocument/2006/relationships/hyperlink" Target="https://talan.bank.gov.ua/get-user-certificate/PNVpcYlGXs9-ioIWK-DH" TargetMode="External"/><Relationship Id="rId601" Type="http://schemas.openxmlformats.org/officeDocument/2006/relationships/hyperlink" Target="https://talan.bank.gov.ua/get-user-certificate/PNVpck43awFslDE56eyD" TargetMode="External"/><Relationship Id="rId240" Type="http://schemas.openxmlformats.org/officeDocument/2006/relationships/hyperlink" Target="https://talan.bank.gov.ua/get-user-certificate/PNVpcjPu5bG4jJwZ3go6" TargetMode="External"/><Relationship Id="rId478" Type="http://schemas.openxmlformats.org/officeDocument/2006/relationships/hyperlink" Target="https://talan.bank.gov.ua/get-user-certificate/PNVpcXfiZWtteb4lkDxT" TargetMode="External"/><Relationship Id="rId35" Type="http://schemas.openxmlformats.org/officeDocument/2006/relationships/hyperlink" Target="https://talan.bank.gov.ua/get-user-certificate/PNVpcQNLQW_Kirt6FUOC" TargetMode="External"/><Relationship Id="rId77" Type="http://schemas.openxmlformats.org/officeDocument/2006/relationships/hyperlink" Target="https://talan.bank.gov.ua/get-user-certificate/PNVpcmJvXYf4hsdXpaA6" TargetMode="External"/><Relationship Id="rId100" Type="http://schemas.openxmlformats.org/officeDocument/2006/relationships/hyperlink" Target="https://talan.bank.gov.ua/get-user-certificate/PNVpcxgt_dQipfFm0l-j" TargetMode="External"/><Relationship Id="rId282" Type="http://schemas.openxmlformats.org/officeDocument/2006/relationships/hyperlink" Target="https://talan.bank.gov.ua/get-user-certificate/PNVpcDUuCY6XVHgVFxY5" TargetMode="External"/><Relationship Id="rId338" Type="http://schemas.openxmlformats.org/officeDocument/2006/relationships/hyperlink" Target="https://talan.bank.gov.ua/get-user-certificate/PNVpc7IVvxZ_mwRat8sA" TargetMode="External"/><Relationship Id="rId503" Type="http://schemas.openxmlformats.org/officeDocument/2006/relationships/hyperlink" Target="https://talan.bank.gov.ua/get-user-certificate/PNVpc4195AeOGs9x9LNe" TargetMode="External"/><Relationship Id="rId545" Type="http://schemas.openxmlformats.org/officeDocument/2006/relationships/hyperlink" Target="https://talan.bank.gov.ua/get-user-certificate/PNVpcCf0HO-RXZWxG7ST" TargetMode="External"/><Relationship Id="rId587" Type="http://schemas.openxmlformats.org/officeDocument/2006/relationships/hyperlink" Target="https://talan.bank.gov.ua/get-user-certificate/PNVpcWEn2Wq4e6TJDK7k" TargetMode="External"/><Relationship Id="rId8" Type="http://schemas.openxmlformats.org/officeDocument/2006/relationships/hyperlink" Target="https://talan.bank.gov.ua/get-user-certificate/PNVpcqFOsDnxMLAnEqxG" TargetMode="External"/><Relationship Id="rId142" Type="http://schemas.openxmlformats.org/officeDocument/2006/relationships/hyperlink" Target="https://talan.bank.gov.ua/get-user-certificate/PNVpcl77hno9FD1vyn0N" TargetMode="External"/><Relationship Id="rId184" Type="http://schemas.openxmlformats.org/officeDocument/2006/relationships/hyperlink" Target="https://talan.bank.gov.ua/get-user-certificate/PNVpcws1BeuweN-ATxqf" TargetMode="External"/><Relationship Id="rId391" Type="http://schemas.openxmlformats.org/officeDocument/2006/relationships/hyperlink" Target="https://talan.bank.gov.ua/get-user-certificate/PNVpc5iTsNtOh7UxgYfX" TargetMode="External"/><Relationship Id="rId405" Type="http://schemas.openxmlformats.org/officeDocument/2006/relationships/hyperlink" Target="https://talan.bank.gov.ua/get-user-certificate/PNVpczDPARP4T0Cw0L3Y" TargetMode="External"/><Relationship Id="rId447" Type="http://schemas.openxmlformats.org/officeDocument/2006/relationships/hyperlink" Target="https://talan.bank.gov.ua/get-user-certificate/PNVpcFe41YsTjR_bHAiG" TargetMode="External"/><Relationship Id="rId612" Type="http://schemas.openxmlformats.org/officeDocument/2006/relationships/hyperlink" Target="https://talan.bank.gov.ua/get-user-certificate/PNVpcZXXRtv1O_FVn2bX" TargetMode="External"/><Relationship Id="rId251" Type="http://schemas.openxmlformats.org/officeDocument/2006/relationships/hyperlink" Target="https://talan.bank.gov.ua/get-user-certificate/PNVpceKcaUsffmyeiFbu" TargetMode="External"/><Relationship Id="rId489" Type="http://schemas.openxmlformats.org/officeDocument/2006/relationships/hyperlink" Target="https://talan.bank.gov.ua/get-user-certificate/PNVpcm5vpfVh1xjQNMRc" TargetMode="External"/><Relationship Id="rId46" Type="http://schemas.openxmlformats.org/officeDocument/2006/relationships/hyperlink" Target="https://talan.bank.gov.ua/get-user-certificate/PNVpc-4oXSV-csFOSw8Q" TargetMode="External"/><Relationship Id="rId293" Type="http://schemas.openxmlformats.org/officeDocument/2006/relationships/hyperlink" Target="https://talan.bank.gov.ua/get-user-certificate/PNVpc4a_LTWgQac6JA4v" TargetMode="External"/><Relationship Id="rId307" Type="http://schemas.openxmlformats.org/officeDocument/2006/relationships/hyperlink" Target="https://talan.bank.gov.ua/get-user-certificate/PNVpcgGU1Il069bLChDF" TargetMode="External"/><Relationship Id="rId349" Type="http://schemas.openxmlformats.org/officeDocument/2006/relationships/hyperlink" Target="https://talan.bank.gov.ua/get-user-certificate/PNVpcuohUk1hwNJM1kc_" TargetMode="External"/><Relationship Id="rId514" Type="http://schemas.openxmlformats.org/officeDocument/2006/relationships/hyperlink" Target="https://talan.bank.gov.ua/get-user-certificate/PNVpc2pbVa8Xi33ypSQ4" TargetMode="External"/><Relationship Id="rId556" Type="http://schemas.openxmlformats.org/officeDocument/2006/relationships/hyperlink" Target="https://talan.bank.gov.ua/get-user-certificate/PNVpck62wBEsNLbAyPcY" TargetMode="External"/><Relationship Id="rId88" Type="http://schemas.openxmlformats.org/officeDocument/2006/relationships/hyperlink" Target="https://talan.bank.gov.ua/get-user-certificate/PNVpckzAH4zgZbDfcsAq" TargetMode="External"/><Relationship Id="rId111" Type="http://schemas.openxmlformats.org/officeDocument/2006/relationships/hyperlink" Target="https://talan.bank.gov.ua/get-user-certificate/PNVpcHq6wCMaL1EeA_N-" TargetMode="External"/><Relationship Id="rId153" Type="http://schemas.openxmlformats.org/officeDocument/2006/relationships/hyperlink" Target="https://talan.bank.gov.ua/get-user-certificate/PNVpc1ELa_YDsCKEwNVH" TargetMode="External"/><Relationship Id="rId195" Type="http://schemas.openxmlformats.org/officeDocument/2006/relationships/hyperlink" Target="https://talan.bank.gov.ua/get-user-certificate/PNVpcJUYGO9WMddXfK84" TargetMode="External"/><Relationship Id="rId209" Type="http://schemas.openxmlformats.org/officeDocument/2006/relationships/hyperlink" Target="https://talan.bank.gov.ua/get-user-certificate/PNVpc4SIpi-6LP8Z78j0" TargetMode="External"/><Relationship Id="rId360" Type="http://schemas.openxmlformats.org/officeDocument/2006/relationships/hyperlink" Target="https://talan.bank.gov.ua/get-user-certificate/PNVpcihX-QJJvkwogcWj" TargetMode="External"/><Relationship Id="rId416" Type="http://schemas.openxmlformats.org/officeDocument/2006/relationships/hyperlink" Target="https://talan.bank.gov.ua/get-user-certificate/PNVpcssZ4Kn40zUwkgeV" TargetMode="External"/><Relationship Id="rId598" Type="http://schemas.openxmlformats.org/officeDocument/2006/relationships/hyperlink" Target="https://talan.bank.gov.ua/get-user-certificate/PNVpc4-ljthsE26y-qUB" TargetMode="External"/><Relationship Id="rId220" Type="http://schemas.openxmlformats.org/officeDocument/2006/relationships/hyperlink" Target="https://talan.bank.gov.ua/get-user-certificate/PNVpcAefijGXoyfhW46P" TargetMode="External"/><Relationship Id="rId458" Type="http://schemas.openxmlformats.org/officeDocument/2006/relationships/hyperlink" Target="https://talan.bank.gov.ua/get-user-certificate/PNVpciLR5VbecGmYapTq" TargetMode="External"/><Relationship Id="rId15" Type="http://schemas.openxmlformats.org/officeDocument/2006/relationships/hyperlink" Target="https://talan.bank.gov.ua/get-user-certificate/PNVpccOZyO_qnmJ8IWO4" TargetMode="External"/><Relationship Id="rId57" Type="http://schemas.openxmlformats.org/officeDocument/2006/relationships/hyperlink" Target="https://talan.bank.gov.ua/get-user-certificate/PNVpcuJGOvItrO_pJYyV" TargetMode="External"/><Relationship Id="rId262" Type="http://schemas.openxmlformats.org/officeDocument/2006/relationships/hyperlink" Target="https://talan.bank.gov.ua/get-user-certificate/PNVpc3xVpz-YrMQrKKP2" TargetMode="External"/><Relationship Id="rId318" Type="http://schemas.openxmlformats.org/officeDocument/2006/relationships/hyperlink" Target="https://talan.bank.gov.ua/get-user-certificate/PNVpc2SEe2WD9uWgwoAr" TargetMode="External"/><Relationship Id="rId525" Type="http://schemas.openxmlformats.org/officeDocument/2006/relationships/hyperlink" Target="https://talan.bank.gov.ua/get-user-certificate/PNVpcZIGy4BA_fjwQrLz" TargetMode="External"/><Relationship Id="rId567" Type="http://schemas.openxmlformats.org/officeDocument/2006/relationships/hyperlink" Target="https://talan.bank.gov.ua/get-user-certificate/PNVpcPTiSj2TmpXIBqhq" TargetMode="External"/><Relationship Id="rId99" Type="http://schemas.openxmlformats.org/officeDocument/2006/relationships/hyperlink" Target="https://talan.bank.gov.ua/get-user-certificate/PNVpcuV6gB_5yvKOpqGn" TargetMode="External"/><Relationship Id="rId122" Type="http://schemas.openxmlformats.org/officeDocument/2006/relationships/hyperlink" Target="https://talan.bank.gov.ua/get-user-certificate/PNVpcLvpvJ0CjZrJKSDl" TargetMode="External"/><Relationship Id="rId164" Type="http://schemas.openxmlformats.org/officeDocument/2006/relationships/hyperlink" Target="https://talan.bank.gov.ua/get-user-certificate/PNVpc5TMad2UxpSa4KE7" TargetMode="External"/><Relationship Id="rId371" Type="http://schemas.openxmlformats.org/officeDocument/2006/relationships/hyperlink" Target="https://talan.bank.gov.ua/get-user-certificate/PNVpccvLYm0LQd8kmG64" TargetMode="External"/><Relationship Id="rId427" Type="http://schemas.openxmlformats.org/officeDocument/2006/relationships/hyperlink" Target="https://talan.bank.gov.ua/get-user-certificate/PNVpcj7sVzQQifYcaj38" TargetMode="External"/><Relationship Id="rId469" Type="http://schemas.openxmlformats.org/officeDocument/2006/relationships/hyperlink" Target="https://talan.bank.gov.ua/get-user-certificate/PNVpcwGow-X9PnHZOPeH" TargetMode="External"/><Relationship Id="rId26" Type="http://schemas.openxmlformats.org/officeDocument/2006/relationships/hyperlink" Target="https://talan.bank.gov.ua/get-user-certificate/PNVpc3TOf77foYQcSfKk" TargetMode="External"/><Relationship Id="rId231" Type="http://schemas.openxmlformats.org/officeDocument/2006/relationships/hyperlink" Target="https://talan.bank.gov.ua/get-user-certificate/PNVpcrrNsIAEzl7GuvPs" TargetMode="External"/><Relationship Id="rId273" Type="http://schemas.openxmlformats.org/officeDocument/2006/relationships/hyperlink" Target="https://talan.bank.gov.ua/get-user-certificate/PNVpc38laHnFU7loMtvL" TargetMode="External"/><Relationship Id="rId329" Type="http://schemas.openxmlformats.org/officeDocument/2006/relationships/hyperlink" Target="https://talan.bank.gov.ua/get-user-certificate/PNVpcFHx9RfgLRJ7cw0S" TargetMode="External"/><Relationship Id="rId480" Type="http://schemas.openxmlformats.org/officeDocument/2006/relationships/hyperlink" Target="https://talan.bank.gov.ua/get-user-certificate/PNVpctY5TmHX5n_CfOKd" TargetMode="External"/><Relationship Id="rId536" Type="http://schemas.openxmlformats.org/officeDocument/2006/relationships/hyperlink" Target="https://talan.bank.gov.ua/get-user-certificate/PNVpctgjSHvdxkKKMhpz" TargetMode="External"/><Relationship Id="rId68" Type="http://schemas.openxmlformats.org/officeDocument/2006/relationships/hyperlink" Target="https://talan.bank.gov.ua/get-user-certificate/PNVpc4WHZuC-VMjFO8lH" TargetMode="External"/><Relationship Id="rId133" Type="http://schemas.openxmlformats.org/officeDocument/2006/relationships/hyperlink" Target="https://talan.bank.gov.ua/get-user-certificate/PNVpcrVSTc40XJ5usQf5" TargetMode="External"/><Relationship Id="rId175" Type="http://schemas.openxmlformats.org/officeDocument/2006/relationships/hyperlink" Target="https://talan.bank.gov.ua/get-user-certificate/PNVpcRWYG-oZZVR12lb1" TargetMode="External"/><Relationship Id="rId340" Type="http://schemas.openxmlformats.org/officeDocument/2006/relationships/hyperlink" Target="https://talan.bank.gov.ua/get-user-certificate/PNVpcZ7TNkntW07J1JHJ" TargetMode="External"/><Relationship Id="rId578" Type="http://schemas.openxmlformats.org/officeDocument/2006/relationships/hyperlink" Target="https://talan.bank.gov.ua/get-user-certificate/PNVpc-S_s7lBvANaEKM5" TargetMode="External"/><Relationship Id="rId200" Type="http://schemas.openxmlformats.org/officeDocument/2006/relationships/hyperlink" Target="https://talan.bank.gov.ua/get-user-certificate/PNVpc3Sw7yOfYu18uGNu" TargetMode="External"/><Relationship Id="rId382" Type="http://schemas.openxmlformats.org/officeDocument/2006/relationships/hyperlink" Target="https://talan.bank.gov.ua/get-user-certificate/PNVpcTgnUmqKIXmC7h-A" TargetMode="External"/><Relationship Id="rId438" Type="http://schemas.openxmlformats.org/officeDocument/2006/relationships/hyperlink" Target="https://talan.bank.gov.ua/get-user-certificate/PNVpczl3stCjzwuAJrOv" TargetMode="External"/><Relationship Id="rId603" Type="http://schemas.openxmlformats.org/officeDocument/2006/relationships/hyperlink" Target="https://talan.bank.gov.ua/get-user-certificate/PNVpcE_jZlbcTSgHJiZB" TargetMode="External"/><Relationship Id="rId242" Type="http://schemas.openxmlformats.org/officeDocument/2006/relationships/hyperlink" Target="https://talan.bank.gov.ua/get-user-certificate/PNVpcNxbnidnStaepOJy" TargetMode="External"/><Relationship Id="rId284" Type="http://schemas.openxmlformats.org/officeDocument/2006/relationships/hyperlink" Target="https://talan.bank.gov.ua/get-user-certificate/PNVpc9yq7QF1nliq9PMr" TargetMode="External"/><Relationship Id="rId491" Type="http://schemas.openxmlformats.org/officeDocument/2006/relationships/hyperlink" Target="https://talan.bank.gov.ua/get-user-certificate/PNVpcH3-PGiKXewdkFhS" TargetMode="External"/><Relationship Id="rId505" Type="http://schemas.openxmlformats.org/officeDocument/2006/relationships/hyperlink" Target="https://talan.bank.gov.ua/get-user-certificate/PNVpcJG-0erkhH4aCnf3" TargetMode="External"/><Relationship Id="rId37" Type="http://schemas.openxmlformats.org/officeDocument/2006/relationships/hyperlink" Target="https://talan.bank.gov.ua/get-user-certificate/PNVpcBMgyarHFdXT3ong" TargetMode="External"/><Relationship Id="rId79" Type="http://schemas.openxmlformats.org/officeDocument/2006/relationships/hyperlink" Target="https://talan.bank.gov.ua/get-user-certificate/PNVpcmd9iHvFqkUPJj4c" TargetMode="External"/><Relationship Id="rId102" Type="http://schemas.openxmlformats.org/officeDocument/2006/relationships/hyperlink" Target="https://talan.bank.gov.ua/get-user-certificate/PNVpctp7KVsx5OFcAMGj" TargetMode="External"/><Relationship Id="rId144" Type="http://schemas.openxmlformats.org/officeDocument/2006/relationships/hyperlink" Target="https://talan.bank.gov.ua/get-user-certificate/PNVpch4mcsm4osPnG947" TargetMode="External"/><Relationship Id="rId547" Type="http://schemas.openxmlformats.org/officeDocument/2006/relationships/hyperlink" Target="https://talan.bank.gov.ua/get-user-certificate/PNVpcyhGRGmO7Jo1-9dU" TargetMode="External"/><Relationship Id="rId589" Type="http://schemas.openxmlformats.org/officeDocument/2006/relationships/hyperlink" Target="https://talan.bank.gov.ua/get-user-certificate/PNVpcjBUKAD0ytLUi8yK" TargetMode="External"/><Relationship Id="rId90" Type="http://schemas.openxmlformats.org/officeDocument/2006/relationships/hyperlink" Target="https://talan.bank.gov.ua/get-user-certificate/PNVpcOm2XCqdVx4Yg6SS" TargetMode="External"/><Relationship Id="rId186" Type="http://schemas.openxmlformats.org/officeDocument/2006/relationships/hyperlink" Target="https://talan.bank.gov.ua/get-user-certificate/PNVpcqcZGvlcqC6x0JUs" TargetMode="External"/><Relationship Id="rId351" Type="http://schemas.openxmlformats.org/officeDocument/2006/relationships/hyperlink" Target="https://talan.bank.gov.ua/get-user-certificate/PNVpc1DdupvdZAepBOgF" TargetMode="External"/><Relationship Id="rId393" Type="http://schemas.openxmlformats.org/officeDocument/2006/relationships/hyperlink" Target="https://talan.bank.gov.ua/get-user-certificate/PNVpcDtdNzgFSk47OAfY" TargetMode="External"/><Relationship Id="rId407" Type="http://schemas.openxmlformats.org/officeDocument/2006/relationships/hyperlink" Target="https://talan.bank.gov.ua/get-user-certificate/PNVpclQtWzQi7MJTbbP_" TargetMode="External"/><Relationship Id="rId449" Type="http://schemas.openxmlformats.org/officeDocument/2006/relationships/hyperlink" Target="https://talan.bank.gov.ua/get-user-certificate/PNVpcjuY8zBP1fWADbCU" TargetMode="External"/><Relationship Id="rId614" Type="http://schemas.openxmlformats.org/officeDocument/2006/relationships/hyperlink" Target="https://talan.bank.gov.ua/get-user-certificate/PNVpc_csUToYkSdEfa6x" TargetMode="External"/><Relationship Id="rId211" Type="http://schemas.openxmlformats.org/officeDocument/2006/relationships/hyperlink" Target="https://talan.bank.gov.ua/get-user-certificate/PNVpcpg4h0zHZk4jQmdz" TargetMode="External"/><Relationship Id="rId253" Type="http://schemas.openxmlformats.org/officeDocument/2006/relationships/hyperlink" Target="https://talan.bank.gov.ua/get-user-certificate/PNVpcYQgUCAowk_NW8SC" TargetMode="External"/><Relationship Id="rId295" Type="http://schemas.openxmlformats.org/officeDocument/2006/relationships/hyperlink" Target="https://talan.bank.gov.ua/get-user-certificate/PNVpcFPLAK9LSpwWhUkR" TargetMode="External"/><Relationship Id="rId309" Type="http://schemas.openxmlformats.org/officeDocument/2006/relationships/hyperlink" Target="https://talan.bank.gov.ua/get-user-certificate/PNVpcl2dwWjIe8zGYUci" TargetMode="External"/><Relationship Id="rId460" Type="http://schemas.openxmlformats.org/officeDocument/2006/relationships/hyperlink" Target="https://talan.bank.gov.ua/get-user-certificate/PNVpcvetSS9gcP-o-2_f" TargetMode="External"/><Relationship Id="rId516" Type="http://schemas.openxmlformats.org/officeDocument/2006/relationships/hyperlink" Target="https://talan.bank.gov.ua/get-user-certificate/PNVpcl0ipB5PsoewP8KV" TargetMode="External"/><Relationship Id="rId48" Type="http://schemas.openxmlformats.org/officeDocument/2006/relationships/hyperlink" Target="https://talan.bank.gov.ua/get-user-certificate/PNVpcbYyC3Nsdoh7ZV8H" TargetMode="External"/><Relationship Id="rId113" Type="http://schemas.openxmlformats.org/officeDocument/2006/relationships/hyperlink" Target="https://talan.bank.gov.ua/get-user-certificate/PNVpcLYD3Wsn1MMMOs5G" TargetMode="External"/><Relationship Id="rId320" Type="http://schemas.openxmlformats.org/officeDocument/2006/relationships/hyperlink" Target="https://talan.bank.gov.ua/get-user-certificate/PNVpctvh5dEGRzhx0eMu" TargetMode="External"/><Relationship Id="rId558" Type="http://schemas.openxmlformats.org/officeDocument/2006/relationships/hyperlink" Target="https://talan.bank.gov.ua/get-user-certificate/PNVpc_xdOczItN86X_pG" TargetMode="External"/><Relationship Id="rId155" Type="http://schemas.openxmlformats.org/officeDocument/2006/relationships/hyperlink" Target="https://talan.bank.gov.ua/get-user-certificate/PNVpcjLKTxzz-U29DlD_" TargetMode="External"/><Relationship Id="rId197" Type="http://schemas.openxmlformats.org/officeDocument/2006/relationships/hyperlink" Target="https://talan.bank.gov.ua/get-user-certificate/PNVpcptsUdfh9lJurxJt" TargetMode="External"/><Relationship Id="rId362" Type="http://schemas.openxmlformats.org/officeDocument/2006/relationships/hyperlink" Target="https://talan.bank.gov.ua/get-user-certificate/PNVpcOukyefzsBpQbz9P" TargetMode="External"/><Relationship Id="rId418" Type="http://schemas.openxmlformats.org/officeDocument/2006/relationships/hyperlink" Target="https://talan.bank.gov.ua/get-user-certificate/PNVpcMyg4eEN4hA_nIJ0" TargetMode="External"/><Relationship Id="rId222" Type="http://schemas.openxmlformats.org/officeDocument/2006/relationships/hyperlink" Target="https://talan.bank.gov.ua/get-user-certificate/PNVpc4WGL25C6EEMYcWB" TargetMode="External"/><Relationship Id="rId264" Type="http://schemas.openxmlformats.org/officeDocument/2006/relationships/hyperlink" Target="https://talan.bank.gov.ua/get-user-certificate/PNVpcmxXCBBXPDjyVe89" TargetMode="External"/><Relationship Id="rId471" Type="http://schemas.openxmlformats.org/officeDocument/2006/relationships/hyperlink" Target="https://talan.bank.gov.ua/get-user-certificate/PNVpcx_m2U6DmErOLZN_" TargetMode="External"/><Relationship Id="rId17" Type="http://schemas.openxmlformats.org/officeDocument/2006/relationships/hyperlink" Target="https://talan.bank.gov.ua/get-user-certificate/PNVpcGfAw92uHORkr14m" TargetMode="External"/><Relationship Id="rId59" Type="http://schemas.openxmlformats.org/officeDocument/2006/relationships/hyperlink" Target="https://talan.bank.gov.ua/get-user-certificate/PNVpc1QzEB-TP3fTffAI" TargetMode="External"/><Relationship Id="rId124" Type="http://schemas.openxmlformats.org/officeDocument/2006/relationships/hyperlink" Target="https://talan.bank.gov.ua/get-user-certificate/PNVpcBQNYuUpVxNwayND" TargetMode="External"/><Relationship Id="rId527" Type="http://schemas.openxmlformats.org/officeDocument/2006/relationships/hyperlink" Target="https://talan.bank.gov.ua/get-user-certificate/PNVpck2eenN2yLuI5c0j" TargetMode="External"/><Relationship Id="rId569" Type="http://schemas.openxmlformats.org/officeDocument/2006/relationships/hyperlink" Target="https://talan.bank.gov.ua/get-user-certificate/PNVpctez3hsfxg8esakT" TargetMode="External"/><Relationship Id="rId70" Type="http://schemas.openxmlformats.org/officeDocument/2006/relationships/hyperlink" Target="https://talan.bank.gov.ua/get-user-certificate/PNVpcTVKMIsRqP1IlhCH" TargetMode="External"/><Relationship Id="rId166" Type="http://schemas.openxmlformats.org/officeDocument/2006/relationships/hyperlink" Target="https://talan.bank.gov.ua/get-user-certificate/PNVpcQMublKAFGL5hK2k" TargetMode="External"/><Relationship Id="rId331" Type="http://schemas.openxmlformats.org/officeDocument/2006/relationships/hyperlink" Target="https://talan.bank.gov.ua/get-user-certificate/PNVpcT2R8YiQQQtzS8hC" TargetMode="External"/><Relationship Id="rId373" Type="http://schemas.openxmlformats.org/officeDocument/2006/relationships/hyperlink" Target="https://talan.bank.gov.ua/get-user-certificate/PNVpcw13kNJJ4mvv6-Jn" TargetMode="External"/><Relationship Id="rId429" Type="http://schemas.openxmlformats.org/officeDocument/2006/relationships/hyperlink" Target="https://talan.bank.gov.ua/get-user-certificate/PNVpcHKwa4XVATjbul1O" TargetMode="External"/><Relationship Id="rId580" Type="http://schemas.openxmlformats.org/officeDocument/2006/relationships/hyperlink" Target="https://talan.bank.gov.ua/get-user-certificate/PNVpcAKbby8Czxt_iosj" TargetMode="External"/><Relationship Id="rId1" Type="http://schemas.openxmlformats.org/officeDocument/2006/relationships/hyperlink" Target="https://talan.bank.gov.ua/get-user-certificate/PNVpcKPeRIN_an96a7yA" TargetMode="External"/><Relationship Id="rId233" Type="http://schemas.openxmlformats.org/officeDocument/2006/relationships/hyperlink" Target="https://talan.bank.gov.ua/get-user-certificate/PNVpcDvFEf7ooepmqpjd" TargetMode="External"/><Relationship Id="rId440" Type="http://schemas.openxmlformats.org/officeDocument/2006/relationships/hyperlink" Target="https://talan.bank.gov.ua/get-user-certificate/PNVpc0r8MKtP5HCDxxXQ" TargetMode="External"/><Relationship Id="rId28" Type="http://schemas.openxmlformats.org/officeDocument/2006/relationships/hyperlink" Target="https://talan.bank.gov.ua/get-user-certificate/PNVpcdOnWwRHEEFVl4OL" TargetMode="External"/><Relationship Id="rId275" Type="http://schemas.openxmlformats.org/officeDocument/2006/relationships/hyperlink" Target="https://talan.bank.gov.ua/get-user-certificate/PNVpc-iQzWBhERqaaGCC" TargetMode="External"/><Relationship Id="rId300" Type="http://schemas.openxmlformats.org/officeDocument/2006/relationships/hyperlink" Target="https://talan.bank.gov.ua/get-user-certificate/PNVpcE9wpZJU7JeLWQFG" TargetMode="External"/><Relationship Id="rId482" Type="http://schemas.openxmlformats.org/officeDocument/2006/relationships/hyperlink" Target="https://talan.bank.gov.ua/get-user-certificate/PNVpcBFvppfehs1xJ8BX" TargetMode="External"/><Relationship Id="rId538" Type="http://schemas.openxmlformats.org/officeDocument/2006/relationships/hyperlink" Target="https://talan.bank.gov.ua/get-user-certificate/PNVpcj464zZ6JLQHv8Tb" TargetMode="External"/><Relationship Id="rId81" Type="http://schemas.openxmlformats.org/officeDocument/2006/relationships/hyperlink" Target="https://talan.bank.gov.ua/get-user-certificate/PNVpcNtYYxhrEzigoOZl" TargetMode="External"/><Relationship Id="rId135" Type="http://schemas.openxmlformats.org/officeDocument/2006/relationships/hyperlink" Target="https://talan.bank.gov.ua/get-user-certificate/PNVpcDGkJGyflQ9nV5ew" TargetMode="External"/><Relationship Id="rId177" Type="http://schemas.openxmlformats.org/officeDocument/2006/relationships/hyperlink" Target="https://talan.bank.gov.ua/get-user-certificate/PNVpcgHVoJKKQPlIYM1c" TargetMode="External"/><Relationship Id="rId342" Type="http://schemas.openxmlformats.org/officeDocument/2006/relationships/hyperlink" Target="https://talan.bank.gov.ua/get-user-certificate/PNVpc3a1gqvVm-VeAUeM" TargetMode="External"/><Relationship Id="rId384" Type="http://schemas.openxmlformats.org/officeDocument/2006/relationships/hyperlink" Target="https://talan.bank.gov.ua/get-user-certificate/PNVpcjihp32uoDf7WMYn" TargetMode="External"/><Relationship Id="rId591" Type="http://schemas.openxmlformats.org/officeDocument/2006/relationships/hyperlink" Target="https://talan.bank.gov.ua/get-user-certificate/PNVpcEtV2ByxY9R7MftQ" TargetMode="External"/><Relationship Id="rId605" Type="http://schemas.openxmlformats.org/officeDocument/2006/relationships/hyperlink" Target="https://talan.bank.gov.ua/get-user-certificate/PNVpcTEls7yZrfjdLDVW" TargetMode="External"/><Relationship Id="rId202" Type="http://schemas.openxmlformats.org/officeDocument/2006/relationships/hyperlink" Target="https://talan.bank.gov.ua/get-user-certificate/PNVpcj40SxkF1oqJTHzI" TargetMode="External"/><Relationship Id="rId244" Type="http://schemas.openxmlformats.org/officeDocument/2006/relationships/hyperlink" Target="https://talan.bank.gov.ua/get-user-certificate/PNVpc8rkc1UNW44oV_2J" TargetMode="External"/><Relationship Id="rId39" Type="http://schemas.openxmlformats.org/officeDocument/2006/relationships/hyperlink" Target="https://talan.bank.gov.ua/get-user-certificate/PNVpcl3_hz7Rva35DdqR" TargetMode="External"/><Relationship Id="rId286" Type="http://schemas.openxmlformats.org/officeDocument/2006/relationships/hyperlink" Target="https://talan.bank.gov.ua/get-user-certificate/PNVpcVpYFAuA7eOBy4Dq" TargetMode="External"/><Relationship Id="rId451" Type="http://schemas.openxmlformats.org/officeDocument/2006/relationships/hyperlink" Target="https://talan.bank.gov.ua/get-user-certificate/PNVpcROGZnOWYW7XZDXj" TargetMode="External"/><Relationship Id="rId493" Type="http://schemas.openxmlformats.org/officeDocument/2006/relationships/hyperlink" Target="https://talan.bank.gov.ua/get-user-certificate/PNVpcALJrsUhMNjwISUY" TargetMode="External"/><Relationship Id="rId507" Type="http://schemas.openxmlformats.org/officeDocument/2006/relationships/hyperlink" Target="https://talan.bank.gov.ua/get-user-certificate/PNVpcEBaKCwrfSHTyfKe" TargetMode="External"/><Relationship Id="rId549" Type="http://schemas.openxmlformats.org/officeDocument/2006/relationships/hyperlink" Target="https://talan.bank.gov.ua/get-user-certificate/PNVpcGmjKHjmEpXQtUD7" TargetMode="External"/><Relationship Id="rId50" Type="http://schemas.openxmlformats.org/officeDocument/2006/relationships/hyperlink" Target="https://talan.bank.gov.ua/get-user-certificate/PNVpcVqx8Xnc3ZlrjpAm" TargetMode="External"/><Relationship Id="rId104" Type="http://schemas.openxmlformats.org/officeDocument/2006/relationships/hyperlink" Target="https://talan.bank.gov.ua/get-user-certificate/PNVpc6oVU45G2GFdGEPh" TargetMode="External"/><Relationship Id="rId146" Type="http://schemas.openxmlformats.org/officeDocument/2006/relationships/hyperlink" Target="https://talan.bank.gov.ua/get-user-certificate/PNVpccoQtCTlhrbBC8Zj" TargetMode="External"/><Relationship Id="rId188" Type="http://schemas.openxmlformats.org/officeDocument/2006/relationships/hyperlink" Target="https://talan.bank.gov.ua/get-user-certificate/PNVpcBnEqw4VpBxj4XZa" TargetMode="External"/><Relationship Id="rId311" Type="http://schemas.openxmlformats.org/officeDocument/2006/relationships/hyperlink" Target="https://talan.bank.gov.ua/get-user-certificate/PNVpcLIbqH-zEojJxYb9" TargetMode="External"/><Relationship Id="rId353" Type="http://schemas.openxmlformats.org/officeDocument/2006/relationships/hyperlink" Target="https://talan.bank.gov.ua/get-user-certificate/PNVpcYVbbwUvhZ0avOrz" TargetMode="External"/><Relationship Id="rId395" Type="http://schemas.openxmlformats.org/officeDocument/2006/relationships/hyperlink" Target="https://talan.bank.gov.ua/get-user-certificate/PNVpc4iGe7XsX5Jt9Kl6" TargetMode="External"/><Relationship Id="rId409" Type="http://schemas.openxmlformats.org/officeDocument/2006/relationships/hyperlink" Target="https://talan.bank.gov.ua/get-user-certificate/PNVpcxiliuA-CUgfjg4N" TargetMode="External"/><Relationship Id="rId560" Type="http://schemas.openxmlformats.org/officeDocument/2006/relationships/hyperlink" Target="https://talan.bank.gov.ua/get-user-certificate/PNVpcjIYNCeKL76u2N5T" TargetMode="External"/><Relationship Id="rId92" Type="http://schemas.openxmlformats.org/officeDocument/2006/relationships/hyperlink" Target="https://talan.bank.gov.ua/get-user-certificate/PNVpc53lLnDFtYY2UFHn" TargetMode="External"/><Relationship Id="rId213" Type="http://schemas.openxmlformats.org/officeDocument/2006/relationships/hyperlink" Target="https://talan.bank.gov.ua/get-user-certificate/PNVpcL2Y6ObC94QpLhAe" TargetMode="External"/><Relationship Id="rId420" Type="http://schemas.openxmlformats.org/officeDocument/2006/relationships/hyperlink" Target="https://talan.bank.gov.ua/get-user-certificate/PNVpcT8YFrJF3SpUrwdJ" TargetMode="External"/><Relationship Id="rId255" Type="http://schemas.openxmlformats.org/officeDocument/2006/relationships/hyperlink" Target="https://talan.bank.gov.ua/get-user-certificate/PNVpc_UnnYfbrP6E6CDY" TargetMode="External"/><Relationship Id="rId297" Type="http://schemas.openxmlformats.org/officeDocument/2006/relationships/hyperlink" Target="https://talan.bank.gov.ua/get-user-certificate/PNVpclMGjoA-71UogVSb" TargetMode="External"/><Relationship Id="rId462" Type="http://schemas.openxmlformats.org/officeDocument/2006/relationships/hyperlink" Target="https://talan.bank.gov.ua/get-user-certificate/PNVpcMgUoK6ImAwZHQI5" TargetMode="External"/><Relationship Id="rId518" Type="http://schemas.openxmlformats.org/officeDocument/2006/relationships/hyperlink" Target="https://talan.bank.gov.ua/get-user-certificate/PNVpcgyV7qieuUd78CYU" TargetMode="External"/><Relationship Id="rId115" Type="http://schemas.openxmlformats.org/officeDocument/2006/relationships/hyperlink" Target="https://talan.bank.gov.ua/get-user-certificate/PNVpcieC47fbUh8iCYrn" TargetMode="External"/><Relationship Id="rId157" Type="http://schemas.openxmlformats.org/officeDocument/2006/relationships/hyperlink" Target="https://talan.bank.gov.ua/get-user-certificate/PNVpccKe9jAIdwqRbUt3" TargetMode="External"/><Relationship Id="rId322" Type="http://schemas.openxmlformats.org/officeDocument/2006/relationships/hyperlink" Target="https://talan.bank.gov.ua/get-user-certificate/PNVpc74I-d1V8WCCMhC9" TargetMode="External"/><Relationship Id="rId364" Type="http://schemas.openxmlformats.org/officeDocument/2006/relationships/hyperlink" Target="https://talan.bank.gov.ua/get-user-certificate/PNVpcOhpfn2qRsaTJX9U" TargetMode="External"/><Relationship Id="rId61" Type="http://schemas.openxmlformats.org/officeDocument/2006/relationships/hyperlink" Target="https://talan.bank.gov.ua/get-user-certificate/PNVpchlexzlVYU6O_GBR" TargetMode="External"/><Relationship Id="rId199" Type="http://schemas.openxmlformats.org/officeDocument/2006/relationships/hyperlink" Target="https://talan.bank.gov.ua/get-user-certificate/PNVpcjdGinsQSdW0qVFy" TargetMode="External"/><Relationship Id="rId571" Type="http://schemas.openxmlformats.org/officeDocument/2006/relationships/hyperlink" Target="https://talan.bank.gov.ua/get-user-certificate/PNVpcY1Bt9ITGnTzCQ0n" TargetMode="External"/><Relationship Id="rId19" Type="http://schemas.openxmlformats.org/officeDocument/2006/relationships/hyperlink" Target="https://talan.bank.gov.ua/get-user-certificate/PNVpc272k3WqutzQ5kBi" TargetMode="External"/><Relationship Id="rId224" Type="http://schemas.openxmlformats.org/officeDocument/2006/relationships/hyperlink" Target="https://talan.bank.gov.ua/get-user-certificate/PNVpcANHosz5NiDf8wQa" TargetMode="External"/><Relationship Id="rId266" Type="http://schemas.openxmlformats.org/officeDocument/2006/relationships/hyperlink" Target="https://talan.bank.gov.ua/get-user-certificate/PNVpcSV0vWCx5Mz8A72Y" TargetMode="External"/><Relationship Id="rId431" Type="http://schemas.openxmlformats.org/officeDocument/2006/relationships/hyperlink" Target="https://talan.bank.gov.ua/get-user-certificate/PNVpcarI777mMp3jpWjR" TargetMode="External"/><Relationship Id="rId473" Type="http://schemas.openxmlformats.org/officeDocument/2006/relationships/hyperlink" Target="https://talan.bank.gov.ua/get-user-certificate/PNVpcrOXUvvDoNQBHmms" TargetMode="External"/><Relationship Id="rId529" Type="http://schemas.openxmlformats.org/officeDocument/2006/relationships/hyperlink" Target="https://talan.bank.gov.ua/get-user-certificate/PNVpcRCbxpG5HYHqlB63" TargetMode="External"/><Relationship Id="rId30" Type="http://schemas.openxmlformats.org/officeDocument/2006/relationships/hyperlink" Target="https://talan.bank.gov.ua/get-user-certificate/PNVpcBTOZf7PsSqcNbEj" TargetMode="External"/><Relationship Id="rId126" Type="http://schemas.openxmlformats.org/officeDocument/2006/relationships/hyperlink" Target="https://talan.bank.gov.ua/get-user-certificate/PNVpchFn1NmdzQ0lA-5c" TargetMode="External"/><Relationship Id="rId168" Type="http://schemas.openxmlformats.org/officeDocument/2006/relationships/hyperlink" Target="https://talan.bank.gov.ua/get-user-certificate/PNVpcFAqJ_t2kEGeIB2N" TargetMode="External"/><Relationship Id="rId333" Type="http://schemas.openxmlformats.org/officeDocument/2006/relationships/hyperlink" Target="https://talan.bank.gov.ua/get-user-certificate/PNVpcqg7PJ8TJQeqgM6i" TargetMode="External"/><Relationship Id="rId540" Type="http://schemas.openxmlformats.org/officeDocument/2006/relationships/hyperlink" Target="https://talan.bank.gov.ua/get-user-certificate/PNVpcls_hmFB2Pg7Go_g" TargetMode="External"/><Relationship Id="rId72" Type="http://schemas.openxmlformats.org/officeDocument/2006/relationships/hyperlink" Target="https://talan.bank.gov.ua/get-user-certificate/PNVpcVnRlpJwS6XaCEEq" TargetMode="External"/><Relationship Id="rId375" Type="http://schemas.openxmlformats.org/officeDocument/2006/relationships/hyperlink" Target="https://talan.bank.gov.ua/get-user-certificate/PNVpcQAS2XDI4cfWXkEY" TargetMode="External"/><Relationship Id="rId582" Type="http://schemas.openxmlformats.org/officeDocument/2006/relationships/hyperlink" Target="https://talan.bank.gov.ua/get-user-certificate/PNVpcbSIp50xTK-jOGF_" TargetMode="External"/><Relationship Id="rId3" Type="http://schemas.openxmlformats.org/officeDocument/2006/relationships/hyperlink" Target="https://talan.bank.gov.ua/get-user-certificate/PNVpcRiIP0gwEa_KJqEx" TargetMode="External"/><Relationship Id="rId235" Type="http://schemas.openxmlformats.org/officeDocument/2006/relationships/hyperlink" Target="https://talan.bank.gov.ua/get-user-certificate/PNVpcr4frGrORIkfhx6l" TargetMode="External"/><Relationship Id="rId277" Type="http://schemas.openxmlformats.org/officeDocument/2006/relationships/hyperlink" Target="https://talan.bank.gov.ua/get-user-certificate/PNVpciOh88tgxOA9UBB3" TargetMode="External"/><Relationship Id="rId400" Type="http://schemas.openxmlformats.org/officeDocument/2006/relationships/hyperlink" Target="https://talan.bank.gov.ua/get-user-certificate/PNVpcwgDtxQ9a0SYVMdS" TargetMode="External"/><Relationship Id="rId442" Type="http://schemas.openxmlformats.org/officeDocument/2006/relationships/hyperlink" Target="https://talan.bank.gov.ua/get-user-certificate/PNVpckPne35pM29N8KVL" TargetMode="External"/><Relationship Id="rId484" Type="http://schemas.openxmlformats.org/officeDocument/2006/relationships/hyperlink" Target="https://talan.bank.gov.ua/get-user-certificate/PNVpcbSNeHCU20mStbhI" TargetMode="External"/><Relationship Id="rId137" Type="http://schemas.openxmlformats.org/officeDocument/2006/relationships/hyperlink" Target="https://talan.bank.gov.ua/get-user-certificate/PNVpcwvWCIy02GeCzWRi" TargetMode="External"/><Relationship Id="rId302" Type="http://schemas.openxmlformats.org/officeDocument/2006/relationships/hyperlink" Target="https://talan.bank.gov.ua/get-user-certificate/PNVpcCmxzSG9DEbG6Spi" TargetMode="External"/><Relationship Id="rId344" Type="http://schemas.openxmlformats.org/officeDocument/2006/relationships/hyperlink" Target="https://talan.bank.gov.ua/get-user-certificate/PNVpc6FGb-fbVgw3c0dL" TargetMode="External"/><Relationship Id="rId41" Type="http://schemas.openxmlformats.org/officeDocument/2006/relationships/hyperlink" Target="https://talan.bank.gov.ua/get-user-certificate/PNVpcsbeINaXzNwojyk4" TargetMode="External"/><Relationship Id="rId83" Type="http://schemas.openxmlformats.org/officeDocument/2006/relationships/hyperlink" Target="https://talan.bank.gov.ua/get-user-certificate/PNVpcvrbbMwXqHZ6spgz" TargetMode="External"/><Relationship Id="rId179" Type="http://schemas.openxmlformats.org/officeDocument/2006/relationships/hyperlink" Target="https://talan.bank.gov.ua/get-user-certificate/PNVpcstV2J0uUXuWHU9M" TargetMode="External"/><Relationship Id="rId386" Type="http://schemas.openxmlformats.org/officeDocument/2006/relationships/hyperlink" Target="https://talan.bank.gov.ua/get-user-certificate/PNVpcjQtzgFBCAGIsq4B" TargetMode="External"/><Relationship Id="rId551" Type="http://schemas.openxmlformats.org/officeDocument/2006/relationships/hyperlink" Target="https://talan.bank.gov.ua/get-user-certificate/PNVpc5DftaaIhh0FL18L" TargetMode="External"/><Relationship Id="rId593" Type="http://schemas.openxmlformats.org/officeDocument/2006/relationships/hyperlink" Target="https://talan.bank.gov.ua/get-user-certificate/PNVpcThqBO4AIAVTzjAu" TargetMode="External"/><Relationship Id="rId607" Type="http://schemas.openxmlformats.org/officeDocument/2006/relationships/hyperlink" Target="https://talan.bank.gov.ua/get-user-certificate/PNVpcsULczg2ke5GtYH7" TargetMode="External"/><Relationship Id="rId190" Type="http://schemas.openxmlformats.org/officeDocument/2006/relationships/hyperlink" Target="https://talan.bank.gov.ua/get-user-certificate/PNVpcJSAxqXTp2PglhFU" TargetMode="External"/><Relationship Id="rId204" Type="http://schemas.openxmlformats.org/officeDocument/2006/relationships/hyperlink" Target="https://talan.bank.gov.ua/get-user-certificate/PNVpcHckbXbJgXJbO2zR" TargetMode="External"/><Relationship Id="rId246" Type="http://schemas.openxmlformats.org/officeDocument/2006/relationships/hyperlink" Target="https://talan.bank.gov.ua/get-user-certificate/PNVpcA0n80Nd8FPy16FU" TargetMode="External"/><Relationship Id="rId288" Type="http://schemas.openxmlformats.org/officeDocument/2006/relationships/hyperlink" Target="https://talan.bank.gov.ua/get-user-certificate/PNVpcqRMoXh0firUAyLz" TargetMode="External"/><Relationship Id="rId411" Type="http://schemas.openxmlformats.org/officeDocument/2006/relationships/hyperlink" Target="https://talan.bank.gov.ua/get-user-certificate/PNVpc-9mJVWGjhXxm-Ym" TargetMode="External"/><Relationship Id="rId453" Type="http://schemas.openxmlformats.org/officeDocument/2006/relationships/hyperlink" Target="https://talan.bank.gov.ua/get-user-certificate/PNVpcgNAdL6lzMnFjpNp" TargetMode="External"/><Relationship Id="rId509" Type="http://schemas.openxmlformats.org/officeDocument/2006/relationships/hyperlink" Target="https://talan.bank.gov.ua/get-user-certificate/PNVpcOTZtxPOVtOpGEme" TargetMode="External"/><Relationship Id="rId106" Type="http://schemas.openxmlformats.org/officeDocument/2006/relationships/hyperlink" Target="https://talan.bank.gov.ua/get-user-certificate/PNVpcBuIJ-N4TMiIWDEw" TargetMode="External"/><Relationship Id="rId313" Type="http://schemas.openxmlformats.org/officeDocument/2006/relationships/hyperlink" Target="https://talan.bank.gov.ua/get-user-certificate/PNVpcrHmbSvOom8GDGFb" TargetMode="External"/><Relationship Id="rId495" Type="http://schemas.openxmlformats.org/officeDocument/2006/relationships/hyperlink" Target="https://talan.bank.gov.ua/get-user-certificate/PNVpcB9n-g4VxLniR7kI" TargetMode="External"/><Relationship Id="rId10" Type="http://schemas.openxmlformats.org/officeDocument/2006/relationships/hyperlink" Target="https://talan.bank.gov.ua/get-user-certificate/PNVpc57_LShParEYR8W7" TargetMode="External"/><Relationship Id="rId52" Type="http://schemas.openxmlformats.org/officeDocument/2006/relationships/hyperlink" Target="https://talan.bank.gov.ua/get-user-certificate/PNVpc9SoL6Npgy2wfkQt" TargetMode="External"/><Relationship Id="rId94" Type="http://schemas.openxmlformats.org/officeDocument/2006/relationships/hyperlink" Target="https://talan.bank.gov.ua/get-user-certificate/PNVpciplKsMpZ2GE_W4k" TargetMode="External"/><Relationship Id="rId148" Type="http://schemas.openxmlformats.org/officeDocument/2006/relationships/hyperlink" Target="https://talan.bank.gov.ua/get-user-certificate/PNVpcFeo3iZ4OCBI2eZg" TargetMode="External"/><Relationship Id="rId355" Type="http://schemas.openxmlformats.org/officeDocument/2006/relationships/hyperlink" Target="https://talan.bank.gov.ua/get-user-certificate/PNVpcnfqJ-KPq51afJmK" TargetMode="External"/><Relationship Id="rId397" Type="http://schemas.openxmlformats.org/officeDocument/2006/relationships/hyperlink" Target="https://talan.bank.gov.ua/get-user-certificate/PNVpcKp0Wh4GtBVnES-s" TargetMode="External"/><Relationship Id="rId520" Type="http://schemas.openxmlformats.org/officeDocument/2006/relationships/hyperlink" Target="https://talan.bank.gov.ua/get-user-certificate/PNVpcNKaG4ttCgLhtmmC" TargetMode="External"/><Relationship Id="rId562" Type="http://schemas.openxmlformats.org/officeDocument/2006/relationships/hyperlink" Target="https://talan.bank.gov.ua/get-user-certificate/PNVpc-V77L_WCN-6xgXg" TargetMode="External"/><Relationship Id="rId215" Type="http://schemas.openxmlformats.org/officeDocument/2006/relationships/hyperlink" Target="https://talan.bank.gov.ua/get-user-certificate/PNVpcbbVsBbs5krv5nU0" TargetMode="External"/><Relationship Id="rId257" Type="http://schemas.openxmlformats.org/officeDocument/2006/relationships/hyperlink" Target="https://talan.bank.gov.ua/get-user-certificate/PNVpcZbpxH6VMA82owF1" TargetMode="External"/><Relationship Id="rId422" Type="http://schemas.openxmlformats.org/officeDocument/2006/relationships/hyperlink" Target="https://talan.bank.gov.ua/get-user-certificate/PNVpc2bxcCx84LJfX-WN" TargetMode="External"/><Relationship Id="rId464" Type="http://schemas.openxmlformats.org/officeDocument/2006/relationships/hyperlink" Target="https://talan.bank.gov.ua/get-user-certificate/PNVpc59mFprIQxxJj51s" TargetMode="External"/><Relationship Id="rId299" Type="http://schemas.openxmlformats.org/officeDocument/2006/relationships/hyperlink" Target="https://talan.bank.gov.ua/get-user-certificate/PNVpcJQEaoqhtna70Dd-" TargetMode="External"/><Relationship Id="rId63" Type="http://schemas.openxmlformats.org/officeDocument/2006/relationships/hyperlink" Target="https://talan.bank.gov.ua/get-user-certificate/PNVpc1U6DQ08BlmnaBS-" TargetMode="External"/><Relationship Id="rId159" Type="http://schemas.openxmlformats.org/officeDocument/2006/relationships/hyperlink" Target="https://talan.bank.gov.ua/get-user-certificate/PNVpc_d8UeUb8mveqL-V" TargetMode="External"/><Relationship Id="rId366" Type="http://schemas.openxmlformats.org/officeDocument/2006/relationships/hyperlink" Target="https://talan.bank.gov.ua/get-user-certificate/PNVpcOm8u_jbCZzlGm8C" TargetMode="External"/><Relationship Id="rId573" Type="http://schemas.openxmlformats.org/officeDocument/2006/relationships/hyperlink" Target="https://talan.bank.gov.ua/get-user-certificate/PNVpc1C4N6BXbMbGL5lQ" TargetMode="External"/><Relationship Id="rId226" Type="http://schemas.openxmlformats.org/officeDocument/2006/relationships/hyperlink" Target="https://talan.bank.gov.ua/get-user-certificate/PNVpczghDqPgjnsDZQwc" TargetMode="External"/><Relationship Id="rId433" Type="http://schemas.openxmlformats.org/officeDocument/2006/relationships/hyperlink" Target="https://talan.bank.gov.ua/get-user-certificate/PNVpcNwFPKQ6KJ-ao2-2" TargetMode="External"/><Relationship Id="rId74" Type="http://schemas.openxmlformats.org/officeDocument/2006/relationships/hyperlink" Target="https://talan.bank.gov.ua/get-user-certificate/PNVpci8exCHkkB2U_Psf" TargetMode="External"/><Relationship Id="rId377" Type="http://schemas.openxmlformats.org/officeDocument/2006/relationships/hyperlink" Target="https://talan.bank.gov.ua/get-user-certificate/PNVpcew94TFSASgtvi5P" TargetMode="External"/><Relationship Id="rId500" Type="http://schemas.openxmlformats.org/officeDocument/2006/relationships/hyperlink" Target="https://talan.bank.gov.ua/get-user-certificate/PNVpc5fcHOOAj_cFLYHO" TargetMode="External"/><Relationship Id="rId584" Type="http://schemas.openxmlformats.org/officeDocument/2006/relationships/hyperlink" Target="https://talan.bank.gov.ua/get-user-certificate/PNVpc-a8pwcOAiQfewfi" TargetMode="External"/><Relationship Id="rId5" Type="http://schemas.openxmlformats.org/officeDocument/2006/relationships/hyperlink" Target="https://talan.bank.gov.ua/get-user-certificate/PNVpccR2dL1aInS7L9v0" TargetMode="External"/><Relationship Id="rId237" Type="http://schemas.openxmlformats.org/officeDocument/2006/relationships/hyperlink" Target="https://talan.bank.gov.ua/get-user-certificate/PNVpcAxEYgNaSLkidbTX" TargetMode="External"/><Relationship Id="rId444" Type="http://schemas.openxmlformats.org/officeDocument/2006/relationships/hyperlink" Target="https://talan.bank.gov.ua/get-user-certificate/PNVpct0rp9wBoUjBFUZ4" TargetMode="External"/><Relationship Id="rId290" Type="http://schemas.openxmlformats.org/officeDocument/2006/relationships/hyperlink" Target="https://talan.bank.gov.ua/get-user-certificate/PNVpcbyhIpfksvY7wd3Q" TargetMode="External"/><Relationship Id="rId304" Type="http://schemas.openxmlformats.org/officeDocument/2006/relationships/hyperlink" Target="https://talan.bank.gov.ua/get-user-certificate/PNVpchFyiM-2W43i8Z3w" TargetMode="External"/><Relationship Id="rId388" Type="http://schemas.openxmlformats.org/officeDocument/2006/relationships/hyperlink" Target="https://talan.bank.gov.ua/get-user-certificate/PNVpcGVRJEZsMLTro2QL" TargetMode="External"/><Relationship Id="rId511" Type="http://schemas.openxmlformats.org/officeDocument/2006/relationships/hyperlink" Target="https://talan.bank.gov.ua/get-user-certificate/PNVpcWUZUsFlemc260Az" TargetMode="External"/><Relationship Id="rId609" Type="http://schemas.openxmlformats.org/officeDocument/2006/relationships/hyperlink" Target="https://talan.bank.gov.ua/get-user-certificate/PNVpcm4H_l3uIUvUoogW" TargetMode="External"/><Relationship Id="rId85" Type="http://schemas.openxmlformats.org/officeDocument/2006/relationships/hyperlink" Target="https://talan.bank.gov.ua/get-user-certificate/PNVpckYIlY7tNckxFt-p" TargetMode="External"/><Relationship Id="rId150" Type="http://schemas.openxmlformats.org/officeDocument/2006/relationships/hyperlink" Target="https://talan.bank.gov.ua/get-user-certificate/PNVpcV5IHQHngxezegQn" TargetMode="External"/><Relationship Id="rId595" Type="http://schemas.openxmlformats.org/officeDocument/2006/relationships/hyperlink" Target="https://talan.bank.gov.ua/get-user-certificate/PNVpc73M2hBT7fC_gPUS" TargetMode="External"/><Relationship Id="rId248" Type="http://schemas.openxmlformats.org/officeDocument/2006/relationships/hyperlink" Target="https://talan.bank.gov.ua/get-user-certificate/PNVpcIU81ca2mwbBGZFk" TargetMode="External"/><Relationship Id="rId455" Type="http://schemas.openxmlformats.org/officeDocument/2006/relationships/hyperlink" Target="https://talan.bank.gov.ua/get-user-certificate/PNVpchQlcFruJeSAgQP7" TargetMode="External"/><Relationship Id="rId12" Type="http://schemas.openxmlformats.org/officeDocument/2006/relationships/hyperlink" Target="https://talan.bank.gov.ua/get-user-certificate/PNVpcO1qqaRO2EZ_-b57" TargetMode="External"/><Relationship Id="rId108" Type="http://schemas.openxmlformats.org/officeDocument/2006/relationships/hyperlink" Target="https://talan.bank.gov.ua/get-user-certificate/PNVpcH-3FjR9HbJTMdBc" TargetMode="External"/><Relationship Id="rId315" Type="http://schemas.openxmlformats.org/officeDocument/2006/relationships/hyperlink" Target="https://talan.bank.gov.ua/get-user-certificate/PNVpczVx4E0aBTQXWPKl" TargetMode="External"/><Relationship Id="rId522" Type="http://schemas.openxmlformats.org/officeDocument/2006/relationships/hyperlink" Target="https://talan.bank.gov.ua/get-user-certificate/PNVpcRr-Z74XSacs-iZi" TargetMode="External"/><Relationship Id="rId96" Type="http://schemas.openxmlformats.org/officeDocument/2006/relationships/hyperlink" Target="https://talan.bank.gov.ua/get-user-certificate/PNVpc-vHSgT5i9hW2zXq" TargetMode="External"/><Relationship Id="rId161" Type="http://schemas.openxmlformats.org/officeDocument/2006/relationships/hyperlink" Target="https://talan.bank.gov.ua/get-user-certificate/PNVpcc0tBQC2HfK7HgPw" TargetMode="External"/><Relationship Id="rId399" Type="http://schemas.openxmlformats.org/officeDocument/2006/relationships/hyperlink" Target="https://talan.bank.gov.ua/get-user-certificate/PNVpcvhXWTqchcBm4sAb" TargetMode="External"/><Relationship Id="rId259" Type="http://schemas.openxmlformats.org/officeDocument/2006/relationships/hyperlink" Target="https://talan.bank.gov.ua/get-user-certificate/PNVpc8gvJBwTISTCWRw5" TargetMode="External"/><Relationship Id="rId466" Type="http://schemas.openxmlformats.org/officeDocument/2006/relationships/hyperlink" Target="https://talan.bank.gov.ua/get-user-certificate/PNVpcalEqfGPgaDAq_cr" TargetMode="External"/><Relationship Id="rId23" Type="http://schemas.openxmlformats.org/officeDocument/2006/relationships/hyperlink" Target="https://talan.bank.gov.ua/get-user-certificate/PNVpchCN6FTNJsvtS1Yw" TargetMode="External"/><Relationship Id="rId119" Type="http://schemas.openxmlformats.org/officeDocument/2006/relationships/hyperlink" Target="https://talan.bank.gov.ua/get-user-certificate/PNVpcGwX8kTHc9lddz0F" TargetMode="External"/><Relationship Id="rId326" Type="http://schemas.openxmlformats.org/officeDocument/2006/relationships/hyperlink" Target="https://talan.bank.gov.ua/get-user-certificate/PNVpclqrIl6nWUmVegRC" TargetMode="External"/><Relationship Id="rId533" Type="http://schemas.openxmlformats.org/officeDocument/2006/relationships/hyperlink" Target="https://talan.bank.gov.ua/get-user-certificate/PNVpc5EM5BanLFY8dzVr" TargetMode="External"/><Relationship Id="rId172" Type="http://schemas.openxmlformats.org/officeDocument/2006/relationships/hyperlink" Target="https://talan.bank.gov.ua/get-user-certificate/PNVpcDFKXhNhclpub4E7" TargetMode="External"/><Relationship Id="rId477" Type="http://schemas.openxmlformats.org/officeDocument/2006/relationships/hyperlink" Target="https://talan.bank.gov.ua/get-user-certificate/PNVpcizbX0NHMkBt-C2G" TargetMode="External"/><Relationship Id="rId600" Type="http://schemas.openxmlformats.org/officeDocument/2006/relationships/hyperlink" Target="https://talan.bank.gov.ua/get-user-certificate/PNVpcIarjI-QBEdBZv_x" TargetMode="External"/><Relationship Id="rId337" Type="http://schemas.openxmlformats.org/officeDocument/2006/relationships/hyperlink" Target="https://talan.bank.gov.ua/get-user-certificate/PNVpcMprvxaudsYnUqhM" TargetMode="External"/><Relationship Id="rId34" Type="http://schemas.openxmlformats.org/officeDocument/2006/relationships/hyperlink" Target="https://talan.bank.gov.ua/get-user-certificate/PNVpc2WFmX9xfeJkpFsk" TargetMode="External"/><Relationship Id="rId544" Type="http://schemas.openxmlformats.org/officeDocument/2006/relationships/hyperlink" Target="https://talan.bank.gov.ua/get-user-certificate/PNVpcN00rIhmtCJrrsig" TargetMode="External"/><Relationship Id="rId183" Type="http://schemas.openxmlformats.org/officeDocument/2006/relationships/hyperlink" Target="https://talan.bank.gov.ua/get-user-certificate/PNVpcTfp7aFYkeZr9C3_" TargetMode="External"/><Relationship Id="rId390" Type="http://schemas.openxmlformats.org/officeDocument/2006/relationships/hyperlink" Target="https://talan.bank.gov.ua/get-user-certificate/PNVpctx5MZiHZVvhrjNn" TargetMode="External"/><Relationship Id="rId404" Type="http://schemas.openxmlformats.org/officeDocument/2006/relationships/hyperlink" Target="https://talan.bank.gov.ua/get-user-certificate/PNVpcWTwQo43gZiD7jTr" TargetMode="External"/><Relationship Id="rId611" Type="http://schemas.openxmlformats.org/officeDocument/2006/relationships/hyperlink" Target="https://talan.bank.gov.ua/get-user-certificate/PNVpcKQFobdkb2Hq-6-b" TargetMode="External"/><Relationship Id="rId250" Type="http://schemas.openxmlformats.org/officeDocument/2006/relationships/hyperlink" Target="https://talan.bank.gov.ua/get-user-certificate/PNVpcNKpQaRDjufdftjU" TargetMode="External"/><Relationship Id="rId488" Type="http://schemas.openxmlformats.org/officeDocument/2006/relationships/hyperlink" Target="https://talan.bank.gov.ua/get-user-certificate/PNVpc8bVfHHd_W2agHBF" TargetMode="External"/><Relationship Id="rId45" Type="http://schemas.openxmlformats.org/officeDocument/2006/relationships/hyperlink" Target="https://talan.bank.gov.ua/get-user-certificate/PNVpcksWcEzHXwsdY1xV" TargetMode="External"/><Relationship Id="rId110" Type="http://schemas.openxmlformats.org/officeDocument/2006/relationships/hyperlink" Target="https://talan.bank.gov.ua/get-user-certificate/PNVpcs2QsVtcQHkTKV0M" TargetMode="External"/><Relationship Id="rId348" Type="http://schemas.openxmlformats.org/officeDocument/2006/relationships/hyperlink" Target="https://talan.bank.gov.ua/get-user-certificate/PNVpc4QJld6mdDuQAPAt" TargetMode="External"/><Relationship Id="rId555" Type="http://schemas.openxmlformats.org/officeDocument/2006/relationships/hyperlink" Target="https://talan.bank.gov.ua/get-user-certificate/PNVpcmesaLqpdv3UhHNy" TargetMode="External"/><Relationship Id="rId194" Type="http://schemas.openxmlformats.org/officeDocument/2006/relationships/hyperlink" Target="https://talan.bank.gov.ua/get-user-certificate/PNVpciNjAiTLVqrXG-P2" TargetMode="External"/><Relationship Id="rId208" Type="http://schemas.openxmlformats.org/officeDocument/2006/relationships/hyperlink" Target="https://talan.bank.gov.ua/get-user-certificate/PNVpcVWItAZjnyPGh0Dl" TargetMode="External"/><Relationship Id="rId415" Type="http://schemas.openxmlformats.org/officeDocument/2006/relationships/hyperlink" Target="https://talan.bank.gov.ua/get-user-certificate/PNVpc-G_hwm6DeZMi_i0" TargetMode="External"/><Relationship Id="rId261" Type="http://schemas.openxmlformats.org/officeDocument/2006/relationships/hyperlink" Target="https://talan.bank.gov.ua/get-user-certificate/PNVpcBHgqDuIXGFcRfOj" TargetMode="External"/><Relationship Id="rId499" Type="http://schemas.openxmlformats.org/officeDocument/2006/relationships/hyperlink" Target="https://talan.bank.gov.ua/get-user-certificate/PNVpcS4VLU6Mpy7vTRpW" TargetMode="External"/><Relationship Id="rId56" Type="http://schemas.openxmlformats.org/officeDocument/2006/relationships/hyperlink" Target="https://talan.bank.gov.ua/get-user-certificate/PNVpcLmdUsHC82Ysut05" TargetMode="External"/><Relationship Id="rId359" Type="http://schemas.openxmlformats.org/officeDocument/2006/relationships/hyperlink" Target="https://talan.bank.gov.ua/get-user-certificate/PNVpcxOcrkU_QnDqK5ys" TargetMode="External"/><Relationship Id="rId566" Type="http://schemas.openxmlformats.org/officeDocument/2006/relationships/hyperlink" Target="https://talan.bank.gov.ua/get-user-certificate/PNVpclFiQARSd6Zv4M9A" TargetMode="External"/><Relationship Id="rId121" Type="http://schemas.openxmlformats.org/officeDocument/2006/relationships/hyperlink" Target="https://talan.bank.gov.ua/get-user-certificate/PNVpcB5yuE_i7q5HfLMD" TargetMode="External"/><Relationship Id="rId219" Type="http://schemas.openxmlformats.org/officeDocument/2006/relationships/hyperlink" Target="https://talan.bank.gov.ua/get-user-certificate/PNVpcPLhxlM-v3GJxRve" TargetMode="External"/><Relationship Id="rId426" Type="http://schemas.openxmlformats.org/officeDocument/2006/relationships/hyperlink" Target="https://talan.bank.gov.ua/get-user-certificate/PNVpcBx32SMY6lTEKvo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6"/>
  <sheetViews>
    <sheetView tabSelected="1" workbookViewId="0">
      <selection activeCell="J6" sqref="I6:J6"/>
    </sheetView>
  </sheetViews>
  <sheetFormatPr defaultRowHeight="14.4" x14ac:dyDescent="0.3"/>
  <cols>
    <col min="1" max="1" width="12.109375" customWidth="1"/>
    <col min="2" max="2" width="18.77734375" customWidth="1"/>
    <col min="3" max="3" width="33.33203125" customWidth="1"/>
    <col min="4" max="4" width="28" customWidth="1"/>
  </cols>
  <sheetData>
    <row r="1" spans="1:4" x14ac:dyDescent="0.3">
      <c r="A1" t="s">
        <v>0</v>
      </c>
      <c r="B1" t="s">
        <v>1</v>
      </c>
      <c r="C1" t="s">
        <v>2</v>
      </c>
      <c r="D1" t="s">
        <v>3</v>
      </c>
    </row>
    <row r="2" spans="1:4" x14ac:dyDescent="0.3">
      <c r="A2" t="s">
        <v>4</v>
      </c>
      <c r="B2" t="s">
        <v>5</v>
      </c>
      <c r="C2" t="s">
        <v>6</v>
      </c>
      <c r="D2" t="str">
        <f>HYPERLINK("https://talan.bank.gov.ua/get-user-certificate/PNVpcKPeRIN_an96a7yA","Завантажити сертифікат")</f>
        <v>Завантажити сертифікат</v>
      </c>
    </row>
    <row r="3" spans="1:4" x14ac:dyDescent="0.3">
      <c r="A3" t="s">
        <v>7</v>
      </c>
      <c r="B3" t="s">
        <v>5</v>
      </c>
      <c r="C3" t="s">
        <v>8</v>
      </c>
      <c r="D3" t="str">
        <f>HYPERLINK("https://talan.bank.gov.ua/get-user-certificate/PNVpch848AuydQ_JtRPg","Завантажити сертифікат")</f>
        <v>Завантажити сертифікат</v>
      </c>
    </row>
    <row r="4" spans="1:4" x14ac:dyDescent="0.3">
      <c r="A4" t="s">
        <v>9</v>
      </c>
      <c r="B4" t="s">
        <v>5</v>
      </c>
      <c r="C4" t="s">
        <v>10</v>
      </c>
      <c r="D4" t="str">
        <f>HYPERLINK("https://talan.bank.gov.ua/get-user-certificate/PNVpcRiIP0gwEa_KJqEx","Завантажити сертифікат")</f>
        <v>Завантажити сертифікат</v>
      </c>
    </row>
    <row r="5" spans="1:4" x14ac:dyDescent="0.3">
      <c r="A5" t="s">
        <v>11</v>
      </c>
      <c r="B5" t="s">
        <v>5</v>
      </c>
      <c r="C5" t="s">
        <v>12</v>
      </c>
      <c r="D5" t="str">
        <f>HYPERLINK("https://talan.bank.gov.ua/get-user-certificate/PNVpc7Wj1PPGEX1OkQq3","Завантажити сертифікат")</f>
        <v>Завантажити сертифікат</v>
      </c>
    </row>
    <row r="6" spans="1:4" x14ac:dyDescent="0.3">
      <c r="A6" t="s">
        <v>13</v>
      </c>
      <c r="B6" t="s">
        <v>5</v>
      </c>
      <c r="C6" t="s">
        <v>14</v>
      </c>
      <c r="D6" t="str">
        <f>HYPERLINK("https://talan.bank.gov.ua/get-user-certificate/PNVpccR2dL1aInS7L9v0","Завантажити сертифікат")</f>
        <v>Завантажити сертифікат</v>
      </c>
    </row>
    <row r="7" spans="1:4" x14ac:dyDescent="0.3">
      <c r="A7" t="s">
        <v>15</v>
      </c>
      <c r="B7" t="s">
        <v>5</v>
      </c>
      <c r="C7" t="s">
        <v>16</v>
      </c>
      <c r="D7" t="str">
        <f>HYPERLINK("https://talan.bank.gov.ua/get-user-certificate/PNVpc-l0ig65i0r_rJ1J","Завантажити сертифікат")</f>
        <v>Завантажити сертифікат</v>
      </c>
    </row>
    <row r="8" spans="1:4" x14ac:dyDescent="0.3">
      <c r="A8" t="s">
        <v>17</v>
      </c>
      <c r="B8" t="s">
        <v>5</v>
      </c>
      <c r="C8" t="s">
        <v>18</v>
      </c>
      <c r="D8" t="str">
        <f>HYPERLINK("https://talan.bank.gov.ua/get-user-certificate/PNVpcwve8daw-4vA4sn6","Завантажити сертифікат")</f>
        <v>Завантажити сертифікат</v>
      </c>
    </row>
    <row r="9" spans="1:4" x14ac:dyDescent="0.3">
      <c r="A9" t="s">
        <v>19</v>
      </c>
      <c r="B9" t="s">
        <v>5</v>
      </c>
      <c r="C9" t="s">
        <v>20</v>
      </c>
      <c r="D9" t="str">
        <f>HYPERLINK("https://talan.bank.gov.ua/get-user-certificate/PNVpcqFOsDnxMLAnEqxG","Завантажити сертифікат")</f>
        <v>Завантажити сертифікат</v>
      </c>
    </row>
    <row r="10" spans="1:4" x14ac:dyDescent="0.3">
      <c r="A10" t="s">
        <v>21</v>
      </c>
      <c r="B10" t="s">
        <v>5</v>
      </c>
      <c r="C10" t="s">
        <v>22</v>
      </c>
      <c r="D10" t="str">
        <f>HYPERLINK("https://talan.bank.gov.ua/get-user-certificate/PNVpcYeF2cOQBL8qe8Dp","Завантажити сертифікат")</f>
        <v>Завантажити сертифікат</v>
      </c>
    </row>
    <row r="11" spans="1:4" x14ac:dyDescent="0.3">
      <c r="A11" t="s">
        <v>23</v>
      </c>
      <c r="B11" t="s">
        <v>5</v>
      </c>
      <c r="C11" t="s">
        <v>24</v>
      </c>
      <c r="D11" t="str">
        <f>HYPERLINK("https://talan.bank.gov.ua/get-user-certificate/PNVpc57_LShParEYR8W7","Завантажити сертифікат")</f>
        <v>Завантажити сертифікат</v>
      </c>
    </row>
    <row r="12" spans="1:4" x14ac:dyDescent="0.3">
      <c r="A12" t="s">
        <v>25</v>
      </c>
      <c r="B12" t="s">
        <v>5</v>
      </c>
      <c r="C12" t="s">
        <v>26</v>
      </c>
      <c r="D12" t="str">
        <f>HYPERLINK("https://talan.bank.gov.ua/get-user-certificate/PNVpcyQFJkLFzFZ5GXKN","Завантажити сертифікат")</f>
        <v>Завантажити сертифікат</v>
      </c>
    </row>
    <row r="13" spans="1:4" x14ac:dyDescent="0.3">
      <c r="A13" t="s">
        <v>27</v>
      </c>
      <c r="B13" t="s">
        <v>5</v>
      </c>
      <c r="C13" t="s">
        <v>28</v>
      </c>
      <c r="D13" t="str">
        <f>HYPERLINK("https://talan.bank.gov.ua/get-user-certificate/PNVpcO1qqaRO2EZ_-b57","Завантажити сертифікат")</f>
        <v>Завантажити сертифікат</v>
      </c>
    </row>
    <row r="14" spans="1:4" x14ac:dyDescent="0.3">
      <c r="A14" t="s">
        <v>29</v>
      </c>
      <c r="B14" t="s">
        <v>5</v>
      </c>
      <c r="C14" t="s">
        <v>30</v>
      </c>
      <c r="D14" t="str">
        <f>HYPERLINK("https://talan.bank.gov.ua/get-user-certificate/PNVpc3qzMn1FbwE8Khd6","Завантажити сертифікат")</f>
        <v>Завантажити сертифікат</v>
      </c>
    </row>
    <row r="15" spans="1:4" x14ac:dyDescent="0.3">
      <c r="A15" t="s">
        <v>31</v>
      </c>
      <c r="B15" t="s">
        <v>5</v>
      </c>
      <c r="C15" t="s">
        <v>32</v>
      </c>
      <c r="D15" t="str">
        <f>HYPERLINK("https://talan.bank.gov.ua/get-user-certificate/PNVpcas-VOBjAFg8g8qR","Завантажити сертифікат")</f>
        <v>Завантажити сертифікат</v>
      </c>
    </row>
    <row r="16" spans="1:4" x14ac:dyDescent="0.3">
      <c r="A16" t="s">
        <v>33</v>
      </c>
      <c r="B16" t="s">
        <v>5</v>
      </c>
      <c r="C16" t="s">
        <v>34</v>
      </c>
      <c r="D16" t="str">
        <f>HYPERLINK("https://talan.bank.gov.ua/get-user-certificate/PNVpccOZyO_qnmJ8IWO4","Завантажити сертифікат")</f>
        <v>Завантажити сертифікат</v>
      </c>
    </row>
    <row r="17" spans="1:4" x14ac:dyDescent="0.3">
      <c r="A17" t="s">
        <v>35</v>
      </c>
      <c r="B17" t="s">
        <v>5</v>
      </c>
      <c r="C17" t="s">
        <v>36</v>
      </c>
      <c r="D17" t="str">
        <f>HYPERLINK("https://talan.bank.gov.ua/get-user-certificate/PNVpcoubtnKonSIZhJBP","Завантажити сертифікат")</f>
        <v>Завантажити сертифікат</v>
      </c>
    </row>
    <row r="18" spans="1:4" x14ac:dyDescent="0.3">
      <c r="A18" t="s">
        <v>37</v>
      </c>
      <c r="B18" t="s">
        <v>5</v>
      </c>
      <c r="C18" t="s">
        <v>38</v>
      </c>
      <c r="D18" t="str">
        <f>HYPERLINK("https://talan.bank.gov.ua/get-user-certificate/PNVpcGfAw92uHORkr14m","Завантажити сертифікат")</f>
        <v>Завантажити сертифікат</v>
      </c>
    </row>
    <row r="19" spans="1:4" x14ac:dyDescent="0.3">
      <c r="A19" t="s">
        <v>39</v>
      </c>
      <c r="B19" t="s">
        <v>5</v>
      </c>
      <c r="C19" t="s">
        <v>40</v>
      </c>
      <c r="D19" t="str">
        <f>HYPERLINK("https://talan.bank.gov.ua/get-user-certificate/PNVpcqdlSvlECPggXr07","Завантажити сертифікат")</f>
        <v>Завантажити сертифікат</v>
      </c>
    </row>
    <row r="20" spans="1:4" x14ac:dyDescent="0.3">
      <c r="A20" t="s">
        <v>41</v>
      </c>
      <c r="B20" t="s">
        <v>5</v>
      </c>
      <c r="C20" t="s">
        <v>42</v>
      </c>
      <c r="D20" t="str">
        <f>HYPERLINK("https://talan.bank.gov.ua/get-user-certificate/PNVpc272k3WqutzQ5kBi","Завантажити сертифікат")</f>
        <v>Завантажити сертифікат</v>
      </c>
    </row>
    <row r="21" spans="1:4" x14ac:dyDescent="0.3">
      <c r="A21" t="s">
        <v>43</v>
      </c>
      <c r="B21" t="s">
        <v>5</v>
      </c>
      <c r="C21" t="s">
        <v>44</v>
      </c>
      <c r="D21" t="str">
        <f>HYPERLINK("https://talan.bank.gov.ua/get-user-certificate/PNVpcjlDVulfYVf60Q_U","Завантажити сертифікат")</f>
        <v>Завантажити сертифікат</v>
      </c>
    </row>
    <row r="22" spans="1:4" x14ac:dyDescent="0.3">
      <c r="A22" t="s">
        <v>45</v>
      </c>
      <c r="B22" t="s">
        <v>5</v>
      </c>
      <c r="C22" t="s">
        <v>46</v>
      </c>
      <c r="D22" t="str">
        <f>HYPERLINK("https://talan.bank.gov.ua/get-user-certificate/PNVpcfp52tBJlvboVg8E","Завантажити сертифікат")</f>
        <v>Завантажити сертифікат</v>
      </c>
    </row>
    <row r="23" spans="1:4" x14ac:dyDescent="0.3">
      <c r="A23" t="s">
        <v>47</v>
      </c>
      <c r="B23" t="s">
        <v>5</v>
      </c>
      <c r="C23" t="s">
        <v>48</v>
      </c>
      <c r="D23" t="str">
        <f>HYPERLINK("https://talan.bank.gov.ua/get-user-certificate/PNVpc5NjIak9cAD4p4dx","Завантажити сертифікат")</f>
        <v>Завантажити сертифікат</v>
      </c>
    </row>
    <row r="24" spans="1:4" x14ac:dyDescent="0.3">
      <c r="A24" t="s">
        <v>49</v>
      </c>
      <c r="B24" t="s">
        <v>5</v>
      </c>
      <c r="C24" t="s">
        <v>50</v>
      </c>
      <c r="D24" t="str">
        <f>HYPERLINK("https://talan.bank.gov.ua/get-user-certificate/PNVpchCN6FTNJsvtS1Yw","Завантажити сертифікат")</f>
        <v>Завантажити сертифікат</v>
      </c>
    </row>
    <row r="25" spans="1:4" x14ac:dyDescent="0.3">
      <c r="A25" t="s">
        <v>51</v>
      </c>
      <c r="B25" t="s">
        <v>5</v>
      </c>
      <c r="C25" t="s">
        <v>52</v>
      </c>
      <c r="D25" t="str">
        <f>HYPERLINK("https://talan.bank.gov.ua/get-user-certificate/PNVpcrfb9UyMfFU2c3_Z","Завантажити сертифікат")</f>
        <v>Завантажити сертифікат</v>
      </c>
    </row>
    <row r="26" spans="1:4" x14ac:dyDescent="0.3">
      <c r="A26" t="s">
        <v>53</v>
      </c>
      <c r="B26" t="s">
        <v>5</v>
      </c>
      <c r="C26" t="s">
        <v>54</v>
      </c>
      <c r="D26" t="str">
        <f>HYPERLINK("https://talan.bank.gov.ua/get-user-certificate/PNVpclg0BKQwaOkYXvRH","Завантажити сертифікат")</f>
        <v>Завантажити сертифікат</v>
      </c>
    </row>
    <row r="27" spans="1:4" x14ac:dyDescent="0.3">
      <c r="A27" t="s">
        <v>55</v>
      </c>
      <c r="B27" t="s">
        <v>5</v>
      </c>
      <c r="C27" t="s">
        <v>56</v>
      </c>
      <c r="D27" t="str">
        <f>HYPERLINK("https://talan.bank.gov.ua/get-user-certificate/PNVpc3TOf77foYQcSfKk","Завантажити сертифікат")</f>
        <v>Завантажити сертифікат</v>
      </c>
    </row>
    <row r="28" spans="1:4" x14ac:dyDescent="0.3">
      <c r="A28" t="s">
        <v>57</v>
      </c>
      <c r="B28" t="s">
        <v>5</v>
      </c>
      <c r="C28" t="s">
        <v>58</v>
      </c>
      <c r="D28" t="str">
        <f>HYPERLINK("https://talan.bank.gov.ua/get-user-certificate/PNVpcYjw3HopS3NJHSN4","Завантажити сертифікат")</f>
        <v>Завантажити сертифікат</v>
      </c>
    </row>
    <row r="29" spans="1:4" x14ac:dyDescent="0.3">
      <c r="A29" t="s">
        <v>59</v>
      </c>
      <c r="B29" t="s">
        <v>5</v>
      </c>
      <c r="C29" t="s">
        <v>60</v>
      </c>
      <c r="D29" t="str">
        <f>HYPERLINK("https://talan.bank.gov.ua/get-user-certificate/PNVpcdOnWwRHEEFVl4OL","Завантажити сертифікат")</f>
        <v>Завантажити сертифікат</v>
      </c>
    </row>
    <row r="30" spans="1:4" x14ac:dyDescent="0.3">
      <c r="A30" t="s">
        <v>61</v>
      </c>
      <c r="B30" t="s">
        <v>5</v>
      </c>
      <c r="C30" t="s">
        <v>62</v>
      </c>
      <c r="D30" t="str">
        <f>HYPERLINK("https://talan.bank.gov.ua/get-user-certificate/PNVpcV7jhB6nDrQXWpzE","Завантажити сертифікат")</f>
        <v>Завантажити сертифікат</v>
      </c>
    </row>
    <row r="31" spans="1:4" x14ac:dyDescent="0.3">
      <c r="A31" t="s">
        <v>63</v>
      </c>
      <c r="B31" t="s">
        <v>5</v>
      </c>
      <c r="C31" t="s">
        <v>64</v>
      </c>
      <c r="D31" t="str">
        <f>HYPERLINK("https://talan.bank.gov.ua/get-user-certificate/PNVpcBTOZf7PsSqcNbEj","Завантажити сертифікат")</f>
        <v>Завантажити сертифікат</v>
      </c>
    </row>
    <row r="32" spans="1:4" x14ac:dyDescent="0.3">
      <c r="A32" t="s">
        <v>65</v>
      </c>
      <c r="B32" t="s">
        <v>5</v>
      </c>
      <c r="C32" t="s">
        <v>66</v>
      </c>
      <c r="D32" t="str">
        <f>HYPERLINK("https://talan.bank.gov.ua/get-user-certificate/PNVpci9_TKjxqClfef9R","Завантажити сертифікат")</f>
        <v>Завантажити сертифікат</v>
      </c>
    </row>
    <row r="33" spans="1:4" x14ac:dyDescent="0.3">
      <c r="A33" t="s">
        <v>67</v>
      </c>
      <c r="B33" t="s">
        <v>5</v>
      </c>
      <c r="C33" t="s">
        <v>68</v>
      </c>
      <c r="D33" t="str">
        <f>HYPERLINK("https://talan.bank.gov.ua/get-user-certificate/PNVpcCTnFYkhDtJffgY5","Завантажити сертифікат")</f>
        <v>Завантажити сертифікат</v>
      </c>
    </row>
    <row r="34" spans="1:4" x14ac:dyDescent="0.3">
      <c r="A34" t="s">
        <v>69</v>
      </c>
      <c r="B34" t="s">
        <v>5</v>
      </c>
      <c r="C34" t="s">
        <v>70</v>
      </c>
      <c r="D34" t="str">
        <f>HYPERLINK("https://talan.bank.gov.ua/get-user-certificate/PNVpcIZ4e3l8qgQ7RhQw","Завантажити сертифікат")</f>
        <v>Завантажити сертифікат</v>
      </c>
    </row>
    <row r="35" spans="1:4" x14ac:dyDescent="0.3">
      <c r="A35" t="s">
        <v>71</v>
      </c>
      <c r="B35" t="s">
        <v>5</v>
      </c>
      <c r="C35" t="s">
        <v>72</v>
      </c>
      <c r="D35" t="str">
        <f>HYPERLINK("https://talan.bank.gov.ua/get-user-certificate/PNVpc2WFmX9xfeJkpFsk","Завантажити сертифікат")</f>
        <v>Завантажити сертифікат</v>
      </c>
    </row>
    <row r="36" spans="1:4" x14ac:dyDescent="0.3">
      <c r="A36" t="s">
        <v>73</v>
      </c>
      <c r="B36" t="s">
        <v>5</v>
      </c>
      <c r="C36" t="s">
        <v>74</v>
      </c>
      <c r="D36" t="str">
        <f>HYPERLINK("https://talan.bank.gov.ua/get-user-certificate/PNVpcQNLQW_Kirt6FUOC","Завантажити сертифікат")</f>
        <v>Завантажити сертифікат</v>
      </c>
    </row>
    <row r="37" spans="1:4" x14ac:dyDescent="0.3">
      <c r="A37" t="s">
        <v>75</v>
      </c>
      <c r="B37" t="s">
        <v>5</v>
      </c>
      <c r="C37" t="s">
        <v>76</v>
      </c>
      <c r="D37" t="str">
        <f>HYPERLINK("https://talan.bank.gov.ua/get-user-certificate/PNVpc3mVLsLKiy6SoidE","Завантажити сертифікат")</f>
        <v>Завантажити сертифікат</v>
      </c>
    </row>
    <row r="38" spans="1:4" x14ac:dyDescent="0.3">
      <c r="A38" t="s">
        <v>77</v>
      </c>
      <c r="B38" t="s">
        <v>5</v>
      </c>
      <c r="C38" t="s">
        <v>78</v>
      </c>
      <c r="D38" t="str">
        <f>HYPERLINK("https://talan.bank.gov.ua/get-user-certificate/PNVpcBMgyarHFdXT3ong","Завантажити сертифікат")</f>
        <v>Завантажити сертифікат</v>
      </c>
    </row>
    <row r="39" spans="1:4" x14ac:dyDescent="0.3">
      <c r="A39" t="s">
        <v>79</v>
      </c>
      <c r="B39" t="s">
        <v>5</v>
      </c>
      <c r="C39" t="s">
        <v>80</v>
      </c>
      <c r="D39" t="str">
        <f>HYPERLINK("https://talan.bank.gov.ua/get-user-certificate/PNVpcZdNndCgvam_HUZs","Завантажити сертифікат")</f>
        <v>Завантажити сертифікат</v>
      </c>
    </row>
    <row r="40" spans="1:4" x14ac:dyDescent="0.3">
      <c r="A40" t="s">
        <v>81</v>
      </c>
      <c r="B40" t="s">
        <v>5</v>
      </c>
      <c r="C40" t="s">
        <v>82</v>
      </c>
      <c r="D40" t="str">
        <f>HYPERLINK("https://talan.bank.gov.ua/get-user-certificate/PNVpcl3_hz7Rva35DdqR","Завантажити сертифікат")</f>
        <v>Завантажити сертифікат</v>
      </c>
    </row>
    <row r="41" spans="1:4" x14ac:dyDescent="0.3">
      <c r="A41" t="s">
        <v>83</v>
      </c>
      <c r="B41" t="s">
        <v>5</v>
      </c>
      <c r="C41" t="s">
        <v>84</v>
      </c>
      <c r="D41" t="str">
        <f>HYPERLINK("https://talan.bank.gov.ua/get-user-certificate/PNVpcOq32pn8nVKM8xOT","Завантажити сертифікат")</f>
        <v>Завантажити сертифікат</v>
      </c>
    </row>
    <row r="42" spans="1:4" x14ac:dyDescent="0.3">
      <c r="A42" t="s">
        <v>85</v>
      </c>
      <c r="B42" t="s">
        <v>5</v>
      </c>
      <c r="C42" t="s">
        <v>86</v>
      </c>
      <c r="D42" t="str">
        <f>HYPERLINK("https://talan.bank.gov.ua/get-user-certificate/PNVpcsbeINaXzNwojyk4","Завантажити сертифікат")</f>
        <v>Завантажити сертифікат</v>
      </c>
    </row>
    <row r="43" spans="1:4" x14ac:dyDescent="0.3">
      <c r="A43" t="s">
        <v>87</v>
      </c>
      <c r="B43" t="s">
        <v>5</v>
      </c>
      <c r="C43" t="s">
        <v>88</v>
      </c>
      <c r="D43" t="str">
        <f>HYPERLINK("https://talan.bank.gov.ua/get-user-certificate/PNVpc2quKPJGbHUBJP33","Завантажити сертифікат")</f>
        <v>Завантажити сертифікат</v>
      </c>
    </row>
    <row r="44" spans="1:4" x14ac:dyDescent="0.3">
      <c r="A44" t="s">
        <v>89</v>
      </c>
      <c r="B44" t="s">
        <v>5</v>
      </c>
      <c r="C44" t="s">
        <v>90</v>
      </c>
      <c r="D44" t="str">
        <f>HYPERLINK("https://talan.bank.gov.ua/get-user-certificate/PNVpchDJAmr8GhXDRatX","Завантажити сертифікат")</f>
        <v>Завантажити сертифікат</v>
      </c>
    </row>
    <row r="45" spans="1:4" x14ac:dyDescent="0.3">
      <c r="A45" t="s">
        <v>91</v>
      </c>
      <c r="B45" t="s">
        <v>5</v>
      </c>
      <c r="C45" t="s">
        <v>92</v>
      </c>
      <c r="D45" t="str">
        <f>HYPERLINK("https://talan.bank.gov.ua/get-user-certificate/PNVpc39UDxRQrORBkbYK","Завантажити сертифікат")</f>
        <v>Завантажити сертифікат</v>
      </c>
    </row>
    <row r="46" spans="1:4" x14ac:dyDescent="0.3">
      <c r="A46" t="s">
        <v>93</v>
      </c>
      <c r="B46" t="s">
        <v>5</v>
      </c>
      <c r="C46" t="s">
        <v>94</v>
      </c>
      <c r="D46" t="str">
        <f>HYPERLINK("https://talan.bank.gov.ua/get-user-certificate/PNVpcksWcEzHXwsdY1xV","Завантажити сертифікат")</f>
        <v>Завантажити сертифікат</v>
      </c>
    </row>
    <row r="47" spans="1:4" x14ac:dyDescent="0.3">
      <c r="A47" t="s">
        <v>95</v>
      </c>
      <c r="B47" t="s">
        <v>5</v>
      </c>
      <c r="C47" t="s">
        <v>96</v>
      </c>
      <c r="D47" t="str">
        <f>HYPERLINK("https://talan.bank.gov.ua/get-user-certificate/PNVpc-4oXSV-csFOSw8Q","Завантажити сертифікат")</f>
        <v>Завантажити сертифікат</v>
      </c>
    </row>
    <row r="48" spans="1:4" x14ac:dyDescent="0.3">
      <c r="A48" t="s">
        <v>97</v>
      </c>
      <c r="B48" t="s">
        <v>5</v>
      </c>
      <c r="C48" t="s">
        <v>98</v>
      </c>
      <c r="D48" t="str">
        <f>HYPERLINK("https://talan.bank.gov.ua/get-user-certificate/PNVpcSkYLTvi0TRC94aP","Завантажити сертифікат")</f>
        <v>Завантажити сертифікат</v>
      </c>
    </row>
    <row r="49" spans="1:4" x14ac:dyDescent="0.3">
      <c r="A49" t="s">
        <v>99</v>
      </c>
      <c r="B49" t="s">
        <v>5</v>
      </c>
      <c r="C49" t="s">
        <v>100</v>
      </c>
      <c r="D49" t="str">
        <f>HYPERLINK("https://talan.bank.gov.ua/get-user-certificate/PNVpcbYyC3Nsdoh7ZV8H","Завантажити сертифікат")</f>
        <v>Завантажити сертифікат</v>
      </c>
    </row>
    <row r="50" spans="1:4" x14ac:dyDescent="0.3">
      <c r="A50" t="s">
        <v>101</v>
      </c>
      <c r="B50" t="s">
        <v>5</v>
      </c>
      <c r="C50" t="s">
        <v>102</v>
      </c>
      <c r="D50" t="str">
        <f>HYPERLINK("https://talan.bank.gov.ua/get-user-certificate/PNVpcrE0OL7IfrACHkgn","Завантажити сертифікат")</f>
        <v>Завантажити сертифікат</v>
      </c>
    </row>
    <row r="51" spans="1:4" x14ac:dyDescent="0.3">
      <c r="A51" t="s">
        <v>103</v>
      </c>
      <c r="B51" t="s">
        <v>5</v>
      </c>
      <c r="C51" t="s">
        <v>104</v>
      </c>
      <c r="D51" t="str">
        <f>HYPERLINK("https://talan.bank.gov.ua/get-user-certificate/PNVpcVqx8Xnc3ZlrjpAm","Завантажити сертифікат")</f>
        <v>Завантажити сертифікат</v>
      </c>
    </row>
    <row r="52" spans="1:4" x14ac:dyDescent="0.3">
      <c r="A52" t="s">
        <v>105</v>
      </c>
      <c r="B52" t="s">
        <v>5</v>
      </c>
      <c r="C52" t="s">
        <v>106</v>
      </c>
      <c r="D52" t="str">
        <f>HYPERLINK("https://talan.bank.gov.ua/get-user-certificate/PNVpcWd79P7Kj5DzBJCU","Завантажити сертифікат")</f>
        <v>Завантажити сертифікат</v>
      </c>
    </row>
    <row r="53" spans="1:4" x14ac:dyDescent="0.3">
      <c r="A53" t="s">
        <v>107</v>
      </c>
      <c r="B53" t="s">
        <v>5</v>
      </c>
      <c r="C53" t="s">
        <v>108</v>
      </c>
      <c r="D53" t="str">
        <f>HYPERLINK("https://talan.bank.gov.ua/get-user-certificate/PNVpc9SoL6Npgy2wfkQt","Завантажити сертифікат")</f>
        <v>Завантажити сертифікат</v>
      </c>
    </row>
    <row r="54" spans="1:4" x14ac:dyDescent="0.3">
      <c r="A54" t="s">
        <v>109</v>
      </c>
      <c r="B54" t="s">
        <v>5</v>
      </c>
      <c r="C54" t="s">
        <v>110</v>
      </c>
      <c r="D54" t="str">
        <f>HYPERLINK("https://talan.bank.gov.ua/get-user-certificate/PNVpcWK0ntQeE8ezAMDS","Завантажити сертифікат")</f>
        <v>Завантажити сертифікат</v>
      </c>
    </row>
    <row r="55" spans="1:4" x14ac:dyDescent="0.3">
      <c r="A55" t="s">
        <v>111</v>
      </c>
      <c r="B55" t="s">
        <v>5</v>
      </c>
      <c r="C55" t="s">
        <v>112</v>
      </c>
      <c r="D55" t="str">
        <f>HYPERLINK("https://talan.bank.gov.ua/get-user-certificate/PNVpcoTZE3MByl4eSCGg","Завантажити сертифікат")</f>
        <v>Завантажити сертифікат</v>
      </c>
    </row>
    <row r="56" spans="1:4" x14ac:dyDescent="0.3">
      <c r="A56" t="s">
        <v>113</v>
      </c>
      <c r="B56" t="s">
        <v>5</v>
      </c>
      <c r="C56" t="s">
        <v>114</v>
      </c>
      <c r="D56" t="str">
        <f>HYPERLINK("https://talan.bank.gov.ua/get-user-certificate/PNVpc5orgUxbPDfowsOb","Завантажити сертифікат")</f>
        <v>Завантажити сертифікат</v>
      </c>
    </row>
    <row r="57" spans="1:4" x14ac:dyDescent="0.3">
      <c r="A57" t="s">
        <v>115</v>
      </c>
      <c r="B57" t="s">
        <v>5</v>
      </c>
      <c r="C57" t="s">
        <v>116</v>
      </c>
      <c r="D57" t="str">
        <f>HYPERLINK("https://talan.bank.gov.ua/get-user-certificate/PNVpcLmdUsHC82Ysut05","Завантажити сертифікат")</f>
        <v>Завантажити сертифікат</v>
      </c>
    </row>
    <row r="58" spans="1:4" x14ac:dyDescent="0.3">
      <c r="A58" t="s">
        <v>117</v>
      </c>
      <c r="B58" t="s">
        <v>5</v>
      </c>
      <c r="C58" t="s">
        <v>118</v>
      </c>
      <c r="D58" t="str">
        <f>HYPERLINK("https://talan.bank.gov.ua/get-user-certificate/PNVpcuJGOvItrO_pJYyV","Завантажити сертифікат")</f>
        <v>Завантажити сертифікат</v>
      </c>
    </row>
    <row r="59" spans="1:4" x14ac:dyDescent="0.3">
      <c r="A59" t="s">
        <v>119</v>
      </c>
      <c r="B59" t="s">
        <v>5</v>
      </c>
      <c r="C59" t="s">
        <v>120</v>
      </c>
      <c r="D59" t="str">
        <f>HYPERLINK("https://talan.bank.gov.ua/get-user-certificate/PNVpcvQdwCK6rBpNnuCL","Завантажити сертифікат")</f>
        <v>Завантажити сертифікат</v>
      </c>
    </row>
    <row r="60" spans="1:4" x14ac:dyDescent="0.3">
      <c r="A60" t="s">
        <v>121</v>
      </c>
      <c r="B60" t="s">
        <v>5</v>
      </c>
      <c r="C60" t="s">
        <v>122</v>
      </c>
      <c r="D60" t="str">
        <f>HYPERLINK("https://talan.bank.gov.ua/get-user-certificate/PNVpc1QzEB-TP3fTffAI","Завантажити сертифікат")</f>
        <v>Завантажити сертифікат</v>
      </c>
    </row>
    <row r="61" spans="1:4" x14ac:dyDescent="0.3">
      <c r="A61" t="s">
        <v>123</v>
      </c>
      <c r="B61" t="s">
        <v>5</v>
      </c>
      <c r="C61" t="s">
        <v>124</v>
      </c>
      <c r="D61" t="str">
        <f>HYPERLINK("https://talan.bank.gov.ua/get-user-certificate/PNVpclGSuYSuvoj6g6uF","Завантажити сертифікат")</f>
        <v>Завантажити сертифікат</v>
      </c>
    </row>
    <row r="62" spans="1:4" x14ac:dyDescent="0.3">
      <c r="A62" t="s">
        <v>125</v>
      </c>
      <c r="B62" t="s">
        <v>5</v>
      </c>
      <c r="C62" t="s">
        <v>126</v>
      </c>
      <c r="D62" t="str">
        <f>HYPERLINK("https://talan.bank.gov.ua/get-user-certificate/PNVpchlexzlVYU6O_GBR","Завантажити сертифікат")</f>
        <v>Завантажити сертифікат</v>
      </c>
    </row>
    <row r="63" spans="1:4" x14ac:dyDescent="0.3">
      <c r="A63" t="s">
        <v>127</v>
      </c>
      <c r="B63" t="s">
        <v>5</v>
      </c>
      <c r="C63" t="s">
        <v>128</v>
      </c>
      <c r="D63" t="str">
        <f>HYPERLINK("https://talan.bank.gov.ua/get-user-certificate/PNVpcH7mymRZsbwxZT7w","Завантажити сертифікат")</f>
        <v>Завантажити сертифікат</v>
      </c>
    </row>
    <row r="64" spans="1:4" x14ac:dyDescent="0.3">
      <c r="A64" t="s">
        <v>129</v>
      </c>
      <c r="B64" t="s">
        <v>5</v>
      </c>
      <c r="C64" t="s">
        <v>130</v>
      </c>
      <c r="D64" t="str">
        <f>HYPERLINK("https://talan.bank.gov.ua/get-user-certificate/PNVpc1U6DQ08BlmnaBS-","Завантажити сертифікат")</f>
        <v>Завантажити сертифікат</v>
      </c>
    </row>
    <row r="65" spans="1:4" x14ac:dyDescent="0.3">
      <c r="A65" t="s">
        <v>131</v>
      </c>
      <c r="B65" t="s">
        <v>5</v>
      </c>
      <c r="C65" t="s">
        <v>132</v>
      </c>
      <c r="D65" t="str">
        <f>HYPERLINK("https://talan.bank.gov.ua/get-user-certificate/PNVpcJFZjS8glzbJQ6Y0","Завантажити сертифікат")</f>
        <v>Завантажити сертифікат</v>
      </c>
    </row>
    <row r="66" spans="1:4" x14ac:dyDescent="0.3">
      <c r="A66" t="s">
        <v>133</v>
      </c>
      <c r="B66" t="s">
        <v>5</v>
      </c>
      <c r="C66" t="s">
        <v>134</v>
      </c>
      <c r="D66" t="str">
        <f>HYPERLINK("https://talan.bank.gov.ua/get-user-certificate/PNVpcc7-kon6fOqSk0Kq","Завантажити сертифікат")</f>
        <v>Завантажити сертифікат</v>
      </c>
    </row>
    <row r="67" spans="1:4" x14ac:dyDescent="0.3">
      <c r="A67" t="s">
        <v>135</v>
      </c>
      <c r="B67" t="s">
        <v>5</v>
      </c>
      <c r="C67" t="s">
        <v>136</v>
      </c>
      <c r="D67" t="str">
        <f>HYPERLINK("https://talan.bank.gov.ua/get-user-certificate/PNVpco2aMXdpbhQU-Yjk","Завантажити сертифікат")</f>
        <v>Завантажити сертифікат</v>
      </c>
    </row>
    <row r="68" spans="1:4" x14ac:dyDescent="0.3">
      <c r="A68" t="s">
        <v>137</v>
      </c>
      <c r="B68" t="s">
        <v>5</v>
      </c>
      <c r="C68" t="s">
        <v>138</v>
      </c>
      <c r="D68" t="str">
        <f>HYPERLINK("https://talan.bank.gov.ua/get-user-certificate/PNVpc1K4oCQd70e0f6Uf","Завантажити сертифікат")</f>
        <v>Завантажити сертифікат</v>
      </c>
    </row>
    <row r="69" spans="1:4" x14ac:dyDescent="0.3">
      <c r="A69" t="s">
        <v>139</v>
      </c>
      <c r="B69" t="s">
        <v>5</v>
      </c>
      <c r="C69" t="s">
        <v>140</v>
      </c>
      <c r="D69" t="str">
        <f>HYPERLINK("https://talan.bank.gov.ua/get-user-certificate/PNVpc4WHZuC-VMjFO8lH","Завантажити сертифікат")</f>
        <v>Завантажити сертифікат</v>
      </c>
    </row>
    <row r="70" spans="1:4" x14ac:dyDescent="0.3">
      <c r="A70" t="s">
        <v>141</v>
      </c>
      <c r="B70" t="s">
        <v>5</v>
      </c>
      <c r="C70" t="s">
        <v>142</v>
      </c>
      <c r="D70" t="str">
        <f>HYPERLINK("https://talan.bank.gov.ua/get-user-certificate/PNVpctmnc8pLJFo7Felp","Завантажити сертифікат")</f>
        <v>Завантажити сертифікат</v>
      </c>
    </row>
    <row r="71" spans="1:4" x14ac:dyDescent="0.3">
      <c r="A71" t="s">
        <v>143</v>
      </c>
      <c r="B71" t="s">
        <v>5</v>
      </c>
      <c r="C71" t="s">
        <v>144</v>
      </c>
      <c r="D71" t="str">
        <f>HYPERLINK("https://talan.bank.gov.ua/get-user-certificate/PNVpcTVKMIsRqP1IlhCH","Завантажити сертифікат")</f>
        <v>Завантажити сертифікат</v>
      </c>
    </row>
    <row r="72" spans="1:4" x14ac:dyDescent="0.3">
      <c r="A72" t="s">
        <v>145</v>
      </c>
      <c r="B72" t="s">
        <v>5</v>
      </c>
      <c r="C72" t="s">
        <v>146</v>
      </c>
      <c r="D72" t="str">
        <f>HYPERLINK("https://talan.bank.gov.ua/get-user-certificate/PNVpcpSIUTrUAWhYl5Hk","Завантажити сертифікат")</f>
        <v>Завантажити сертифікат</v>
      </c>
    </row>
    <row r="73" spans="1:4" x14ac:dyDescent="0.3">
      <c r="A73" t="s">
        <v>147</v>
      </c>
      <c r="B73" t="s">
        <v>5</v>
      </c>
      <c r="C73" t="s">
        <v>148</v>
      </c>
      <c r="D73" t="str">
        <f>HYPERLINK("https://talan.bank.gov.ua/get-user-certificate/PNVpcVnRlpJwS6XaCEEq","Завантажити сертифікат")</f>
        <v>Завантажити сертифікат</v>
      </c>
    </row>
    <row r="74" spans="1:4" x14ac:dyDescent="0.3">
      <c r="A74" t="s">
        <v>149</v>
      </c>
      <c r="B74" t="s">
        <v>5</v>
      </c>
      <c r="C74" t="s">
        <v>150</v>
      </c>
      <c r="D74" t="str">
        <f>HYPERLINK("https://talan.bank.gov.ua/get-user-certificate/PNVpc_x6b-A6QUD8YOsN","Завантажити сертифікат")</f>
        <v>Завантажити сертифікат</v>
      </c>
    </row>
    <row r="75" spans="1:4" x14ac:dyDescent="0.3">
      <c r="A75" t="s">
        <v>151</v>
      </c>
      <c r="B75" t="s">
        <v>5</v>
      </c>
      <c r="C75" t="s">
        <v>152</v>
      </c>
      <c r="D75" t="str">
        <f>HYPERLINK("https://talan.bank.gov.ua/get-user-certificate/PNVpci8exCHkkB2U_Psf","Завантажити сертифікат")</f>
        <v>Завантажити сертифікат</v>
      </c>
    </row>
    <row r="76" spans="1:4" x14ac:dyDescent="0.3">
      <c r="A76" t="s">
        <v>153</v>
      </c>
      <c r="B76" t="s">
        <v>5</v>
      </c>
      <c r="C76" t="s">
        <v>154</v>
      </c>
      <c r="D76" t="str">
        <f>HYPERLINK("https://talan.bank.gov.ua/get-user-certificate/PNVpcCkkew2ACLLIv6CP","Завантажити сертифікат")</f>
        <v>Завантажити сертифікат</v>
      </c>
    </row>
    <row r="77" spans="1:4" x14ac:dyDescent="0.3">
      <c r="A77" t="s">
        <v>155</v>
      </c>
      <c r="B77" t="s">
        <v>5</v>
      </c>
      <c r="C77" t="s">
        <v>156</v>
      </c>
      <c r="D77" t="str">
        <f>HYPERLINK("https://talan.bank.gov.ua/get-user-certificate/PNVpc9bA61XMyvneU99T","Завантажити сертифікат")</f>
        <v>Завантажити сертифікат</v>
      </c>
    </row>
    <row r="78" spans="1:4" x14ac:dyDescent="0.3">
      <c r="A78" t="s">
        <v>157</v>
      </c>
      <c r="B78" t="s">
        <v>5</v>
      </c>
      <c r="C78" t="s">
        <v>158</v>
      </c>
      <c r="D78" t="str">
        <f>HYPERLINK("https://talan.bank.gov.ua/get-user-certificate/PNVpcmJvXYf4hsdXpaA6","Завантажити сертифікат")</f>
        <v>Завантажити сертифікат</v>
      </c>
    </row>
    <row r="79" spans="1:4" x14ac:dyDescent="0.3">
      <c r="A79" t="s">
        <v>159</v>
      </c>
      <c r="B79" t="s">
        <v>5</v>
      </c>
      <c r="C79" t="s">
        <v>160</v>
      </c>
      <c r="D79" t="str">
        <f>HYPERLINK("https://talan.bank.gov.ua/get-user-certificate/PNVpcNrcCI5lCZbiXOlS","Завантажити сертифікат")</f>
        <v>Завантажити сертифікат</v>
      </c>
    </row>
    <row r="80" spans="1:4" x14ac:dyDescent="0.3">
      <c r="A80" t="s">
        <v>161</v>
      </c>
      <c r="B80" t="s">
        <v>5</v>
      </c>
      <c r="C80" t="s">
        <v>162</v>
      </c>
      <c r="D80" t="str">
        <f>HYPERLINK("https://talan.bank.gov.ua/get-user-certificate/PNVpcmd9iHvFqkUPJj4c","Завантажити сертифікат")</f>
        <v>Завантажити сертифікат</v>
      </c>
    </row>
    <row r="81" spans="1:4" x14ac:dyDescent="0.3">
      <c r="A81" t="s">
        <v>163</v>
      </c>
      <c r="B81" t="s">
        <v>5</v>
      </c>
      <c r="C81" t="s">
        <v>164</v>
      </c>
      <c r="D81" t="str">
        <f>HYPERLINK("https://talan.bank.gov.ua/get-user-certificate/PNVpc_5z9usYc594Tgzo","Завантажити сертифікат")</f>
        <v>Завантажити сертифікат</v>
      </c>
    </row>
    <row r="82" spans="1:4" x14ac:dyDescent="0.3">
      <c r="A82" t="s">
        <v>165</v>
      </c>
      <c r="B82" t="s">
        <v>5</v>
      </c>
      <c r="C82" t="s">
        <v>166</v>
      </c>
      <c r="D82" t="str">
        <f>HYPERLINK("https://talan.bank.gov.ua/get-user-certificate/PNVpcNtYYxhrEzigoOZl","Завантажити сертифікат")</f>
        <v>Завантажити сертифікат</v>
      </c>
    </row>
    <row r="83" spans="1:4" x14ac:dyDescent="0.3">
      <c r="A83" t="s">
        <v>167</v>
      </c>
      <c r="B83" t="s">
        <v>5</v>
      </c>
      <c r="C83" t="s">
        <v>168</v>
      </c>
      <c r="D83" t="str">
        <f>HYPERLINK("https://talan.bank.gov.ua/get-user-certificate/PNVpco_8XMIsmZXcJFYk","Завантажити сертифікат")</f>
        <v>Завантажити сертифікат</v>
      </c>
    </row>
    <row r="84" spans="1:4" x14ac:dyDescent="0.3">
      <c r="A84" t="s">
        <v>169</v>
      </c>
      <c r="B84" t="s">
        <v>5</v>
      </c>
      <c r="C84" t="s">
        <v>170</v>
      </c>
      <c r="D84" t="str">
        <f>HYPERLINK("https://talan.bank.gov.ua/get-user-certificate/PNVpcvrbbMwXqHZ6spgz","Завантажити сертифікат")</f>
        <v>Завантажити сертифікат</v>
      </c>
    </row>
    <row r="85" spans="1:4" x14ac:dyDescent="0.3">
      <c r="A85" t="s">
        <v>171</v>
      </c>
      <c r="B85" t="s">
        <v>5</v>
      </c>
      <c r="C85" t="s">
        <v>172</v>
      </c>
      <c r="D85" t="str">
        <f>HYPERLINK("https://talan.bank.gov.ua/get-user-certificate/PNVpcQfCYSwlyXVWxL2S","Завантажити сертифікат")</f>
        <v>Завантажити сертифікат</v>
      </c>
    </row>
    <row r="86" spans="1:4" x14ac:dyDescent="0.3">
      <c r="A86" t="s">
        <v>173</v>
      </c>
      <c r="B86" t="s">
        <v>5</v>
      </c>
      <c r="C86" t="s">
        <v>174</v>
      </c>
      <c r="D86" t="str">
        <f>HYPERLINK("https://talan.bank.gov.ua/get-user-certificate/PNVpckYIlY7tNckxFt-p","Завантажити сертифікат")</f>
        <v>Завантажити сертифікат</v>
      </c>
    </row>
    <row r="87" spans="1:4" x14ac:dyDescent="0.3">
      <c r="A87" t="s">
        <v>175</v>
      </c>
      <c r="B87" t="s">
        <v>5</v>
      </c>
      <c r="C87" t="s">
        <v>176</v>
      </c>
      <c r="D87" t="str">
        <f>HYPERLINK("https://talan.bank.gov.ua/get-user-certificate/PNVpcoabW6On2lfcXhTU","Завантажити сертифікат")</f>
        <v>Завантажити сертифікат</v>
      </c>
    </row>
    <row r="88" spans="1:4" x14ac:dyDescent="0.3">
      <c r="A88" t="s">
        <v>177</v>
      </c>
      <c r="B88" t="s">
        <v>5</v>
      </c>
      <c r="C88" t="s">
        <v>178</v>
      </c>
      <c r="D88" t="str">
        <f>HYPERLINK("https://talan.bank.gov.ua/get-user-certificate/PNVpcW5i1ruTL1fPM58z","Завантажити сертифікат")</f>
        <v>Завантажити сертифікат</v>
      </c>
    </row>
    <row r="89" spans="1:4" x14ac:dyDescent="0.3">
      <c r="A89" t="s">
        <v>179</v>
      </c>
      <c r="B89" t="s">
        <v>5</v>
      </c>
      <c r="C89" t="s">
        <v>180</v>
      </c>
      <c r="D89" t="str">
        <f>HYPERLINK("https://talan.bank.gov.ua/get-user-certificate/PNVpckzAH4zgZbDfcsAq","Завантажити сертифікат")</f>
        <v>Завантажити сертифікат</v>
      </c>
    </row>
    <row r="90" spans="1:4" x14ac:dyDescent="0.3">
      <c r="A90" t="s">
        <v>181</v>
      </c>
      <c r="B90" t="s">
        <v>5</v>
      </c>
      <c r="C90" t="s">
        <v>182</v>
      </c>
      <c r="D90" t="str">
        <f>HYPERLINK("https://talan.bank.gov.ua/get-user-certificate/PNVpcTnGfgYNgDQDgr3g","Завантажити сертифікат")</f>
        <v>Завантажити сертифікат</v>
      </c>
    </row>
    <row r="91" spans="1:4" x14ac:dyDescent="0.3">
      <c r="A91" t="s">
        <v>183</v>
      </c>
      <c r="B91" t="s">
        <v>5</v>
      </c>
      <c r="C91" t="s">
        <v>184</v>
      </c>
      <c r="D91" t="str">
        <f>HYPERLINK("https://talan.bank.gov.ua/get-user-certificate/PNVpcOm2XCqdVx4Yg6SS","Завантажити сертифікат")</f>
        <v>Завантажити сертифікат</v>
      </c>
    </row>
    <row r="92" spans="1:4" x14ac:dyDescent="0.3">
      <c r="A92" t="s">
        <v>185</v>
      </c>
      <c r="B92" t="s">
        <v>5</v>
      </c>
      <c r="C92" t="s">
        <v>186</v>
      </c>
      <c r="D92" t="str">
        <f>HYPERLINK("https://talan.bank.gov.ua/get-user-certificate/PNVpct09Mvk9rRJxoaD7","Завантажити сертифікат")</f>
        <v>Завантажити сертифікат</v>
      </c>
    </row>
    <row r="93" spans="1:4" x14ac:dyDescent="0.3">
      <c r="A93" t="s">
        <v>187</v>
      </c>
      <c r="B93" t="s">
        <v>5</v>
      </c>
      <c r="C93" t="s">
        <v>188</v>
      </c>
      <c r="D93" t="str">
        <f>HYPERLINK("https://talan.bank.gov.ua/get-user-certificate/PNVpc53lLnDFtYY2UFHn","Завантажити сертифікат")</f>
        <v>Завантажити сертифікат</v>
      </c>
    </row>
    <row r="94" spans="1:4" x14ac:dyDescent="0.3">
      <c r="A94" t="s">
        <v>189</v>
      </c>
      <c r="B94" t="s">
        <v>5</v>
      </c>
      <c r="C94" t="s">
        <v>190</v>
      </c>
      <c r="D94" t="str">
        <f>HYPERLINK("https://talan.bank.gov.ua/get-user-certificate/PNVpccxQlvP2Qk3rl6Wy","Завантажити сертифікат")</f>
        <v>Завантажити сертифікат</v>
      </c>
    </row>
    <row r="95" spans="1:4" x14ac:dyDescent="0.3">
      <c r="A95" t="s">
        <v>191</v>
      </c>
      <c r="B95" t="s">
        <v>5</v>
      </c>
      <c r="C95" t="s">
        <v>192</v>
      </c>
      <c r="D95" t="str">
        <f>HYPERLINK("https://talan.bank.gov.ua/get-user-certificate/PNVpciplKsMpZ2GE_W4k","Завантажити сертифікат")</f>
        <v>Завантажити сертифікат</v>
      </c>
    </row>
    <row r="96" spans="1:4" x14ac:dyDescent="0.3">
      <c r="A96" t="s">
        <v>193</v>
      </c>
      <c r="B96" t="s">
        <v>5</v>
      </c>
      <c r="C96" t="s">
        <v>194</v>
      </c>
      <c r="D96" t="str">
        <f>HYPERLINK("https://talan.bank.gov.ua/get-user-certificate/PNVpc1KuijrGf_kiJ_qT","Завантажити сертифікат")</f>
        <v>Завантажити сертифікат</v>
      </c>
    </row>
    <row r="97" spans="1:4" x14ac:dyDescent="0.3">
      <c r="A97" t="s">
        <v>195</v>
      </c>
      <c r="B97" t="s">
        <v>5</v>
      </c>
      <c r="C97" t="s">
        <v>196</v>
      </c>
      <c r="D97" t="str">
        <f>HYPERLINK("https://talan.bank.gov.ua/get-user-certificate/PNVpc-vHSgT5i9hW2zXq","Завантажити сертифікат")</f>
        <v>Завантажити сертифікат</v>
      </c>
    </row>
    <row r="98" spans="1:4" x14ac:dyDescent="0.3">
      <c r="A98" t="s">
        <v>197</v>
      </c>
      <c r="B98" t="s">
        <v>5</v>
      </c>
      <c r="C98" t="s">
        <v>198</v>
      </c>
      <c r="D98" t="str">
        <f>HYPERLINK("https://talan.bank.gov.ua/get-user-certificate/PNVpcifBSUPz6jtx_dkq","Завантажити сертифікат")</f>
        <v>Завантажити сертифікат</v>
      </c>
    </row>
    <row r="99" spans="1:4" x14ac:dyDescent="0.3">
      <c r="A99" t="s">
        <v>199</v>
      </c>
      <c r="B99" t="s">
        <v>5</v>
      </c>
      <c r="C99" t="s">
        <v>200</v>
      </c>
      <c r="D99" t="str">
        <f>HYPERLINK("https://talan.bank.gov.ua/get-user-certificate/PNVpcUc3hqTzYhxUh-SX","Завантажити сертифікат")</f>
        <v>Завантажити сертифікат</v>
      </c>
    </row>
    <row r="100" spans="1:4" x14ac:dyDescent="0.3">
      <c r="A100" t="s">
        <v>201</v>
      </c>
      <c r="B100" t="s">
        <v>5</v>
      </c>
      <c r="C100" t="s">
        <v>202</v>
      </c>
      <c r="D100" t="str">
        <f>HYPERLINK("https://talan.bank.gov.ua/get-user-certificate/PNVpcuV6gB_5yvKOpqGn","Завантажити сертифікат")</f>
        <v>Завантажити сертифікат</v>
      </c>
    </row>
    <row r="101" spans="1:4" x14ac:dyDescent="0.3">
      <c r="A101" t="s">
        <v>203</v>
      </c>
      <c r="B101" t="s">
        <v>5</v>
      </c>
      <c r="C101" t="s">
        <v>204</v>
      </c>
      <c r="D101" t="str">
        <f>HYPERLINK("https://talan.bank.gov.ua/get-user-certificate/PNVpcxgt_dQipfFm0l-j","Завантажити сертифікат")</f>
        <v>Завантажити сертифікат</v>
      </c>
    </row>
    <row r="102" spans="1:4" x14ac:dyDescent="0.3">
      <c r="A102" t="s">
        <v>205</v>
      </c>
      <c r="B102" t="s">
        <v>5</v>
      </c>
      <c r="C102" t="s">
        <v>206</v>
      </c>
      <c r="D102" t="str">
        <f>HYPERLINK("https://talan.bank.gov.ua/get-user-certificate/PNVpcfGgNSheYQa8YxKJ","Завантажити сертифікат")</f>
        <v>Завантажити сертифікат</v>
      </c>
    </row>
    <row r="103" spans="1:4" x14ac:dyDescent="0.3">
      <c r="A103" t="s">
        <v>207</v>
      </c>
      <c r="B103" t="s">
        <v>5</v>
      </c>
      <c r="C103" t="s">
        <v>208</v>
      </c>
      <c r="D103" t="str">
        <f>HYPERLINK("https://talan.bank.gov.ua/get-user-certificate/PNVpctp7KVsx5OFcAMGj","Завантажити сертифікат")</f>
        <v>Завантажити сертифікат</v>
      </c>
    </row>
    <row r="104" spans="1:4" x14ac:dyDescent="0.3">
      <c r="A104" t="s">
        <v>209</v>
      </c>
      <c r="B104" t="s">
        <v>5</v>
      </c>
      <c r="C104" t="s">
        <v>210</v>
      </c>
      <c r="D104" t="str">
        <f>HYPERLINK("https://talan.bank.gov.ua/get-user-certificate/PNVpcwlTaS2XT3PKYsyX","Завантажити сертифікат")</f>
        <v>Завантажити сертифікат</v>
      </c>
    </row>
    <row r="105" spans="1:4" x14ac:dyDescent="0.3">
      <c r="A105" t="s">
        <v>211</v>
      </c>
      <c r="B105" t="s">
        <v>5</v>
      </c>
      <c r="C105" t="s">
        <v>212</v>
      </c>
      <c r="D105" t="str">
        <f>HYPERLINK("https://talan.bank.gov.ua/get-user-certificate/PNVpc6oVU45G2GFdGEPh","Завантажити сертифікат")</f>
        <v>Завантажити сертифікат</v>
      </c>
    </row>
    <row r="106" spans="1:4" x14ac:dyDescent="0.3">
      <c r="A106" t="s">
        <v>213</v>
      </c>
      <c r="B106" t="s">
        <v>5</v>
      </c>
      <c r="C106" t="s">
        <v>214</v>
      </c>
      <c r="D106" t="str">
        <f>HYPERLINK("https://talan.bank.gov.ua/get-user-certificate/PNVpcSlhJXMPEYEdgaGU","Завантажити сертифікат")</f>
        <v>Завантажити сертифікат</v>
      </c>
    </row>
    <row r="107" spans="1:4" x14ac:dyDescent="0.3">
      <c r="A107" t="s">
        <v>215</v>
      </c>
      <c r="B107" t="s">
        <v>5</v>
      </c>
      <c r="C107" t="s">
        <v>216</v>
      </c>
      <c r="D107" t="str">
        <f>HYPERLINK("https://talan.bank.gov.ua/get-user-certificate/PNVpcBuIJ-N4TMiIWDEw","Завантажити сертифікат")</f>
        <v>Завантажити сертифікат</v>
      </c>
    </row>
    <row r="108" spans="1:4" x14ac:dyDescent="0.3">
      <c r="A108" t="s">
        <v>217</v>
      </c>
      <c r="B108" t="s">
        <v>5</v>
      </c>
      <c r="C108" t="s">
        <v>218</v>
      </c>
      <c r="D108" t="str">
        <f>HYPERLINK("https://talan.bank.gov.ua/get-user-certificate/PNVpcf847B5IelnDS1oY","Завантажити сертифікат")</f>
        <v>Завантажити сертифікат</v>
      </c>
    </row>
    <row r="109" spans="1:4" x14ac:dyDescent="0.3">
      <c r="A109" t="s">
        <v>219</v>
      </c>
      <c r="B109" t="s">
        <v>5</v>
      </c>
      <c r="C109" t="s">
        <v>220</v>
      </c>
      <c r="D109" t="str">
        <f>HYPERLINK("https://talan.bank.gov.ua/get-user-certificate/PNVpcH-3FjR9HbJTMdBc","Завантажити сертифікат")</f>
        <v>Завантажити сертифікат</v>
      </c>
    </row>
    <row r="110" spans="1:4" x14ac:dyDescent="0.3">
      <c r="A110" t="s">
        <v>221</v>
      </c>
      <c r="B110" t="s">
        <v>5</v>
      </c>
      <c r="C110" t="s">
        <v>222</v>
      </c>
      <c r="D110" t="str">
        <f>HYPERLINK("https://talan.bank.gov.ua/get-user-certificate/PNVpc8vXVUnMMr0wqM9j","Завантажити сертифікат")</f>
        <v>Завантажити сертифікат</v>
      </c>
    </row>
    <row r="111" spans="1:4" x14ac:dyDescent="0.3">
      <c r="A111" t="s">
        <v>223</v>
      </c>
      <c r="B111" t="s">
        <v>5</v>
      </c>
      <c r="C111" t="s">
        <v>224</v>
      </c>
      <c r="D111" t="str">
        <f>HYPERLINK("https://talan.bank.gov.ua/get-user-certificate/PNVpcs2QsVtcQHkTKV0M","Завантажити сертифікат")</f>
        <v>Завантажити сертифікат</v>
      </c>
    </row>
    <row r="112" spans="1:4" x14ac:dyDescent="0.3">
      <c r="A112" t="s">
        <v>225</v>
      </c>
      <c r="B112" t="s">
        <v>5</v>
      </c>
      <c r="C112" t="s">
        <v>226</v>
      </c>
      <c r="D112" t="str">
        <f>HYPERLINK("https://talan.bank.gov.ua/get-user-certificate/PNVpcHq6wCMaL1EeA_N-","Завантажити сертифікат")</f>
        <v>Завантажити сертифікат</v>
      </c>
    </row>
    <row r="113" spans="1:4" x14ac:dyDescent="0.3">
      <c r="A113" t="s">
        <v>227</v>
      </c>
      <c r="B113" t="s">
        <v>5</v>
      </c>
      <c r="C113" t="s">
        <v>228</v>
      </c>
      <c r="D113" t="str">
        <f>HYPERLINK("https://talan.bank.gov.ua/get-user-certificate/PNVpc0qf3llqmEav8Gbe","Завантажити сертифікат")</f>
        <v>Завантажити сертифікат</v>
      </c>
    </row>
    <row r="114" spans="1:4" x14ac:dyDescent="0.3">
      <c r="A114" t="s">
        <v>229</v>
      </c>
      <c r="B114" t="s">
        <v>5</v>
      </c>
      <c r="C114" t="s">
        <v>230</v>
      </c>
      <c r="D114" t="str">
        <f>HYPERLINK("https://talan.bank.gov.ua/get-user-certificate/PNVpcLYD3Wsn1MMMOs5G","Завантажити сертифікат")</f>
        <v>Завантажити сертифікат</v>
      </c>
    </row>
    <row r="115" spans="1:4" x14ac:dyDescent="0.3">
      <c r="A115" t="s">
        <v>231</v>
      </c>
      <c r="B115" t="s">
        <v>5</v>
      </c>
      <c r="C115" t="s">
        <v>232</v>
      </c>
      <c r="D115" t="str">
        <f>HYPERLINK("https://talan.bank.gov.ua/get-user-certificate/PNVpcqomv67El8UBlFXR","Завантажити сертифікат")</f>
        <v>Завантажити сертифікат</v>
      </c>
    </row>
    <row r="116" spans="1:4" x14ac:dyDescent="0.3">
      <c r="A116" t="s">
        <v>233</v>
      </c>
      <c r="B116" t="s">
        <v>5</v>
      </c>
      <c r="C116" t="s">
        <v>234</v>
      </c>
      <c r="D116" t="str">
        <f>HYPERLINK("https://talan.bank.gov.ua/get-user-certificate/PNVpcieC47fbUh8iCYrn","Завантажити сертифікат")</f>
        <v>Завантажити сертифікат</v>
      </c>
    </row>
    <row r="117" spans="1:4" x14ac:dyDescent="0.3">
      <c r="A117" t="s">
        <v>235</v>
      </c>
      <c r="B117" t="s">
        <v>5</v>
      </c>
      <c r="C117" t="s">
        <v>236</v>
      </c>
      <c r="D117" t="str">
        <f>HYPERLINK("https://talan.bank.gov.ua/get-user-certificate/PNVpc6OMbQX3BDU-OiqX","Завантажити сертифікат")</f>
        <v>Завантажити сертифікат</v>
      </c>
    </row>
    <row r="118" spans="1:4" x14ac:dyDescent="0.3">
      <c r="A118" t="s">
        <v>237</v>
      </c>
      <c r="B118" t="s">
        <v>5</v>
      </c>
      <c r="C118" t="s">
        <v>238</v>
      </c>
      <c r="D118" t="str">
        <f>HYPERLINK("https://talan.bank.gov.ua/get-user-certificate/PNVpcE9xjMLz3nl5PSQv","Завантажити сертифікат")</f>
        <v>Завантажити сертифікат</v>
      </c>
    </row>
    <row r="119" spans="1:4" x14ac:dyDescent="0.3">
      <c r="A119" t="s">
        <v>239</v>
      </c>
      <c r="B119" t="s">
        <v>5</v>
      </c>
      <c r="C119" t="s">
        <v>240</v>
      </c>
      <c r="D119" t="str">
        <f>HYPERLINK("https://talan.bank.gov.ua/get-user-certificate/PNVpcxiar_df4wt_Jr7B","Завантажити сертифікат")</f>
        <v>Завантажити сертифікат</v>
      </c>
    </row>
    <row r="120" spans="1:4" x14ac:dyDescent="0.3">
      <c r="A120" t="s">
        <v>241</v>
      </c>
      <c r="B120" t="s">
        <v>5</v>
      </c>
      <c r="C120" t="s">
        <v>242</v>
      </c>
      <c r="D120" t="str">
        <f>HYPERLINK("https://talan.bank.gov.ua/get-user-certificate/PNVpcGwX8kTHc9lddz0F","Завантажити сертифікат")</f>
        <v>Завантажити сертифікат</v>
      </c>
    </row>
    <row r="121" spans="1:4" x14ac:dyDescent="0.3">
      <c r="A121" t="s">
        <v>243</v>
      </c>
      <c r="B121" t="s">
        <v>5</v>
      </c>
      <c r="C121" t="s">
        <v>244</v>
      </c>
      <c r="D121" t="str">
        <f>HYPERLINK("https://talan.bank.gov.ua/get-user-certificate/PNVpcOFvGnCiuXVUtjGd","Завантажити сертифікат")</f>
        <v>Завантажити сертифікат</v>
      </c>
    </row>
    <row r="122" spans="1:4" x14ac:dyDescent="0.3">
      <c r="A122" t="s">
        <v>245</v>
      </c>
      <c r="B122" t="s">
        <v>5</v>
      </c>
      <c r="C122" t="s">
        <v>246</v>
      </c>
      <c r="D122" t="str">
        <f>HYPERLINK("https://talan.bank.gov.ua/get-user-certificate/PNVpcB5yuE_i7q5HfLMD","Завантажити сертифікат")</f>
        <v>Завантажити сертифікат</v>
      </c>
    </row>
    <row r="123" spans="1:4" x14ac:dyDescent="0.3">
      <c r="A123" t="s">
        <v>247</v>
      </c>
      <c r="B123" t="s">
        <v>5</v>
      </c>
      <c r="C123" t="s">
        <v>248</v>
      </c>
      <c r="D123" t="str">
        <f>HYPERLINK("https://talan.bank.gov.ua/get-user-certificate/PNVpcLvpvJ0CjZrJKSDl","Завантажити сертифікат")</f>
        <v>Завантажити сертифікат</v>
      </c>
    </row>
    <row r="124" spans="1:4" x14ac:dyDescent="0.3">
      <c r="A124" t="s">
        <v>249</v>
      </c>
      <c r="B124" t="s">
        <v>5</v>
      </c>
      <c r="C124" t="s">
        <v>250</v>
      </c>
      <c r="D124" t="str">
        <f>HYPERLINK("https://talan.bank.gov.ua/get-user-certificate/PNVpcbTK0eEh3Wrh1jD3","Завантажити сертифікат")</f>
        <v>Завантажити сертифікат</v>
      </c>
    </row>
    <row r="125" spans="1:4" x14ac:dyDescent="0.3">
      <c r="A125" t="s">
        <v>251</v>
      </c>
      <c r="B125" t="s">
        <v>5</v>
      </c>
      <c r="C125" t="s">
        <v>252</v>
      </c>
      <c r="D125" t="str">
        <f>HYPERLINK("https://talan.bank.gov.ua/get-user-certificate/PNVpcBQNYuUpVxNwayND","Завантажити сертифікат")</f>
        <v>Завантажити сертифікат</v>
      </c>
    </row>
    <row r="126" spans="1:4" x14ac:dyDescent="0.3">
      <c r="A126" t="s">
        <v>253</v>
      </c>
      <c r="B126" t="s">
        <v>5</v>
      </c>
      <c r="C126" t="s">
        <v>254</v>
      </c>
      <c r="D126" t="str">
        <f>HYPERLINK("https://talan.bank.gov.ua/get-user-certificate/PNVpcJho6jGSmcZ5bKTv","Завантажити сертифікат")</f>
        <v>Завантажити сертифікат</v>
      </c>
    </row>
    <row r="127" spans="1:4" x14ac:dyDescent="0.3">
      <c r="A127" t="s">
        <v>255</v>
      </c>
      <c r="B127" t="s">
        <v>5</v>
      </c>
      <c r="C127" t="s">
        <v>256</v>
      </c>
      <c r="D127" t="str">
        <f>HYPERLINK("https://talan.bank.gov.ua/get-user-certificate/PNVpchFn1NmdzQ0lA-5c","Завантажити сертифікат")</f>
        <v>Завантажити сертифікат</v>
      </c>
    </row>
    <row r="128" spans="1:4" x14ac:dyDescent="0.3">
      <c r="A128" t="s">
        <v>257</v>
      </c>
      <c r="B128" t="s">
        <v>5</v>
      </c>
      <c r="C128" t="s">
        <v>258</v>
      </c>
      <c r="D128" t="str">
        <f>HYPERLINK("https://talan.bank.gov.ua/get-user-certificate/PNVpc3lwNifOeUjlWIwK","Завантажити сертифікат")</f>
        <v>Завантажити сертифікат</v>
      </c>
    </row>
    <row r="129" spans="1:4" x14ac:dyDescent="0.3">
      <c r="A129" t="s">
        <v>259</v>
      </c>
      <c r="B129" t="s">
        <v>5</v>
      </c>
      <c r="C129" t="s">
        <v>260</v>
      </c>
      <c r="D129" t="str">
        <f>HYPERLINK("https://talan.bank.gov.ua/get-user-certificate/PNVpcWeyGA8n2-Pq09Me","Завантажити сертифікат")</f>
        <v>Завантажити сертифікат</v>
      </c>
    </row>
    <row r="130" spans="1:4" x14ac:dyDescent="0.3">
      <c r="A130" t="s">
        <v>261</v>
      </c>
      <c r="B130" t="s">
        <v>5</v>
      </c>
      <c r="C130" t="s">
        <v>262</v>
      </c>
      <c r="D130" t="str">
        <f>HYPERLINK("https://talan.bank.gov.ua/get-user-certificate/PNVpca39galeYgd5iz_d","Завантажити сертифікат")</f>
        <v>Завантажити сертифікат</v>
      </c>
    </row>
    <row r="131" spans="1:4" x14ac:dyDescent="0.3">
      <c r="A131" t="s">
        <v>263</v>
      </c>
      <c r="B131" t="s">
        <v>5</v>
      </c>
      <c r="C131" t="s">
        <v>264</v>
      </c>
      <c r="D131" t="str">
        <f>HYPERLINK("https://talan.bank.gov.ua/get-user-certificate/PNVpcFUZ3SsagbtcEYxB","Завантажити сертифікат")</f>
        <v>Завантажити сертифікат</v>
      </c>
    </row>
    <row r="132" spans="1:4" x14ac:dyDescent="0.3">
      <c r="A132" t="s">
        <v>265</v>
      </c>
      <c r="B132" t="s">
        <v>5</v>
      </c>
      <c r="C132" t="s">
        <v>266</v>
      </c>
      <c r="D132" t="str">
        <f>HYPERLINK("https://talan.bank.gov.ua/get-user-certificate/PNVpch6OyZZXzPLFf6HA","Завантажити сертифікат")</f>
        <v>Завантажити сертифікат</v>
      </c>
    </row>
    <row r="133" spans="1:4" x14ac:dyDescent="0.3">
      <c r="A133" t="s">
        <v>267</v>
      </c>
      <c r="B133" t="s">
        <v>5</v>
      </c>
      <c r="C133" t="s">
        <v>268</v>
      </c>
      <c r="D133" t="str">
        <f>HYPERLINK("https://talan.bank.gov.ua/get-user-certificate/PNVpc6ldmriUl9YBqX_M","Завантажити сертифікат")</f>
        <v>Завантажити сертифікат</v>
      </c>
    </row>
    <row r="134" spans="1:4" x14ac:dyDescent="0.3">
      <c r="A134" t="s">
        <v>269</v>
      </c>
      <c r="B134" t="s">
        <v>5</v>
      </c>
      <c r="C134" t="s">
        <v>270</v>
      </c>
      <c r="D134" t="str">
        <f>HYPERLINK("https://talan.bank.gov.ua/get-user-certificate/PNVpcrVSTc40XJ5usQf5","Завантажити сертифікат")</f>
        <v>Завантажити сертифікат</v>
      </c>
    </row>
    <row r="135" spans="1:4" x14ac:dyDescent="0.3">
      <c r="A135" t="s">
        <v>271</v>
      </c>
      <c r="B135" t="s">
        <v>5</v>
      </c>
      <c r="C135" t="s">
        <v>272</v>
      </c>
      <c r="D135" t="str">
        <f>HYPERLINK("https://talan.bank.gov.ua/get-user-certificate/PNVpchSBBEikuLQe5hj5","Завантажити сертифікат")</f>
        <v>Завантажити сертифікат</v>
      </c>
    </row>
    <row r="136" spans="1:4" x14ac:dyDescent="0.3">
      <c r="A136" t="s">
        <v>273</v>
      </c>
      <c r="B136" t="s">
        <v>5</v>
      </c>
      <c r="C136" t="s">
        <v>274</v>
      </c>
      <c r="D136" t="str">
        <f>HYPERLINK("https://talan.bank.gov.ua/get-user-certificate/PNVpcDGkJGyflQ9nV5ew","Завантажити сертифікат")</f>
        <v>Завантажити сертифікат</v>
      </c>
    </row>
    <row r="137" spans="1:4" x14ac:dyDescent="0.3">
      <c r="A137" t="s">
        <v>275</v>
      </c>
      <c r="B137" t="s">
        <v>5</v>
      </c>
      <c r="C137" t="s">
        <v>276</v>
      </c>
      <c r="D137" t="str">
        <f>HYPERLINK("https://talan.bank.gov.ua/get-user-certificate/PNVpc0imgfxZCFqU4pE3","Завантажити сертифікат")</f>
        <v>Завантажити сертифікат</v>
      </c>
    </row>
    <row r="138" spans="1:4" x14ac:dyDescent="0.3">
      <c r="A138" t="s">
        <v>277</v>
      </c>
      <c r="B138" t="s">
        <v>5</v>
      </c>
      <c r="C138" t="s">
        <v>278</v>
      </c>
      <c r="D138" t="str">
        <f>HYPERLINK("https://talan.bank.gov.ua/get-user-certificate/PNVpcwvWCIy02GeCzWRi","Завантажити сертифікат")</f>
        <v>Завантажити сертифікат</v>
      </c>
    </row>
    <row r="139" spans="1:4" x14ac:dyDescent="0.3">
      <c r="A139" t="s">
        <v>279</v>
      </c>
      <c r="B139" t="s">
        <v>5</v>
      </c>
      <c r="C139" t="s">
        <v>280</v>
      </c>
      <c r="D139" t="str">
        <f>HYPERLINK("https://talan.bank.gov.ua/get-user-certificate/PNVpcZ9LgFQ71SI_5-vL","Завантажити сертифікат")</f>
        <v>Завантажити сертифікат</v>
      </c>
    </row>
    <row r="140" spans="1:4" x14ac:dyDescent="0.3">
      <c r="A140" t="s">
        <v>281</v>
      </c>
      <c r="B140" t="s">
        <v>5</v>
      </c>
      <c r="C140" t="s">
        <v>282</v>
      </c>
      <c r="D140" t="str">
        <f>HYPERLINK("https://talan.bank.gov.ua/get-user-certificate/PNVpcrs-a0gzqmmVfuqM","Завантажити сертифікат")</f>
        <v>Завантажити сертифікат</v>
      </c>
    </row>
    <row r="141" spans="1:4" x14ac:dyDescent="0.3">
      <c r="A141" t="s">
        <v>283</v>
      </c>
      <c r="B141" t="s">
        <v>5</v>
      </c>
      <c r="C141" t="s">
        <v>284</v>
      </c>
      <c r="D141" t="str">
        <f>HYPERLINK("https://talan.bank.gov.ua/get-user-certificate/PNVpcipZt7U9-6IQV6Hz","Завантажити сертифікат")</f>
        <v>Завантажити сертифікат</v>
      </c>
    </row>
    <row r="142" spans="1:4" x14ac:dyDescent="0.3">
      <c r="A142" t="s">
        <v>285</v>
      </c>
      <c r="B142" t="s">
        <v>5</v>
      </c>
      <c r="C142" t="s">
        <v>286</v>
      </c>
      <c r="D142" t="str">
        <f>HYPERLINK("https://talan.bank.gov.ua/get-user-certificate/PNVpc_ZTxvqcOpXM1QgI","Завантажити сертифікат")</f>
        <v>Завантажити сертифікат</v>
      </c>
    </row>
    <row r="143" spans="1:4" x14ac:dyDescent="0.3">
      <c r="A143" t="s">
        <v>287</v>
      </c>
      <c r="B143" t="s">
        <v>5</v>
      </c>
      <c r="C143" t="s">
        <v>288</v>
      </c>
      <c r="D143" t="str">
        <f>HYPERLINK("https://talan.bank.gov.ua/get-user-certificate/PNVpcl77hno9FD1vyn0N","Завантажити сертифікат")</f>
        <v>Завантажити сертифікат</v>
      </c>
    </row>
    <row r="144" spans="1:4" x14ac:dyDescent="0.3">
      <c r="A144" t="s">
        <v>289</v>
      </c>
      <c r="B144" t="s">
        <v>5</v>
      </c>
      <c r="C144" t="s">
        <v>290</v>
      </c>
      <c r="D144" t="str">
        <f>HYPERLINK("https://talan.bank.gov.ua/get-user-certificate/PNVpcLNmGE4UhfTj3Xpq","Завантажити сертифікат")</f>
        <v>Завантажити сертифікат</v>
      </c>
    </row>
    <row r="145" spans="1:4" x14ac:dyDescent="0.3">
      <c r="A145" t="s">
        <v>291</v>
      </c>
      <c r="B145" t="s">
        <v>5</v>
      </c>
      <c r="C145" t="s">
        <v>292</v>
      </c>
      <c r="D145" t="str">
        <f>HYPERLINK("https://talan.bank.gov.ua/get-user-certificate/PNVpch4mcsm4osPnG947","Завантажити сертифікат")</f>
        <v>Завантажити сертифікат</v>
      </c>
    </row>
    <row r="146" spans="1:4" x14ac:dyDescent="0.3">
      <c r="A146" t="s">
        <v>293</v>
      </c>
      <c r="B146" t="s">
        <v>5</v>
      </c>
      <c r="C146" t="s">
        <v>294</v>
      </c>
      <c r="D146" t="str">
        <f>HYPERLINK("https://talan.bank.gov.ua/get-user-certificate/PNVpc4VuZElOp1qjo9I8","Завантажити сертифікат")</f>
        <v>Завантажити сертифікат</v>
      </c>
    </row>
    <row r="147" spans="1:4" x14ac:dyDescent="0.3">
      <c r="A147" t="s">
        <v>295</v>
      </c>
      <c r="B147" t="s">
        <v>5</v>
      </c>
      <c r="C147" t="s">
        <v>296</v>
      </c>
      <c r="D147" t="str">
        <f>HYPERLINK("https://talan.bank.gov.ua/get-user-certificate/PNVpccoQtCTlhrbBC8Zj","Завантажити сертифікат")</f>
        <v>Завантажити сертифікат</v>
      </c>
    </row>
    <row r="148" spans="1:4" x14ac:dyDescent="0.3">
      <c r="A148" t="s">
        <v>297</v>
      </c>
      <c r="B148" t="s">
        <v>5</v>
      </c>
      <c r="C148" t="s">
        <v>298</v>
      </c>
      <c r="D148" t="str">
        <f>HYPERLINK("https://talan.bank.gov.ua/get-user-certificate/PNVpcEl4wkqU9VDQy0zo","Завантажити сертифікат")</f>
        <v>Завантажити сертифікат</v>
      </c>
    </row>
    <row r="149" spans="1:4" x14ac:dyDescent="0.3">
      <c r="A149" t="s">
        <v>299</v>
      </c>
      <c r="B149" t="s">
        <v>5</v>
      </c>
      <c r="C149" t="s">
        <v>300</v>
      </c>
      <c r="D149" t="str">
        <f>HYPERLINK("https://talan.bank.gov.ua/get-user-certificate/PNVpcFeo3iZ4OCBI2eZg","Завантажити сертифікат")</f>
        <v>Завантажити сертифікат</v>
      </c>
    </row>
    <row r="150" spans="1:4" x14ac:dyDescent="0.3">
      <c r="A150" t="s">
        <v>301</v>
      </c>
      <c r="B150" t="s">
        <v>5</v>
      </c>
      <c r="C150" t="s">
        <v>302</v>
      </c>
      <c r="D150" t="str">
        <f>HYPERLINK("https://talan.bank.gov.ua/get-user-certificate/PNVpc1ybq30r1MDwIBU5","Завантажити сертифікат")</f>
        <v>Завантажити сертифікат</v>
      </c>
    </row>
    <row r="151" spans="1:4" x14ac:dyDescent="0.3">
      <c r="A151" t="s">
        <v>303</v>
      </c>
      <c r="B151" t="s">
        <v>5</v>
      </c>
      <c r="C151" t="s">
        <v>304</v>
      </c>
      <c r="D151" t="str">
        <f>HYPERLINK("https://talan.bank.gov.ua/get-user-certificate/PNVpcV5IHQHngxezegQn","Завантажити сертифікат")</f>
        <v>Завантажити сертифікат</v>
      </c>
    </row>
    <row r="152" spans="1:4" x14ac:dyDescent="0.3">
      <c r="A152" t="s">
        <v>305</v>
      </c>
      <c r="B152" t="s">
        <v>5</v>
      </c>
      <c r="C152" t="s">
        <v>306</v>
      </c>
      <c r="D152" t="str">
        <f>HYPERLINK("https://talan.bank.gov.ua/get-user-certificate/PNVpckevso4Jk7X8t6nK","Завантажити сертифікат")</f>
        <v>Завантажити сертифікат</v>
      </c>
    </row>
    <row r="153" spans="1:4" x14ac:dyDescent="0.3">
      <c r="A153" t="s">
        <v>307</v>
      </c>
      <c r="B153" t="s">
        <v>5</v>
      </c>
      <c r="C153" t="s">
        <v>308</v>
      </c>
      <c r="D153" t="str">
        <f>HYPERLINK("https://talan.bank.gov.ua/get-user-certificate/PNVpc09It7nD3rsCjwLi","Завантажити сертифікат")</f>
        <v>Завантажити сертифікат</v>
      </c>
    </row>
    <row r="154" spans="1:4" x14ac:dyDescent="0.3">
      <c r="A154" t="s">
        <v>309</v>
      </c>
      <c r="B154" t="s">
        <v>5</v>
      </c>
      <c r="C154" t="s">
        <v>310</v>
      </c>
      <c r="D154" t="str">
        <f>HYPERLINK("https://talan.bank.gov.ua/get-user-certificate/PNVpc1ELa_YDsCKEwNVH","Завантажити сертифікат")</f>
        <v>Завантажити сертифікат</v>
      </c>
    </row>
    <row r="155" spans="1:4" x14ac:dyDescent="0.3">
      <c r="A155" t="s">
        <v>311</v>
      </c>
      <c r="B155" t="s">
        <v>5</v>
      </c>
      <c r="C155" t="s">
        <v>312</v>
      </c>
      <c r="D155" t="str">
        <f>HYPERLINK("https://talan.bank.gov.ua/get-user-certificate/PNVpcQMaiXZou-ejGSVA","Завантажити сертифікат")</f>
        <v>Завантажити сертифікат</v>
      </c>
    </row>
    <row r="156" spans="1:4" x14ac:dyDescent="0.3">
      <c r="A156" t="s">
        <v>313</v>
      </c>
      <c r="B156" t="s">
        <v>5</v>
      </c>
      <c r="C156" t="s">
        <v>314</v>
      </c>
      <c r="D156" t="str">
        <f>HYPERLINK("https://talan.bank.gov.ua/get-user-certificate/PNVpcjLKTxzz-U29DlD_","Завантажити сертифікат")</f>
        <v>Завантажити сертифікат</v>
      </c>
    </row>
    <row r="157" spans="1:4" x14ac:dyDescent="0.3">
      <c r="A157" t="s">
        <v>315</v>
      </c>
      <c r="B157" t="s">
        <v>5</v>
      </c>
      <c r="C157" t="s">
        <v>316</v>
      </c>
      <c r="D157" t="str">
        <f>HYPERLINK("https://talan.bank.gov.ua/get-user-certificate/PNVpcoET5B5a5zxaUFUm","Завантажити сертифікат")</f>
        <v>Завантажити сертифікат</v>
      </c>
    </row>
    <row r="158" spans="1:4" x14ac:dyDescent="0.3">
      <c r="A158" t="s">
        <v>317</v>
      </c>
      <c r="B158" t="s">
        <v>5</v>
      </c>
      <c r="C158" t="s">
        <v>318</v>
      </c>
      <c r="D158" t="str">
        <f>HYPERLINK("https://talan.bank.gov.ua/get-user-certificate/PNVpccKe9jAIdwqRbUt3","Завантажити сертифікат")</f>
        <v>Завантажити сертифікат</v>
      </c>
    </row>
    <row r="159" spans="1:4" x14ac:dyDescent="0.3">
      <c r="A159" t="s">
        <v>319</v>
      </c>
      <c r="B159" t="s">
        <v>5</v>
      </c>
      <c r="C159" t="s">
        <v>320</v>
      </c>
      <c r="D159" t="str">
        <f>HYPERLINK("https://talan.bank.gov.ua/get-user-certificate/PNVpcnXSotKbw4YP-RK7","Завантажити сертифікат")</f>
        <v>Завантажити сертифікат</v>
      </c>
    </row>
    <row r="160" spans="1:4" x14ac:dyDescent="0.3">
      <c r="A160" t="s">
        <v>321</v>
      </c>
      <c r="B160" t="s">
        <v>5</v>
      </c>
      <c r="C160" t="s">
        <v>322</v>
      </c>
      <c r="D160" t="str">
        <f>HYPERLINK("https://talan.bank.gov.ua/get-user-certificate/PNVpc_d8UeUb8mveqL-V","Завантажити сертифікат")</f>
        <v>Завантажити сертифікат</v>
      </c>
    </row>
    <row r="161" spans="1:4" x14ac:dyDescent="0.3">
      <c r="A161" t="s">
        <v>323</v>
      </c>
      <c r="B161" t="s">
        <v>5</v>
      </c>
      <c r="C161" t="s">
        <v>324</v>
      </c>
      <c r="D161" t="str">
        <f>HYPERLINK("https://talan.bank.gov.ua/get-user-certificate/PNVpc8zvaT_HYGRIr4G-","Завантажити сертифікат")</f>
        <v>Завантажити сертифікат</v>
      </c>
    </row>
    <row r="162" spans="1:4" x14ac:dyDescent="0.3">
      <c r="A162" t="s">
        <v>325</v>
      </c>
      <c r="B162" t="s">
        <v>5</v>
      </c>
      <c r="C162" t="s">
        <v>326</v>
      </c>
      <c r="D162" t="str">
        <f>HYPERLINK("https://talan.bank.gov.ua/get-user-certificate/PNVpcc0tBQC2HfK7HgPw","Завантажити сертифікат")</f>
        <v>Завантажити сертифікат</v>
      </c>
    </row>
    <row r="163" spans="1:4" x14ac:dyDescent="0.3">
      <c r="A163" t="s">
        <v>327</v>
      </c>
      <c r="B163" t="s">
        <v>5</v>
      </c>
      <c r="C163" t="s">
        <v>328</v>
      </c>
      <c r="D163" t="str">
        <f>HYPERLINK("https://talan.bank.gov.ua/get-user-certificate/PNVpcpNtFb0WZsKgrbYu","Завантажити сертифікат")</f>
        <v>Завантажити сертифікат</v>
      </c>
    </row>
    <row r="164" spans="1:4" x14ac:dyDescent="0.3">
      <c r="A164" t="s">
        <v>329</v>
      </c>
      <c r="B164" t="s">
        <v>5</v>
      </c>
      <c r="C164" t="s">
        <v>330</v>
      </c>
      <c r="D164" t="str">
        <f>HYPERLINK("https://talan.bank.gov.ua/get-user-certificate/PNVpcpdKfzd5aWApEvei","Завантажити сертифікат")</f>
        <v>Завантажити сертифікат</v>
      </c>
    </row>
    <row r="165" spans="1:4" x14ac:dyDescent="0.3">
      <c r="A165" t="s">
        <v>331</v>
      </c>
      <c r="B165" t="s">
        <v>5</v>
      </c>
      <c r="C165" t="s">
        <v>332</v>
      </c>
      <c r="D165" t="str">
        <f>HYPERLINK("https://talan.bank.gov.ua/get-user-certificate/PNVpc5TMad2UxpSa4KE7","Завантажити сертифікат")</f>
        <v>Завантажити сертифікат</v>
      </c>
    </row>
    <row r="166" spans="1:4" x14ac:dyDescent="0.3">
      <c r="A166" t="s">
        <v>333</v>
      </c>
      <c r="B166" t="s">
        <v>5</v>
      </c>
      <c r="C166" t="s">
        <v>334</v>
      </c>
      <c r="D166" t="str">
        <f>HYPERLINK("https://talan.bank.gov.ua/get-user-certificate/PNVpcYHNG-ssntkIyqaP","Завантажити сертифікат")</f>
        <v>Завантажити сертифікат</v>
      </c>
    </row>
    <row r="167" spans="1:4" x14ac:dyDescent="0.3">
      <c r="A167" t="s">
        <v>335</v>
      </c>
      <c r="B167" t="s">
        <v>5</v>
      </c>
      <c r="C167" t="s">
        <v>336</v>
      </c>
      <c r="D167" t="str">
        <f>HYPERLINK("https://talan.bank.gov.ua/get-user-certificate/PNVpcQMublKAFGL5hK2k","Завантажити сертифікат")</f>
        <v>Завантажити сертифікат</v>
      </c>
    </row>
    <row r="168" spans="1:4" x14ac:dyDescent="0.3">
      <c r="A168" t="s">
        <v>337</v>
      </c>
      <c r="B168" t="s">
        <v>5</v>
      </c>
      <c r="C168" t="s">
        <v>338</v>
      </c>
      <c r="D168" t="str">
        <f>HYPERLINK("https://talan.bank.gov.ua/get-user-certificate/PNVpccz7GqhqXKOJapSQ","Завантажити сертифікат")</f>
        <v>Завантажити сертифікат</v>
      </c>
    </row>
    <row r="169" spans="1:4" x14ac:dyDescent="0.3">
      <c r="A169" t="s">
        <v>339</v>
      </c>
      <c r="B169" t="s">
        <v>5</v>
      </c>
      <c r="C169" t="s">
        <v>340</v>
      </c>
      <c r="D169" t="str">
        <f>HYPERLINK("https://talan.bank.gov.ua/get-user-certificate/PNVpcFAqJ_t2kEGeIB2N","Завантажити сертифікат")</f>
        <v>Завантажити сертифікат</v>
      </c>
    </row>
    <row r="170" spans="1:4" x14ac:dyDescent="0.3">
      <c r="A170" t="s">
        <v>341</v>
      </c>
      <c r="B170" t="s">
        <v>5</v>
      </c>
      <c r="C170" t="s">
        <v>342</v>
      </c>
      <c r="D170" t="str">
        <f>HYPERLINK("https://talan.bank.gov.ua/get-user-certificate/PNVpc7GpyMfSZAQZQjBu","Завантажити сертифікат")</f>
        <v>Завантажити сертифікат</v>
      </c>
    </row>
    <row r="171" spans="1:4" x14ac:dyDescent="0.3">
      <c r="A171" t="s">
        <v>343</v>
      </c>
      <c r="B171" t="s">
        <v>5</v>
      </c>
      <c r="C171" t="s">
        <v>344</v>
      </c>
      <c r="D171" t="str">
        <f>HYPERLINK("https://talan.bank.gov.ua/get-user-certificate/PNVpc3XmUQ38qbdDh07e","Завантажити сертифікат")</f>
        <v>Завантажити сертифікат</v>
      </c>
    </row>
    <row r="172" spans="1:4" x14ac:dyDescent="0.3">
      <c r="A172" t="s">
        <v>345</v>
      </c>
      <c r="B172" t="s">
        <v>5</v>
      </c>
      <c r="C172" t="s">
        <v>346</v>
      </c>
      <c r="D172" t="str">
        <f>HYPERLINK("https://talan.bank.gov.ua/get-user-certificate/PNVpcitTeCHFcL8IjQ9L","Завантажити сертифікат")</f>
        <v>Завантажити сертифікат</v>
      </c>
    </row>
    <row r="173" spans="1:4" x14ac:dyDescent="0.3">
      <c r="A173" t="s">
        <v>347</v>
      </c>
      <c r="B173" t="s">
        <v>5</v>
      </c>
      <c r="C173" t="s">
        <v>348</v>
      </c>
      <c r="D173" t="str">
        <f>HYPERLINK("https://talan.bank.gov.ua/get-user-certificate/PNVpcDFKXhNhclpub4E7","Завантажити сертифікат")</f>
        <v>Завантажити сертифікат</v>
      </c>
    </row>
    <row r="174" spans="1:4" x14ac:dyDescent="0.3">
      <c r="A174" t="s">
        <v>349</v>
      </c>
      <c r="B174" t="s">
        <v>5</v>
      </c>
      <c r="C174" t="s">
        <v>350</v>
      </c>
      <c r="D174" t="str">
        <f>HYPERLINK("https://talan.bank.gov.ua/get-user-certificate/PNVpcwd7fc0_-VDSV5BB","Завантажити сертифікат")</f>
        <v>Завантажити сертифікат</v>
      </c>
    </row>
    <row r="175" spans="1:4" x14ac:dyDescent="0.3">
      <c r="A175" t="s">
        <v>351</v>
      </c>
      <c r="B175" t="s">
        <v>5</v>
      </c>
      <c r="C175" t="s">
        <v>352</v>
      </c>
      <c r="D175" t="str">
        <f>HYPERLINK("https://talan.bank.gov.ua/get-user-certificate/PNVpcCBN3IeZb-ChyCNn","Завантажити сертифікат")</f>
        <v>Завантажити сертифікат</v>
      </c>
    </row>
    <row r="176" spans="1:4" x14ac:dyDescent="0.3">
      <c r="A176" t="s">
        <v>353</v>
      </c>
      <c r="B176" t="s">
        <v>5</v>
      </c>
      <c r="C176" t="s">
        <v>354</v>
      </c>
      <c r="D176" t="str">
        <f>HYPERLINK("https://talan.bank.gov.ua/get-user-certificate/PNVpcRWYG-oZZVR12lb1","Завантажити сертифікат")</f>
        <v>Завантажити сертифікат</v>
      </c>
    </row>
    <row r="177" spans="1:4" x14ac:dyDescent="0.3">
      <c r="A177" t="s">
        <v>355</v>
      </c>
      <c r="B177" t="s">
        <v>5</v>
      </c>
      <c r="C177" t="s">
        <v>356</v>
      </c>
      <c r="D177" t="str">
        <f>HYPERLINK("https://talan.bank.gov.ua/get-user-certificate/PNVpc7KrmPRQywAmAsXv","Завантажити сертифікат")</f>
        <v>Завантажити сертифікат</v>
      </c>
    </row>
    <row r="178" spans="1:4" x14ac:dyDescent="0.3">
      <c r="A178" t="s">
        <v>357</v>
      </c>
      <c r="B178" t="s">
        <v>5</v>
      </c>
      <c r="C178" t="s">
        <v>358</v>
      </c>
      <c r="D178" t="str">
        <f>HYPERLINK("https://talan.bank.gov.ua/get-user-certificate/PNVpcgHVoJKKQPlIYM1c","Завантажити сертифікат")</f>
        <v>Завантажити сертифікат</v>
      </c>
    </row>
    <row r="179" spans="1:4" x14ac:dyDescent="0.3">
      <c r="A179" t="s">
        <v>359</v>
      </c>
      <c r="B179" t="s">
        <v>5</v>
      </c>
      <c r="C179" t="s">
        <v>360</v>
      </c>
      <c r="D179" t="str">
        <f>HYPERLINK("https://talan.bank.gov.ua/get-user-certificate/PNVpc-FsWpTKDoGI0cMI","Завантажити сертифікат")</f>
        <v>Завантажити сертифікат</v>
      </c>
    </row>
    <row r="180" spans="1:4" x14ac:dyDescent="0.3">
      <c r="A180" t="s">
        <v>361</v>
      </c>
      <c r="B180" t="s">
        <v>5</v>
      </c>
      <c r="C180" t="s">
        <v>362</v>
      </c>
      <c r="D180" t="str">
        <f>HYPERLINK("https://talan.bank.gov.ua/get-user-certificate/PNVpcstV2J0uUXuWHU9M","Завантажити сертифікат")</f>
        <v>Завантажити сертифікат</v>
      </c>
    </row>
    <row r="181" spans="1:4" x14ac:dyDescent="0.3">
      <c r="A181" t="s">
        <v>363</v>
      </c>
      <c r="B181" t="s">
        <v>5</v>
      </c>
      <c r="C181" t="s">
        <v>364</v>
      </c>
      <c r="D181" t="str">
        <f>HYPERLINK("https://talan.bank.gov.ua/get-user-certificate/PNVpckj_AAMn9KZ8vpbY","Завантажити сертифікат")</f>
        <v>Завантажити сертифікат</v>
      </c>
    </row>
    <row r="182" spans="1:4" x14ac:dyDescent="0.3">
      <c r="A182" t="s">
        <v>365</v>
      </c>
      <c r="B182" t="s">
        <v>5</v>
      </c>
      <c r="C182" t="s">
        <v>366</v>
      </c>
      <c r="D182" t="str">
        <f>HYPERLINK("https://talan.bank.gov.ua/get-user-certificate/PNVpcI0nFrhlJk2uGBIl","Завантажити сертифікат")</f>
        <v>Завантажити сертифікат</v>
      </c>
    </row>
    <row r="183" spans="1:4" x14ac:dyDescent="0.3">
      <c r="A183" t="s">
        <v>367</v>
      </c>
      <c r="B183" t="s">
        <v>5</v>
      </c>
      <c r="C183" t="s">
        <v>368</v>
      </c>
      <c r="D183" t="str">
        <f>HYPERLINK("https://talan.bank.gov.ua/get-user-certificate/PNVpcfFMT8akppgeXRDc","Завантажити сертифікат")</f>
        <v>Завантажити сертифікат</v>
      </c>
    </row>
    <row r="184" spans="1:4" x14ac:dyDescent="0.3">
      <c r="A184" t="s">
        <v>369</v>
      </c>
      <c r="B184" t="s">
        <v>5</v>
      </c>
      <c r="C184" t="s">
        <v>370</v>
      </c>
      <c r="D184" t="str">
        <f>HYPERLINK("https://talan.bank.gov.ua/get-user-certificate/PNVpcTfp7aFYkeZr9C3_","Завантажити сертифікат")</f>
        <v>Завантажити сертифікат</v>
      </c>
    </row>
    <row r="185" spans="1:4" x14ac:dyDescent="0.3">
      <c r="A185" t="s">
        <v>371</v>
      </c>
      <c r="B185" t="s">
        <v>5</v>
      </c>
      <c r="C185" t="s">
        <v>372</v>
      </c>
      <c r="D185" t="str">
        <f>HYPERLINK("https://talan.bank.gov.ua/get-user-certificate/PNVpcws1BeuweN-ATxqf","Завантажити сертифікат")</f>
        <v>Завантажити сертифікат</v>
      </c>
    </row>
    <row r="186" spans="1:4" x14ac:dyDescent="0.3">
      <c r="A186" t="s">
        <v>373</v>
      </c>
      <c r="B186" t="s">
        <v>5</v>
      </c>
      <c r="C186" t="s">
        <v>374</v>
      </c>
      <c r="D186" t="str">
        <f>HYPERLINK("https://talan.bank.gov.ua/get-user-certificate/PNVpc0fmmEg51T-qXXJY","Завантажити сертифікат")</f>
        <v>Завантажити сертифікат</v>
      </c>
    </row>
    <row r="187" spans="1:4" x14ac:dyDescent="0.3">
      <c r="A187" t="s">
        <v>375</v>
      </c>
      <c r="B187" t="s">
        <v>5</v>
      </c>
      <c r="C187" t="s">
        <v>376</v>
      </c>
      <c r="D187" t="str">
        <f>HYPERLINK("https://talan.bank.gov.ua/get-user-certificate/PNVpcqcZGvlcqC6x0JUs","Завантажити сертифікат")</f>
        <v>Завантажити сертифікат</v>
      </c>
    </row>
    <row r="188" spans="1:4" x14ac:dyDescent="0.3">
      <c r="A188" t="s">
        <v>377</v>
      </c>
      <c r="B188" t="s">
        <v>5</v>
      </c>
      <c r="C188" t="s">
        <v>378</v>
      </c>
      <c r="D188" t="str">
        <f>HYPERLINK("https://talan.bank.gov.ua/get-user-certificate/PNVpcLZpHrFWvdByPH70","Завантажити сертифікат")</f>
        <v>Завантажити сертифікат</v>
      </c>
    </row>
    <row r="189" spans="1:4" x14ac:dyDescent="0.3">
      <c r="A189" t="s">
        <v>379</v>
      </c>
      <c r="B189" t="s">
        <v>5</v>
      </c>
      <c r="C189" t="s">
        <v>380</v>
      </c>
      <c r="D189" t="str">
        <f>HYPERLINK("https://talan.bank.gov.ua/get-user-certificate/PNVpcBnEqw4VpBxj4XZa","Завантажити сертифікат")</f>
        <v>Завантажити сертифікат</v>
      </c>
    </row>
    <row r="190" spans="1:4" x14ac:dyDescent="0.3">
      <c r="A190" t="s">
        <v>381</v>
      </c>
      <c r="B190" t="s">
        <v>5</v>
      </c>
      <c r="C190" t="s">
        <v>382</v>
      </c>
      <c r="D190" t="str">
        <f>HYPERLINK("https://talan.bank.gov.ua/get-user-certificate/PNVpczgoo0eoK5NGypn4","Завантажити сертифікат")</f>
        <v>Завантажити сертифікат</v>
      </c>
    </row>
    <row r="191" spans="1:4" x14ac:dyDescent="0.3">
      <c r="A191" t="s">
        <v>383</v>
      </c>
      <c r="B191" t="s">
        <v>5</v>
      </c>
      <c r="C191" t="s">
        <v>384</v>
      </c>
      <c r="D191" t="str">
        <f>HYPERLINK("https://talan.bank.gov.ua/get-user-certificate/PNVpcJSAxqXTp2PglhFU","Завантажити сертифікат")</f>
        <v>Завантажити сертифікат</v>
      </c>
    </row>
    <row r="192" spans="1:4" x14ac:dyDescent="0.3">
      <c r="A192" t="s">
        <v>385</v>
      </c>
      <c r="B192" t="s">
        <v>5</v>
      </c>
      <c r="C192" t="s">
        <v>386</v>
      </c>
      <c r="D192" t="str">
        <f>HYPERLINK("https://talan.bank.gov.ua/get-user-certificate/PNVpcTIssQXQsrPOYtDb","Завантажити сертифікат")</f>
        <v>Завантажити сертифікат</v>
      </c>
    </row>
    <row r="193" spans="1:4" x14ac:dyDescent="0.3">
      <c r="A193" t="s">
        <v>387</v>
      </c>
      <c r="B193" t="s">
        <v>5</v>
      </c>
      <c r="C193" t="s">
        <v>388</v>
      </c>
      <c r="D193" t="str">
        <f>HYPERLINK("https://talan.bank.gov.ua/get-user-certificate/PNVpc5Xubd23QXDJB6YF","Завантажити сертифікат")</f>
        <v>Завантажити сертифікат</v>
      </c>
    </row>
    <row r="194" spans="1:4" x14ac:dyDescent="0.3">
      <c r="A194" t="s">
        <v>389</v>
      </c>
      <c r="B194" t="s">
        <v>5</v>
      </c>
      <c r="C194" t="s">
        <v>390</v>
      </c>
      <c r="D194" t="str">
        <f>HYPERLINK("https://talan.bank.gov.ua/get-user-certificate/PNVpc_NJbxANEv58W7vx","Завантажити сертифікат")</f>
        <v>Завантажити сертифікат</v>
      </c>
    </row>
    <row r="195" spans="1:4" x14ac:dyDescent="0.3">
      <c r="A195" t="s">
        <v>391</v>
      </c>
      <c r="B195" t="s">
        <v>5</v>
      </c>
      <c r="C195" t="s">
        <v>392</v>
      </c>
      <c r="D195" t="str">
        <f>HYPERLINK("https://talan.bank.gov.ua/get-user-certificate/PNVpciNjAiTLVqrXG-P2","Завантажити сертифікат")</f>
        <v>Завантажити сертифікат</v>
      </c>
    </row>
    <row r="196" spans="1:4" x14ac:dyDescent="0.3">
      <c r="A196" t="s">
        <v>393</v>
      </c>
      <c r="B196" t="s">
        <v>5</v>
      </c>
      <c r="C196" t="s">
        <v>394</v>
      </c>
      <c r="D196" t="str">
        <f>HYPERLINK("https://talan.bank.gov.ua/get-user-certificate/PNVpcJUYGO9WMddXfK84","Завантажити сертифікат")</f>
        <v>Завантажити сертифікат</v>
      </c>
    </row>
    <row r="197" spans="1:4" x14ac:dyDescent="0.3">
      <c r="A197" t="s">
        <v>395</v>
      </c>
      <c r="B197" t="s">
        <v>5</v>
      </c>
      <c r="C197" t="s">
        <v>396</v>
      </c>
      <c r="D197" t="str">
        <f>HYPERLINK("https://talan.bank.gov.ua/get-user-certificate/PNVpcaGT5RSHudLLriIe","Завантажити сертифікат")</f>
        <v>Завантажити сертифікат</v>
      </c>
    </row>
    <row r="198" spans="1:4" x14ac:dyDescent="0.3">
      <c r="A198" t="s">
        <v>397</v>
      </c>
      <c r="B198" t="s">
        <v>5</v>
      </c>
      <c r="C198" t="s">
        <v>398</v>
      </c>
      <c r="D198" t="str">
        <f>HYPERLINK("https://talan.bank.gov.ua/get-user-certificate/PNVpcptsUdfh9lJurxJt","Завантажити сертифікат")</f>
        <v>Завантажити сертифікат</v>
      </c>
    </row>
    <row r="199" spans="1:4" x14ac:dyDescent="0.3">
      <c r="A199" t="s">
        <v>399</v>
      </c>
      <c r="B199" t="s">
        <v>5</v>
      </c>
      <c r="C199" t="s">
        <v>400</v>
      </c>
      <c r="D199" t="str">
        <f>HYPERLINK("https://talan.bank.gov.ua/get-user-certificate/PNVpcturJ2MzlKKev3gR","Завантажити сертифікат")</f>
        <v>Завантажити сертифікат</v>
      </c>
    </row>
    <row r="200" spans="1:4" x14ac:dyDescent="0.3">
      <c r="A200" t="s">
        <v>401</v>
      </c>
      <c r="B200" t="s">
        <v>5</v>
      </c>
      <c r="C200" t="s">
        <v>402</v>
      </c>
      <c r="D200" t="str">
        <f>HYPERLINK("https://talan.bank.gov.ua/get-user-certificate/PNVpcjdGinsQSdW0qVFy","Завантажити сертифікат")</f>
        <v>Завантажити сертифікат</v>
      </c>
    </row>
    <row r="201" spans="1:4" x14ac:dyDescent="0.3">
      <c r="A201" t="s">
        <v>403</v>
      </c>
      <c r="B201" t="s">
        <v>5</v>
      </c>
      <c r="C201" t="s">
        <v>404</v>
      </c>
      <c r="D201" t="str">
        <f>HYPERLINK("https://talan.bank.gov.ua/get-user-certificate/PNVpc3Sw7yOfYu18uGNu","Завантажити сертифікат")</f>
        <v>Завантажити сертифікат</v>
      </c>
    </row>
    <row r="202" spans="1:4" x14ac:dyDescent="0.3">
      <c r="A202" t="s">
        <v>405</v>
      </c>
      <c r="B202" t="s">
        <v>5</v>
      </c>
      <c r="C202" t="s">
        <v>406</v>
      </c>
      <c r="D202" t="str">
        <f>HYPERLINK("https://talan.bank.gov.ua/get-user-certificate/PNVpc2x6GVG3PoQGdR8G","Завантажити сертифікат")</f>
        <v>Завантажити сертифікат</v>
      </c>
    </row>
    <row r="203" spans="1:4" x14ac:dyDescent="0.3">
      <c r="A203" t="s">
        <v>407</v>
      </c>
      <c r="B203" t="s">
        <v>5</v>
      </c>
      <c r="C203" t="s">
        <v>408</v>
      </c>
      <c r="D203" t="str">
        <f>HYPERLINK("https://talan.bank.gov.ua/get-user-certificate/PNVpcj40SxkF1oqJTHzI","Завантажити сертифікат")</f>
        <v>Завантажити сертифікат</v>
      </c>
    </row>
    <row r="204" spans="1:4" x14ac:dyDescent="0.3">
      <c r="A204" t="s">
        <v>409</v>
      </c>
      <c r="B204" t="s">
        <v>5</v>
      </c>
      <c r="C204" t="s">
        <v>410</v>
      </c>
      <c r="D204" t="str">
        <f>HYPERLINK("https://talan.bank.gov.ua/get-user-certificate/PNVpceOJe0xUOl8OdgsH","Завантажити сертифікат")</f>
        <v>Завантажити сертифікат</v>
      </c>
    </row>
    <row r="205" spans="1:4" x14ac:dyDescent="0.3">
      <c r="A205" t="s">
        <v>411</v>
      </c>
      <c r="B205" t="s">
        <v>5</v>
      </c>
      <c r="C205" t="s">
        <v>412</v>
      </c>
      <c r="D205" t="str">
        <f>HYPERLINK("https://talan.bank.gov.ua/get-user-certificate/PNVpcHckbXbJgXJbO2zR","Завантажити сертифікат")</f>
        <v>Завантажити сертифікат</v>
      </c>
    </row>
    <row r="206" spans="1:4" x14ac:dyDescent="0.3">
      <c r="A206" t="s">
        <v>413</v>
      </c>
      <c r="B206" t="s">
        <v>5</v>
      </c>
      <c r="C206" t="s">
        <v>414</v>
      </c>
      <c r="D206" t="str">
        <f>HYPERLINK("https://talan.bank.gov.ua/get-user-certificate/PNVpcxF0NBSGoTfQjj8q","Завантажити сертифікат")</f>
        <v>Завантажити сертифікат</v>
      </c>
    </row>
    <row r="207" spans="1:4" x14ac:dyDescent="0.3">
      <c r="A207" t="s">
        <v>415</v>
      </c>
      <c r="B207" t="s">
        <v>5</v>
      </c>
      <c r="C207" t="s">
        <v>416</v>
      </c>
      <c r="D207" t="str">
        <f>HYPERLINK("https://talan.bank.gov.ua/get-user-certificate/PNVpcuIOv-0WKGa3kSnx","Завантажити сертифікат")</f>
        <v>Завантажити сертифікат</v>
      </c>
    </row>
    <row r="208" spans="1:4" x14ac:dyDescent="0.3">
      <c r="A208" t="s">
        <v>417</v>
      </c>
      <c r="B208" t="s">
        <v>5</v>
      </c>
      <c r="C208" t="s">
        <v>418</v>
      </c>
      <c r="D208" t="str">
        <f>HYPERLINK("https://talan.bank.gov.ua/get-user-certificate/PNVpce3ubxMu6sY_qJzV","Завантажити сертифікат")</f>
        <v>Завантажити сертифікат</v>
      </c>
    </row>
    <row r="209" spans="1:4" x14ac:dyDescent="0.3">
      <c r="A209" t="s">
        <v>419</v>
      </c>
      <c r="B209" t="s">
        <v>5</v>
      </c>
      <c r="C209" t="s">
        <v>420</v>
      </c>
      <c r="D209" t="str">
        <f>HYPERLINK("https://talan.bank.gov.ua/get-user-certificate/PNVpcVWItAZjnyPGh0Dl","Завантажити сертифікат")</f>
        <v>Завантажити сертифікат</v>
      </c>
    </row>
    <row r="210" spans="1:4" x14ac:dyDescent="0.3">
      <c r="A210" t="s">
        <v>421</v>
      </c>
      <c r="B210" t="s">
        <v>5</v>
      </c>
      <c r="C210" t="s">
        <v>422</v>
      </c>
      <c r="D210" t="str">
        <f>HYPERLINK("https://talan.bank.gov.ua/get-user-certificate/PNVpc4SIpi-6LP8Z78j0","Завантажити сертифікат")</f>
        <v>Завантажити сертифікат</v>
      </c>
    </row>
    <row r="211" spans="1:4" x14ac:dyDescent="0.3">
      <c r="A211" t="s">
        <v>423</v>
      </c>
      <c r="B211" t="s">
        <v>5</v>
      </c>
      <c r="C211" t="s">
        <v>424</v>
      </c>
      <c r="D211" t="str">
        <f>HYPERLINK("https://talan.bank.gov.ua/get-user-certificate/PNVpcQED249N4_EhyVjY","Завантажити сертифікат")</f>
        <v>Завантажити сертифікат</v>
      </c>
    </row>
    <row r="212" spans="1:4" x14ac:dyDescent="0.3">
      <c r="A212" t="s">
        <v>425</v>
      </c>
      <c r="B212" t="s">
        <v>5</v>
      </c>
      <c r="C212" t="s">
        <v>426</v>
      </c>
      <c r="D212" t="str">
        <f>HYPERLINK("https://talan.bank.gov.ua/get-user-certificate/PNVpcpg4h0zHZk4jQmdz","Завантажити сертифікат")</f>
        <v>Завантажити сертифікат</v>
      </c>
    </row>
    <row r="213" spans="1:4" x14ac:dyDescent="0.3">
      <c r="A213" t="s">
        <v>427</v>
      </c>
      <c r="B213" t="s">
        <v>5</v>
      </c>
      <c r="C213" t="s">
        <v>428</v>
      </c>
      <c r="D213" t="str">
        <f>HYPERLINK("https://talan.bank.gov.ua/get-user-certificate/PNVpcPR9bco0ony2gftJ","Завантажити сертифікат")</f>
        <v>Завантажити сертифікат</v>
      </c>
    </row>
    <row r="214" spans="1:4" x14ac:dyDescent="0.3">
      <c r="A214" t="s">
        <v>429</v>
      </c>
      <c r="B214" t="s">
        <v>5</v>
      </c>
      <c r="C214" t="s">
        <v>430</v>
      </c>
      <c r="D214" t="str">
        <f>HYPERLINK("https://talan.bank.gov.ua/get-user-certificate/PNVpcL2Y6ObC94QpLhAe","Завантажити сертифікат")</f>
        <v>Завантажити сертифікат</v>
      </c>
    </row>
    <row r="215" spans="1:4" x14ac:dyDescent="0.3">
      <c r="A215" t="s">
        <v>431</v>
      </c>
      <c r="B215" t="s">
        <v>5</v>
      </c>
      <c r="C215" t="s">
        <v>432</v>
      </c>
      <c r="D215" t="str">
        <f>HYPERLINK("https://talan.bank.gov.ua/get-user-certificate/PNVpcVEmGCmfAvsDUKkV","Завантажити сертифікат")</f>
        <v>Завантажити сертифікат</v>
      </c>
    </row>
    <row r="216" spans="1:4" x14ac:dyDescent="0.3">
      <c r="A216" t="s">
        <v>433</v>
      </c>
      <c r="B216" t="s">
        <v>5</v>
      </c>
      <c r="C216" t="s">
        <v>434</v>
      </c>
      <c r="D216" t="str">
        <f>HYPERLINK("https://talan.bank.gov.ua/get-user-certificate/PNVpcbbVsBbs5krv5nU0","Завантажити сертифікат")</f>
        <v>Завантажити сертифікат</v>
      </c>
    </row>
    <row r="217" spans="1:4" x14ac:dyDescent="0.3">
      <c r="A217" t="s">
        <v>435</v>
      </c>
      <c r="B217" t="s">
        <v>5</v>
      </c>
      <c r="C217" t="s">
        <v>436</v>
      </c>
      <c r="D217" t="str">
        <f>HYPERLINK("https://talan.bank.gov.ua/get-user-certificate/PNVpct4Golm9vQ3Zc7_8","Завантажити сертифікат")</f>
        <v>Завантажити сертифікат</v>
      </c>
    </row>
    <row r="218" spans="1:4" x14ac:dyDescent="0.3">
      <c r="A218" t="s">
        <v>437</v>
      </c>
      <c r="B218" t="s">
        <v>5</v>
      </c>
      <c r="C218" t="s">
        <v>438</v>
      </c>
      <c r="D218" t="str">
        <f>HYPERLINK("https://talan.bank.gov.ua/get-user-certificate/PNVpcocdLQIGTWpU6InM","Завантажити сертифікат")</f>
        <v>Завантажити сертифікат</v>
      </c>
    </row>
    <row r="219" spans="1:4" x14ac:dyDescent="0.3">
      <c r="A219" t="s">
        <v>439</v>
      </c>
      <c r="B219" t="s">
        <v>5</v>
      </c>
      <c r="C219" t="s">
        <v>440</v>
      </c>
      <c r="D219" t="str">
        <f>HYPERLINK("https://talan.bank.gov.ua/get-user-certificate/PNVpceJUsDanzmc9Qnsg","Завантажити сертифікат")</f>
        <v>Завантажити сертифікат</v>
      </c>
    </row>
    <row r="220" spans="1:4" x14ac:dyDescent="0.3">
      <c r="A220" t="s">
        <v>441</v>
      </c>
      <c r="B220" t="s">
        <v>5</v>
      </c>
      <c r="C220" t="s">
        <v>442</v>
      </c>
      <c r="D220" t="str">
        <f>HYPERLINK("https://talan.bank.gov.ua/get-user-certificate/PNVpcPLhxlM-v3GJxRve","Завантажити сертифікат")</f>
        <v>Завантажити сертифікат</v>
      </c>
    </row>
    <row r="221" spans="1:4" x14ac:dyDescent="0.3">
      <c r="A221" t="s">
        <v>443</v>
      </c>
      <c r="B221" t="s">
        <v>5</v>
      </c>
      <c r="C221" t="s">
        <v>444</v>
      </c>
      <c r="D221" t="str">
        <f>HYPERLINK("https://talan.bank.gov.ua/get-user-certificate/PNVpcAefijGXoyfhW46P","Завантажити сертифікат")</f>
        <v>Завантажити сертифікат</v>
      </c>
    </row>
    <row r="222" spans="1:4" x14ac:dyDescent="0.3">
      <c r="A222" t="s">
        <v>445</v>
      </c>
      <c r="B222" t="s">
        <v>5</v>
      </c>
      <c r="C222" t="s">
        <v>446</v>
      </c>
      <c r="D222" t="str">
        <f>HYPERLINK("https://talan.bank.gov.ua/get-user-certificate/PNVpcJ3eBIJjRzyAi-LU","Завантажити сертифікат")</f>
        <v>Завантажити сертифікат</v>
      </c>
    </row>
    <row r="223" spans="1:4" x14ac:dyDescent="0.3">
      <c r="A223" t="s">
        <v>447</v>
      </c>
      <c r="B223" t="s">
        <v>5</v>
      </c>
      <c r="C223" t="s">
        <v>448</v>
      </c>
      <c r="D223" t="str">
        <f>HYPERLINK("https://talan.bank.gov.ua/get-user-certificate/PNVpc4WGL25C6EEMYcWB","Завантажити сертифікат")</f>
        <v>Завантажити сертифікат</v>
      </c>
    </row>
    <row r="224" spans="1:4" x14ac:dyDescent="0.3">
      <c r="A224" t="s">
        <v>449</v>
      </c>
      <c r="B224" t="s">
        <v>5</v>
      </c>
      <c r="C224" t="s">
        <v>450</v>
      </c>
      <c r="D224" t="str">
        <f>HYPERLINK("https://talan.bank.gov.ua/get-user-certificate/PNVpchG0p-1z3XbUm7xU","Завантажити сертифікат")</f>
        <v>Завантажити сертифікат</v>
      </c>
    </row>
    <row r="225" spans="1:4" x14ac:dyDescent="0.3">
      <c r="A225" t="s">
        <v>451</v>
      </c>
      <c r="B225" t="s">
        <v>5</v>
      </c>
      <c r="C225" t="s">
        <v>452</v>
      </c>
      <c r="D225" t="str">
        <f>HYPERLINK("https://talan.bank.gov.ua/get-user-certificate/PNVpcANHosz5NiDf8wQa","Завантажити сертифікат")</f>
        <v>Завантажити сертифікат</v>
      </c>
    </row>
    <row r="226" spans="1:4" x14ac:dyDescent="0.3">
      <c r="A226" t="s">
        <v>453</v>
      </c>
      <c r="B226" t="s">
        <v>5</v>
      </c>
      <c r="C226" t="s">
        <v>454</v>
      </c>
      <c r="D226" t="str">
        <f>HYPERLINK("https://talan.bank.gov.ua/get-user-certificate/PNVpcfFhXopobRGvujPD","Завантажити сертифікат")</f>
        <v>Завантажити сертифікат</v>
      </c>
    </row>
    <row r="227" spans="1:4" x14ac:dyDescent="0.3">
      <c r="A227" t="s">
        <v>455</v>
      </c>
      <c r="B227" t="s">
        <v>5</v>
      </c>
      <c r="C227" t="s">
        <v>456</v>
      </c>
      <c r="D227" t="str">
        <f>HYPERLINK("https://talan.bank.gov.ua/get-user-certificate/PNVpczghDqPgjnsDZQwc","Завантажити сертифікат")</f>
        <v>Завантажити сертифікат</v>
      </c>
    </row>
    <row r="228" spans="1:4" x14ac:dyDescent="0.3">
      <c r="A228" t="s">
        <v>457</v>
      </c>
      <c r="B228" t="s">
        <v>5</v>
      </c>
      <c r="C228" t="s">
        <v>458</v>
      </c>
      <c r="D228" t="str">
        <f>HYPERLINK("https://talan.bank.gov.ua/get-user-certificate/PNVpcx0zso0j5w_T0onu","Завантажити сертифікат")</f>
        <v>Завантажити сертифікат</v>
      </c>
    </row>
    <row r="229" spans="1:4" x14ac:dyDescent="0.3">
      <c r="A229" t="s">
        <v>459</v>
      </c>
      <c r="B229" t="s">
        <v>5</v>
      </c>
      <c r="C229" t="s">
        <v>460</v>
      </c>
      <c r="D229" t="str">
        <f>HYPERLINK("https://talan.bank.gov.ua/get-user-certificate/PNVpc30dzLD8e9tM1BbQ","Завантажити сертифікат")</f>
        <v>Завантажити сертифікат</v>
      </c>
    </row>
    <row r="230" spans="1:4" x14ac:dyDescent="0.3">
      <c r="A230" t="s">
        <v>461</v>
      </c>
      <c r="B230" t="s">
        <v>5</v>
      </c>
      <c r="C230" t="s">
        <v>462</v>
      </c>
      <c r="D230" t="str">
        <f>HYPERLINK("https://talan.bank.gov.ua/get-user-certificate/PNVpcnzL6W3_7wh3VvBo","Завантажити сертифікат")</f>
        <v>Завантажити сертифікат</v>
      </c>
    </row>
    <row r="231" spans="1:4" x14ac:dyDescent="0.3">
      <c r="A231" t="s">
        <v>463</v>
      </c>
      <c r="B231" t="s">
        <v>5</v>
      </c>
      <c r="C231" t="s">
        <v>464</v>
      </c>
      <c r="D231" t="str">
        <f>HYPERLINK("https://talan.bank.gov.ua/get-user-certificate/PNVpcIQmyr4AwQT3yqoS","Завантажити сертифікат")</f>
        <v>Завантажити сертифікат</v>
      </c>
    </row>
    <row r="232" spans="1:4" x14ac:dyDescent="0.3">
      <c r="A232" t="s">
        <v>465</v>
      </c>
      <c r="B232" t="s">
        <v>5</v>
      </c>
      <c r="C232" t="s">
        <v>466</v>
      </c>
      <c r="D232" t="str">
        <f>HYPERLINK("https://talan.bank.gov.ua/get-user-certificate/PNVpcrrNsIAEzl7GuvPs","Завантажити сертифікат")</f>
        <v>Завантажити сертифікат</v>
      </c>
    </row>
    <row r="233" spans="1:4" x14ac:dyDescent="0.3">
      <c r="A233" t="s">
        <v>467</v>
      </c>
      <c r="B233" t="s">
        <v>5</v>
      </c>
      <c r="C233" t="s">
        <v>468</v>
      </c>
      <c r="D233" t="str">
        <f>HYPERLINK("https://talan.bank.gov.ua/get-user-certificate/PNVpcsDS2_n5uVjBRyPC","Завантажити сертифікат")</f>
        <v>Завантажити сертифікат</v>
      </c>
    </row>
    <row r="234" spans="1:4" x14ac:dyDescent="0.3">
      <c r="A234" t="s">
        <v>469</v>
      </c>
      <c r="B234" t="s">
        <v>5</v>
      </c>
      <c r="C234" t="s">
        <v>470</v>
      </c>
      <c r="D234" t="str">
        <f>HYPERLINK("https://talan.bank.gov.ua/get-user-certificate/PNVpcDvFEf7ooepmqpjd","Завантажити сертифікат")</f>
        <v>Завантажити сертифікат</v>
      </c>
    </row>
    <row r="235" spans="1:4" x14ac:dyDescent="0.3">
      <c r="A235" t="s">
        <v>471</v>
      </c>
      <c r="B235" t="s">
        <v>5</v>
      </c>
      <c r="C235" t="s">
        <v>472</v>
      </c>
      <c r="D235" t="str">
        <f>HYPERLINK("https://talan.bank.gov.ua/get-user-certificate/PNVpcGHgGTIT1Hdw4QzB","Завантажити сертифікат")</f>
        <v>Завантажити сертифікат</v>
      </c>
    </row>
    <row r="236" spans="1:4" x14ac:dyDescent="0.3">
      <c r="A236" t="s">
        <v>473</v>
      </c>
      <c r="B236" t="s">
        <v>5</v>
      </c>
      <c r="C236" t="s">
        <v>474</v>
      </c>
      <c r="D236" t="str">
        <f>HYPERLINK("https://talan.bank.gov.ua/get-user-certificate/PNVpcr4frGrORIkfhx6l","Завантажити сертифікат")</f>
        <v>Завантажити сертифікат</v>
      </c>
    </row>
    <row r="237" spans="1:4" x14ac:dyDescent="0.3">
      <c r="A237" t="s">
        <v>475</v>
      </c>
      <c r="B237" t="s">
        <v>5</v>
      </c>
      <c r="C237" t="s">
        <v>476</v>
      </c>
      <c r="D237" t="str">
        <f>HYPERLINK("https://talan.bank.gov.ua/get-user-certificate/PNVpcW4tO-aq6DZy6Cdc","Завантажити сертифікат")</f>
        <v>Завантажити сертифікат</v>
      </c>
    </row>
    <row r="238" spans="1:4" x14ac:dyDescent="0.3">
      <c r="A238" t="s">
        <v>477</v>
      </c>
      <c r="B238" t="s">
        <v>5</v>
      </c>
      <c r="C238" t="s">
        <v>478</v>
      </c>
      <c r="D238" t="str">
        <f>HYPERLINK("https://talan.bank.gov.ua/get-user-certificate/PNVpcAxEYgNaSLkidbTX","Завантажити сертифікат")</f>
        <v>Завантажити сертифікат</v>
      </c>
    </row>
    <row r="239" spans="1:4" x14ac:dyDescent="0.3">
      <c r="A239" t="s">
        <v>479</v>
      </c>
      <c r="B239" t="s">
        <v>5</v>
      </c>
      <c r="C239" t="s">
        <v>480</v>
      </c>
      <c r="D239" t="str">
        <f>HYPERLINK("https://talan.bank.gov.ua/get-user-certificate/PNVpciTg5ZE_JU_EKzFV","Завантажити сертифікат")</f>
        <v>Завантажити сертифікат</v>
      </c>
    </row>
    <row r="240" spans="1:4" x14ac:dyDescent="0.3">
      <c r="A240" t="s">
        <v>481</v>
      </c>
      <c r="B240" t="s">
        <v>5</v>
      </c>
      <c r="C240" t="s">
        <v>482</v>
      </c>
      <c r="D240" t="str">
        <f>HYPERLINK("https://talan.bank.gov.ua/get-user-certificate/PNVpcefg4jH91sLe017u","Завантажити сертифікат")</f>
        <v>Завантажити сертифікат</v>
      </c>
    </row>
    <row r="241" spans="1:4" x14ac:dyDescent="0.3">
      <c r="A241" t="s">
        <v>483</v>
      </c>
      <c r="B241" t="s">
        <v>5</v>
      </c>
      <c r="C241" t="s">
        <v>484</v>
      </c>
      <c r="D241" t="str">
        <f>HYPERLINK("https://talan.bank.gov.ua/get-user-certificate/PNVpcjPu5bG4jJwZ3go6","Завантажити сертифікат")</f>
        <v>Завантажити сертифікат</v>
      </c>
    </row>
    <row r="242" spans="1:4" x14ac:dyDescent="0.3">
      <c r="A242" t="s">
        <v>485</v>
      </c>
      <c r="B242" t="s">
        <v>5</v>
      </c>
      <c r="C242" t="s">
        <v>486</v>
      </c>
      <c r="D242" t="str">
        <f>HYPERLINK("https://talan.bank.gov.ua/get-user-certificate/PNVpcQ5-UbT5_Htlek6H","Завантажити сертифікат")</f>
        <v>Завантажити сертифікат</v>
      </c>
    </row>
    <row r="243" spans="1:4" x14ac:dyDescent="0.3">
      <c r="A243" t="s">
        <v>487</v>
      </c>
      <c r="B243" t="s">
        <v>5</v>
      </c>
      <c r="C243" t="s">
        <v>488</v>
      </c>
      <c r="D243" t="str">
        <f>HYPERLINK("https://talan.bank.gov.ua/get-user-certificate/PNVpcNxbnidnStaepOJy","Завантажити сертифікат")</f>
        <v>Завантажити сертифікат</v>
      </c>
    </row>
    <row r="244" spans="1:4" x14ac:dyDescent="0.3">
      <c r="A244" t="s">
        <v>489</v>
      </c>
      <c r="B244" t="s">
        <v>5</v>
      </c>
      <c r="C244" t="s">
        <v>490</v>
      </c>
      <c r="D244" t="str">
        <f>HYPERLINK("https://talan.bank.gov.ua/get-user-certificate/PNVpcDrFCVpJGww5dTmZ","Завантажити сертифікат")</f>
        <v>Завантажити сертифікат</v>
      </c>
    </row>
    <row r="245" spans="1:4" x14ac:dyDescent="0.3">
      <c r="A245" t="s">
        <v>491</v>
      </c>
      <c r="B245" t="s">
        <v>5</v>
      </c>
      <c r="C245" t="s">
        <v>492</v>
      </c>
      <c r="D245" t="str">
        <f>HYPERLINK("https://talan.bank.gov.ua/get-user-certificate/PNVpc8rkc1UNW44oV_2J","Завантажити сертифікат")</f>
        <v>Завантажити сертифікат</v>
      </c>
    </row>
    <row r="246" spans="1:4" x14ac:dyDescent="0.3">
      <c r="A246" t="s">
        <v>493</v>
      </c>
      <c r="B246" t="s">
        <v>5</v>
      </c>
      <c r="C246" t="s">
        <v>494</v>
      </c>
      <c r="D246" t="str">
        <f>HYPERLINK("https://talan.bank.gov.ua/get-user-certificate/PNVpcoWWl7x7FlN1XxRV","Завантажити сертифікат")</f>
        <v>Завантажити сертифікат</v>
      </c>
    </row>
    <row r="247" spans="1:4" x14ac:dyDescent="0.3">
      <c r="A247" t="s">
        <v>495</v>
      </c>
      <c r="B247" t="s">
        <v>5</v>
      </c>
      <c r="C247" t="s">
        <v>496</v>
      </c>
      <c r="D247" t="str">
        <f>HYPERLINK("https://talan.bank.gov.ua/get-user-certificate/PNVpcA0n80Nd8FPy16FU","Завантажити сертифікат")</f>
        <v>Завантажити сертифікат</v>
      </c>
    </row>
    <row r="248" spans="1:4" x14ac:dyDescent="0.3">
      <c r="A248" t="s">
        <v>497</v>
      </c>
      <c r="B248" t="s">
        <v>5</v>
      </c>
      <c r="C248" t="s">
        <v>498</v>
      </c>
      <c r="D248" t="str">
        <f>HYPERLINK("https://talan.bank.gov.ua/get-user-certificate/PNVpcBrBjlMkOGsqEFRP","Завантажити сертифікат")</f>
        <v>Завантажити сертифікат</v>
      </c>
    </row>
    <row r="249" spans="1:4" x14ac:dyDescent="0.3">
      <c r="A249" t="s">
        <v>499</v>
      </c>
      <c r="B249" t="s">
        <v>5</v>
      </c>
      <c r="C249" t="s">
        <v>500</v>
      </c>
      <c r="D249" t="str">
        <f>HYPERLINK("https://talan.bank.gov.ua/get-user-certificate/PNVpcIU81ca2mwbBGZFk","Завантажити сертифікат")</f>
        <v>Завантажити сертифікат</v>
      </c>
    </row>
    <row r="250" spans="1:4" x14ac:dyDescent="0.3">
      <c r="A250" t="s">
        <v>501</v>
      </c>
      <c r="B250" t="s">
        <v>5</v>
      </c>
      <c r="C250" t="s">
        <v>502</v>
      </c>
      <c r="D250" t="str">
        <f>HYPERLINK("https://talan.bank.gov.ua/get-user-certificate/PNVpcoTijWEW-FEIGFCr","Завантажити сертифікат")</f>
        <v>Завантажити сертифікат</v>
      </c>
    </row>
    <row r="251" spans="1:4" x14ac:dyDescent="0.3">
      <c r="A251" t="s">
        <v>503</v>
      </c>
      <c r="B251" t="s">
        <v>5</v>
      </c>
      <c r="C251" t="s">
        <v>504</v>
      </c>
      <c r="D251" t="str">
        <f>HYPERLINK("https://talan.bank.gov.ua/get-user-certificate/PNVpcNKpQaRDjufdftjU","Завантажити сертифікат")</f>
        <v>Завантажити сертифікат</v>
      </c>
    </row>
    <row r="252" spans="1:4" x14ac:dyDescent="0.3">
      <c r="A252" t="s">
        <v>505</v>
      </c>
      <c r="B252" t="s">
        <v>5</v>
      </c>
      <c r="C252" t="s">
        <v>506</v>
      </c>
      <c r="D252" t="str">
        <f>HYPERLINK("https://talan.bank.gov.ua/get-user-certificate/PNVpceKcaUsffmyeiFbu","Завантажити сертифікат")</f>
        <v>Завантажити сертифікат</v>
      </c>
    </row>
    <row r="253" spans="1:4" x14ac:dyDescent="0.3">
      <c r="A253" t="s">
        <v>507</v>
      </c>
      <c r="B253" t="s">
        <v>5</v>
      </c>
      <c r="C253" t="s">
        <v>508</v>
      </c>
      <c r="D253" t="str">
        <f>HYPERLINK("https://talan.bank.gov.ua/get-user-certificate/PNVpcSsG21uiNDMFhEPF","Завантажити сертифікат")</f>
        <v>Завантажити сертифікат</v>
      </c>
    </row>
    <row r="254" spans="1:4" x14ac:dyDescent="0.3">
      <c r="A254" t="s">
        <v>509</v>
      </c>
      <c r="B254" t="s">
        <v>5</v>
      </c>
      <c r="C254" t="s">
        <v>510</v>
      </c>
      <c r="D254" t="str">
        <f>HYPERLINK("https://talan.bank.gov.ua/get-user-certificate/PNVpcYQgUCAowk_NW8SC","Завантажити сертифікат")</f>
        <v>Завантажити сертифікат</v>
      </c>
    </row>
    <row r="255" spans="1:4" x14ac:dyDescent="0.3">
      <c r="A255" t="s">
        <v>511</v>
      </c>
      <c r="B255" t="s">
        <v>5</v>
      </c>
      <c r="C255" t="s">
        <v>512</v>
      </c>
      <c r="D255" t="str">
        <f>HYPERLINK("https://talan.bank.gov.ua/get-user-certificate/PNVpcgMtPz6D_Sj00y7G","Завантажити сертифікат")</f>
        <v>Завантажити сертифікат</v>
      </c>
    </row>
    <row r="256" spans="1:4" x14ac:dyDescent="0.3">
      <c r="A256" t="s">
        <v>513</v>
      </c>
      <c r="B256" t="s">
        <v>5</v>
      </c>
      <c r="C256" t="s">
        <v>514</v>
      </c>
      <c r="D256" t="str">
        <f>HYPERLINK("https://talan.bank.gov.ua/get-user-certificate/PNVpc_UnnYfbrP6E6CDY","Завантажити сертифікат")</f>
        <v>Завантажити сертифікат</v>
      </c>
    </row>
    <row r="257" spans="1:4" x14ac:dyDescent="0.3">
      <c r="A257" t="s">
        <v>515</v>
      </c>
      <c r="B257" t="s">
        <v>5</v>
      </c>
      <c r="C257" t="s">
        <v>516</v>
      </c>
      <c r="D257" t="str">
        <f>HYPERLINK("https://talan.bank.gov.ua/get-user-certificate/PNVpcmH5AIHSKzPzMD4G","Завантажити сертифікат")</f>
        <v>Завантажити сертифікат</v>
      </c>
    </row>
    <row r="258" spans="1:4" x14ac:dyDescent="0.3">
      <c r="A258" t="s">
        <v>517</v>
      </c>
      <c r="B258" t="s">
        <v>5</v>
      </c>
      <c r="C258" t="s">
        <v>518</v>
      </c>
      <c r="D258" t="str">
        <f>HYPERLINK("https://talan.bank.gov.ua/get-user-certificate/PNVpcZbpxH6VMA82owF1","Завантажити сертифікат")</f>
        <v>Завантажити сертифікат</v>
      </c>
    </row>
    <row r="259" spans="1:4" x14ac:dyDescent="0.3">
      <c r="A259" t="s">
        <v>519</v>
      </c>
      <c r="B259" t="s">
        <v>5</v>
      </c>
      <c r="C259" t="s">
        <v>520</v>
      </c>
      <c r="D259" t="str">
        <f>HYPERLINK("https://talan.bank.gov.ua/get-user-certificate/PNVpcpxEvRaOylDjizRs","Завантажити сертифікат")</f>
        <v>Завантажити сертифікат</v>
      </c>
    </row>
    <row r="260" spans="1:4" x14ac:dyDescent="0.3">
      <c r="A260" t="s">
        <v>521</v>
      </c>
      <c r="B260" t="s">
        <v>5</v>
      </c>
      <c r="C260" t="s">
        <v>522</v>
      </c>
      <c r="D260" t="str">
        <f>HYPERLINK("https://talan.bank.gov.ua/get-user-certificate/PNVpc8gvJBwTISTCWRw5","Завантажити сертифікат")</f>
        <v>Завантажити сертифікат</v>
      </c>
    </row>
    <row r="261" spans="1:4" x14ac:dyDescent="0.3">
      <c r="A261" t="s">
        <v>523</v>
      </c>
      <c r="B261" t="s">
        <v>5</v>
      </c>
      <c r="C261" t="s">
        <v>524</v>
      </c>
      <c r="D261" t="str">
        <f>HYPERLINK("https://talan.bank.gov.ua/get-user-certificate/PNVpcTvlMClpmuQTfMzD","Завантажити сертифікат")</f>
        <v>Завантажити сертифікат</v>
      </c>
    </row>
    <row r="262" spans="1:4" x14ac:dyDescent="0.3">
      <c r="A262" t="s">
        <v>525</v>
      </c>
      <c r="B262" t="s">
        <v>5</v>
      </c>
      <c r="C262" t="s">
        <v>526</v>
      </c>
      <c r="D262" t="str">
        <f>HYPERLINK("https://talan.bank.gov.ua/get-user-certificate/PNVpcBHgqDuIXGFcRfOj","Завантажити сертифікат")</f>
        <v>Завантажити сертифікат</v>
      </c>
    </row>
    <row r="263" spans="1:4" x14ac:dyDescent="0.3">
      <c r="A263" t="s">
        <v>527</v>
      </c>
      <c r="B263" t="s">
        <v>5</v>
      </c>
      <c r="C263" t="s">
        <v>528</v>
      </c>
      <c r="D263" t="str">
        <f>HYPERLINK("https://talan.bank.gov.ua/get-user-certificate/PNVpc3xVpz-YrMQrKKP2","Завантажити сертифікат")</f>
        <v>Завантажити сертифікат</v>
      </c>
    </row>
    <row r="264" spans="1:4" x14ac:dyDescent="0.3">
      <c r="A264" t="s">
        <v>529</v>
      </c>
      <c r="B264" t="s">
        <v>5</v>
      </c>
      <c r="C264" t="s">
        <v>530</v>
      </c>
      <c r="D264" t="str">
        <f>HYPERLINK("https://talan.bank.gov.ua/get-user-certificate/PNVpcoyNs29E29h-eES-","Завантажити сертифікат")</f>
        <v>Завантажити сертифікат</v>
      </c>
    </row>
    <row r="265" spans="1:4" x14ac:dyDescent="0.3">
      <c r="A265" t="s">
        <v>531</v>
      </c>
      <c r="B265" t="s">
        <v>5</v>
      </c>
      <c r="C265" t="s">
        <v>532</v>
      </c>
      <c r="D265" t="str">
        <f>HYPERLINK("https://talan.bank.gov.ua/get-user-certificate/PNVpcmxXCBBXPDjyVe89","Завантажити сертифікат")</f>
        <v>Завантажити сертифікат</v>
      </c>
    </row>
    <row r="266" spans="1:4" x14ac:dyDescent="0.3">
      <c r="A266" t="s">
        <v>533</v>
      </c>
      <c r="B266" t="s">
        <v>5</v>
      </c>
      <c r="C266" t="s">
        <v>534</v>
      </c>
      <c r="D266" t="str">
        <f>HYPERLINK("https://talan.bank.gov.ua/get-user-certificate/PNVpcObAsbE2-BF2qsAg","Завантажити сертифікат")</f>
        <v>Завантажити сертифікат</v>
      </c>
    </row>
    <row r="267" spans="1:4" x14ac:dyDescent="0.3">
      <c r="A267" t="s">
        <v>535</v>
      </c>
      <c r="B267" t="s">
        <v>5</v>
      </c>
      <c r="C267" t="s">
        <v>536</v>
      </c>
      <c r="D267" t="str">
        <f>HYPERLINK("https://talan.bank.gov.ua/get-user-certificate/PNVpcSV0vWCx5Mz8A72Y","Завантажити сертифікат")</f>
        <v>Завантажити сертифікат</v>
      </c>
    </row>
    <row r="268" spans="1:4" x14ac:dyDescent="0.3">
      <c r="A268" t="s">
        <v>537</v>
      </c>
      <c r="B268" t="s">
        <v>5</v>
      </c>
      <c r="C268" t="s">
        <v>538</v>
      </c>
      <c r="D268" t="str">
        <f>HYPERLINK("https://talan.bank.gov.ua/get-user-certificate/PNVpcKTjoxFbTy1vBD0s","Завантажити сертифікат")</f>
        <v>Завантажити сертифікат</v>
      </c>
    </row>
    <row r="269" spans="1:4" x14ac:dyDescent="0.3">
      <c r="A269" t="s">
        <v>539</v>
      </c>
      <c r="B269" t="s">
        <v>5</v>
      </c>
      <c r="C269" t="s">
        <v>540</v>
      </c>
      <c r="D269" t="str">
        <f>HYPERLINK("https://talan.bank.gov.ua/get-user-certificate/PNVpcD3eVLf-mK-yMq05","Завантажити сертифікат")</f>
        <v>Завантажити сертифікат</v>
      </c>
    </row>
    <row r="270" spans="1:4" x14ac:dyDescent="0.3">
      <c r="A270" t="s">
        <v>541</v>
      </c>
      <c r="B270" t="s">
        <v>5</v>
      </c>
      <c r="C270" t="s">
        <v>542</v>
      </c>
      <c r="D270" t="str">
        <f>HYPERLINK("https://talan.bank.gov.ua/get-user-certificate/PNVpc71ZY_IsrFzOridX","Завантажити сертифікат")</f>
        <v>Завантажити сертифікат</v>
      </c>
    </row>
    <row r="271" spans="1:4" x14ac:dyDescent="0.3">
      <c r="A271" t="s">
        <v>543</v>
      </c>
      <c r="B271" t="s">
        <v>5</v>
      </c>
      <c r="C271" t="s">
        <v>544</v>
      </c>
      <c r="D271" t="str">
        <f>HYPERLINK("https://talan.bank.gov.ua/get-user-certificate/PNVpchTpWCJFe-uU_xdI","Завантажити сертифікат")</f>
        <v>Завантажити сертифікат</v>
      </c>
    </row>
    <row r="272" spans="1:4" x14ac:dyDescent="0.3">
      <c r="A272" t="s">
        <v>545</v>
      </c>
      <c r="B272" t="s">
        <v>5</v>
      </c>
      <c r="C272" t="s">
        <v>546</v>
      </c>
      <c r="D272" t="str">
        <f>HYPERLINK("https://talan.bank.gov.ua/get-user-certificate/PNVpcxUh_ACYGWPJN-pG","Завантажити сертифікат")</f>
        <v>Завантажити сертифікат</v>
      </c>
    </row>
    <row r="273" spans="1:4" x14ac:dyDescent="0.3">
      <c r="A273" t="s">
        <v>547</v>
      </c>
      <c r="B273" t="s">
        <v>5</v>
      </c>
      <c r="C273" t="s">
        <v>548</v>
      </c>
      <c r="D273" t="str">
        <f>HYPERLINK("https://talan.bank.gov.ua/get-user-certificate/PNVpcQvgc-bRMESWvDGF","Завантажити сертифікат")</f>
        <v>Завантажити сертифікат</v>
      </c>
    </row>
    <row r="274" spans="1:4" x14ac:dyDescent="0.3">
      <c r="A274" t="s">
        <v>549</v>
      </c>
      <c r="B274" t="s">
        <v>5</v>
      </c>
      <c r="C274" t="s">
        <v>550</v>
      </c>
      <c r="D274" t="str">
        <f>HYPERLINK("https://talan.bank.gov.ua/get-user-certificate/PNVpc38laHnFU7loMtvL","Завантажити сертифікат")</f>
        <v>Завантажити сертифікат</v>
      </c>
    </row>
    <row r="275" spans="1:4" x14ac:dyDescent="0.3">
      <c r="A275" t="s">
        <v>551</v>
      </c>
      <c r="B275" t="s">
        <v>5</v>
      </c>
      <c r="C275" t="s">
        <v>552</v>
      </c>
      <c r="D275" t="str">
        <f>HYPERLINK("https://talan.bank.gov.ua/get-user-certificate/PNVpc8x2ccnHIcEOGZU3","Завантажити сертифікат")</f>
        <v>Завантажити сертифікат</v>
      </c>
    </row>
    <row r="276" spans="1:4" x14ac:dyDescent="0.3">
      <c r="A276" t="s">
        <v>553</v>
      </c>
      <c r="B276" t="s">
        <v>5</v>
      </c>
      <c r="C276" t="s">
        <v>554</v>
      </c>
      <c r="D276" t="str">
        <f>HYPERLINK("https://talan.bank.gov.ua/get-user-certificate/PNVpc-iQzWBhERqaaGCC","Завантажити сертифікат")</f>
        <v>Завантажити сертифікат</v>
      </c>
    </row>
    <row r="277" spans="1:4" x14ac:dyDescent="0.3">
      <c r="A277" t="s">
        <v>555</v>
      </c>
      <c r="B277" t="s">
        <v>5</v>
      </c>
      <c r="C277" t="s">
        <v>556</v>
      </c>
      <c r="D277" t="str">
        <f>HYPERLINK("https://talan.bank.gov.ua/get-user-certificate/PNVpcjQXDq7r2aSwhCyF","Завантажити сертифікат")</f>
        <v>Завантажити сертифікат</v>
      </c>
    </row>
    <row r="278" spans="1:4" x14ac:dyDescent="0.3">
      <c r="A278" t="s">
        <v>557</v>
      </c>
      <c r="B278" t="s">
        <v>5</v>
      </c>
      <c r="C278" t="s">
        <v>558</v>
      </c>
      <c r="D278" t="str">
        <f>HYPERLINK("https://talan.bank.gov.ua/get-user-certificate/PNVpciOh88tgxOA9UBB3","Завантажити сертифікат")</f>
        <v>Завантажити сертифікат</v>
      </c>
    </row>
    <row r="279" spans="1:4" x14ac:dyDescent="0.3">
      <c r="A279" t="s">
        <v>559</v>
      </c>
      <c r="B279" t="s">
        <v>5</v>
      </c>
      <c r="C279" t="s">
        <v>560</v>
      </c>
      <c r="D279" t="str">
        <f>HYPERLINK("https://talan.bank.gov.ua/get-user-certificate/PNVpcY_eu9H-wkZ7cknb","Завантажити сертифікат")</f>
        <v>Завантажити сертифікат</v>
      </c>
    </row>
    <row r="280" spans="1:4" x14ac:dyDescent="0.3">
      <c r="A280" t="s">
        <v>561</v>
      </c>
      <c r="B280" t="s">
        <v>5</v>
      </c>
      <c r="C280" t="s">
        <v>562</v>
      </c>
      <c r="D280" t="str">
        <f>HYPERLINK("https://talan.bank.gov.ua/get-user-certificate/PNVpcneJOQH-eBD6rsZl","Завантажити сертифікат")</f>
        <v>Завантажити сертифікат</v>
      </c>
    </row>
    <row r="281" spans="1:4" x14ac:dyDescent="0.3">
      <c r="A281" t="s">
        <v>563</v>
      </c>
      <c r="B281" t="s">
        <v>5</v>
      </c>
      <c r="C281" t="s">
        <v>564</v>
      </c>
      <c r="D281" t="str">
        <f>HYPERLINK("https://talan.bank.gov.ua/get-user-certificate/PNVpcWWZzrwUKZ849H3b","Завантажити сертифікат")</f>
        <v>Завантажити сертифікат</v>
      </c>
    </row>
    <row r="282" spans="1:4" x14ac:dyDescent="0.3">
      <c r="A282" t="s">
        <v>565</v>
      </c>
      <c r="B282" t="s">
        <v>5</v>
      </c>
      <c r="C282" t="s">
        <v>566</v>
      </c>
      <c r="D282" t="str">
        <f>HYPERLINK("https://talan.bank.gov.ua/get-user-certificate/PNVpcwAIh6DA64yOIx5T","Завантажити сертифікат")</f>
        <v>Завантажити сертифікат</v>
      </c>
    </row>
    <row r="283" spans="1:4" x14ac:dyDescent="0.3">
      <c r="A283" t="s">
        <v>567</v>
      </c>
      <c r="B283" t="s">
        <v>5</v>
      </c>
      <c r="C283" t="s">
        <v>568</v>
      </c>
      <c r="D283" t="str">
        <f>HYPERLINK("https://talan.bank.gov.ua/get-user-certificate/PNVpcDUuCY6XVHgVFxY5","Завантажити сертифікат")</f>
        <v>Завантажити сертифікат</v>
      </c>
    </row>
    <row r="284" spans="1:4" x14ac:dyDescent="0.3">
      <c r="A284" t="s">
        <v>569</v>
      </c>
      <c r="B284" t="s">
        <v>5</v>
      </c>
      <c r="C284" t="s">
        <v>570</v>
      </c>
      <c r="D284" t="str">
        <f>HYPERLINK("https://talan.bank.gov.ua/get-user-certificate/PNVpc5Kntg7oDFqzF-wH","Завантажити сертифікат")</f>
        <v>Завантажити сертифікат</v>
      </c>
    </row>
    <row r="285" spans="1:4" x14ac:dyDescent="0.3">
      <c r="A285" t="s">
        <v>571</v>
      </c>
      <c r="B285" t="s">
        <v>5</v>
      </c>
      <c r="C285" t="s">
        <v>572</v>
      </c>
      <c r="D285" t="str">
        <f>HYPERLINK("https://talan.bank.gov.ua/get-user-certificate/PNVpc9yq7QF1nliq9PMr","Завантажити сертифікат")</f>
        <v>Завантажити сертифікат</v>
      </c>
    </row>
    <row r="286" spans="1:4" x14ac:dyDescent="0.3">
      <c r="A286" t="s">
        <v>573</v>
      </c>
      <c r="B286" t="s">
        <v>5</v>
      </c>
      <c r="C286" t="s">
        <v>574</v>
      </c>
      <c r="D286" t="str">
        <f>HYPERLINK("https://talan.bank.gov.ua/get-user-certificate/PNVpcNkCG9FZNdjPUa7-","Завантажити сертифікат")</f>
        <v>Завантажити сертифікат</v>
      </c>
    </row>
    <row r="287" spans="1:4" x14ac:dyDescent="0.3">
      <c r="A287" t="s">
        <v>575</v>
      </c>
      <c r="B287" t="s">
        <v>5</v>
      </c>
      <c r="C287" t="s">
        <v>576</v>
      </c>
      <c r="D287" t="str">
        <f>HYPERLINK("https://talan.bank.gov.ua/get-user-certificate/PNVpcVpYFAuA7eOBy4Dq","Завантажити сертифікат")</f>
        <v>Завантажити сертифікат</v>
      </c>
    </row>
    <row r="288" spans="1:4" x14ac:dyDescent="0.3">
      <c r="A288" t="s">
        <v>577</v>
      </c>
      <c r="B288" t="s">
        <v>5</v>
      </c>
      <c r="C288" t="s">
        <v>578</v>
      </c>
      <c r="D288" t="str">
        <f>HYPERLINK("https://talan.bank.gov.ua/get-user-certificate/PNVpc0OCkx0OnTryFwbM","Завантажити сертифікат")</f>
        <v>Завантажити сертифікат</v>
      </c>
    </row>
    <row r="289" spans="1:4" x14ac:dyDescent="0.3">
      <c r="A289" t="s">
        <v>579</v>
      </c>
      <c r="B289" t="s">
        <v>5</v>
      </c>
      <c r="C289" t="s">
        <v>580</v>
      </c>
      <c r="D289" t="str">
        <f>HYPERLINK("https://talan.bank.gov.ua/get-user-certificate/PNVpcqRMoXh0firUAyLz","Завантажити сертифікат")</f>
        <v>Завантажити сертифікат</v>
      </c>
    </row>
    <row r="290" spans="1:4" x14ac:dyDescent="0.3">
      <c r="A290" t="s">
        <v>581</v>
      </c>
      <c r="B290" t="s">
        <v>5</v>
      </c>
      <c r="C290" t="s">
        <v>582</v>
      </c>
      <c r="D290" t="str">
        <f>HYPERLINK("https://talan.bank.gov.ua/get-user-certificate/PNVpcLNCIupo_RILG7pB","Завантажити сертифікат")</f>
        <v>Завантажити сертифікат</v>
      </c>
    </row>
    <row r="291" spans="1:4" x14ac:dyDescent="0.3">
      <c r="A291" t="s">
        <v>583</v>
      </c>
      <c r="B291" t="s">
        <v>5</v>
      </c>
      <c r="C291" t="s">
        <v>584</v>
      </c>
      <c r="D291" t="str">
        <f>HYPERLINK("https://talan.bank.gov.ua/get-user-certificate/PNVpcbyhIpfksvY7wd3Q","Завантажити сертифікат")</f>
        <v>Завантажити сертифікат</v>
      </c>
    </row>
    <row r="292" spans="1:4" x14ac:dyDescent="0.3">
      <c r="A292" t="s">
        <v>585</v>
      </c>
      <c r="B292" t="s">
        <v>5</v>
      </c>
      <c r="C292" t="s">
        <v>586</v>
      </c>
      <c r="D292" t="str">
        <f>HYPERLINK("https://talan.bank.gov.ua/get-user-certificate/PNVpcEYxpuLk6lq1WLQ6","Завантажити сертифікат")</f>
        <v>Завантажити сертифікат</v>
      </c>
    </row>
    <row r="293" spans="1:4" x14ac:dyDescent="0.3">
      <c r="A293" t="s">
        <v>587</v>
      </c>
      <c r="B293" t="s">
        <v>5</v>
      </c>
      <c r="C293" t="s">
        <v>588</v>
      </c>
      <c r="D293" t="str">
        <f>HYPERLINK("https://talan.bank.gov.ua/get-user-certificate/PNVpcWOcm-ko0mmX0fUw","Завантажити сертифікат")</f>
        <v>Завантажити сертифікат</v>
      </c>
    </row>
    <row r="294" spans="1:4" x14ac:dyDescent="0.3">
      <c r="A294" t="s">
        <v>589</v>
      </c>
      <c r="B294" t="s">
        <v>5</v>
      </c>
      <c r="C294" t="s">
        <v>590</v>
      </c>
      <c r="D294" t="str">
        <f>HYPERLINK("https://talan.bank.gov.ua/get-user-certificate/PNVpc4a_LTWgQac6JA4v","Завантажити сертифікат")</f>
        <v>Завантажити сертифікат</v>
      </c>
    </row>
    <row r="295" spans="1:4" x14ac:dyDescent="0.3">
      <c r="A295" t="s">
        <v>591</v>
      </c>
      <c r="B295" t="s">
        <v>5</v>
      </c>
      <c r="C295" t="s">
        <v>592</v>
      </c>
      <c r="D295" t="str">
        <f>HYPERLINK("https://talan.bank.gov.ua/get-user-certificate/PNVpczj0NKH9uNRFAUkY","Завантажити сертифікат")</f>
        <v>Завантажити сертифікат</v>
      </c>
    </row>
    <row r="296" spans="1:4" x14ac:dyDescent="0.3">
      <c r="A296" t="s">
        <v>593</v>
      </c>
      <c r="B296" t="s">
        <v>5</v>
      </c>
      <c r="C296" t="s">
        <v>594</v>
      </c>
      <c r="D296" t="str">
        <f>HYPERLINK("https://talan.bank.gov.ua/get-user-certificate/PNVpcFPLAK9LSpwWhUkR","Завантажити сертифікат")</f>
        <v>Завантажити сертифікат</v>
      </c>
    </row>
    <row r="297" spans="1:4" x14ac:dyDescent="0.3">
      <c r="A297" t="s">
        <v>595</v>
      </c>
      <c r="B297" t="s">
        <v>5</v>
      </c>
      <c r="C297" t="s">
        <v>596</v>
      </c>
      <c r="D297" t="str">
        <f>HYPERLINK("https://talan.bank.gov.ua/get-user-certificate/PNVpcNeYGiVXgASgoQIT","Завантажити сертифікат")</f>
        <v>Завантажити сертифікат</v>
      </c>
    </row>
    <row r="298" spans="1:4" x14ac:dyDescent="0.3">
      <c r="A298" t="s">
        <v>597</v>
      </c>
      <c r="B298" t="s">
        <v>5</v>
      </c>
      <c r="C298" t="s">
        <v>598</v>
      </c>
      <c r="D298" t="str">
        <f>HYPERLINK("https://talan.bank.gov.ua/get-user-certificate/PNVpclMGjoA-71UogVSb","Завантажити сертифікат")</f>
        <v>Завантажити сертифікат</v>
      </c>
    </row>
    <row r="299" spans="1:4" x14ac:dyDescent="0.3">
      <c r="A299" t="s">
        <v>599</v>
      </c>
      <c r="B299" t="s">
        <v>5</v>
      </c>
      <c r="C299" t="s">
        <v>600</v>
      </c>
      <c r="D299" t="str">
        <f>HYPERLINK("https://talan.bank.gov.ua/get-user-certificate/PNVpcbieLOT5bqZ9aiU_","Завантажити сертифікат")</f>
        <v>Завантажити сертифікат</v>
      </c>
    </row>
    <row r="300" spans="1:4" x14ac:dyDescent="0.3">
      <c r="A300" t="s">
        <v>601</v>
      </c>
      <c r="B300" t="s">
        <v>5</v>
      </c>
      <c r="C300" t="s">
        <v>602</v>
      </c>
      <c r="D300" t="str">
        <f>HYPERLINK("https://talan.bank.gov.ua/get-user-certificate/PNVpcJQEaoqhtna70Dd-","Завантажити сертифікат")</f>
        <v>Завантажити сертифікат</v>
      </c>
    </row>
    <row r="301" spans="1:4" x14ac:dyDescent="0.3">
      <c r="A301" t="s">
        <v>603</v>
      </c>
      <c r="B301" t="s">
        <v>5</v>
      </c>
      <c r="C301" t="s">
        <v>604</v>
      </c>
      <c r="D301" t="str">
        <f>HYPERLINK("https://talan.bank.gov.ua/get-user-certificate/PNVpcE9wpZJU7JeLWQFG","Завантажити сертифікат")</f>
        <v>Завантажити сертифікат</v>
      </c>
    </row>
    <row r="302" spans="1:4" x14ac:dyDescent="0.3">
      <c r="A302" t="s">
        <v>605</v>
      </c>
      <c r="B302" t="s">
        <v>5</v>
      </c>
      <c r="C302" t="s">
        <v>606</v>
      </c>
      <c r="D302" t="str">
        <f>HYPERLINK("https://talan.bank.gov.ua/get-user-certificate/PNVpcl5dx02wXK7s3KdC","Завантажити сертифікат")</f>
        <v>Завантажити сертифікат</v>
      </c>
    </row>
    <row r="303" spans="1:4" x14ac:dyDescent="0.3">
      <c r="A303" t="s">
        <v>607</v>
      </c>
      <c r="B303" t="s">
        <v>5</v>
      </c>
      <c r="C303" t="s">
        <v>608</v>
      </c>
      <c r="D303" t="str">
        <f>HYPERLINK("https://talan.bank.gov.ua/get-user-certificate/PNVpcCmxzSG9DEbG6Spi","Завантажити сертифікат")</f>
        <v>Завантажити сертифікат</v>
      </c>
    </row>
    <row r="304" spans="1:4" x14ac:dyDescent="0.3">
      <c r="A304" t="s">
        <v>609</v>
      </c>
      <c r="B304" t="s">
        <v>5</v>
      </c>
      <c r="C304" t="s">
        <v>610</v>
      </c>
      <c r="D304" t="str">
        <f>HYPERLINK("https://talan.bank.gov.ua/get-user-certificate/PNVpc1yj-6AVgsDCIxMD","Завантажити сертифікат")</f>
        <v>Завантажити сертифікат</v>
      </c>
    </row>
    <row r="305" spans="1:4" x14ac:dyDescent="0.3">
      <c r="A305" t="s">
        <v>611</v>
      </c>
      <c r="B305" t="s">
        <v>5</v>
      </c>
      <c r="C305" t="s">
        <v>612</v>
      </c>
      <c r="D305" t="str">
        <f>HYPERLINK("https://talan.bank.gov.ua/get-user-certificate/PNVpchFyiM-2W43i8Z3w","Завантажити сертифікат")</f>
        <v>Завантажити сертифікат</v>
      </c>
    </row>
    <row r="306" spans="1:4" x14ac:dyDescent="0.3">
      <c r="A306" t="s">
        <v>613</v>
      </c>
      <c r="B306" t="s">
        <v>5</v>
      </c>
      <c r="C306" t="s">
        <v>614</v>
      </c>
      <c r="D306" t="str">
        <f>HYPERLINK("https://talan.bank.gov.ua/get-user-certificate/PNVpcA74MfY8QbPGkEyM","Завантажити сертифікат")</f>
        <v>Завантажити сертифікат</v>
      </c>
    </row>
    <row r="307" spans="1:4" x14ac:dyDescent="0.3">
      <c r="A307" t="s">
        <v>615</v>
      </c>
      <c r="B307" t="s">
        <v>5</v>
      </c>
      <c r="C307" t="s">
        <v>616</v>
      </c>
      <c r="D307" t="str">
        <f>HYPERLINK("https://talan.bank.gov.ua/get-user-certificate/PNVpcl_1W5yh7A49UP3Z","Завантажити сертифікат")</f>
        <v>Завантажити сертифікат</v>
      </c>
    </row>
    <row r="308" spans="1:4" x14ac:dyDescent="0.3">
      <c r="A308" t="s">
        <v>617</v>
      </c>
      <c r="B308" t="s">
        <v>5</v>
      </c>
      <c r="C308" t="s">
        <v>618</v>
      </c>
      <c r="D308" t="str">
        <f>HYPERLINK("https://talan.bank.gov.ua/get-user-certificate/PNVpcgGU1Il069bLChDF","Завантажити сертифікат")</f>
        <v>Завантажити сертифікат</v>
      </c>
    </row>
    <row r="309" spans="1:4" x14ac:dyDescent="0.3">
      <c r="A309" t="s">
        <v>619</v>
      </c>
      <c r="B309" t="s">
        <v>5</v>
      </c>
      <c r="C309" t="s">
        <v>620</v>
      </c>
      <c r="D309" t="str">
        <f>HYPERLINK("https://talan.bank.gov.ua/get-user-certificate/PNVpcROZkWhyeW-pWyK-","Завантажити сертифікат")</f>
        <v>Завантажити сертифікат</v>
      </c>
    </row>
    <row r="310" spans="1:4" x14ac:dyDescent="0.3">
      <c r="A310" t="s">
        <v>621</v>
      </c>
      <c r="B310" t="s">
        <v>5</v>
      </c>
      <c r="C310" t="s">
        <v>622</v>
      </c>
      <c r="D310" t="str">
        <f>HYPERLINK("https://talan.bank.gov.ua/get-user-certificate/PNVpcl2dwWjIe8zGYUci","Завантажити сертифікат")</f>
        <v>Завантажити сертифікат</v>
      </c>
    </row>
    <row r="311" spans="1:4" x14ac:dyDescent="0.3">
      <c r="A311" t="s">
        <v>623</v>
      </c>
      <c r="B311" t="s">
        <v>5</v>
      </c>
      <c r="C311" t="s">
        <v>624</v>
      </c>
      <c r="D311" t="str">
        <f>HYPERLINK("https://talan.bank.gov.ua/get-user-certificate/PNVpcRxX__JOJgpdOslM","Завантажити сертифікат")</f>
        <v>Завантажити сертифікат</v>
      </c>
    </row>
    <row r="312" spans="1:4" x14ac:dyDescent="0.3">
      <c r="A312" t="s">
        <v>625</v>
      </c>
      <c r="B312" t="s">
        <v>5</v>
      </c>
      <c r="C312" t="s">
        <v>626</v>
      </c>
      <c r="D312" t="str">
        <f>HYPERLINK("https://talan.bank.gov.ua/get-user-certificate/PNVpcLIbqH-zEojJxYb9","Завантажити сертифікат")</f>
        <v>Завантажити сертифікат</v>
      </c>
    </row>
    <row r="313" spans="1:4" x14ac:dyDescent="0.3">
      <c r="A313" t="s">
        <v>627</v>
      </c>
      <c r="B313" t="s">
        <v>5</v>
      </c>
      <c r="C313" t="s">
        <v>628</v>
      </c>
      <c r="D313" t="str">
        <f>HYPERLINK("https://talan.bank.gov.ua/get-user-certificate/PNVpcl4NXcvhPXdpWtBC","Завантажити сертифікат")</f>
        <v>Завантажити сертифікат</v>
      </c>
    </row>
    <row r="314" spans="1:4" x14ac:dyDescent="0.3">
      <c r="A314" t="s">
        <v>629</v>
      </c>
      <c r="B314" t="s">
        <v>5</v>
      </c>
      <c r="C314" t="s">
        <v>630</v>
      </c>
      <c r="D314" t="str">
        <f>HYPERLINK("https://talan.bank.gov.ua/get-user-certificate/PNVpcrHmbSvOom8GDGFb","Завантажити сертифікат")</f>
        <v>Завантажити сертифікат</v>
      </c>
    </row>
    <row r="315" spans="1:4" x14ac:dyDescent="0.3">
      <c r="A315" t="s">
        <v>631</v>
      </c>
      <c r="B315" t="s">
        <v>5</v>
      </c>
      <c r="C315" t="s">
        <v>632</v>
      </c>
      <c r="D315" t="str">
        <f>HYPERLINK("https://talan.bank.gov.ua/get-user-certificate/PNVpcy4RnUWXtHMKj8G-","Завантажити сертифікат")</f>
        <v>Завантажити сертифікат</v>
      </c>
    </row>
    <row r="316" spans="1:4" x14ac:dyDescent="0.3">
      <c r="A316" t="s">
        <v>633</v>
      </c>
      <c r="B316" t="s">
        <v>5</v>
      </c>
      <c r="C316" t="s">
        <v>634</v>
      </c>
      <c r="D316" t="str">
        <f>HYPERLINK("https://talan.bank.gov.ua/get-user-certificate/PNVpczVx4E0aBTQXWPKl","Завантажити сертифікат")</f>
        <v>Завантажити сертифікат</v>
      </c>
    </row>
    <row r="317" spans="1:4" x14ac:dyDescent="0.3">
      <c r="A317" t="s">
        <v>635</v>
      </c>
      <c r="B317" t="s">
        <v>5</v>
      </c>
      <c r="C317" t="s">
        <v>636</v>
      </c>
      <c r="D317" t="str">
        <f>HYPERLINK("https://talan.bank.gov.ua/get-user-certificate/PNVpc44YSmiavHPC3dwL","Завантажити сертифікат")</f>
        <v>Завантажити сертифікат</v>
      </c>
    </row>
    <row r="318" spans="1:4" x14ac:dyDescent="0.3">
      <c r="A318" t="s">
        <v>637</v>
      </c>
      <c r="B318" t="s">
        <v>5</v>
      </c>
      <c r="C318" t="s">
        <v>638</v>
      </c>
      <c r="D318" t="str">
        <f>HYPERLINK("https://talan.bank.gov.ua/get-user-certificate/PNVpctYSD5eGS-8-6Yc5","Завантажити сертифікат")</f>
        <v>Завантажити сертифікат</v>
      </c>
    </row>
    <row r="319" spans="1:4" x14ac:dyDescent="0.3">
      <c r="A319" t="s">
        <v>639</v>
      </c>
      <c r="B319" t="s">
        <v>5</v>
      </c>
      <c r="C319" t="s">
        <v>640</v>
      </c>
      <c r="D319" t="str">
        <f>HYPERLINK("https://talan.bank.gov.ua/get-user-certificate/PNVpc2SEe2WD9uWgwoAr","Завантажити сертифікат")</f>
        <v>Завантажити сертифікат</v>
      </c>
    </row>
    <row r="320" spans="1:4" x14ac:dyDescent="0.3">
      <c r="A320" t="s">
        <v>641</v>
      </c>
      <c r="B320" t="s">
        <v>5</v>
      </c>
      <c r="C320" t="s">
        <v>642</v>
      </c>
      <c r="D320" t="str">
        <f>HYPERLINK("https://talan.bank.gov.ua/get-user-certificate/PNVpcqHZEelkilCnO7PF","Завантажити сертифікат")</f>
        <v>Завантажити сертифікат</v>
      </c>
    </row>
    <row r="321" spans="1:4" x14ac:dyDescent="0.3">
      <c r="A321" t="s">
        <v>643</v>
      </c>
      <c r="B321" t="s">
        <v>5</v>
      </c>
      <c r="C321" t="s">
        <v>644</v>
      </c>
      <c r="D321" t="str">
        <f>HYPERLINK("https://talan.bank.gov.ua/get-user-certificate/PNVpctvh5dEGRzhx0eMu","Завантажити сертифікат")</f>
        <v>Завантажити сертифікат</v>
      </c>
    </row>
    <row r="322" spans="1:4" x14ac:dyDescent="0.3">
      <c r="A322" t="s">
        <v>645</v>
      </c>
      <c r="B322" t="s">
        <v>5</v>
      </c>
      <c r="C322" t="s">
        <v>646</v>
      </c>
      <c r="D322" t="str">
        <f>HYPERLINK("https://talan.bank.gov.ua/get-user-certificate/PNVpcuMmZzG88J-cP7QU","Завантажити сертифікат")</f>
        <v>Завантажити сертифікат</v>
      </c>
    </row>
    <row r="323" spans="1:4" x14ac:dyDescent="0.3">
      <c r="A323" t="s">
        <v>647</v>
      </c>
      <c r="B323" t="s">
        <v>5</v>
      </c>
      <c r="C323" t="s">
        <v>648</v>
      </c>
      <c r="D323" t="str">
        <f>HYPERLINK("https://talan.bank.gov.ua/get-user-certificate/PNVpc74I-d1V8WCCMhC9","Завантажити сертифікат")</f>
        <v>Завантажити сертифікат</v>
      </c>
    </row>
    <row r="324" spans="1:4" x14ac:dyDescent="0.3">
      <c r="A324" t="s">
        <v>649</v>
      </c>
      <c r="B324" t="s">
        <v>5</v>
      </c>
      <c r="C324" t="s">
        <v>650</v>
      </c>
      <c r="D324" t="str">
        <f>HYPERLINK("https://talan.bank.gov.ua/get-user-certificate/PNVpcoXbvdxaq8oVHL6W","Завантажити сертифікат")</f>
        <v>Завантажити сертифікат</v>
      </c>
    </row>
    <row r="325" spans="1:4" x14ac:dyDescent="0.3">
      <c r="A325" t="s">
        <v>651</v>
      </c>
      <c r="B325" t="s">
        <v>5</v>
      </c>
      <c r="C325" t="s">
        <v>652</v>
      </c>
      <c r="D325" t="str">
        <f>HYPERLINK("https://talan.bank.gov.ua/get-user-certificate/PNVpcR8NEZIweGE41AEB","Завантажити сертифікат")</f>
        <v>Завантажити сертифікат</v>
      </c>
    </row>
    <row r="326" spans="1:4" x14ac:dyDescent="0.3">
      <c r="A326" t="s">
        <v>653</v>
      </c>
      <c r="B326" t="s">
        <v>5</v>
      </c>
      <c r="C326" t="s">
        <v>654</v>
      </c>
      <c r="D326" t="str">
        <f>HYPERLINK("https://talan.bank.gov.ua/get-user-certificate/PNVpcAE02-zCTt3_VAYm","Завантажити сертифікат")</f>
        <v>Завантажити сертифікат</v>
      </c>
    </row>
    <row r="327" spans="1:4" x14ac:dyDescent="0.3">
      <c r="A327" t="s">
        <v>655</v>
      </c>
      <c r="B327" t="s">
        <v>5</v>
      </c>
      <c r="C327" t="s">
        <v>656</v>
      </c>
      <c r="D327" t="str">
        <f>HYPERLINK("https://talan.bank.gov.ua/get-user-certificate/PNVpclqrIl6nWUmVegRC","Завантажити сертифікат")</f>
        <v>Завантажити сертифікат</v>
      </c>
    </row>
    <row r="328" spans="1:4" x14ac:dyDescent="0.3">
      <c r="A328" t="s">
        <v>657</v>
      </c>
      <c r="B328" t="s">
        <v>5</v>
      </c>
      <c r="C328" t="s">
        <v>658</v>
      </c>
      <c r="D328" t="str">
        <f>HYPERLINK("https://talan.bank.gov.ua/get-user-certificate/PNVpcg5PjrUcyxXTFtCV","Завантажити сертифікат")</f>
        <v>Завантажити сертифікат</v>
      </c>
    </row>
    <row r="329" spans="1:4" x14ac:dyDescent="0.3">
      <c r="A329" t="s">
        <v>659</v>
      </c>
      <c r="B329" t="s">
        <v>5</v>
      </c>
      <c r="C329" t="s">
        <v>660</v>
      </c>
      <c r="D329" t="str">
        <f>HYPERLINK("https://talan.bank.gov.ua/get-user-certificate/PNVpclUD76qXe79GbzCH","Завантажити сертифікат")</f>
        <v>Завантажити сертифікат</v>
      </c>
    </row>
    <row r="330" spans="1:4" x14ac:dyDescent="0.3">
      <c r="A330" t="s">
        <v>661</v>
      </c>
      <c r="B330" t="s">
        <v>5</v>
      </c>
      <c r="C330" t="s">
        <v>662</v>
      </c>
      <c r="D330" t="str">
        <f>HYPERLINK("https://talan.bank.gov.ua/get-user-certificate/PNVpcFHx9RfgLRJ7cw0S","Завантажити сертифікат")</f>
        <v>Завантажити сертифікат</v>
      </c>
    </row>
    <row r="331" spans="1:4" x14ac:dyDescent="0.3">
      <c r="A331" t="s">
        <v>663</v>
      </c>
      <c r="B331" t="s">
        <v>5</v>
      </c>
      <c r="C331" t="s">
        <v>664</v>
      </c>
      <c r="D331" t="str">
        <f>HYPERLINK("https://talan.bank.gov.ua/get-user-certificate/PNVpcUklKUufnuuaRwcZ","Завантажити сертифікат")</f>
        <v>Завантажити сертифікат</v>
      </c>
    </row>
    <row r="332" spans="1:4" x14ac:dyDescent="0.3">
      <c r="A332" t="s">
        <v>665</v>
      </c>
      <c r="B332" t="s">
        <v>5</v>
      </c>
      <c r="C332" t="s">
        <v>666</v>
      </c>
      <c r="D332" t="str">
        <f>HYPERLINK("https://talan.bank.gov.ua/get-user-certificate/PNVpcT2R8YiQQQtzS8hC","Завантажити сертифікат")</f>
        <v>Завантажити сертифікат</v>
      </c>
    </row>
    <row r="333" spans="1:4" x14ac:dyDescent="0.3">
      <c r="A333" t="s">
        <v>667</v>
      </c>
      <c r="B333" t="s">
        <v>5</v>
      </c>
      <c r="C333" t="s">
        <v>668</v>
      </c>
      <c r="D333" t="str">
        <f>HYPERLINK("https://talan.bank.gov.ua/get-user-certificate/PNVpcdHdrvhVM-yxr80w","Завантажити сертифікат")</f>
        <v>Завантажити сертифікат</v>
      </c>
    </row>
    <row r="334" spans="1:4" x14ac:dyDescent="0.3">
      <c r="A334" t="s">
        <v>669</v>
      </c>
      <c r="B334" t="s">
        <v>5</v>
      </c>
      <c r="C334" t="s">
        <v>670</v>
      </c>
      <c r="D334" t="str">
        <f>HYPERLINK("https://talan.bank.gov.ua/get-user-certificate/PNVpcqg7PJ8TJQeqgM6i","Завантажити сертифікат")</f>
        <v>Завантажити сертифікат</v>
      </c>
    </row>
    <row r="335" spans="1:4" x14ac:dyDescent="0.3">
      <c r="A335" t="s">
        <v>671</v>
      </c>
      <c r="B335" t="s">
        <v>5</v>
      </c>
      <c r="C335" t="s">
        <v>672</v>
      </c>
      <c r="D335" t="str">
        <f>HYPERLINK("https://talan.bank.gov.ua/get-user-certificate/PNVpcJR_OSoKcInOWaQj","Завантажити сертифікат")</f>
        <v>Завантажити сертифікат</v>
      </c>
    </row>
    <row r="336" spans="1:4" x14ac:dyDescent="0.3">
      <c r="A336" t="s">
        <v>673</v>
      </c>
      <c r="B336" t="s">
        <v>5</v>
      </c>
      <c r="C336" t="s">
        <v>674</v>
      </c>
      <c r="D336" t="str">
        <f>HYPERLINK("https://talan.bank.gov.ua/get-user-certificate/PNVpcmWr45ksZ9Jf5TMu","Завантажити сертифікат")</f>
        <v>Завантажити сертифікат</v>
      </c>
    </row>
    <row r="337" spans="1:4" x14ac:dyDescent="0.3">
      <c r="A337" t="s">
        <v>675</v>
      </c>
      <c r="B337" t="s">
        <v>5</v>
      </c>
      <c r="C337" t="s">
        <v>676</v>
      </c>
      <c r="D337" t="str">
        <f>HYPERLINK("https://talan.bank.gov.ua/get-user-certificate/PNVpctUt6Z0zkzRvAvn4","Завантажити сертифікат")</f>
        <v>Завантажити сертифікат</v>
      </c>
    </row>
    <row r="338" spans="1:4" x14ac:dyDescent="0.3">
      <c r="A338" t="s">
        <v>677</v>
      </c>
      <c r="B338" t="s">
        <v>5</v>
      </c>
      <c r="C338" t="s">
        <v>678</v>
      </c>
      <c r="D338" t="str">
        <f>HYPERLINK("https://talan.bank.gov.ua/get-user-certificate/PNVpcMprvxaudsYnUqhM","Завантажити сертифікат")</f>
        <v>Завантажити сертифікат</v>
      </c>
    </row>
    <row r="339" spans="1:4" x14ac:dyDescent="0.3">
      <c r="A339" t="s">
        <v>679</v>
      </c>
      <c r="B339" t="s">
        <v>5</v>
      </c>
      <c r="C339" t="s">
        <v>680</v>
      </c>
      <c r="D339" t="str">
        <f>HYPERLINK("https://talan.bank.gov.ua/get-user-certificate/PNVpc7IVvxZ_mwRat8sA","Завантажити сертифікат")</f>
        <v>Завантажити сертифікат</v>
      </c>
    </row>
    <row r="340" spans="1:4" x14ac:dyDescent="0.3">
      <c r="A340" t="s">
        <v>681</v>
      </c>
      <c r="B340" t="s">
        <v>5</v>
      </c>
      <c r="C340" t="s">
        <v>682</v>
      </c>
      <c r="D340" t="str">
        <f>HYPERLINK("https://talan.bank.gov.ua/get-user-certificate/PNVpcP2NbEWU3aEYnI0Z","Завантажити сертифікат")</f>
        <v>Завантажити сертифікат</v>
      </c>
    </row>
    <row r="341" spans="1:4" x14ac:dyDescent="0.3">
      <c r="A341" t="s">
        <v>683</v>
      </c>
      <c r="B341" t="s">
        <v>5</v>
      </c>
      <c r="C341" t="s">
        <v>682</v>
      </c>
      <c r="D341" t="str">
        <f>HYPERLINK("https://talan.bank.gov.ua/get-user-certificate/PNVpcZ7TNkntW07J1JHJ","Завантажити сертифікат")</f>
        <v>Завантажити сертифікат</v>
      </c>
    </row>
    <row r="342" spans="1:4" x14ac:dyDescent="0.3">
      <c r="A342" t="s">
        <v>684</v>
      </c>
      <c r="B342" t="s">
        <v>5</v>
      </c>
      <c r="C342" t="s">
        <v>685</v>
      </c>
      <c r="D342" t="str">
        <f>HYPERLINK("https://talan.bank.gov.ua/get-user-certificate/PNVpcAAQwIlPAmaXG6qE","Завантажити сертифікат")</f>
        <v>Завантажити сертифікат</v>
      </c>
    </row>
    <row r="343" spans="1:4" x14ac:dyDescent="0.3">
      <c r="A343" t="s">
        <v>686</v>
      </c>
      <c r="B343" t="s">
        <v>5</v>
      </c>
      <c r="C343" t="s">
        <v>687</v>
      </c>
      <c r="D343" t="str">
        <f>HYPERLINK("https://talan.bank.gov.ua/get-user-certificate/PNVpc3a1gqvVm-VeAUeM","Завантажити сертифікат")</f>
        <v>Завантажити сертифікат</v>
      </c>
    </row>
    <row r="344" spans="1:4" x14ac:dyDescent="0.3">
      <c r="A344" t="s">
        <v>688</v>
      </c>
      <c r="B344" t="s">
        <v>5</v>
      </c>
      <c r="C344" t="s">
        <v>689</v>
      </c>
      <c r="D344" t="str">
        <f>HYPERLINK("https://talan.bank.gov.ua/get-user-certificate/PNVpcVYrJ0DRwN6J5kWh","Завантажити сертифікат")</f>
        <v>Завантажити сертифікат</v>
      </c>
    </row>
    <row r="345" spans="1:4" x14ac:dyDescent="0.3">
      <c r="A345" t="s">
        <v>690</v>
      </c>
      <c r="B345" t="s">
        <v>5</v>
      </c>
      <c r="C345" t="s">
        <v>691</v>
      </c>
      <c r="D345" t="str">
        <f>HYPERLINK("https://talan.bank.gov.ua/get-user-certificate/PNVpc6FGb-fbVgw3c0dL","Завантажити сертифікат")</f>
        <v>Завантажити сертифікат</v>
      </c>
    </row>
    <row r="346" spans="1:4" x14ac:dyDescent="0.3">
      <c r="A346" t="s">
        <v>692</v>
      </c>
      <c r="B346" t="s">
        <v>5</v>
      </c>
      <c r="C346" t="s">
        <v>693</v>
      </c>
      <c r="D346" t="str">
        <f>HYPERLINK("https://talan.bank.gov.ua/get-user-certificate/PNVpczVBEIl1gPFL5xwS","Завантажити сертифікат")</f>
        <v>Завантажити сертифікат</v>
      </c>
    </row>
    <row r="347" spans="1:4" x14ac:dyDescent="0.3">
      <c r="A347" t="s">
        <v>694</v>
      </c>
      <c r="B347" t="s">
        <v>5</v>
      </c>
      <c r="C347" t="s">
        <v>695</v>
      </c>
      <c r="D347" t="str">
        <f>HYPERLINK("https://talan.bank.gov.ua/get-user-certificate/PNVpcyIp1nBkcNP4J8Sk","Завантажити сертифікат")</f>
        <v>Завантажити сертифікат</v>
      </c>
    </row>
    <row r="348" spans="1:4" x14ac:dyDescent="0.3">
      <c r="A348" t="s">
        <v>696</v>
      </c>
      <c r="B348" t="s">
        <v>5</v>
      </c>
      <c r="C348" t="s">
        <v>697</v>
      </c>
      <c r="D348" t="str">
        <f>HYPERLINK("https://talan.bank.gov.ua/get-user-certificate/PNVpc6Fq5MnQyUC4SRyU","Завантажити сертифікат")</f>
        <v>Завантажити сертифікат</v>
      </c>
    </row>
    <row r="349" spans="1:4" x14ac:dyDescent="0.3">
      <c r="A349" t="s">
        <v>698</v>
      </c>
      <c r="B349" t="s">
        <v>5</v>
      </c>
      <c r="C349" t="s">
        <v>699</v>
      </c>
      <c r="D349" t="str">
        <f>HYPERLINK("https://talan.bank.gov.ua/get-user-certificate/PNVpc4QJld6mdDuQAPAt","Завантажити сертифікат")</f>
        <v>Завантажити сертифікат</v>
      </c>
    </row>
    <row r="350" spans="1:4" x14ac:dyDescent="0.3">
      <c r="A350" t="s">
        <v>700</v>
      </c>
      <c r="B350" t="s">
        <v>5</v>
      </c>
      <c r="C350" t="s">
        <v>701</v>
      </c>
      <c r="D350" t="str">
        <f>HYPERLINK("https://talan.bank.gov.ua/get-user-certificate/PNVpcuohUk1hwNJM1kc_","Завантажити сертифікат")</f>
        <v>Завантажити сертифікат</v>
      </c>
    </row>
    <row r="351" spans="1:4" x14ac:dyDescent="0.3">
      <c r="A351" t="s">
        <v>702</v>
      </c>
      <c r="B351" t="s">
        <v>5</v>
      </c>
      <c r="C351" t="s">
        <v>703</v>
      </c>
      <c r="D351" t="str">
        <f>HYPERLINK("https://talan.bank.gov.ua/get-user-certificate/PNVpcwEShcrk4v2MKfr6","Завантажити сертифікат")</f>
        <v>Завантажити сертифікат</v>
      </c>
    </row>
    <row r="352" spans="1:4" x14ac:dyDescent="0.3">
      <c r="A352" t="s">
        <v>704</v>
      </c>
      <c r="B352" t="s">
        <v>5</v>
      </c>
      <c r="C352" t="s">
        <v>705</v>
      </c>
      <c r="D352" t="str">
        <f>HYPERLINK("https://talan.bank.gov.ua/get-user-certificate/PNVpc1DdupvdZAepBOgF","Завантажити сертифікат")</f>
        <v>Завантажити сертифікат</v>
      </c>
    </row>
    <row r="353" spans="1:4" x14ac:dyDescent="0.3">
      <c r="A353" t="s">
        <v>706</v>
      </c>
      <c r="B353" t="s">
        <v>5</v>
      </c>
      <c r="C353" t="s">
        <v>707</v>
      </c>
      <c r="D353" t="str">
        <f>HYPERLINK("https://talan.bank.gov.ua/get-user-certificate/PNVpcd3ufb1_Q5Fh2Ilg","Завантажити сертифікат")</f>
        <v>Завантажити сертифікат</v>
      </c>
    </row>
    <row r="354" spans="1:4" x14ac:dyDescent="0.3">
      <c r="A354" t="s">
        <v>708</v>
      </c>
      <c r="B354" t="s">
        <v>5</v>
      </c>
      <c r="C354" t="s">
        <v>709</v>
      </c>
      <c r="D354" t="str">
        <f>HYPERLINK("https://talan.bank.gov.ua/get-user-certificate/PNVpcYVbbwUvhZ0avOrz","Завантажити сертифікат")</f>
        <v>Завантажити сертифікат</v>
      </c>
    </row>
    <row r="355" spans="1:4" x14ac:dyDescent="0.3">
      <c r="A355" t="s">
        <v>710</v>
      </c>
      <c r="B355" t="s">
        <v>5</v>
      </c>
      <c r="C355" t="s">
        <v>711</v>
      </c>
      <c r="D355" t="str">
        <f>HYPERLINK("https://talan.bank.gov.ua/get-user-certificate/PNVpcRuwJbybEK1jagGL","Завантажити сертифікат")</f>
        <v>Завантажити сертифікат</v>
      </c>
    </row>
    <row r="356" spans="1:4" x14ac:dyDescent="0.3">
      <c r="A356" t="s">
        <v>712</v>
      </c>
      <c r="B356" t="s">
        <v>5</v>
      </c>
      <c r="C356" t="s">
        <v>713</v>
      </c>
      <c r="D356" t="str">
        <f>HYPERLINK("https://talan.bank.gov.ua/get-user-certificate/PNVpcnfqJ-KPq51afJmK","Завантажити сертифікат")</f>
        <v>Завантажити сертифікат</v>
      </c>
    </row>
    <row r="357" spans="1:4" x14ac:dyDescent="0.3">
      <c r="A357" t="s">
        <v>714</v>
      </c>
      <c r="B357" t="s">
        <v>5</v>
      </c>
      <c r="C357" t="s">
        <v>715</v>
      </c>
      <c r="D357" t="str">
        <f>HYPERLINK("https://talan.bank.gov.ua/get-user-certificate/PNVpcQzQBrARBM3Uzfq2","Завантажити сертифікат")</f>
        <v>Завантажити сертифікат</v>
      </c>
    </row>
    <row r="358" spans="1:4" x14ac:dyDescent="0.3">
      <c r="A358" t="s">
        <v>716</v>
      </c>
      <c r="B358" t="s">
        <v>5</v>
      </c>
      <c r="C358" t="s">
        <v>717</v>
      </c>
      <c r="D358" t="str">
        <f>HYPERLINK("https://talan.bank.gov.ua/get-user-certificate/PNVpcg7pMpZnXLk-A2-C","Завантажити сертифікат")</f>
        <v>Завантажити сертифікат</v>
      </c>
    </row>
    <row r="359" spans="1:4" x14ac:dyDescent="0.3">
      <c r="A359" t="s">
        <v>718</v>
      </c>
      <c r="B359" t="s">
        <v>5</v>
      </c>
      <c r="C359" t="s">
        <v>719</v>
      </c>
      <c r="D359" t="str">
        <f>HYPERLINK("https://talan.bank.gov.ua/get-user-certificate/PNVpcMKAp78yCsVqvpjh","Завантажити сертифікат")</f>
        <v>Завантажити сертифікат</v>
      </c>
    </row>
    <row r="360" spans="1:4" x14ac:dyDescent="0.3">
      <c r="A360" t="s">
        <v>720</v>
      </c>
      <c r="B360" t="s">
        <v>5</v>
      </c>
      <c r="C360" t="s">
        <v>721</v>
      </c>
      <c r="D360" t="str">
        <f>HYPERLINK("https://talan.bank.gov.ua/get-user-certificate/PNVpcxOcrkU_QnDqK5ys","Завантажити сертифікат")</f>
        <v>Завантажити сертифікат</v>
      </c>
    </row>
    <row r="361" spans="1:4" x14ac:dyDescent="0.3">
      <c r="A361" t="s">
        <v>722</v>
      </c>
      <c r="B361" t="s">
        <v>5</v>
      </c>
      <c r="C361" t="s">
        <v>723</v>
      </c>
      <c r="D361" t="str">
        <f>HYPERLINK("https://talan.bank.gov.ua/get-user-certificate/PNVpcihX-QJJvkwogcWj","Завантажити сертифікат")</f>
        <v>Завантажити сертифікат</v>
      </c>
    </row>
    <row r="362" spans="1:4" x14ac:dyDescent="0.3">
      <c r="A362" t="s">
        <v>724</v>
      </c>
      <c r="B362" t="s">
        <v>5</v>
      </c>
      <c r="C362" t="s">
        <v>725</v>
      </c>
      <c r="D362" t="str">
        <f>HYPERLINK("https://talan.bank.gov.ua/get-user-certificate/PNVpcyll7J5uVn3S5OIV","Завантажити сертифікат")</f>
        <v>Завантажити сертифікат</v>
      </c>
    </row>
    <row r="363" spans="1:4" x14ac:dyDescent="0.3">
      <c r="A363" t="s">
        <v>726</v>
      </c>
      <c r="B363" t="s">
        <v>5</v>
      </c>
      <c r="C363" t="s">
        <v>727</v>
      </c>
      <c r="D363" t="str">
        <f>HYPERLINK("https://talan.bank.gov.ua/get-user-certificate/PNVpcOukyefzsBpQbz9P","Завантажити сертифікат")</f>
        <v>Завантажити сертифікат</v>
      </c>
    </row>
    <row r="364" spans="1:4" x14ac:dyDescent="0.3">
      <c r="A364" t="s">
        <v>728</v>
      </c>
      <c r="B364" t="s">
        <v>5</v>
      </c>
      <c r="C364" t="s">
        <v>729</v>
      </c>
      <c r="D364" t="str">
        <f>HYPERLINK("https://talan.bank.gov.ua/get-user-certificate/PNVpcXb9uvixdi6740Fv","Завантажити сертифікат")</f>
        <v>Завантажити сертифікат</v>
      </c>
    </row>
    <row r="365" spans="1:4" x14ac:dyDescent="0.3">
      <c r="A365" t="s">
        <v>730</v>
      </c>
      <c r="B365" t="s">
        <v>5</v>
      </c>
      <c r="C365" t="s">
        <v>731</v>
      </c>
      <c r="D365" t="str">
        <f>HYPERLINK("https://talan.bank.gov.ua/get-user-certificate/PNVpcOhpfn2qRsaTJX9U","Завантажити сертифікат")</f>
        <v>Завантажити сертифікат</v>
      </c>
    </row>
    <row r="366" spans="1:4" x14ac:dyDescent="0.3">
      <c r="A366" t="s">
        <v>732</v>
      </c>
      <c r="B366" t="s">
        <v>5</v>
      </c>
      <c r="C366" t="s">
        <v>733</v>
      </c>
      <c r="D366" t="str">
        <f>HYPERLINK("https://talan.bank.gov.ua/get-user-certificate/PNVpcTpnOno8VuhHoyjP","Завантажити сертифікат")</f>
        <v>Завантажити сертифікат</v>
      </c>
    </row>
    <row r="367" spans="1:4" x14ac:dyDescent="0.3">
      <c r="A367" t="s">
        <v>734</v>
      </c>
      <c r="B367" t="s">
        <v>5</v>
      </c>
      <c r="C367" t="s">
        <v>735</v>
      </c>
      <c r="D367" t="str">
        <f>HYPERLINK("https://talan.bank.gov.ua/get-user-certificate/PNVpcOm8u_jbCZzlGm8C","Завантажити сертифікат")</f>
        <v>Завантажити сертифікат</v>
      </c>
    </row>
    <row r="368" spans="1:4" x14ac:dyDescent="0.3">
      <c r="A368" t="s">
        <v>736</v>
      </c>
      <c r="B368" t="s">
        <v>5</v>
      </c>
      <c r="C368" t="s">
        <v>737</v>
      </c>
      <c r="D368" t="str">
        <f>HYPERLINK("https://talan.bank.gov.ua/get-user-certificate/PNVpcllpaFEalRg9csGy","Завантажити сертифікат")</f>
        <v>Завантажити сертифікат</v>
      </c>
    </row>
    <row r="369" spans="1:4" x14ac:dyDescent="0.3">
      <c r="A369" t="s">
        <v>738</v>
      </c>
      <c r="B369" t="s">
        <v>5</v>
      </c>
      <c r="C369" t="s">
        <v>739</v>
      </c>
      <c r="D369" t="str">
        <f>HYPERLINK("https://talan.bank.gov.ua/get-user-certificate/PNVpcRpWMo8FqWVkLa8D","Завантажити сертифікат")</f>
        <v>Завантажити сертифікат</v>
      </c>
    </row>
    <row r="370" spans="1:4" x14ac:dyDescent="0.3">
      <c r="A370" t="s">
        <v>740</v>
      </c>
      <c r="B370" t="s">
        <v>5</v>
      </c>
      <c r="C370" t="s">
        <v>741</v>
      </c>
      <c r="D370" t="str">
        <f>HYPERLINK("https://talan.bank.gov.ua/get-user-certificate/PNVpc4ukLdobye74a6nR","Завантажити сертифікат")</f>
        <v>Завантажити сертифікат</v>
      </c>
    </row>
    <row r="371" spans="1:4" x14ac:dyDescent="0.3">
      <c r="A371" t="s">
        <v>742</v>
      </c>
      <c r="B371" t="s">
        <v>5</v>
      </c>
      <c r="C371" t="s">
        <v>743</v>
      </c>
      <c r="D371" t="str">
        <f>HYPERLINK("https://talan.bank.gov.ua/get-user-certificate/PNVpcsLYK7xGbJGpS5S7","Завантажити сертифікат")</f>
        <v>Завантажити сертифікат</v>
      </c>
    </row>
    <row r="372" spans="1:4" x14ac:dyDescent="0.3">
      <c r="A372" t="s">
        <v>744</v>
      </c>
      <c r="B372" t="s">
        <v>5</v>
      </c>
      <c r="C372" t="s">
        <v>745</v>
      </c>
      <c r="D372" t="str">
        <f>HYPERLINK("https://talan.bank.gov.ua/get-user-certificate/PNVpccvLYm0LQd8kmG64","Завантажити сертифікат")</f>
        <v>Завантажити сертифікат</v>
      </c>
    </row>
    <row r="373" spans="1:4" x14ac:dyDescent="0.3">
      <c r="A373" t="s">
        <v>746</v>
      </c>
      <c r="B373" t="s">
        <v>5</v>
      </c>
      <c r="C373" t="s">
        <v>747</v>
      </c>
      <c r="D373" t="str">
        <f>HYPERLINK("https://talan.bank.gov.ua/get-user-certificate/PNVpc7yW-Udi_xfiBe0x","Завантажити сертифікат")</f>
        <v>Завантажити сертифікат</v>
      </c>
    </row>
    <row r="374" spans="1:4" x14ac:dyDescent="0.3">
      <c r="A374" t="s">
        <v>748</v>
      </c>
      <c r="B374" t="s">
        <v>5</v>
      </c>
      <c r="C374" t="s">
        <v>749</v>
      </c>
      <c r="D374" t="str">
        <f>HYPERLINK("https://talan.bank.gov.ua/get-user-certificate/PNVpcw13kNJJ4mvv6-Jn","Завантажити сертифікат")</f>
        <v>Завантажити сертифікат</v>
      </c>
    </row>
    <row r="375" spans="1:4" x14ac:dyDescent="0.3">
      <c r="A375" t="s">
        <v>750</v>
      </c>
      <c r="B375" t="s">
        <v>5</v>
      </c>
      <c r="C375" t="s">
        <v>751</v>
      </c>
      <c r="D375" t="str">
        <f>HYPERLINK("https://talan.bank.gov.ua/get-user-certificate/PNVpcXv-MJvDn1NTNBDw","Завантажити сертифікат")</f>
        <v>Завантажити сертифікат</v>
      </c>
    </row>
    <row r="376" spans="1:4" x14ac:dyDescent="0.3">
      <c r="A376" t="s">
        <v>752</v>
      </c>
      <c r="B376" t="s">
        <v>5</v>
      </c>
      <c r="C376" t="s">
        <v>753</v>
      </c>
      <c r="D376" t="str">
        <f>HYPERLINK("https://talan.bank.gov.ua/get-user-certificate/PNVpcQAS2XDI4cfWXkEY","Завантажити сертифікат")</f>
        <v>Завантажити сертифікат</v>
      </c>
    </row>
    <row r="377" spans="1:4" x14ac:dyDescent="0.3">
      <c r="A377" t="s">
        <v>754</v>
      </c>
      <c r="B377" t="s">
        <v>5</v>
      </c>
      <c r="C377" t="s">
        <v>755</v>
      </c>
      <c r="D377" t="str">
        <f>HYPERLINK("https://talan.bank.gov.ua/get-user-certificate/PNVpc1F1I7yz0fcNSuJx","Завантажити сертифікат")</f>
        <v>Завантажити сертифікат</v>
      </c>
    </row>
    <row r="378" spans="1:4" x14ac:dyDescent="0.3">
      <c r="A378" t="s">
        <v>756</v>
      </c>
      <c r="B378" t="s">
        <v>5</v>
      </c>
      <c r="C378" t="s">
        <v>757</v>
      </c>
      <c r="D378" t="str">
        <f>HYPERLINK("https://talan.bank.gov.ua/get-user-certificate/PNVpcew94TFSASgtvi5P","Завантажити сертифікат")</f>
        <v>Завантажити сертифікат</v>
      </c>
    </row>
    <row r="379" spans="1:4" x14ac:dyDescent="0.3">
      <c r="A379" t="s">
        <v>758</v>
      </c>
      <c r="B379" t="s">
        <v>5</v>
      </c>
      <c r="C379" t="s">
        <v>759</v>
      </c>
      <c r="D379" t="str">
        <f>HYPERLINK("https://talan.bank.gov.ua/get-user-certificate/PNVpcU_IHW_vnuUbCbr4","Завантажити сертифікат")</f>
        <v>Завантажити сертифікат</v>
      </c>
    </row>
    <row r="380" spans="1:4" x14ac:dyDescent="0.3">
      <c r="A380" t="s">
        <v>760</v>
      </c>
      <c r="B380" t="s">
        <v>5</v>
      </c>
      <c r="C380" t="s">
        <v>761</v>
      </c>
      <c r="D380" t="str">
        <f>HYPERLINK("https://talan.bank.gov.ua/get-user-certificate/PNVpc_CDDvb8WSG2lLTc","Завантажити сертифікат")</f>
        <v>Завантажити сертифікат</v>
      </c>
    </row>
    <row r="381" spans="1:4" x14ac:dyDescent="0.3">
      <c r="A381" t="s">
        <v>762</v>
      </c>
      <c r="B381" t="s">
        <v>5</v>
      </c>
      <c r="C381" t="s">
        <v>763</v>
      </c>
      <c r="D381" t="str">
        <f>HYPERLINK("https://talan.bank.gov.ua/get-user-certificate/PNVpcxuJAq2TnhL_nSQ3","Завантажити сертифікат")</f>
        <v>Завантажити сертифікат</v>
      </c>
    </row>
    <row r="382" spans="1:4" x14ac:dyDescent="0.3">
      <c r="A382" t="s">
        <v>764</v>
      </c>
      <c r="B382" t="s">
        <v>5</v>
      </c>
      <c r="C382" t="s">
        <v>765</v>
      </c>
      <c r="D382" t="str">
        <f>HYPERLINK("https://talan.bank.gov.ua/get-user-certificate/PNVpcOvi8mEEsYf6MHPp","Завантажити сертифікат")</f>
        <v>Завантажити сертифікат</v>
      </c>
    </row>
    <row r="383" spans="1:4" x14ac:dyDescent="0.3">
      <c r="A383" t="s">
        <v>766</v>
      </c>
      <c r="B383" t="s">
        <v>5</v>
      </c>
      <c r="C383" t="s">
        <v>767</v>
      </c>
      <c r="D383" t="str">
        <f>HYPERLINK("https://talan.bank.gov.ua/get-user-certificate/PNVpcTgnUmqKIXmC7h-A","Завантажити сертифікат")</f>
        <v>Завантажити сертифікат</v>
      </c>
    </row>
    <row r="384" spans="1:4" x14ac:dyDescent="0.3">
      <c r="A384" t="s">
        <v>768</v>
      </c>
      <c r="B384" t="s">
        <v>5</v>
      </c>
      <c r="C384" t="s">
        <v>769</v>
      </c>
      <c r="D384" t="str">
        <f>HYPERLINK("https://talan.bank.gov.ua/get-user-certificate/PNVpcItdyy2dZwachKMt","Завантажити сертифікат")</f>
        <v>Завантажити сертифікат</v>
      </c>
    </row>
    <row r="385" spans="1:4" x14ac:dyDescent="0.3">
      <c r="A385" t="s">
        <v>770</v>
      </c>
      <c r="B385" t="s">
        <v>5</v>
      </c>
      <c r="C385" t="s">
        <v>771</v>
      </c>
      <c r="D385" t="str">
        <f>HYPERLINK("https://talan.bank.gov.ua/get-user-certificate/PNVpcjihp32uoDf7WMYn","Завантажити сертифікат")</f>
        <v>Завантажити сертифікат</v>
      </c>
    </row>
    <row r="386" spans="1:4" x14ac:dyDescent="0.3">
      <c r="A386" t="s">
        <v>772</v>
      </c>
      <c r="B386" t="s">
        <v>5</v>
      </c>
      <c r="C386" t="s">
        <v>773</v>
      </c>
      <c r="D386" t="str">
        <f>HYPERLINK("https://talan.bank.gov.ua/get-user-certificate/PNVpceVP_eY29Yo01cqX","Завантажити сертифікат")</f>
        <v>Завантажити сертифікат</v>
      </c>
    </row>
    <row r="387" spans="1:4" x14ac:dyDescent="0.3">
      <c r="A387" t="s">
        <v>774</v>
      </c>
      <c r="B387" t="s">
        <v>5</v>
      </c>
      <c r="C387" t="s">
        <v>775</v>
      </c>
      <c r="D387" t="str">
        <f>HYPERLINK("https://talan.bank.gov.ua/get-user-certificate/PNVpcjQtzgFBCAGIsq4B","Завантажити сертифікат")</f>
        <v>Завантажити сертифікат</v>
      </c>
    </row>
    <row r="388" spans="1:4" x14ac:dyDescent="0.3">
      <c r="A388" t="s">
        <v>776</v>
      </c>
      <c r="B388" t="s">
        <v>5</v>
      </c>
      <c r="C388" t="s">
        <v>777</v>
      </c>
      <c r="D388" t="str">
        <f>HYPERLINK("https://talan.bank.gov.ua/get-user-certificate/PNVpcOqTCM2jz5yh5e4B","Завантажити сертифікат")</f>
        <v>Завантажити сертифікат</v>
      </c>
    </row>
    <row r="389" spans="1:4" x14ac:dyDescent="0.3">
      <c r="A389" t="s">
        <v>778</v>
      </c>
      <c r="B389" t="s">
        <v>5</v>
      </c>
      <c r="C389" t="s">
        <v>779</v>
      </c>
      <c r="D389" t="str">
        <f>HYPERLINK("https://talan.bank.gov.ua/get-user-certificate/PNVpcGVRJEZsMLTro2QL","Завантажити сертифікат")</f>
        <v>Завантажити сертифікат</v>
      </c>
    </row>
    <row r="390" spans="1:4" x14ac:dyDescent="0.3">
      <c r="A390" t="s">
        <v>780</v>
      </c>
      <c r="B390" t="s">
        <v>5</v>
      </c>
      <c r="C390" t="s">
        <v>781</v>
      </c>
      <c r="D390" t="str">
        <f>HYPERLINK("https://talan.bank.gov.ua/get-user-certificate/PNVpcUAvhRW0qs2AcEYW","Завантажити сертифікат")</f>
        <v>Завантажити сертифікат</v>
      </c>
    </row>
    <row r="391" spans="1:4" x14ac:dyDescent="0.3">
      <c r="A391" t="s">
        <v>782</v>
      </c>
      <c r="B391" t="s">
        <v>5</v>
      </c>
      <c r="C391" t="s">
        <v>783</v>
      </c>
      <c r="D391" t="str">
        <f>HYPERLINK("https://talan.bank.gov.ua/get-user-certificate/PNVpctx5MZiHZVvhrjNn","Завантажити сертифікат")</f>
        <v>Завантажити сертифікат</v>
      </c>
    </row>
    <row r="392" spans="1:4" x14ac:dyDescent="0.3">
      <c r="A392" t="s">
        <v>784</v>
      </c>
      <c r="B392" t="s">
        <v>5</v>
      </c>
      <c r="C392" t="s">
        <v>785</v>
      </c>
      <c r="D392" t="str">
        <f>HYPERLINK("https://talan.bank.gov.ua/get-user-certificate/PNVpc5iTsNtOh7UxgYfX","Завантажити сертифікат")</f>
        <v>Завантажити сертифікат</v>
      </c>
    </row>
    <row r="393" spans="1:4" x14ac:dyDescent="0.3">
      <c r="A393" t="s">
        <v>786</v>
      </c>
      <c r="B393" t="s">
        <v>5</v>
      </c>
      <c r="C393" t="s">
        <v>787</v>
      </c>
      <c r="D393" t="str">
        <f>HYPERLINK("https://talan.bank.gov.ua/get-user-certificate/PNVpcQ0ZX58pEVSlrsrz","Завантажити сертифікат")</f>
        <v>Завантажити сертифікат</v>
      </c>
    </row>
    <row r="394" spans="1:4" x14ac:dyDescent="0.3">
      <c r="A394" t="s">
        <v>788</v>
      </c>
      <c r="B394" t="s">
        <v>5</v>
      </c>
      <c r="C394" t="s">
        <v>789</v>
      </c>
      <c r="D394" t="str">
        <f>HYPERLINK("https://talan.bank.gov.ua/get-user-certificate/PNVpcDtdNzgFSk47OAfY","Завантажити сертифікат")</f>
        <v>Завантажити сертифікат</v>
      </c>
    </row>
    <row r="395" spans="1:4" x14ac:dyDescent="0.3">
      <c r="A395" t="s">
        <v>790</v>
      </c>
      <c r="B395" t="s">
        <v>5</v>
      </c>
      <c r="C395" t="s">
        <v>791</v>
      </c>
      <c r="D395" t="str">
        <f>HYPERLINK("https://talan.bank.gov.ua/get-user-certificate/PNVpcjmIPhByl8DAGYGR","Завантажити сертифікат")</f>
        <v>Завантажити сертифікат</v>
      </c>
    </row>
    <row r="396" spans="1:4" x14ac:dyDescent="0.3">
      <c r="A396" t="s">
        <v>792</v>
      </c>
      <c r="B396" t="s">
        <v>5</v>
      </c>
      <c r="C396" t="s">
        <v>793</v>
      </c>
      <c r="D396" t="str">
        <f>HYPERLINK("https://talan.bank.gov.ua/get-user-certificate/PNVpc4iGe7XsX5Jt9Kl6","Завантажити сертифікат")</f>
        <v>Завантажити сертифікат</v>
      </c>
    </row>
    <row r="397" spans="1:4" x14ac:dyDescent="0.3">
      <c r="A397" t="s">
        <v>794</v>
      </c>
      <c r="B397" t="s">
        <v>5</v>
      </c>
      <c r="C397" t="s">
        <v>795</v>
      </c>
      <c r="D397" t="str">
        <f>HYPERLINK("https://talan.bank.gov.ua/get-user-certificate/PNVpcWFPVoJ3qnK0jWAa","Завантажити сертифікат")</f>
        <v>Завантажити сертифікат</v>
      </c>
    </row>
    <row r="398" spans="1:4" x14ac:dyDescent="0.3">
      <c r="A398" t="s">
        <v>796</v>
      </c>
      <c r="B398" t="s">
        <v>5</v>
      </c>
      <c r="C398" t="s">
        <v>797</v>
      </c>
      <c r="D398" t="str">
        <f>HYPERLINK("https://talan.bank.gov.ua/get-user-certificate/PNVpcKp0Wh4GtBVnES-s","Завантажити сертифікат")</f>
        <v>Завантажити сертифікат</v>
      </c>
    </row>
    <row r="399" spans="1:4" x14ac:dyDescent="0.3">
      <c r="A399" t="s">
        <v>798</v>
      </c>
      <c r="B399" t="s">
        <v>5</v>
      </c>
      <c r="C399" t="s">
        <v>799</v>
      </c>
      <c r="D399" t="str">
        <f>HYPERLINK("https://talan.bank.gov.ua/get-user-certificate/PNVpc0EgIub44Iv8zCbJ","Завантажити сертифікат")</f>
        <v>Завантажити сертифікат</v>
      </c>
    </row>
    <row r="400" spans="1:4" x14ac:dyDescent="0.3">
      <c r="A400" t="s">
        <v>800</v>
      </c>
      <c r="B400" t="s">
        <v>5</v>
      </c>
      <c r="C400" t="s">
        <v>801</v>
      </c>
      <c r="D400" t="str">
        <f>HYPERLINK("https://talan.bank.gov.ua/get-user-certificate/PNVpcvhXWTqchcBm4sAb","Завантажити сертифікат")</f>
        <v>Завантажити сертифікат</v>
      </c>
    </row>
    <row r="401" spans="1:4" x14ac:dyDescent="0.3">
      <c r="A401" t="s">
        <v>802</v>
      </c>
      <c r="B401" t="s">
        <v>5</v>
      </c>
      <c r="C401" t="s">
        <v>803</v>
      </c>
      <c r="D401" t="str">
        <f>HYPERLINK("https://talan.bank.gov.ua/get-user-certificate/PNVpcwgDtxQ9a0SYVMdS","Завантажити сертифікат")</f>
        <v>Завантажити сертифікат</v>
      </c>
    </row>
    <row r="402" spans="1:4" x14ac:dyDescent="0.3">
      <c r="A402" t="s">
        <v>804</v>
      </c>
      <c r="B402" t="s">
        <v>5</v>
      </c>
      <c r="C402" t="s">
        <v>805</v>
      </c>
      <c r="D402" t="str">
        <f>HYPERLINK("https://talan.bank.gov.ua/get-user-certificate/PNVpcy0xMKmgLSgbU__J","Завантажити сертифікат")</f>
        <v>Завантажити сертифікат</v>
      </c>
    </row>
    <row r="403" spans="1:4" x14ac:dyDescent="0.3">
      <c r="A403" t="s">
        <v>806</v>
      </c>
      <c r="B403" t="s">
        <v>5</v>
      </c>
      <c r="C403" t="s">
        <v>807</v>
      </c>
      <c r="D403" t="str">
        <f>HYPERLINK("https://talan.bank.gov.ua/get-user-certificate/PNVpcDO31TZtZrvH-jfA","Завантажити сертифікат")</f>
        <v>Завантажити сертифікат</v>
      </c>
    </row>
    <row r="404" spans="1:4" x14ac:dyDescent="0.3">
      <c r="A404" t="s">
        <v>808</v>
      </c>
      <c r="B404" t="s">
        <v>5</v>
      </c>
      <c r="C404" t="s">
        <v>809</v>
      </c>
      <c r="D404" t="str">
        <f>HYPERLINK("https://talan.bank.gov.ua/get-user-certificate/PNVpc281zUnzRvTzfvNP","Завантажити сертифікат")</f>
        <v>Завантажити сертифікат</v>
      </c>
    </row>
    <row r="405" spans="1:4" x14ac:dyDescent="0.3">
      <c r="A405" t="s">
        <v>810</v>
      </c>
      <c r="B405" t="s">
        <v>5</v>
      </c>
      <c r="C405" t="s">
        <v>811</v>
      </c>
      <c r="D405" t="str">
        <f>HYPERLINK("https://talan.bank.gov.ua/get-user-certificate/PNVpcWTwQo43gZiD7jTr","Завантажити сертифікат")</f>
        <v>Завантажити сертифікат</v>
      </c>
    </row>
    <row r="406" spans="1:4" x14ac:dyDescent="0.3">
      <c r="A406" t="s">
        <v>812</v>
      </c>
      <c r="B406" t="s">
        <v>5</v>
      </c>
      <c r="C406" t="s">
        <v>813</v>
      </c>
      <c r="D406" t="str">
        <f>HYPERLINK("https://talan.bank.gov.ua/get-user-certificate/PNVpczDPARP4T0Cw0L3Y","Завантажити сертифікат")</f>
        <v>Завантажити сертифікат</v>
      </c>
    </row>
    <row r="407" spans="1:4" x14ac:dyDescent="0.3">
      <c r="A407" t="s">
        <v>814</v>
      </c>
      <c r="B407" t="s">
        <v>5</v>
      </c>
      <c r="C407" t="s">
        <v>815</v>
      </c>
      <c r="D407" t="str">
        <f>HYPERLINK("https://talan.bank.gov.ua/get-user-certificate/PNVpc9qJeV38-CsAlwg5","Завантажити сертифікат")</f>
        <v>Завантажити сертифікат</v>
      </c>
    </row>
    <row r="408" spans="1:4" x14ac:dyDescent="0.3">
      <c r="A408" t="s">
        <v>816</v>
      </c>
      <c r="B408" t="s">
        <v>5</v>
      </c>
      <c r="C408" t="s">
        <v>817</v>
      </c>
      <c r="D408" t="str">
        <f>HYPERLINK("https://talan.bank.gov.ua/get-user-certificate/PNVpclQtWzQi7MJTbbP_","Завантажити сертифікат")</f>
        <v>Завантажити сертифікат</v>
      </c>
    </row>
    <row r="409" spans="1:4" x14ac:dyDescent="0.3">
      <c r="A409" t="s">
        <v>818</v>
      </c>
      <c r="B409" t="s">
        <v>5</v>
      </c>
      <c r="C409" t="s">
        <v>819</v>
      </c>
      <c r="D409" t="str">
        <f>HYPERLINK("https://talan.bank.gov.ua/get-user-certificate/PNVpcC-B2Y89g1CiLmMG","Завантажити сертифікат")</f>
        <v>Завантажити сертифікат</v>
      </c>
    </row>
    <row r="410" spans="1:4" x14ac:dyDescent="0.3">
      <c r="A410" t="s">
        <v>820</v>
      </c>
      <c r="B410" t="s">
        <v>5</v>
      </c>
      <c r="C410" t="s">
        <v>821</v>
      </c>
      <c r="D410" t="str">
        <f>HYPERLINK("https://talan.bank.gov.ua/get-user-certificate/PNVpcxiliuA-CUgfjg4N","Завантажити сертифікат")</f>
        <v>Завантажити сертифікат</v>
      </c>
    </row>
    <row r="411" spans="1:4" x14ac:dyDescent="0.3">
      <c r="A411" t="s">
        <v>822</v>
      </c>
      <c r="B411" t="s">
        <v>5</v>
      </c>
      <c r="C411" t="s">
        <v>823</v>
      </c>
      <c r="D411" t="str">
        <f>HYPERLINK("https://talan.bank.gov.ua/get-user-certificate/PNVpc4CgY_pIDIz3Ghb3","Завантажити сертифікат")</f>
        <v>Завантажити сертифікат</v>
      </c>
    </row>
    <row r="412" spans="1:4" x14ac:dyDescent="0.3">
      <c r="A412" t="s">
        <v>824</v>
      </c>
      <c r="B412" t="s">
        <v>5</v>
      </c>
      <c r="C412" t="s">
        <v>825</v>
      </c>
      <c r="D412" t="str">
        <f>HYPERLINK("https://talan.bank.gov.ua/get-user-certificate/PNVpc-9mJVWGjhXxm-Ym","Завантажити сертифікат")</f>
        <v>Завантажити сертифікат</v>
      </c>
    </row>
    <row r="413" spans="1:4" x14ac:dyDescent="0.3">
      <c r="A413" t="s">
        <v>826</v>
      </c>
      <c r="B413" t="s">
        <v>5</v>
      </c>
      <c r="C413" t="s">
        <v>827</v>
      </c>
      <c r="D413" t="str">
        <f>HYPERLINK("https://talan.bank.gov.ua/get-user-certificate/PNVpcW2NyH5hXMxD17bV","Завантажити сертифікат")</f>
        <v>Завантажити сертифікат</v>
      </c>
    </row>
    <row r="414" spans="1:4" x14ac:dyDescent="0.3">
      <c r="A414" t="s">
        <v>828</v>
      </c>
      <c r="B414" t="s">
        <v>5</v>
      </c>
      <c r="C414" t="s">
        <v>829</v>
      </c>
      <c r="D414" t="str">
        <f>HYPERLINK("https://talan.bank.gov.ua/get-user-certificate/PNVpcQhIX5L44yR_DYJY","Завантажити сертифікат")</f>
        <v>Завантажити сертифікат</v>
      </c>
    </row>
    <row r="415" spans="1:4" x14ac:dyDescent="0.3">
      <c r="A415" t="s">
        <v>830</v>
      </c>
      <c r="B415" t="s">
        <v>5</v>
      </c>
      <c r="C415" t="s">
        <v>831</v>
      </c>
      <c r="D415" t="str">
        <f>HYPERLINK("https://talan.bank.gov.ua/get-user-certificate/PNVpcfpb4mYVkIB5s3Ij","Завантажити сертифікат")</f>
        <v>Завантажити сертифікат</v>
      </c>
    </row>
    <row r="416" spans="1:4" x14ac:dyDescent="0.3">
      <c r="A416" t="s">
        <v>832</v>
      </c>
      <c r="B416" t="s">
        <v>5</v>
      </c>
      <c r="C416" t="s">
        <v>833</v>
      </c>
      <c r="D416" t="str">
        <f>HYPERLINK("https://talan.bank.gov.ua/get-user-certificate/PNVpc-G_hwm6DeZMi_i0","Завантажити сертифікат")</f>
        <v>Завантажити сертифікат</v>
      </c>
    </row>
    <row r="417" spans="1:4" x14ac:dyDescent="0.3">
      <c r="A417" t="s">
        <v>834</v>
      </c>
      <c r="B417" t="s">
        <v>5</v>
      </c>
      <c r="C417" t="s">
        <v>835</v>
      </c>
      <c r="D417" t="str">
        <f>HYPERLINK("https://talan.bank.gov.ua/get-user-certificate/PNVpcssZ4Kn40zUwkgeV","Завантажити сертифікат")</f>
        <v>Завантажити сертифікат</v>
      </c>
    </row>
    <row r="418" spans="1:4" x14ac:dyDescent="0.3">
      <c r="A418" t="s">
        <v>836</v>
      </c>
      <c r="B418" t="s">
        <v>5</v>
      </c>
      <c r="C418" t="s">
        <v>837</v>
      </c>
      <c r="D418" t="str">
        <f>HYPERLINK("https://talan.bank.gov.ua/get-user-certificate/PNVpch7NfO50f_HC7x_C","Завантажити сертифікат")</f>
        <v>Завантажити сертифікат</v>
      </c>
    </row>
    <row r="419" spans="1:4" x14ac:dyDescent="0.3">
      <c r="A419" t="s">
        <v>838</v>
      </c>
      <c r="B419" t="s">
        <v>5</v>
      </c>
      <c r="C419" t="s">
        <v>839</v>
      </c>
      <c r="D419" t="str">
        <f>HYPERLINK("https://talan.bank.gov.ua/get-user-certificate/PNVpcMyg4eEN4hA_nIJ0","Завантажити сертифікат")</f>
        <v>Завантажити сертифікат</v>
      </c>
    </row>
    <row r="420" spans="1:4" x14ac:dyDescent="0.3">
      <c r="A420" t="s">
        <v>840</v>
      </c>
      <c r="B420" t="s">
        <v>5</v>
      </c>
      <c r="C420" t="s">
        <v>841</v>
      </c>
      <c r="D420" t="str">
        <f>HYPERLINK("https://talan.bank.gov.ua/get-user-certificate/PNVpcv_-4SBFT3EJrMY8","Завантажити сертифікат")</f>
        <v>Завантажити сертифікат</v>
      </c>
    </row>
    <row r="421" spans="1:4" x14ac:dyDescent="0.3">
      <c r="A421" t="s">
        <v>842</v>
      </c>
      <c r="B421" t="s">
        <v>5</v>
      </c>
      <c r="C421" t="s">
        <v>843</v>
      </c>
      <c r="D421" t="str">
        <f>HYPERLINK("https://talan.bank.gov.ua/get-user-certificate/PNVpcT8YFrJF3SpUrwdJ","Завантажити сертифікат")</f>
        <v>Завантажити сертифікат</v>
      </c>
    </row>
    <row r="422" spans="1:4" x14ac:dyDescent="0.3">
      <c r="A422" t="s">
        <v>844</v>
      </c>
      <c r="B422" t="s">
        <v>5</v>
      </c>
      <c r="C422" t="s">
        <v>845</v>
      </c>
      <c r="D422" t="str">
        <f>HYPERLINK("https://talan.bank.gov.ua/get-user-certificate/PNVpccO6BK-N_qjVV3gC","Завантажити сертифікат")</f>
        <v>Завантажити сертифікат</v>
      </c>
    </row>
    <row r="423" spans="1:4" x14ac:dyDescent="0.3">
      <c r="A423" t="s">
        <v>846</v>
      </c>
      <c r="B423" t="s">
        <v>5</v>
      </c>
      <c r="C423" t="s">
        <v>847</v>
      </c>
      <c r="D423" t="str">
        <f>HYPERLINK("https://talan.bank.gov.ua/get-user-certificate/PNVpc2bxcCx84LJfX-WN","Завантажити сертифікат")</f>
        <v>Завантажити сертифікат</v>
      </c>
    </row>
    <row r="424" spans="1:4" x14ac:dyDescent="0.3">
      <c r="A424" t="s">
        <v>848</v>
      </c>
      <c r="B424" t="s">
        <v>5</v>
      </c>
      <c r="C424" t="s">
        <v>849</v>
      </c>
      <c r="D424" t="str">
        <f>HYPERLINK("https://talan.bank.gov.ua/get-user-certificate/PNVpcfwoJ3JdVjzA4Cvl","Завантажити сертифікат")</f>
        <v>Завантажити сертифікат</v>
      </c>
    </row>
    <row r="425" spans="1:4" x14ac:dyDescent="0.3">
      <c r="A425" t="s">
        <v>850</v>
      </c>
      <c r="B425" t="s">
        <v>5</v>
      </c>
      <c r="C425" t="s">
        <v>851</v>
      </c>
      <c r="D425" t="str">
        <f>HYPERLINK("https://talan.bank.gov.ua/get-user-certificate/PNVpc9NeOnE5HWrmPQ2-","Завантажити сертифікат")</f>
        <v>Завантажити сертифікат</v>
      </c>
    </row>
    <row r="426" spans="1:4" x14ac:dyDescent="0.3">
      <c r="A426" t="s">
        <v>852</v>
      </c>
      <c r="B426" t="s">
        <v>5</v>
      </c>
      <c r="C426" t="s">
        <v>853</v>
      </c>
      <c r="D426" t="str">
        <f>HYPERLINK("https://talan.bank.gov.ua/get-user-certificate/PNVpcq6ubBuGulepN0ys","Завантажити сертифікат")</f>
        <v>Завантажити сертифікат</v>
      </c>
    </row>
    <row r="427" spans="1:4" x14ac:dyDescent="0.3">
      <c r="A427" t="s">
        <v>854</v>
      </c>
      <c r="B427" t="s">
        <v>5</v>
      </c>
      <c r="C427" t="s">
        <v>855</v>
      </c>
      <c r="D427" t="str">
        <f>HYPERLINK("https://talan.bank.gov.ua/get-user-certificate/PNVpcBx32SMY6lTEKvo5","Завантажити сертифікат")</f>
        <v>Завантажити сертифікат</v>
      </c>
    </row>
    <row r="428" spans="1:4" x14ac:dyDescent="0.3">
      <c r="A428" t="s">
        <v>856</v>
      </c>
      <c r="B428" t="s">
        <v>5</v>
      </c>
      <c r="C428" t="s">
        <v>857</v>
      </c>
      <c r="D428" t="str">
        <f>HYPERLINK("https://talan.bank.gov.ua/get-user-certificate/PNVpcj7sVzQQifYcaj38","Завантажити сертифікат")</f>
        <v>Завантажити сертифікат</v>
      </c>
    </row>
    <row r="429" spans="1:4" x14ac:dyDescent="0.3">
      <c r="A429" t="s">
        <v>858</v>
      </c>
      <c r="B429" t="s">
        <v>5</v>
      </c>
      <c r="C429" t="s">
        <v>859</v>
      </c>
      <c r="D429" t="str">
        <f>HYPERLINK("https://talan.bank.gov.ua/get-user-certificate/PNVpc6ZgSu_9ZeE-HDSC","Завантажити сертифікат")</f>
        <v>Завантажити сертифікат</v>
      </c>
    </row>
    <row r="430" spans="1:4" x14ac:dyDescent="0.3">
      <c r="A430" t="s">
        <v>860</v>
      </c>
      <c r="B430" t="s">
        <v>5</v>
      </c>
      <c r="C430" t="s">
        <v>861</v>
      </c>
      <c r="D430" t="str">
        <f>HYPERLINK("https://talan.bank.gov.ua/get-user-certificate/PNVpcHKwa4XVATjbul1O","Завантажити сертифікат")</f>
        <v>Завантажити сертифікат</v>
      </c>
    </row>
    <row r="431" spans="1:4" x14ac:dyDescent="0.3">
      <c r="A431" t="s">
        <v>862</v>
      </c>
      <c r="B431" t="s">
        <v>5</v>
      </c>
      <c r="C431" t="s">
        <v>863</v>
      </c>
      <c r="D431" t="str">
        <f>HYPERLINK("https://talan.bank.gov.ua/get-user-certificate/PNVpcNGOPFF6SZhx-KfD","Завантажити сертифікат")</f>
        <v>Завантажити сертифікат</v>
      </c>
    </row>
    <row r="432" spans="1:4" x14ac:dyDescent="0.3">
      <c r="A432" t="s">
        <v>864</v>
      </c>
      <c r="B432" t="s">
        <v>5</v>
      </c>
      <c r="C432" t="s">
        <v>865</v>
      </c>
      <c r="D432" t="str">
        <f>HYPERLINK("https://talan.bank.gov.ua/get-user-certificate/PNVpcarI777mMp3jpWjR","Завантажити сертифікат")</f>
        <v>Завантажити сертифікат</v>
      </c>
    </row>
    <row r="433" spans="1:4" x14ac:dyDescent="0.3">
      <c r="A433" t="s">
        <v>866</v>
      </c>
      <c r="B433" t="s">
        <v>5</v>
      </c>
      <c r="C433" t="s">
        <v>867</v>
      </c>
      <c r="D433" t="str">
        <f>HYPERLINK("https://talan.bank.gov.ua/get-user-certificate/PNVpcnfSLSqX1-uGTGPz","Завантажити сертифікат")</f>
        <v>Завантажити сертифікат</v>
      </c>
    </row>
    <row r="434" spans="1:4" x14ac:dyDescent="0.3">
      <c r="A434" t="s">
        <v>868</v>
      </c>
      <c r="B434" t="s">
        <v>5</v>
      </c>
      <c r="C434" t="s">
        <v>869</v>
      </c>
      <c r="D434" t="str">
        <f>HYPERLINK("https://talan.bank.gov.ua/get-user-certificate/PNVpcNwFPKQ6KJ-ao2-2","Завантажити сертифікат")</f>
        <v>Завантажити сертифікат</v>
      </c>
    </row>
    <row r="435" spans="1:4" x14ac:dyDescent="0.3">
      <c r="A435" t="s">
        <v>870</v>
      </c>
      <c r="B435" t="s">
        <v>5</v>
      </c>
      <c r="C435" t="s">
        <v>871</v>
      </c>
      <c r="D435" t="str">
        <f>HYPERLINK("https://talan.bank.gov.ua/get-user-certificate/PNVpcZMmxMNXsl2C9Kjc","Завантажити сертифікат")</f>
        <v>Завантажити сертифікат</v>
      </c>
    </row>
    <row r="436" spans="1:4" x14ac:dyDescent="0.3">
      <c r="A436" t="s">
        <v>872</v>
      </c>
      <c r="B436" t="s">
        <v>5</v>
      </c>
      <c r="C436" t="s">
        <v>873</v>
      </c>
      <c r="D436" t="str">
        <f>HYPERLINK("https://talan.bank.gov.ua/get-user-certificate/PNVpc473AxUchUX7wB4n","Завантажити сертифікат")</f>
        <v>Завантажити сертифікат</v>
      </c>
    </row>
    <row r="437" spans="1:4" x14ac:dyDescent="0.3">
      <c r="A437" t="s">
        <v>874</v>
      </c>
      <c r="B437" t="s">
        <v>5</v>
      </c>
      <c r="C437" t="s">
        <v>875</v>
      </c>
      <c r="D437" t="str">
        <f>HYPERLINK("https://talan.bank.gov.ua/get-user-certificate/PNVpcYlGXs9-ioIWK-DH","Завантажити сертифікат")</f>
        <v>Завантажити сертифікат</v>
      </c>
    </row>
    <row r="438" spans="1:4" x14ac:dyDescent="0.3">
      <c r="A438" t="s">
        <v>876</v>
      </c>
      <c r="B438" t="s">
        <v>5</v>
      </c>
      <c r="C438" t="s">
        <v>877</v>
      </c>
      <c r="D438" t="str">
        <f>HYPERLINK("https://talan.bank.gov.ua/get-user-certificate/PNVpctzoWds40Ahxtvwe","Завантажити сертифікат")</f>
        <v>Завантажити сертифікат</v>
      </c>
    </row>
    <row r="439" spans="1:4" x14ac:dyDescent="0.3">
      <c r="A439" t="s">
        <v>878</v>
      </c>
      <c r="B439" t="s">
        <v>5</v>
      </c>
      <c r="C439" t="s">
        <v>879</v>
      </c>
      <c r="D439" t="str">
        <f>HYPERLINK("https://talan.bank.gov.ua/get-user-certificate/PNVpczl3stCjzwuAJrOv","Завантажити сертифікат")</f>
        <v>Завантажити сертифікат</v>
      </c>
    </row>
    <row r="440" spans="1:4" x14ac:dyDescent="0.3">
      <c r="A440" t="s">
        <v>880</v>
      </c>
      <c r="B440" t="s">
        <v>5</v>
      </c>
      <c r="C440" t="s">
        <v>881</v>
      </c>
      <c r="D440" t="str">
        <f>HYPERLINK("https://talan.bank.gov.ua/get-user-certificate/PNVpccUG-AxAbx4bhq5-","Завантажити сертифікат")</f>
        <v>Завантажити сертифікат</v>
      </c>
    </row>
    <row r="441" spans="1:4" x14ac:dyDescent="0.3">
      <c r="A441" t="s">
        <v>882</v>
      </c>
      <c r="B441" t="s">
        <v>5</v>
      </c>
      <c r="C441" t="s">
        <v>883</v>
      </c>
      <c r="D441" t="str">
        <f>HYPERLINK("https://talan.bank.gov.ua/get-user-certificate/PNVpc0r8MKtP5HCDxxXQ","Завантажити сертифікат")</f>
        <v>Завантажити сертифікат</v>
      </c>
    </row>
    <row r="442" spans="1:4" x14ac:dyDescent="0.3">
      <c r="A442" t="s">
        <v>884</v>
      </c>
      <c r="B442" t="s">
        <v>5</v>
      </c>
      <c r="C442" t="s">
        <v>885</v>
      </c>
      <c r="D442" t="str">
        <f>HYPERLINK("https://talan.bank.gov.ua/get-user-certificate/PNVpcrY76_2zk9MRT8Yz","Завантажити сертифікат")</f>
        <v>Завантажити сертифікат</v>
      </c>
    </row>
    <row r="443" spans="1:4" x14ac:dyDescent="0.3">
      <c r="A443" t="s">
        <v>886</v>
      </c>
      <c r="B443" t="s">
        <v>5</v>
      </c>
      <c r="C443" t="s">
        <v>887</v>
      </c>
      <c r="D443" t="str">
        <f>HYPERLINK("https://talan.bank.gov.ua/get-user-certificate/PNVpckPne35pM29N8KVL","Завантажити сертифікат")</f>
        <v>Завантажити сертифікат</v>
      </c>
    </row>
    <row r="444" spans="1:4" x14ac:dyDescent="0.3">
      <c r="A444" t="s">
        <v>888</v>
      </c>
      <c r="B444" t="s">
        <v>5</v>
      </c>
      <c r="C444" t="s">
        <v>889</v>
      </c>
      <c r="D444" t="str">
        <f>HYPERLINK("https://talan.bank.gov.ua/get-user-certificate/PNVpcX2IgPqwgb4_Tofm","Завантажити сертифікат")</f>
        <v>Завантажити сертифікат</v>
      </c>
    </row>
    <row r="445" spans="1:4" x14ac:dyDescent="0.3">
      <c r="A445" t="s">
        <v>890</v>
      </c>
      <c r="B445" t="s">
        <v>5</v>
      </c>
      <c r="C445" t="s">
        <v>891</v>
      </c>
      <c r="D445" t="str">
        <f>HYPERLINK("https://talan.bank.gov.ua/get-user-certificate/PNVpct0rp9wBoUjBFUZ4","Завантажити сертифікат")</f>
        <v>Завантажити сертифікат</v>
      </c>
    </row>
    <row r="446" spans="1:4" x14ac:dyDescent="0.3">
      <c r="A446" t="s">
        <v>892</v>
      </c>
      <c r="B446" t="s">
        <v>5</v>
      </c>
      <c r="C446" t="s">
        <v>893</v>
      </c>
      <c r="D446" t="str">
        <f>HYPERLINK("https://talan.bank.gov.ua/get-user-certificate/PNVpcohr7fOEd9sQeEIm","Завантажити сертифікат")</f>
        <v>Завантажити сертифікат</v>
      </c>
    </row>
    <row r="447" spans="1:4" x14ac:dyDescent="0.3">
      <c r="A447" t="s">
        <v>894</v>
      </c>
      <c r="B447" t="s">
        <v>5</v>
      </c>
      <c r="C447" t="s">
        <v>895</v>
      </c>
      <c r="D447" t="str">
        <f>HYPERLINK("https://talan.bank.gov.ua/get-user-certificate/PNVpcW32myl0tqDdr0JY","Завантажити сертифікат")</f>
        <v>Завантажити сертифікат</v>
      </c>
    </row>
    <row r="448" spans="1:4" x14ac:dyDescent="0.3">
      <c r="A448" t="s">
        <v>896</v>
      </c>
      <c r="B448" t="s">
        <v>5</v>
      </c>
      <c r="C448" t="s">
        <v>897</v>
      </c>
      <c r="D448" t="str">
        <f>HYPERLINK("https://talan.bank.gov.ua/get-user-certificate/PNVpcFe41YsTjR_bHAiG","Завантажити сертифікат")</f>
        <v>Завантажити сертифікат</v>
      </c>
    </row>
    <row r="449" spans="1:4" x14ac:dyDescent="0.3">
      <c r="A449" t="s">
        <v>898</v>
      </c>
      <c r="B449" t="s">
        <v>5</v>
      </c>
      <c r="C449" t="s">
        <v>899</v>
      </c>
      <c r="D449" t="str">
        <f>HYPERLINK("https://talan.bank.gov.ua/get-user-certificate/PNVpc_wj4TX2FyFODmaY","Завантажити сертифікат")</f>
        <v>Завантажити сертифікат</v>
      </c>
    </row>
    <row r="450" spans="1:4" x14ac:dyDescent="0.3">
      <c r="A450" t="s">
        <v>900</v>
      </c>
      <c r="B450" t="s">
        <v>5</v>
      </c>
      <c r="C450" t="s">
        <v>901</v>
      </c>
      <c r="D450" t="str">
        <f>HYPERLINK("https://talan.bank.gov.ua/get-user-certificate/PNVpcjuY8zBP1fWADbCU","Завантажити сертифікат")</f>
        <v>Завантажити сертифікат</v>
      </c>
    </row>
    <row r="451" spans="1:4" x14ac:dyDescent="0.3">
      <c r="A451" t="s">
        <v>902</v>
      </c>
      <c r="B451" t="s">
        <v>5</v>
      </c>
      <c r="C451" t="s">
        <v>903</v>
      </c>
      <c r="D451" t="str">
        <f>HYPERLINK("https://talan.bank.gov.ua/get-user-certificate/PNVpcKmmOQUTRcvqjY84","Завантажити сертифікат")</f>
        <v>Завантажити сертифікат</v>
      </c>
    </row>
    <row r="452" spans="1:4" x14ac:dyDescent="0.3">
      <c r="A452" t="s">
        <v>904</v>
      </c>
      <c r="B452" t="s">
        <v>5</v>
      </c>
      <c r="C452" t="s">
        <v>905</v>
      </c>
      <c r="D452" t="str">
        <f>HYPERLINK("https://talan.bank.gov.ua/get-user-certificate/PNVpcROGZnOWYW7XZDXj","Завантажити сертифікат")</f>
        <v>Завантажити сертифікат</v>
      </c>
    </row>
    <row r="453" spans="1:4" x14ac:dyDescent="0.3">
      <c r="A453" t="s">
        <v>906</v>
      </c>
      <c r="B453" t="s">
        <v>5</v>
      </c>
      <c r="C453" t="s">
        <v>907</v>
      </c>
      <c r="D453" t="str">
        <f>HYPERLINK("https://talan.bank.gov.ua/get-user-certificate/PNVpcULaFDr3FFyEQ9J2","Завантажити сертифікат")</f>
        <v>Завантажити сертифікат</v>
      </c>
    </row>
    <row r="454" spans="1:4" x14ac:dyDescent="0.3">
      <c r="A454" t="s">
        <v>908</v>
      </c>
      <c r="B454" t="s">
        <v>5</v>
      </c>
      <c r="C454" t="s">
        <v>909</v>
      </c>
      <c r="D454" t="str">
        <f>HYPERLINK("https://talan.bank.gov.ua/get-user-certificate/PNVpcgNAdL6lzMnFjpNp","Завантажити сертифікат")</f>
        <v>Завантажити сертифікат</v>
      </c>
    </row>
    <row r="455" spans="1:4" x14ac:dyDescent="0.3">
      <c r="A455" t="s">
        <v>910</v>
      </c>
      <c r="B455" t="s">
        <v>5</v>
      </c>
      <c r="C455" t="s">
        <v>911</v>
      </c>
      <c r="D455" t="str">
        <f>HYPERLINK("https://talan.bank.gov.ua/get-user-certificate/PNVpc0P-HVI7jINAQxhr","Завантажити сертифікат")</f>
        <v>Завантажити сертифікат</v>
      </c>
    </row>
    <row r="456" spans="1:4" x14ac:dyDescent="0.3">
      <c r="A456" t="s">
        <v>912</v>
      </c>
      <c r="B456" t="s">
        <v>5</v>
      </c>
      <c r="C456" t="s">
        <v>913</v>
      </c>
      <c r="D456" t="str">
        <f>HYPERLINK("https://talan.bank.gov.ua/get-user-certificate/PNVpchQlcFruJeSAgQP7","Завантажити сертифікат")</f>
        <v>Завантажити сертифікат</v>
      </c>
    </row>
    <row r="457" spans="1:4" x14ac:dyDescent="0.3">
      <c r="A457" t="s">
        <v>914</v>
      </c>
      <c r="B457" t="s">
        <v>5</v>
      </c>
      <c r="C457" t="s">
        <v>915</v>
      </c>
      <c r="D457" t="str">
        <f>HYPERLINK("https://talan.bank.gov.ua/get-user-certificate/PNVpcdQoUJOdB6Wo4qeU","Завантажити сертифікат")</f>
        <v>Завантажити сертифікат</v>
      </c>
    </row>
    <row r="458" spans="1:4" x14ac:dyDescent="0.3">
      <c r="A458" t="s">
        <v>916</v>
      </c>
      <c r="B458" t="s">
        <v>5</v>
      </c>
      <c r="C458" t="s">
        <v>917</v>
      </c>
      <c r="D458" t="str">
        <f>HYPERLINK("https://talan.bank.gov.ua/get-user-certificate/PNVpceiuPPdc_KoBvjU5","Завантажити сертифікат")</f>
        <v>Завантажити сертифікат</v>
      </c>
    </row>
    <row r="459" spans="1:4" x14ac:dyDescent="0.3">
      <c r="A459" t="s">
        <v>918</v>
      </c>
      <c r="B459" t="s">
        <v>5</v>
      </c>
      <c r="C459" t="s">
        <v>919</v>
      </c>
      <c r="D459" t="str">
        <f>HYPERLINK("https://talan.bank.gov.ua/get-user-certificate/PNVpciLR5VbecGmYapTq","Завантажити сертифікат")</f>
        <v>Завантажити сертифікат</v>
      </c>
    </row>
    <row r="460" spans="1:4" x14ac:dyDescent="0.3">
      <c r="A460" t="s">
        <v>920</v>
      </c>
      <c r="B460" t="s">
        <v>5</v>
      </c>
      <c r="C460" t="s">
        <v>921</v>
      </c>
      <c r="D460" t="str">
        <f>HYPERLINK("https://talan.bank.gov.ua/get-user-certificate/PNVpclRJeggl9Vb8I9gC","Завантажити сертифікат")</f>
        <v>Завантажити сертифікат</v>
      </c>
    </row>
    <row r="461" spans="1:4" x14ac:dyDescent="0.3">
      <c r="A461" t="s">
        <v>922</v>
      </c>
      <c r="B461" t="s">
        <v>5</v>
      </c>
      <c r="C461" t="s">
        <v>923</v>
      </c>
      <c r="D461" t="str">
        <f>HYPERLINK("https://talan.bank.gov.ua/get-user-certificate/PNVpcvetSS9gcP-o-2_f","Завантажити сертифікат")</f>
        <v>Завантажити сертифікат</v>
      </c>
    </row>
    <row r="462" spans="1:4" x14ac:dyDescent="0.3">
      <c r="A462" t="s">
        <v>924</v>
      </c>
      <c r="B462" t="s">
        <v>5</v>
      </c>
      <c r="C462" t="s">
        <v>925</v>
      </c>
      <c r="D462" t="str">
        <f>HYPERLINK("https://talan.bank.gov.ua/get-user-certificate/PNVpc3jyp-2CxXIwfcIM","Завантажити сертифікат")</f>
        <v>Завантажити сертифікат</v>
      </c>
    </row>
    <row r="463" spans="1:4" x14ac:dyDescent="0.3">
      <c r="A463" t="s">
        <v>926</v>
      </c>
      <c r="B463" t="s">
        <v>5</v>
      </c>
      <c r="C463" t="s">
        <v>927</v>
      </c>
      <c r="D463" t="str">
        <f>HYPERLINK("https://talan.bank.gov.ua/get-user-certificate/PNVpcMgUoK6ImAwZHQI5","Завантажити сертифікат")</f>
        <v>Завантажити сертифікат</v>
      </c>
    </row>
    <row r="464" spans="1:4" x14ac:dyDescent="0.3">
      <c r="A464" t="s">
        <v>928</v>
      </c>
      <c r="B464" t="s">
        <v>5</v>
      </c>
      <c r="C464" t="s">
        <v>929</v>
      </c>
      <c r="D464" t="str">
        <f>HYPERLINK("https://talan.bank.gov.ua/get-user-certificate/PNVpcsyxVMc5KvQUZOQa","Завантажити сертифікат")</f>
        <v>Завантажити сертифікат</v>
      </c>
    </row>
    <row r="465" spans="1:4" x14ac:dyDescent="0.3">
      <c r="A465" t="s">
        <v>930</v>
      </c>
      <c r="B465" t="s">
        <v>5</v>
      </c>
      <c r="C465" t="s">
        <v>931</v>
      </c>
      <c r="D465" t="str">
        <f>HYPERLINK("https://talan.bank.gov.ua/get-user-certificate/PNVpc59mFprIQxxJj51s","Завантажити сертифікат")</f>
        <v>Завантажити сертифікат</v>
      </c>
    </row>
    <row r="466" spans="1:4" x14ac:dyDescent="0.3">
      <c r="A466" t="s">
        <v>932</v>
      </c>
      <c r="B466" t="s">
        <v>5</v>
      </c>
      <c r="C466" t="s">
        <v>933</v>
      </c>
      <c r="D466" t="str">
        <f>HYPERLINK("https://talan.bank.gov.ua/get-user-certificate/PNVpcjTWyXr_SDJ3W6cD","Завантажити сертифікат")</f>
        <v>Завантажити сертифікат</v>
      </c>
    </row>
    <row r="467" spans="1:4" x14ac:dyDescent="0.3">
      <c r="A467" t="s">
        <v>934</v>
      </c>
      <c r="B467" t="s">
        <v>5</v>
      </c>
      <c r="C467" t="s">
        <v>935</v>
      </c>
      <c r="D467" t="str">
        <f>HYPERLINK("https://talan.bank.gov.ua/get-user-certificate/PNVpcalEqfGPgaDAq_cr","Завантажити сертифікат")</f>
        <v>Завантажити сертифікат</v>
      </c>
    </row>
    <row r="468" spans="1:4" x14ac:dyDescent="0.3">
      <c r="A468" t="s">
        <v>936</v>
      </c>
      <c r="B468" t="s">
        <v>5</v>
      </c>
      <c r="C468" t="s">
        <v>937</v>
      </c>
      <c r="D468" t="str">
        <f>HYPERLINK("https://talan.bank.gov.ua/get-user-certificate/PNVpcjHHf1N7M-NJurvp","Завантажити сертифікат")</f>
        <v>Завантажити сертифікат</v>
      </c>
    </row>
    <row r="469" spans="1:4" x14ac:dyDescent="0.3">
      <c r="A469" t="s">
        <v>938</v>
      </c>
      <c r="B469" t="s">
        <v>5</v>
      </c>
      <c r="C469" t="s">
        <v>939</v>
      </c>
      <c r="D469" t="str">
        <f>HYPERLINK("https://talan.bank.gov.ua/get-user-certificate/PNVpcNCI6xPKDZYOq1qp","Завантажити сертифікат")</f>
        <v>Завантажити сертифікат</v>
      </c>
    </row>
    <row r="470" spans="1:4" x14ac:dyDescent="0.3">
      <c r="A470" t="s">
        <v>940</v>
      </c>
      <c r="B470" t="s">
        <v>5</v>
      </c>
      <c r="C470" t="s">
        <v>941</v>
      </c>
      <c r="D470" t="str">
        <f>HYPERLINK("https://talan.bank.gov.ua/get-user-certificate/PNVpcwGow-X9PnHZOPeH","Завантажити сертифікат")</f>
        <v>Завантажити сертифікат</v>
      </c>
    </row>
    <row r="471" spans="1:4" x14ac:dyDescent="0.3">
      <c r="A471" t="s">
        <v>942</v>
      </c>
      <c r="B471" t="s">
        <v>5</v>
      </c>
      <c r="C471" t="s">
        <v>943</v>
      </c>
      <c r="D471" t="str">
        <f>HYPERLINK("https://talan.bank.gov.ua/get-user-certificate/PNVpcRGXHU_rPzVpoKG6","Завантажити сертифікат")</f>
        <v>Завантажити сертифікат</v>
      </c>
    </row>
    <row r="472" spans="1:4" x14ac:dyDescent="0.3">
      <c r="A472" t="s">
        <v>944</v>
      </c>
      <c r="B472" t="s">
        <v>5</v>
      </c>
      <c r="C472" t="s">
        <v>945</v>
      </c>
      <c r="D472" t="str">
        <f>HYPERLINK("https://talan.bank.gov.ua/get-user-certificate/PNVpcx_m2U6DmErOLZN_","Завантажити сертифікат")</f>
        <v>Завантажити сертифікат</v>
      </c>
    </row>
    <row r="473" spans="1:4" x14ac:dyDescent="0.3">
      <c r="A473" t="s">
        <v>946</v>
      </c>
      <c r="B473" t="s">
        <v>5</v>
      </c>
      <c r="C473" t="s">
        <v>947</v>
      </c>
      <c r="D473" t="str">
        <f>HYPERLINK("https://talan.bank.gov.ua/get-user-certificate/PNVpcV4F-pslmxSC7uZ3","Завантажити сертифікат")</f>
        <v>Завантажити сертифікат</v>
      </c>
    </row>
    <row r="474" spans="1:4" x14ac:dyDescent="0.3">
      <c r="A474" t="s">
        <v>948</v>
      </c>
      <c r="B474" t="s">
        <v>5</v>
      </c>
      <c r="C474" t="s">
        <v>949</v>
      </c>
      <c r="D474" t="str">
        <f>HYPERLINK("https://talan.bank.gov.ua/get-user-certificate/PNVpcrOXUvvDoNQBHmms","Завантажити сертифікат")</f>
        <v>Завантажити сертифікат</v>
      </c>
    </row>
    <row r="475" spans="1:4" x14ac:dyDescent="0.3">
      <c r="A475" t="s">
        <v>950</v>
      </c>
      <c r="B475" t="s">
        <v>5</v>
      </c>
      <c r="C475" t="s">
        <v>951</v>
      </c>
      <c r="D475" t="str">
        <f>HYPERLINK("https://talan.bank.gov.ua/get-user-certificate/PNVpckRsRa6QbOKD3Wow","Завантажити сертифікат")</f>
        <v>Завантажити сертифікат</v>
      </c>
    </row>
    <row r="476" spans="1:4" x14ac:dyDescent="0.3">
      <c r="A476" t="s">
        <v>952</v>
      </c>
      <c r="B476" t="s">
        <v>5</v>
      </c>
      <c r="C476" t="s">
        <v>953</v>
      </c>
      <c r="D476" t="str">
        <f>HYPERLINK("https://talan.bank.gov.ua/get-user-certificate/PNVpcrD--Qn_gWVAcQpA","Завантажити сертифікат")</f>
        <v>Завантажити сертифікат</v>
      </c>
    </row>
    <row r="477" spans="1:4" x14ac:dyDescent="0.3">
      <c r="A477" t="s">
        <v>954</v>
      </c>
      <c r="B477" t="s">
        <v>5</v>
      </c>
      <c r="C477" t="s">
        <v>955</v>
      </c>
      <c r="D477" t="str">
        <f>HYPERLINK("https://talan.bank.gov.ua/get-user-certificate/PNVpc17x8FkHKJpWwGEl","Завантажити сертифікат")</f>
        <v>Завантажити сертифікат</v>
      </c>
    </row>
    <row r="478" spans="1:4" x14ac:dyDescent="0.3">
      <c r="A478" t="s">
        <v>956</v>
      </c>
      <c r="B478" t="s">
        <v>5</v>
      </c>
      <c r="C478" t="s">
        <v>957</v>
      </c>
      <c r="D478" t="str">
        <f>HYPERLINK("https://talan.bank.gov.ua/get-user-certificate/PNVpcizbX0NHMkBt-C2G","Завантажити сертифікат")</f>
        <v>Завантажити сертифікат</v>
      </c>
    </row>
    <row r="479" spans="1:4" x14ac:dyDescent="0.3">
      <c r="A479" t="s">
        <v>958</v>
      </c>
      <c r="B479" t="s">
        <v>5</v>
      </c>
      <c r="C479" t="s">
        <v>959</v>
      </c>
      <c r="D479" t="str">
        <f>HYPERLINK("https://talan.bank.gov.ua/get-user-certificate/PNVpcXfiZWtteb4lkDxT","Завантажити сертифікат")</f>
        <v>Завантажити сертифікат</v>
      </c>
    </row>
    <row r="480" spans="1:4" x14ac:dyDescent="0.3">
      <c r="A480" t="s">
        <v>960</v>
      </c>
      <c r="B480" t="s">
        <v>5</v>
      </c>
      <c r="C480" t="s">
        <v>961</v>
      </c>
      <c r="D480" t="str">
        <f>HYPERLINK("https://talan.bank.gov.ua/get-user-certificate/PNVpcxlVssdLpvbsQRC5","Завантажити сертифікат")</f>
        <v>Завантажити сертифікат</v>
      </c>
    </row>
    <row r="481" spans="1:4" x14ac:dyDescent="0.3">
      <c r="A481" t="s">
        <v>962</v>
      </c>
      <c r="B481" t="s">
        <v>5</v>
      </c>
      <c r="C481" t="s">
        <v>963</v>
      </c>
      <c r="D481" t="str">
        <f>HYPERLINK("https://talan.bank.gov.ua/get-user-certificate/PNVpctY5TmHX5n_CfOKd","Завантажити сертифікат")</f>
        <v>Завантажити сертифікат</v>
      </c>
    </row>
    <row r="482" spans="1:4" x14ac:dyDescent="0.3">
      <c r="A482" t="s">
        <v>964</v>
      </c>
      <c r="B482" t="s">
        <v>5</v>
      </c>
      <c r="C482" t="s">
        <v>965</v>
      </c>
      <c r="D482" t="str">
        <f>HYPERLINK("https://talan.bank.gov.ua/get-user-certificate/PNVpc4i4eZCU4u0hygo2","Завантажити сертифікат")</f>
        <v>Завантажити сертифікат</v>
      </c>
    </row>
    <row r="483" spans="1:4" x14ac:dyDescent="0.3">
      <c r="A483" t="s">
        <v>966</v>
      </c>
      <c r="B483" t="s">
        <v>5</v>
      </c>
      <c r="C483" t="s">
        <v>967</v>
      </c>
      <c r="D483" t="str">
        <f>HYPERLINK("https://talan.bank.gov.ua/get-user-certificate/PNVpcBFvppfehs1xJ8BX","Завантажити сертифікат")</f>
        <v>Завантажити сертифікат</v>
      </c>
    </row>
    <row r="484" spans="1:4" x14ac:dyDescent="0.3">
      <c r="A484" t="s">
        <v>968</v>
      </c>
      <c r="B484" t="s">
        <v>5</v>
      </c>
      <c r="C484" t="s">
        <v>969</v>
      </c>
      <c r="D484" t="str">
        <f>HYPERLINK("https://talan.bank.gov.ua/get-user-certificate/PNVpc57luzfrNiRngtBI","Завантажити сертифікат")</f>
        <v>Завантажити сертифікат</v>
      </c>
    </row>
    <row r="485" spans="1:4" x14ac:dyDescent="0.3">
      <c r="A485" t="s">
        <v>970</v>
      </c>
      <c r="B485" t="s">
        <v>5</v>
      </c>
      <c r="C485" t="s">
        <v>971</v>
      </c>
      <c r="D485" t="str">
        <f>HYPERLINK("https://talan.bank.gov.ua/get-user-certificate/PNVpcbSNeHCU20mStbhI","Завантажити сертифікат")</f>
        <v>Завантажити сертифікат</v>
      </c>
    </row>
    <row r="486" spans="1:4" x14ac:dyDescent="0.3">
      <c r="A486" t="s">
        <v>972</v>
      </c>
      <c r="B486" t="s">
        <v>5</v>
      </c>
      <c r="C486" t="s">
        <v>973</v>
      </c>
      <c r="D486" t="str">
        <f>HYPERLINK("https://talan.bank.gov.ua/get-user-certificate/PNVpcx_yg5Z3Fr3KeHvk","Завантажити сертифікат")</f>
        <v>Завантажити сертифікат</v>
      </c>
    </row>
    <row r="487" spans="1:4" x14ac:dyDescent="0.3">
      <c r="A487" t="s">
        <v>974</v>
      </c>
      <c r="B487" t="s">
        <v>5</v>
      </c>
      <c r="C487" t="s">
        <v>975</v>
      </c>
      <c r="D487" t="str">
        <f>HYPERLINK("https://talan.bank.gov.ua/get-user-certificate/PNVpcV8WTu6Bh5lrgY6N","Завантажити сертифікат")</f>
        <v>Завантажити сертифікат</v>
      </c>
    </row>
    <row r="488" spans="1:4" x14ac:dyDescent="0.3">
      <c r="A488" t="s">
        <v>976</v>
      </c>
      <c r="B488" t="s">
        <v>5</v>
      </c>
      <c r="C488" t="s">
        <v>977</v>
      </c>
      <c r="D488" t="str">
        <f>HYPERLINK("https://talan.bank.gov.ua/get-user-certificate/PNVpcmdYGsGYL8SqQZEM","Завантажити сертифікат")</f>
        <v>Завантажити сертифікат</v>
      </c>
    </row>
    <row r="489" spans="1:4" x14ac:dyDescent="0.3">
      <c r="A489" t="s">
        <v>978</v>
      </c>
      <c r="B489" t="s">
        <v>5</v>
      </c>
      <c r="C489" t="s">
        <v>979</v>
      </c>
      <c r="D489" t="str">
        <f>HYPERLINK("https://talan.bank.gov.ua/get-user-certificate/PNVpc8bVfHHd_W2agHBF","Завантажити сертифікат")</f>
        <v>Завантажити сертифікат</v>
      </c>
    </row>
    <row r="490" spans="1:4" x14ac:dyDescent="0.3">
      <c r="A490" t="s">
        <v>980</v>
      </c>
      <c r="B490" t="s">
        <v>5</v>
      </c>
      <c r="C490" t="s">
        <v>981</v>
      </c>
      <c r="D490" t="str">
        <f>HYPERLINK("https://talan.bank.gov.ua/get-user-certificate/PNVpcm5vpfVh1xjQNMRc","Завантажити сертифікат")</f>
        <v>Завантажити сертифікат</v>
      </c>
    </row>
    <row r="491" spans="1:4" x14ac:dyDescent="0.3">
      <c r="A491" t="s">
        <v>982</v>
      </c>
      <c r="B491" t="s">
        <v>5</v>
      </c>
      <c r="C491" t="s">
        <v>983</v>
      </c>
      <c r="D491" t="str">
        <f>HYPERLINK("https://talan.bank.gov.ua/get-user-certificate/PNVpc7g9SMqDIHEY9Hgg","Завантажити сертифікат")</f>
        <v>Завантажити сертифікат</v>
      </c>
    </row>
    <row r="492" spans="1:4" x14ac:dyDescent="0.3">
      <c r="A492" t="s">
        <v>984</v>
      </c>
      <c r="B492" t="s">
        <v>5</v>
      </c>
      <c r="C492" t="s">
        <v>985</v>
      </c>
      <c r="D492" t="str">
        <f>HYPERLINK("https://talan.bank.gov.ua/get-user-certificate/PNVpcH3-PGiKXewdkFhS","Завантажити сертифікат")</f>
        <v>Завантажити сертифікат</v>
      </c>
    </row>
    <row r="493" spans="1:4" x14ac:dyDescent="0.3">
      <c r="A493" t="s">
        <v>986</v>
      </c>
      <c r="B493" t="s">
        <v>5</v>
      </c>
      <c r="C493" t="s">
        <v>987</v>
      </c>
      <c r="D493" t="str">
        <f>HYPERLINK("https://talan.bank.gov.ua/get-user-certificate/PNVpc60mW9LQkJ_32L26","Завантажити сертифікат")</f>
        <v>Завантажити сертифікат</v>
      </c>
    </row>
    <row r="494" spans="1:4" x14ac:dyDescent="0.3">
      <c r="A494" t="s">
        <v>988</v>
      </c>
      <c r="B494" t="s">
        <v>5</v>
      </c>
      <c r="C494" t="s">
        <v>989</v>
      </c>
      <c r="D494" t="str">
        <f>HYPERLINK("https://talan.bank.gov.ua/get-user-certificate/PNVpcALJrsUhMNjwISUY","Завантажити сертифікат")</f>
        <v>Завантажити сертифікат</v>
      </c>
    </row>
    <row r="495" spans="1:4" x14ac:dyDescent="0.3">
      <c r="A495" t="s">
        <v>990</v>
      </c>
      <c r="B495" t="s">
        <v>5</v>
      </c>
      <c r="C495" t="s">
        <v>991</v>
      </c>
      <c r="D495" t="str">
        <f>HYPERLINK("https://talan.bank.gov.ua/get-user-certificate/PNVpc1NCQp3g0hZyKozL","Завантажити сертифікат")</f>
        <v>Завантажити сертифікат</v>
      </c>
    </row>
    <row r="496" spans="1:4" x14ac:dyDescent="0.3">
      <c r="A496" t="s">
        <v>992</v>
      </c>
      <c r="B496" t="s">
        <v>5</v>
      </c>
      <c r="C496" t="s">
        <v>993</v>
      </c>
      <c r="D496" t="str">
        <f>HYPERLINK("https://talan.bank.gov.ua/get-user-certificate/PNVpcB9n-g4VxLniR7kI","Завантажити сертифікат")</f>
        <v>Завантажити сертифікат</v>
      </c>
    </row>
    <row r="497" spans="1:4" x14ac:dyDescent="0.3">
      <c r="A497" t="s">
        <v>994</v>
      </c>
      <c r="B497" t="s">
        <v>5</v>
      </c>
      <c r="C497" t="s">
        <v>995</v>
      </c>
      <c r="D497" t="str">
        <f>HYPERLINK("https://talan.bank.gov.ua/get-user-certificate/PNVpcU6yYD7hxzj6AmhX","Завантажити сертифікат")</f>
        <v>Завантажити сертифікат</v>
      </c>
    </row>
    <row r="498" spans="1:4" x14ac:dyDescent="0.3">
      <c r="A498" t="s">
        <v>996</v>
      </c>
      <c r="B498" t="s">
        <v>5</v>
      </c>
      <c r="C498" t="s">
        <v>997</v>
      </c>
      <c r="D498" t="str">
        <f>HYPERLINK("https://talan.bank.gov.ua/get-user-certificate/PNVpceZunHnDu40AwkT8","Завантажити сертифікат")</f>
        <v>Завантажити сертифікат</v>
      </c>
    </row>
    <row r="499" spans="1:4" x14ac:dyDescent="0.3">
      <c r="A499" t="s">
        <v>998</v>
      </c>
      <c r="B499" t="s">
        <v>5</v>
      </c>
      <c r="C499" t="s">
        <v>999</v>
      </c>
      <c r="D499" t="str">
        <f>HYPERLINK("https://talan.bank.gov.ua/get-user-certificate/PNVpcxC8arz8EeekNOSC","Завантажити сертифікат")</f>
        <v>Завантажити сертифікат</v>
      </c>
    </row>
    <row r="500" spans="1:4" x14ac:dyDescent="0.3">
      <c r="A500" t="s">
        <v>1000</v>
      </c>
      <c r="B500" t="s">
        <v>5</v>
      </c>
      <c r="C500" t="s">
        <v>1001</v>
      </c>
      <c r="D500" t="str">
        <f>HYPERLINK("https://talan.bank.gov.ua/get-user-certificate/PNVpcS4VLU6Mpy7vTRpW","Завантажити сертифікат")</f>
        <v>Завантажити сертифікат</v>
      </c>
    </row>
    <row r="501" spans="1:4" x14ac:dyDescent="0.3">
      <c r="A501" t="s">
        <v>1002</v>
      </c>
      <c r="B501" t="s">
        <v>5</v>
      </c>
      <c r="C501" t="s">
        <v>1003</v>
      </c>
      <c r="D501" t="str">
        <f>HYPERLINK("https://talan.bank.gov.ua/get-user-certificate/PNVpc5fcHOOAj_cFLYHO","Завантажити сертифікат")</f>
        <v>Завантажити сертифікат</v>
      </c>
    </row>
    <row r="502" spans="1:4" x14ac:dyDescent="0.3">
      <c r="A502" t="s">
        <v>1004</v>
      </c>
      <c r="B502" t="s">
        <v>5</v>
      </c>
      <c r="C502" t="s">
        <v>1005</v>
      </c>
      <c r="D502" t="str">
        <f>HYPERLINK("https://talan.bank.gov.ua/get-user-certificate/PNVpcAQpXPdQFmD4dDp-","Завантажити сертифікат")</f>
        <v>Завантажити сертифікат</v>
      </c>
    </row>
    <row r="503" spans="1:4" x14ac:dyDescent="0.3">
      <c r="A503" t="s">
        <v>1006</v>
      </c>
      <c r="B503" t="s">
        <v>5</v>
      </c>
      <c r="C503" t="s">
        <v>1007</v>
      </c>
      <c r="D503" t="str">
        <f>HYPERLINK("https://talan.bank.gov.ua/get-user-certificate/PNVpcXAGlGk4ZW1RwY1B","Завантажити сертифікат")</f>
        <v>Завантажити сертифікат</v>
      </c>
    </row>
    <row r="504" spans="1:4" x14ac:dyDescent="0.3">
      <c r="A504" t="s">
        <v>1008</v>
      </c>
      <c r="B504" t="s">
        <v>5</v>
      </c>
      <c r="C504" t="s">
        <v>1009</v>
      </c>
      <c r="D504" t="str">
        <f>HYPERLINK("https://talan.bank.gov.ua/get-user-certificate/PNVpc4195AeOGs9x9LNe","Завантажити сертифікат")</f>
        <v>Завантажити сертифікат</v>
      </c>
    </row>
    <row r="505" spans="1:4" x14ac:dyDescent="0.3">
      <c r="A505" t="s">
        <v>1010</v>
      </c>
      <c r="B505" t="s">
        <v>5</v>
      </c>
      <c r="C505" t="s">
        <v>1011</v>
      </c>
      <c r="D505" t="str">
        <f>HYPERLINK("https://talan.bank.gov.ua/get-user-certificate/PNVpc1bp9QP3ebFYNEXf","Завантажити сертифікат")</f>
        <v>Завантажити сертифікат</v>
      </c>
    </row>
    <row r="506" spans="1:4" x14ac:dyDescent="0.3">
      <c r="A506" t="s">
        <v>1012</v>
      </c>
      <c r="B506" t="s">
        <v>5</v>
      </c>
      <c r="C506" t="s">
        <v>1013</v>
      </c>
      <c r="D506" t="str">
        <f>HYPERLINK("https://talan.bank.gov.ua/get-user-certificate/PNVpcJG-0erkhH4aCnf3","Завантажити сертифікат")</f>
        <v>Завантажити сертифікат</v>
      </c>
    </row>
    <row r="507" spans="1:4" x14ac:dyDescent="0.3">
      <c r="A507" t="s">
        <v>1014</v>
      </c>
      <c r="B507" t="s">
        <v>5</v>
      </c>
      <c r="C507" t="s">
        <v>1015</v>
      </c>
      <c r="D507" t="str">
        <f>HYPERLINK("https://talan.bank.gov.ua/get-user-certificate/PNVpcGi4gZubednPdLZ5","Завантажити сертифікат")</f>
        <v>Завантажити сертифікат</v>
      </c>
    </row>
    <row r="508" spans="1:4" x14ac:dyDescent="0.3">
      <c r="A508" t="s">
        <v>1016</v>
      </c>
      <c r="B508" t="s">
        <v>5</v>
      </c>
      <c r="C508" t="s">
        <v>1017</v>
      </c>
      <c r="D508" t="str">
        <f>HYPERLINK("https://talan.bank.gov.ua/get-user-certificate/PNVpcEBaKCwrfSHTyfKe","Завантажити сертифікат")</f>
        <v>Завантажити сертифікат</v>
      </c>
    </row>
    <row r="509" spans="1:4" x14ac:dyDescent="0.3">
      <c r="A509" t="s">
        <v>1018</v>
      </c>
      <c r="B509" t="s">
        <v>5</v>
      </c>
      <c r="C509" t="s">
        <v>1019</v>
      </c>
      <c r="D509" t="str">
        <f>HYPERLINK("https://talan.bank.gov.ua/get-user-certificate/PNVpcy7Iz4Ag4Gch-s60","Завантажити сертифікат")</f>
        <v>Завантажити сертифікат</v>
      </c>
    </row>
    <row r="510" spans="1:4" x14ac:dyDescent="0.3">
      <c r="A510" t="s">
        <v>1020</v>
      </c>
      <c r="B510" t="s">
        <v>5</v>
      </c>
      <c r="C510" t="s">
        <v>1021</v>
      </c>
      <c r="D510" t="str">
        <f>HYPERLINK("https://talan.bank.gov.ua/get-user-certificate/PNVpcOTZtxPOVtOpGEme","Завантажити сертифікат")</f>
        <v>Завантажити сертифікат</v>
      </c>
    </row>
    <row r="511" spans="1:4" x14ac:dyDescent="0.3">
      <c r="A511" t="s">
        <v>1022</v>
      </c>
      <c r="B511" t="s">
        <v>5</v>
      </c>
      <c r="C511" t="s">
        <v>1023</v>
      </c>
      <c r="D511" t="str">
        <f>HYPERLINK("https://talan.bank.gov.ua/get-user-certificate/PNVpcozXStInkDaDDSMy","Завантажити сертифікат")</f>
        <v>Завантажити сертифікат</v>
      </c>
    </row>
    <row r="512" spans="1:4" x14ac:dyDescent="0.3">
      <c r="A512" t="s">
        <v>1024</v>
      </c>
      <c r="B512" t="s">
        <v>5</v>
      </c>
      <c r="C512" t="s">
        <v>1025</v>
      </c>
      <c r="D512" t="str">
        <f>HYPERLINK("https://talan.bank.gov.ua/get-user-certificate/PNVpcWUZUsFlemc260Az","Завантажити сертифікат")</f>
        <v>Завантажити сертифікат</v>
      </c>
    </row>
    <row r="513" spans="1:4" x14ac:dyDescent="0.3">
      <c r="A513" t="s">
        <v>1026</v>
      </c>
      <c r="B513" t="s">
        <v>5</v>
      </c>
      <c r="C513" t="s">
        <v>1027</v>
      </c>
      <c r="D513" t="str">
        <f>HYPERLINK("https://talan.bank.gov.ua/get-user-certificate/PNVpc5tSxb53OW-I9HuC","Завантажити сертифікат")</f>
        <v>Завантажити сертифікат</v>
      </c>
    </row>
    <row r="514" spans="1:4" x14ac:dyDescent="0.3">
      <c r="A514" t="s">
        <v>1028</v>
      </c>
      <c r="B514" t="s">
        <v>5</v>
      </c>
      <c r="C514" t="s">
        <v>1029</v>
      </c>
      <c r="D514" t="str">
        <f>HYPERLINK("https://talan.bank.gov.ua/get-user-certificate/PNVpcICPjZ2iKT7-pfFx","Завантажити сертифікат")</f>
        <v>Завантажити сертифікат</v>
      </c>
    </row>
    <row r="515" spans="1:4" x14ac:dyDescent="0.3">
      <c r="A515" t="s">
        <v>1030</v>
      </c>
      <c r="B515" t="s">
        <v>5</v>
      </c>
      <c r="C515" t="s">
        <v>1031</v>
      </c>
      <c r="D515" t="str">
        <f>HYPERLINK("https://talan.bank.gov.ua/get-user-certificate/PNVpc2pbVa8Xi33ypSQ4","Завантажити сертифікат")</f>
        <v>Завантажити сертифікат</v>
      </c>
    </row>
    <row r="516" spans="1:4" x14ac:dyDescent="0.3">
      <c r="A516" t="s">
        <v>1032</v>
      </c>
      <c r="B516" t="s">
        <v>5</v>
      </c>
      <c r="C516" t="s">
        <v>1033</v>
      </c>
      <c r="D516" t="str">
        <f>HYPERLINK("https://talan.bank.gov.ua/get-user-certificate/PNVpcTXqTrVMqEr2zSuc","Завантажити сертифікат")</f>
        <v>Завантажити сертифікат</v>
      </c>
    </row>
    <row r="517" spans="1:4" x14ac:dyDescent="0.3">
      <c r="A517" t="s">
        <v>1034</v>
      </c>
      <c r="B517" t="s">
        <v>5</v>
      </c>
      <c r="C517" t="s">
        <v>1035</v>
      </c>
      <c r="D517" t="str">
        <f>HYPERLINK("https://talan.bank.gov.ua/get-user-certificate/PNVpcl0ipB5PsoewP8KV","Завантажити сертифікат")</f>
        <v>Завантажити сертифікат</v>
      </c>
    </row>
    <row r="518" spans="1:4" x14ac:dyDescent="0.3">
      <c r="A518" t="s">
        <v>1036</v>
      </c>
      <c r="B518" t="s">
        <v>5</v>
      </c>
      <c r="C518" t="s">
        <v>1037</v>
      </c>
      <c r="D518" t="str">
        <f>HYPERLINK("https://talan.bank.gov.ua/get-user-certificate/PNVpct4-jn51-C0CAkK7","Завантажити сертифікат")</f>
        <v>Завантажити сертифікат</v>
      </c>
    </row>
    <row r="519" spans="1:4" x14ac:dyDescent="0.3">
      <c r="A519" t="s">
        <v>1038</v>
      </c>
      <c r="B519" t="s">
        <v>5</v>
      </c>
      <c r="C519" t="s">
        <v>1039</v>
      </c>
      <c r="D519" t="str">
        <f>HYPERLINK("https://talan.bank.gov.ua/get-user-certificate/PNVpcgyV7qieuUd78CYU","Завантажити сертифікат")</f>
        <v>Завантажити сертифікат</v>
      </c>
    </row>
    <row r="520" spans="1:4" x14ac:dyDescent="0.3">
      <c r="A520" t="s">
        <v>1040</v>
      </c>
      <c r="B520" t="s">
        <v>5</v>
      </c>
      <c r="C520" t="s">
        <v>1041</v>
      </c>
      <c r="D520" t="str">
        <f>HYPERLINK("https://talan.bank.gov.ua/get-user-certificate/PNVpcALD9mCjYssDmqm9","Завантажити сертифікат")</f>
        <v>Завантажити сертифікат</v>
      </c>
    </row>
    <row r="521" spans="1:4" x14ac:dyDescent="0.3">
      <c r="A521" t="s">
        <v>1042</v>
      </c>
      <c r="B521" t="s">
        <v>5</v>
      </c>
      <c r="C521" t="s">
        <v>1043</v>
      </c>
      <c r="D521" t="str">
        <f>HYPERLINK("https://talan.bank.gov.ua/get-user-certificate/PNVpcNKaG4ttCgLhtmmC","Завантажити сертифікат")</f>
        <v>Завантажити сертифікат</v>
      </c>
    </row>
    <row r="522" spans="1:4" x14ac:dyDescent="0.3">
      <c r="A522" t="s">
        <v>1044</v>
      </c>
      <c r="B522" t="s">
        <v>5</v>
      </c>
      <c r="C522" t="s">
        <v>1045</v>
      </c>
      <c r="D522" t="str">
        <f>HYPERLINK("https://talan.bank.gov.ua/get-user-certificate/PNVpcwMclOwx5LixP8mO","Завантажити сертифікат")</f>
        <v>Завантажити сертифікат</v>
      </c>
    </row>
    <row r="523" spans="1:4" x14ac:dyDescent="0.3">
      <c r="A523" t="s">
        <v>1046</v>
      </c>
      <c r="B523" t="s">
        <v>5</v>
      </c>
      <c r="C523" t="s">
        <v>1047</v>
      </c>
      <c r="D523" t="str">
        <f>HYPERLINK("https://talan.bank.gov.ua/get-user-certificate/PNVpcRr-Z74XSacs-iZi","Завантажити сертифікат")</f>
        <v>Завантажити сертифікат</v>
      </c>
    </row>
    <row r="524" spans="1:4" x14ac:dyDescent="0.3">
      <c r="A524" t="s">
        <v>1048</v>
      </c>
      <c r="B524" t="s">
        <v>5</v>
      </c>
      <c r="C524" t="s">
        <v>1049</v>
      </c>
      <c r="D524" t="str">
        <f>HYPERLINK("https://talan.bank.gov.ua/get-user-certificate/PNVpc42FZgCtvR15gX1n","Завантажити сертифікат")</f>
        <v>Завантажити сертифікат</v>
      </c>
    </row>
    <row r="525" spans="1:4" x14ac:dyDescent="0.3">
      <c r="A525" t="s">
        <v>1050</v>
      </c>
      <c r="B525" t="s">
        <v>5</v>
      </c>
      <c r="C525" t="s">
        <v>1051</v>
      </c>
      <c r="D525" t="str">
        <f>HYPERLINK("https://talan.bank.gov.ua/get-user-certificate/PNVpcJ3U4Ku5Ur3aDvSU","Завантажити сертифікат")</f>
        <v>Завантажити сертифікат</v>
      </c>
    </row>
    <row r="526" spans="1:4" x14ac:dyDescent="0.3">
      <c r="A526" t="s">
        <v>1052</v>
      </c>
      <c r="B526" t="s">
        <v>5</v>
      </c>
      <c r="C526" t="s">
        <v>1053</v>
      </c>
      <c r="D526" t="str">
        <f>HYPERLINK("https://talan.bank.gov.ua/get-user-certificate/PNVpcZIGy4BA_fjwQrLz","Завантажити сертифікат")</f>
        <v>Завантажити сертифікат</v>
      </c>
    </row>
    <row r="527" spans="1:4" x14ac:dyDescent="0.3">
      <c r="A527" t="s">
        <v>1054</v>
      </c>
      <c r="B527" t="s">
        <v>5</v>
      </c>
      <c r="C527" t="s">
        <v>1055</v>
      </c>
      <c r="D527" t="str">
        <f>HYPERLINK("https://talan.bank.gov.ua/get-user-certificate/PNVpcDScCaskSVzlE7y0","Завантажити сертифікат")</f>
        <v>Завантажити сертифікат</v>
      </c>
    </row>
    <row r="528" spans="1:4" x14ac:dyDescent="0.3">
      <c r="A528" t="s">
        <v>1056</v>
      </c>
      <c r="B528" t="s">
        <v>5</v>
      </c>
      <c r="C528" t="s">
        <v>1057</v>
      </c>
      <c r="D528" t="str">
        <f>HYPERLINK("https://talan.bank.gov.ua/get-user-certificate/PNVpck2eenN2yLuI5c0j","Завантажити сертифікат")</f>
        <v>Завантажити сертифікат</v>
      </c>
    </row>
    <row r="529" spans="1:4" x14ac:dyDescent="0.3">
      <c r="A529" t="s">
        <v>1058</v>
      </c>
      <c r="B529" t="s">
        <v>5</v>
      </c>
      <c r="C529" t="s">
        <v>1059</v>
      </c>
      <c r="D529" t="str">
        <f>HYPERLINK("https://talan.bank.gov.ua/get-user-certificate/PNVpcXfmxqrYS5BaXGo7","Завантажити сертифікат")</f>
        <v>Завантажити сертифікат</v>
      </c>
    </row>
    <row r="530" spans="1:4" x14ac:dyDescent="0.3">
      <c r="A530" t="s">
        <v>1060</v>
      </c>
      <c r="B530" t="s">
        <v>5</v>
      </c>
      <c r="C530" t="s">
        <v>1061</v>
      </c>
      <c r="D530" t="str">
        <f>HYPERLINK("https://talan.bank.gov.ua/get-user-certificate/PNVpcRCbxpG5HYHqlB63","Завантажити сертифікат")</f>
        <v>Завантажити сертифікат</v>
      </c>
    </row>
    <row r="531" spans="1:4" x14ac:dyDescent="0.3">
      <c r="A531" t="s">
        <v>1062</v>
      </c>
      <c r="B531" t="s">
        <v>5</v>
      </c>
      <c r="C531" t="s">
        <v>1063</v>
      </c>
      <c r="D531" t="str">
        <f>HYPERLINK("https://talan.bank.gov.ua/get-user-certificate/PNVpcHcIhX3FZMee7cc-","Завантажити сертифікат")</f>
        <v>Завантажити сертифікат</v>
      </c>
    </row>
    <row r="532" spans="1:4" x14ac:dyDescent="0.3">
      <c r="A532" t="s">
        <v>1064</v>
      </c>
      <c r="B532" t="s">
        <v>5</v>
      </c>
      <c r="C532" t="s">
        <v>1065</v>
      </c>
      <c r="D532" t="str">
        <f>HYPERLINK("https://talan.bank.gov.ua/get-user-certificate/PNVpcv3iiQXqxR6OQmw7","Завантажити сертифікат")</f>
        <v>Завантажити сертифікат</v>
      </c>
    </row>
    <row r="533" spans="1:4" x14ac:dyDescent="0.3">
      <c r="A533" t="s">
        <v>1066</v>
      </c>
      <c r="B533" t="s">
        <v>5</v>
      </c>
      <c r="C533" t="s">
        <v>1067</v>
      </c>
      <c r="D533" t="str">
        <f>HYPERLINK("https://talan.bank.gov.ua/get-user-certificate/PNVpc6Z0vLYm3p7kG3w1","Завантажити сертифікат")</f>
        <v>Завантажити сертифікат</v>
      </c>
    </row>
    <row r="534" spans="1:4" x14ac:dyDescent="0.3">
      <c r="A534" t="s">
        <v>1068</v>
      </c>
      <c r="B534" t="s">
        <v>5</v>
      </c>
      <c r="C534" t="s">
        <v>1069</v>
      </c>
      <c r="D534" t="str">
        <f>HYPERLINK("https://talan.bank.gov.ua/get-user-certificate/PNVpc5EM5BanLFY8dzVr","Завантажити сертифікат")</f>
        <v>Завантажити сертифікат</v>
      </c>
    </row>
    <row r="535" spans="1:4" x14ac:dyDescent="0.3">
      <c r="A535" t="s">
        <v>1070</v>
      </c>
      <c r="B535" t="s">
        <v>5</v>
      </c>
      <c r="C535" t="s">
        <v>1071</v>
      </c>
      <c r="D535" t="str">
        <f>HYPERLINK("https://talan.bank.gov.ua/get-user-certificate/PNVpcJcyO1iApeyvL_YA","Завантажити сертифікат")</f>
        <v>Завантажити сертифікат</v>
      </c>
    </row>
    <row r="536" spans="1:4" x14ac:dyDescent="0.3">
      <c r="A536" t="s">
        <v>1072</v>
      </c>
      <c r="B536" t="s">
        <v>5</v>
      </c>
      <c r="C536" t="s">
        <v>1073</v>
      </c>
      <c r="D536" t="str">
        <f>HYPERLINK("https://talan.bank.gov.ua/get-user-certificate/PNVpcTHXQLsb5PPbrFK5","Завантажити сертифікат")</f>
        <v>Завантажити сертифікат</v>
      </c>
    </row>
    <row r="537" spans="1:4" x14ac:dyDescent="0.3">
      <c r="A537" t="s">
        <v>1074</v>
      </c>
      <c r="B537" t="s">
        <v>5</v>
      </c>
      <c r="C537" t="s">
        <v>1075</v>
      </c>
      <c r="D537" t="str">
        <f>HYPERLINK("https://talan.bank.gov.ua/get-user-certificate/PNVpctgjSHvdxkKKMhpz","Завантажити сертифікат")</f>
        <v>Завантажити сертифікат</v>
      </c>
    </row>
    <row r="538" spans="1:4" x14ac:dyDescent="0.3">
      <c r="A538" t="s">
        <v>1076</v>
      </c>
      <c r="B538" t="s">
        <v>5</v>
      </c>
      <c r="C538" t="s">
        <v>1077</v>
      </c>
      <c r="D538" t="str">
        <f>HYPERLINK("https://talan.bank.gov.ua/get-user-certificate/PNVpckhyhjZwqKoAhTrg","Завантажити сертифікат")</f>
        <v>Завантажити сертифікат</v>
      </c>
    </row>
    <row r="539" spans="1:4" x14ac:dyDescent="0.3">
      <c r="A539" t="s">
        <v>1078</v>
      </c>
      <c r="B539" t="s">
        <v>5</v>
      </c>
      <c r="C539" t="s">
        <v>1079</v>
      </c>
      <c r="D539" t="str">
        <f>HYPERLINK("https://talan.bank.gov.ua/get-user-certificate/PNVpcj464zZ6JLQHv8Tb","Завантажити сертифікат")</f>
        <v>Завантажити сертифікат</v>
      </c>
    </row>
    <row r="540" spans="1:4" x14ac:dyDescent="0.3">
      <c r="A540" t="s">
        <v>1080</v>
      </c>
      <c r="B540" t="s">
        <v>5</v>
      </c>
      <c r="C540" t="s">
        <v>1081</v>
      </c>
      <c r="D540" t="str">
        <f>HYPERLINK("https://talan.bank.gov.ua/get-user-certificate/PNVpcocBZOuSUXggoyiV","Завантажити сертифікат")</f>
        <v>Завантажити сертифікат</v>
      </c>
    </row>
    <row r="541" spans="1:4" x14ac:dyDescent="0.3">
      <c r="A541" t="s">
        <v>1082</v>
      </c>
      <c r="B541" t="s">
        <v>5</v>
      </c>
      <c r="C541" t="s">
        <v>1083</v>
      </c>
      <c r="D541" t="str">
        <f>HYPERLINK("https://talan.bank.gov.ua/get-user-certificate/PNVpcls_hmFB2Pg7Go_g","Завантажити сертифікат")</f>
        <v>Завантажити сертифікат</v>
      </c>
    </row>
    <row r="542" spans="1:4" x14ac:dyDescent="0.3">
      <c r="A542" t="s">
        <v>1084</v>
      </c>
      <c r="B542" t="s">
        <v>5</v>
      </c>
      <c r="C542" t="s">
        <v>1085</v>
      </c>
      <c r="D542" t="str">
        <f>HYPERLINK("https://talan.bank.gov.ua/get-user-certificate/PNVpcBuFAJOuVXBwvOYg","Завантажити сертифікат")</f>
        <v>Завантажити сертифікат</v>
      </c>
    </row>
    <row r="543" spans="1:4" x14ac:dyDescent="0.3">
      <c r="A543" t="s">
        <v>1086</v>
      </c>
      <c r="B543" t="s">
        <v>5</v>
      </c>
      <c r="C543" t="s">
        <v>1087</v>
      </c>
      <c r="D543" t="str">
        <f>HYPERLINK("https://talan.bank.gov.ua/get-user-certificate/PNVpc4jVrhSgfwZAggGo","Завантажити сертифікат")</f>
        <v>Завантажити сертифікат</v>
      </c>
    </row>
    <row r="544" spans="1:4" x14ac:dyDescent="0.3">
      <c r="A544" t="s">
        <v>1088</v>
      </c>
      <c r="B544" t="s">
        <v>5</v>
      </c>
      <c r="C544" t="s">
        <v>1089</v>
      </c>
      <c r="D544" t="str">
        <f>HYPERLINK("https://talan.bank.gov.ua/get-user-certificate/PNVpc8z5_6pHhnl7SnwY","Завантажити сертифікат")</f>
        <v>Завантажити сертифікат</v>
      </c>
    </row>
    <row r="545" spans="1:4" x14ac:dyDescent="0.3">
      <c r="A545" t="s">
        <v>1090</v>
      </c>
      <c r="B545" t="s">
        <v>5</v>
      </c>
      <c r="C545" t="s">
        <v>1091</v>
      </c>
      <c r="D545" t="str">
        <f>HYPERLINK("https://talan.bank.gov.ua/get-user-certificate/PNVpcN00rIhmtCJrrsig","Завантажити сертифікат")</f>
        <v>Завантажити сертифікат</v>
      </c>
    </row>
    <row r="546" spans="1:4" x14ac:dyDescent="0.3">
      <c r="A546" t="s">
        <v>1092</v>
      </c>
      <c r="B546" t="s">
        <v>5</v>
      </c>
      <c r="C546" t="s">
        <v>1093</v>
      </c>
      <c r="D546" t="str">
        <f>HYPERLINK("https://talan.bank.gov.ua/get-user-certificate/PNVpcCf0HO-RXZWxG7ST","Завантажити сертифікат")</f>
        <v>Завантажити сертифікат</v>
      </c>
    </row>
    <row r="547" spans="1:4" x14ac:dyDescent="0.3">
      <c r="A547" t="s">
        <v>1094</v>
      </c>
      <c r="B547" t="s">
        <v>5</v>
      </c>
      <c r="C547" t="s">
        <v>1095</v>
      </c>
      <c r="D547" t="str">
        <f>HYPERLINK("https://talan.bank.gov.ua/get-user-certificate/PNVpcHKcCpZs_QJO2tUt","Завантажити сертифікат")</f>
        <v>Завантажити сертифікат</v>
      </c>
    </row>
    <row r="548" spans="1:4" x14ac:dyDescent="0.3">
      <c r="A548" t="s">
        <v>1096</v>
      </c>
      <c r="B548" t="s">
        <v>5</v>
      </c>
      <c r="C548" t="s">
        <v>1097</v>
      </c>
      <c r="D548" t="str">
        <f>HYPERLINK("https://talan.bank.gov.ua/get-user-certificate/PNVpcyhGRGmO7Jo1-9dU","Завантажити сертифікат")</f>
        <v>Завантажити сертифікат</v>
      </c>
    </row>
    <row r="549" spans="1:4" x14ac:dyDescent="0.3">
      <c r="A549" t="s">
        <v>1098</v>
      </c>
      <c r="B549" t="s">
        <v>5</v>
      </c>
      <c r="C549" t="s">
        <v>1099</v>
      </c>
      <c r="D549" t="str">
        <f>HYPERLINK("https://talan.bank.gov.ua/get-user-certificate/PNVpcAVemtoZuFI822hb","Завантажити сертифікат")</f>
        <v>Завантажити сертифікат</v>
      </c>
    </row>
    <row r="550" spans="1:4" x14ac:dyDescent="0.3">
      <c r="A550" t="s">
        <v>1100</v>
      </c>
      <c r="B550" t="s">
        <v>5</v>
      </c>
      <c r="C550" t="s">
        <v>1101</v>
      </c>
      <c r="D550" t="str">
        <f>HYPERLINK("https://talan.bank.gov.ua/get-user-certificate/PNVpcGmjKHjmEpXQtUD7","Завантажити сертифікат")</f>
        <v>Завантажити сертифікат</v>
      </c>
    </row>
    <row r="551" spans="1:4" x14ac:dyDescent="0.3">
      <c r="A551" t="s">
        <v>1102</v>
      </c>
      <c r="B551" t="s">
        <v>5</v>
      </c>
      <c r="C551" t="s">
        <v>1103</v>
      </c>
      <c r="D551" t="str">
        <f>HYPERLINK("https://talan.bank.gov.ua/get-user-certificate/PNVpcsgp8SszoWCrFqSi","Завантажити сертифікат")</f>
        <v>Завантажити сертифікат</v>
      </c>
    </row>
    <row r="552" spans="1:4" x14ac:dyDescent="0.3">
      <c r="A552" t="s">
        <v>1104</v>
      </c>
      <c r="B552" t="s">
        <v>5</v>
      </c>
      <c r="C552" t="s">
        <v>1105</v>
      </c>
      <c r="D552" t="str">
        <f>HYPERLINK("https://talan.bank.gov.ua/get-user-certificate/PNVpc5DftaaIhh0FL18L","Завантажити сертифікат")</f>
        <v>Завантажити сертифікат</v>
      </c>
    </row>
    <row r="553" spans="1:4" x14ac:dyDescent="0.3">
      <c r="A553" t="s">
        <v>1106</v>
      </c>
      <c r="B553" t="s">
        <v>5</v>
      </c>
      <c r="C553" t="s">
        <v>1107</v>
      </c>
      <c r="D553" t="str">
        <f>HYPERLINK("https://talan.bank.gov.ua/get-user-certificate/PNVpcMAOiHR-u6TO4J2c","Завантажити сертифікат")</f>
        <v>Завантажити сертифікат</v>
      </c>
    </row>
    <row r="554" spans="1:4" x14ac:dyDescent="0.3">
      <c r="A554" t="s">
        <v>1108</v>
      </c>
      <c r="B554" t="s">
        <v>5</v>
      </c>
      <c r="C554" t="s">
        <v>1109</v>
      </c>
      <c r="D554" t="str">
        <f>HYPERLINK("https://talan.bank.gov.ua/get-user-certificate/PNVpc48rsNYif5P6oyda","Завантажити сертифікат")</f>
        <v>Завантажити сертифікат</v>
      </c>
    </row>
    <row r="555" spans="1:4" x14ac:dyDescent="0.3">
      <c r="A555" t="s">
        <v>1110</v>
      </c>
      <c r="B555" t="s">
        <v>5</v>
      </c>
      <c r="C555" t="s">
        <v>1111</v>
      </c>
      <c r="D555" t="str">
        <f>HYPERLINK("https://talan.bank.gov.ua/get-user-certificate/PNVpcb68J49E9HReO9Yk","Завантажити сертифікат")</f>
        <v>Завантажити сертифікат</v>
      </c>
    </row>
    <row r="556" spans="1:4" x14ac:dyDescent="0.3">
      <c r="A556" t="s">
        <v>1112</v>
      </c>
      <c r="B556" t="s">
        <v>5</v>
      </c>
      <c r="C556" t="s">
        <v>1113</v>
      </c>
      <c r="D556" t="str">
        <f>HYPERLINK("https://talan.bank.gov.ua/get-user-certificate/PNVpcmesaLqpdv3UhHNy","Завантажити сертифікат")</f>
        <v>Завантажити сертифікат</v>
      </c>
    </row>
    <row r="557" spans="1:4" x14ac:dyDescent="0.3">
      <c r="A557" t="s">
        <v>1114</v>
      </c>
      <c r="B557" t="s">
        <v>5</v>
      </c>
      <c r="C557" t="s">
        <v>1115</v>
      </c>
      <c r="D557" t="str">
        <f>HYPERLINK("https://talan.bank.gov.ua/get-user-certificate/PNVpck62wBEsNLbAyPcY","Завантажити сертифікат")</f>
        <v>Завантажити сертифікат</v>
      </c>
    </row>
    <row r="558" spans="1:4" x14ac:dyDescent="0.3">
      <c r="A558" t="s">
        <v>1116</v>
      </c>
      <c r="B558" t="s">
        <v>5</v>
      </c>
      <c r="C558" t="s">
        <v>1117</v>
      </c>
      <c r="D558" t="str">
        <f>HYPERLINK("https://talan.bank.gov.ua/get-user-certificate/PNVpcRGL8hl8t-nYef0L","Завантажити сертифікат")</f>
        <v>Завантажити сертифікат</v>
      </c>
    </row>
    <row r="559" spans="1:4" x14ac:dyDescent="0.3">
      <c r="A559" t="s">
        <v>1118</v>
      </c>
      <c r="B559" t="s">
        <v>5</v>
      </c>
      <c r="C559" t="s">
        <v>1119</v>
      </c>
      <c r="D559" t="str">
        <f>HYPERLINK("https://talan.bank.gov.ua/get-user-certificate/PNVpc_xdOczItN86X_pG","Завантажити сертифікат")</f>
        <v>Завантажити сертифікат</v>
      </c>
    </row>
    <row r="560" spans="1:4" x14ac:dyDescent="0.3">
      <c r="A560" t="s">
        <v>1120</v>
      </c>
      <c r="B560" t="s">
        <v>5</v>
      </c>
      <c r="C560" t="s">
        <v>1121</v>
      </c>
      <c r="D560" t="str">
        <f>HYPERLINK("https://talan.bank.gov.ua/get-user-certificate/PNVpcvkYag1h4aM_ioVS","Завантажити сертифікат")</f>
        <v>Завантажити сертифікат</v>
      </c>
    </row>
    <row r="561" spans="1:4" x14ac:dyDescent="0.3">
      <c r="A561" t="s">
        <v>1122</v>
      </c>
      <c r="B561" t="s">
        <v>5</v>
      </c>
      <c r="C561" t="s">
        <v>1123</v>
      </c>
      <c r="D561" t="str">
        <f>HYPERLINK("https://talan.bank.gov.ua/get-user-certificate/PNVpcjIYNCeKL76u2N5T","Завантажити сертифікат")</f>
        <v>Завантажити сертифікат</v>
      </c>
    </row>
    <row r="562" spans="1:4" x14ac:dyDescent="0.3">
      <c r="A562" t="s">
        <v>1124</v>
      </c>
      <c r="B562" t="s">
        <v>5</v>
      </c>
      <c r="C562" t="s">
        <v>1125</v>
      </c>
      <c r="D562" t="str">
        <f>HYPERLINK("https://talan.bank.gov.ua/get-user-certificate/PNVpcpwM4o4wSIbQOQqr","Завантажити сертифікат")</f>
        <v>Завантажити сертифікат</v>
      </c>
    </row>
    <row r="563" spans="1:4" x14ac:dyDescent="0.3">
      <c r="A563" t="s">
        <v>1126</v>
      </c>
      <c r="B563" t="s">
        <v>5</v>
      </c>
      <c r="C563" t="s">
        <v>1127</v>
      </c>
      <c r="D563" t="str">
        <f>HYPERLINK("https://talan.bank.gov.ua/get-user-certificate/PNVpc-V77L_WCN-6xgXg","Завантажити сертифікат")</f>
        <v>Завантажити сертифікат</v>
      </c>
    </row>
    <row r="564" spans="1:4" x14ac:dyDescent="0.3">
      <c r="A564" t="s">
        <v>1128</v>
      </c>
      <c r="B564" t="s">
        <v>5</v>
      </c>
      <c r="C564" t="s">
        <v>1129</v>
      </c>
      <c r="D564" t="str">
        <f>HYPERLINK("https://talan.bank.gov.ua/get-user-certificate/PNVpcZTdfJrd_yyhY4wg","Завантажити сертифікат")</f>
        <v>Завантажити сертифікат</v>
      </c>
    </row>
    <row r="565" spans="1:4" x14ac:dyDescent="0.3">
      <c r="A565" t="s">
        <v>1130</v>
      </c>
      <c r="B565" t="s">
        <v>5</v>
      </c>
      <c r="C565" t="s">
        <v>1131</v>
      </c>
      <c r="D565" t="str">
        <f>HYPERLINK("https://talan.bank.gov.ua/get-user-certificate/PNVpcwEto_6OgPNlCuIK","Завантажити сертифікат")</f>
        <v>Завантажити сертифікат</v>
      </c>
    </row>
    <row r="566" spans="1:4" x14ac:dyDescent="0.3">
      <c r="A566" t="s">
        <v>1132</v>
      </c>
      <c r="B566" t="s">
        <v>5</v>
      </c>
      <c r="C566" t="s">
        <v>1133</v>
      </c>
      <c r="D566" t="str">
        <f>HYPERLINK("https://talan.bank.gov.ua/get-user-certificate/PNVpcVxSixyuds4INiWf","Завантажити сертифікат")</f>
        <v>Завантажити сертифікат</v>
      </c>
    </row>
    <row r="567" spans="1:4" x14ac:dyDescent="0.3">
      <c r="A567" t="s">
        <v>1134</v>
      </c>
      <c r="B567" t="s">
        <v>5</v>
      </c>
      <c r="C567" t="s">
        <v>1135</v>
      </c>
      <c r="D567" t="str">
        <f>HYPERLINK("https://talan.bank.gov.ua/get-user-certificate/PNVpclFiQARSd6Zv4M9A","Завантажити сертифікат")</f>
        <v>Завантажити сертифікат</v>
      </c>
    </row>
    <row r="568" spans="1:4" x14ac:dyDescent="0.3">
      <c r="A568" t="s">
        <v>1136</v>
      </c>
      <c r="B568" t="s">
        <v>5</v>
      </c>
      <c r="C568" t="s">
        <v>1137</v>
      </c>
      <c r="D568" t="str">
        <f>HYPERLINK("https://talan.bank.gov.ua/get-user-certificate/PNVpcPTiSj2TmpXIBqhq","Завантажити сертифікат")</f>
        <v>Завантажити сертифікат</v>
      </c>
    </row>
    <row r="569" spans="1:4" x14ac:dyDescent="0.3">
      <c r="A569" t="s">
        <v>1138</v>
      </c>
      <c r="B569" t="s">
        <v>5</v>
      </c>
      <c r="C569" t="s">
        <v>1139</v>
      </c>
      <c r="D569" t="str">
        <f>HYPERLINK("https://talan.bank.gov.ua/get-user-certificate/PNVpcAzt6bWLHWHPu50U","Завантажити сертифікат")</f>
        <v>Завантажити сертифікат</v>
      </c>
    </row>
    <row r="570" spans="1:4" x14ac:dyDescent="0.3">
      <c r="A570" t="s">
        <v>1140</v>
      </c>
      <c r="B570" t="s">
        <v>5</v>
      </c>
      <c r="C570" t="s">
        <v>1141</v>
      </c>
      <c r="D570" t="str">
        <f>HYPERLINK("https://talan.bank.gov.ua/get-user-certificate/PNVpctez3hsfxg8esakT","Завантажити сертифікат")</f>
        <v>Завантажити сертифікат</v>
      </c>
    </row>
    <row r="571" spans="1:4" x14ac:dyDescent="0.3">
      <c r="A571" t="s">
        <v>1142</v>
      </c>
      <c r="B571" t="s">
        <v>5</v>
      </c>
      <c r="C571" t="s">
        <v>1143</v>
      </c>
      <c r="D571" t="str">
        <f>HYPERLINK("https://talan.bank.gov.ua/get-user-certificate/PNVpc-jaMv91dzqrTRHL","Завантажити сертифікат")</f>
        <v>Завантажити сертифікат</v>
      </c>
    </row>
    <row r="572" spans="1:4" x14ac:dyDescent="0.3">
      <c r="A572" t="s">
        <v>1144</v>
      </c>
      <c r="B572" t="s">
        <v>5</v>
      </c>
      <c r="C572" t="s">
        <v>1145</v>
      </c>
      <c r="D572" t="str">
        <f>HYPERLINK("https://talan.bank.gov.ua/get-user-certificate/PNVpcY1Bt9ITGnTzCQ0n","Завантажити сертифікат")</f>
        <v>Завантажити сертифікат</v>
      </c>
    </row>
    <row r="573" spans="1:4" x14ac:dyDescent="0.3">
      <c r="A573" t="s">
        <v>1146</v>
      </c>
      <c r="B573" t="s">
        <v>5</v>
      </c>
      <c r="C573" t="s">
        <v>1147</v>
      </c>
      <c r="D573" t="str">
        <f>HYPERLINK("https://talan.bank.gov.ua/get-user-certificate/PNVpcJTzHR3Wk3RIvIHY","Завантажити сертифікат")</f>
        <v>Завантажити сертифікат</v>
      </c>
    </row>
    <row r="574" spans="1:4" x14ac:dyDescent="0.3">
      <c r="A574" t="s">
        <v>1148</v>
      </c>
      <c r="B574" t="s">
        <v>5</v>
      </c>
      <c r="C574" t="s">
        <v>1149</v>
      </c>
      <c r="D574" t="str">
        <f>HYPERLINK("https://talan.bank.gov.ua/get-user-certificate/PNVpc1C4N6BXbMbGL5lQ","Завантажити сертифікат")</f>
        <v>Завантажити сертифікат</v>
      </c>
    </row>
    <row r="575" spans="1:4" x14ac:dyDescent="0.3">
      <c r="A575" t="s">
        <v>1150</v>
      </c>
      <c r="B575" t="s">
        <v>5</v>
      </c>
      <c r="C575" t="s">
        <v>1151</v>
      </c>
      <c r="D575" t="str">
        <f>HYPERLINK("https://talan.bank.gov.ua/get-user-certificate/PNVpcsN2x72RwIl3fuQF","Завантажити сертифікат")</f>
        <v>Завантажити сертифікат</v>
      </c>
    </row>
    <row r="576" spans="1:4" x14ac:dyDescent="0.3">
      <c r="A576" t="s">
        <v>1152</v>
      </c>
      <c r="B576" t="s">
        <v>5</v>
      </c>
      <c r="C576" t="s">
        <v>1153</v>
      </c>
      <c r="D576" t="str">
        <f>HYPERLINK("https://talan.bank.gov.ua/get-user-certificate/PNVpcL2wkElnyppQLlyy","Завантажити сертифікат")</f>
        <v>Завантажити сертифікат</v>
      </c>
    </row>
    <row r="577" spans="1:4" x14ac:dyDescent="0.3">
      <c r="A577" t="s">
        <v>1154</v>
      </c>
      <c r="B577" t="s">
        <v>5</v>
      </c>
      <c r="C577" t="s">
        <v>1155</v>
      </c>
      <c r="D577" t="str">
        <f>HYPERLINK("https://talan.bank.gov.ua/get-user-certificate/PNVpcfcLwMSceEoveFG2","Завантажити сертифікат")</f>
        <v>Завантажити сертифікат</v>
      </c>
    </row>
    <row r="578" spans="1:4" x14ac:dyDescent="0.3">
      <c r="A578" t="s">
        <v>1156</v>
      </c>
      <c r="B578" t="s">
        <v>5</v>
      </c>
      <c r="C578" t="s">
        <v>1157</v>
      </c>
      <c r="D578" t="str">
        <f>HYPERLINK("https://talan.bank.gov.ua/get-user-certificate/PNVpccaoPRJ3M_LtTS1B","Завантажити сертифікат")</f>
        <v>Завантажити сертифікат</v>
      </c>
    </row>
    <row r="579" spans="1:4" x14ac:dyDescent="0.3">
      <c r="A579" t="s">
        <v>1158</v>
      </c>
      <c r="B579" t="s">
        <v>5</v>
      </c>
      <c r="C579" t="s">
        <v>1159</v>
      </c>
      <c r="D579" t="str">
        <f>HYPERLINK("https://talan.bank.gov.ua/get-user-certificate/PNVpc-S_s7lBvANaEKM5","Завантажити сертифікат")</f>
        <v>Завантажити сертифікат</v>
      </c>
    </row>
    <row r="580" spans="1:4" x14ac:dyDescent="0.3">
      <c r="A580" t="s">
        <v>1160</v>
      </c>
      <c r="B580" t="s">
        <v>5</v>
      </c>
      <c r="C580" t="s">
        <v>1161</v>
      </c>
      <c r="D580" t="str">
        <f>HYPERLINK("https://talan.bank.gov.ua/get-user-certificate/PNVpcwZprGysr02LPNE6","Завантажити сертифікат")</f>
        <v>Завантажити сертифікат</v>
      </c>
    </row>
    <row r="581" spans="1:4" x14ac:dyDescent="0.3">
      <c r="A581" t="s">
        <v>1162</v>
      </c>
      <c r="B581" t="s">
        <v>5</v>
      </c>
      <c r="C581" t="s">
        <v>1163</v>
      </c>
      <c r="D581" t="str">
        <f>HYPERLINK("https://talan.bank.gov.ua/get-user-certificate/PNVpcAKbby8Czxt_iosj","Завантажити сертифікат")</f>
        <v>Завантажити сертифікат</v>
      </c>
    </row>
    <row r="582" spans="1:4" x14ac:dyDescent="0.3">
      <c r="A582" t="s">
        <v>1164</v>
      </c>
      <c r="B582" t="s">
        <v>5</v>
      </c>
      <c r="C582" t="s">
        <v>1165</v>
      </c>
      <c r="D582" t="str">
        <f>HYPERLINK("https://talan.bank.gov.ua/get-user-certificate/PNVpcYzqBMdqcKhuHtxm","Завантажити сертифікат")</f>
        <v>Завантажити сертифікат</v>
      </c>
    </row>
    <row r="583" spans="1:4" x14ac:dyDescent="0.3">
      <c r="A583" t="s">
        <v>1166</v>
      </c>
      <c r="B583" t="s">
        <v>5</v>
      </c>
      <c r="C583" t="s">
        <v>1167</v>
      </c>
      <c r="D583" t="str">
        <f>HYPERLINK("https://talan.bank.gov.ua/get-user-certificate/PNVpcbSIp50xTK-jOGF_","Завантажити сертифікат")</f>
        <v>Завантажити сертифікат</v>
      </c>
    </row>
    <row r="584" spans="1:4" x14ac:dyDescent="0.3">
      <c r="A584" t="s">
        <v>1168</v>
      </c>
      <c r="B584" t="s">
        <v>5</v>
      </c>
      <c r="C584" t="s">
        <v>1169</v>
      </c>
      <c r="D584" t="str">
        <f>HYPERLINK("https://talan.bank.gov.ua/get-user-certificate/PNVpcUPPo-BZhiBGe1XB","Завантажити сертифікат")</f>
        <v>Завантажити сертифікат</v>
      </c>
    </row>
    <row r="585" spans="1:4" x14ac:dyDescent="0.3">
      <c r="A585" t="s">
        <v>1170</v>
      </c>
      <c r="B585" t="s">
        <v>5</v>
      </c>
      <c r="C585" t="s">
        <v>1171</v>
      </c>
      <c r="D585" t="str">
        <f>HYPERLINK("https://talan.bank.gov.ua/get-user-certificate/PNVpc-a8pwcOAiQfewfi","Завантажити сертифікат")</f>
        <v>Завантажити сертифікат</v>
      </c>
    </row>
    <row r="586" spans="1:4" x14ac:dyDescent="0.3">
      <c r="A586" t="s">
        <v>1172</v>
      </c>
      <c r="B586" t="s">
        <v>5</v>
      </c>
      <c r="C586" t="s">
        <v>1173</v>
      </c>
      <c r="D586" t="str">
        <f>HYPERLINK("https://talan.bank.gov.ua/get-user-certificate/PNVpcfwdIB2i9TdwsB-H","Завантажити сертифікат")</f>
        <v>Завантажити сертифікат</v>
      </c>
    </row>
    <row r="587" spans="1:4" x14ac:dyDescent="0.3">
      <c r="A587" t="s">
        <v>1174</v>
      </c>
      <c r="B587" t="s">
        <v>5</v>
      </c>
      <c r="C587" t="s">
        <v>1175</v>
      </c>
      <c r="D587" t="str">
        <f>HYPERLINK("https://talan.bank.gov.ua/get-user-certificate/PNVpcDeuvVzKbgFAVHRM","Завантажити сертифікат")</f>
        <v>Завантажити сертифікат</v>
      </c>
    </row>
    <row r="588" spans="1:4" x14ac:dyDescent="0.3">
      <c r="A588" t="s">
        <v>1176</v>
      </c>
      <c r="B588" t="s">
        <v>5</v>
      </c>
      <c r="C588" t="s">
        <v>1177</v>
      </c>
      <c r="D588" t="str">
        <f>HYPERLINK("https://talan.bank.gov.ua/get-user-certificate/PNVpcWEn2Wq4e6TJDK7k","Завантажити сертифікат")</f>
        <v>Завантажити сертифікат</v>
      </c>
    </row>
    <row r="589" spans="1:4" x14ac:dyDescent="0.3">
      <c r="A589" t="s">
        <v>1178</v>
      </c>
      <c r="B589" t="s">
        <v>5</v>
      </c>
      <c r="C589" t="s">
        <v>1179</v>
      </c>
      <c r="D589" t="str">
        <f>HYPERLINK("https://talan.bank.gov.ua/get-user-certificate/PNVpc39JZdploOCI-n0r","Завантажити сертифікат")</f>
        <v>Завантажити сертифікат</v>
      </c>
    </row>
    <row r="590" spans="1:4" x14ac:dyDescent="0.3">
      <c r="A590" t="s">
        <v>1180</v>
      </c>
      <c r="B590" t="s">
        <v>5</v>
      </c>
      <c r="C590" t="s">
        <v>1181</v>
      </c>
      <c r="D590" t="str">
        <f>HYPERLINK("https://talan.bank.gov.ua/get-user-certificate/PNVpcjBUKAD0ytLUi8yK","Завантажити сертифікат")</f>
        <v>Завантажити сертифікат</v>
      </c>
    </row>
    <row r="591" spans="1:4" x14ac:dyDescent="0.3">
      <c r="A591" t="s">
        <v>1182</v>
      </c>
      <c r="B591" t="s">
        <v>5</v>
      </c>
      <c r="C591" t="s">
        <v>1183</v>
      </c>
      <c r="D591" t="str">
        <f>HYPERLINK("https://talan.bank.gov.ua/get-user-certificate/PNVpcuQ11fT8MH-4WRNk","Завантажити сертифікат")</f>
        <v>Завантажити сертифікат</v>
      </c>
    </row>
    <row r="592" spans="1:4" x14ac:dyDescent="0.3">
      <c r="A592" t="s">
        <v>1184</v>
      </c>
      <c r="B592" t="s">
        <v>5</v>
      </c>
      <c r="C592" t="s">
        <v>1185</v>
      </c>
      <c r="D592" t="str">
        <f>HYPERLINK("https://talan.bank.gov.ua/get-user-certificate/PNVpcEtV2ByxY9R7MftQ","Завантажити сертифікат")</f>
        <v>Завантажити сертифікат</v>
      </c>
    </row>
    <row r="593" spans="1:4" x14ac:dyDescent="0.3">
      <c r="A593" t="s">
        <v>1186</v>
      </c>
      <c r="B593" t="s">
        <v>5</v>
      </c>
      <c r="C593" t="s">
        <v>1187</v>
      </c>
      <c r="D593" t="str">
        <f>HYPERLINK("https://talan.bank.gov.ua/get-user-certificate/PNVpcRQg6QYtqnSV7Cbj","Завантажити сертифікат")</f>
        <v>Завантажити сертифікат</v>
      </c>
    </row>
    <row r="594" spans="1:4" x14ac:dyDescent="0.3">
      <c r="A594" t="s">
        <v>1188</v>
      </c>
      <c r="B594" t="s">
        <v>5</v>
      </c>
      <c r="C594" t="s">
        <v>1189</v>
      </c>
      <c r="D594" t="str">
        <f>HYPERLINK("https://talan.bank.gov.ua/get-user-certificate/PNVpcThqBO4AIAVTzjAu","Завантажити сертифікат")</f>
        <v>Завантажити сертифікат</v>
      </c>
    </row>
    <row r="595" spans="1:4" x14ac:dyDescent="0.3">
      <c r="A595" t="s">
        <v>1190</v>
      </c>
      <c r="B595" t="s">
        <v>5</v>
      </c>
      <c r="C595" t="s">
        <v>1191</v>
      </c>
      <c r="D595" t="str">
        <f>HYPERLINK("https://talan.bank.gov.ua/get-user-certificate/PNVpca6rwMv5GJIM8U6d","Завантажити сертифікат")</f>
        <v>Завантажити сертифікат</v>
      </c>
    </row>
    <row r="596" spans="1:4" x14ac:dyDescent="0.3">
      <c r="A596" t="s">
        <v>1192</v>
      </c>
      <c r="B596" t="s">
        <v>5</v>
      </c>
      <c r="C596" t="s">
        <v>1193</v>
      </c>
      <c r="D596" t="str">
        <f>HYPERLINK("https://talan.bank.gov.ua/get-user-certificate/PNVpc73M2hBT7fC_gPUS","Завантажити сертифікат")</f>
        <v>Завантажити сертифікат</v>
      </c>
    </row>
    <row r="597" spans="1:4" x14ac:dyDescent="0.3">
      <c r="A597" t="s">
        <v>1194</v>
      </c>
      <c r="B597" t="s">
        <v>5</v>
      </c>
      <c r="C597" t="s">
        <v>1195</v>
      </c>
      <c r="D597" t="str">
        <f>HYPERLINK("https://talan.bank.gov.ua/get-user-certificate/PNVpcuiFMa3gLLtiGBDy","Завантажити сертифікат")</f>
        <v>Завантажити сертифікат</v>
      </c>
    </row>
    <row r="598" spans="1:4" x14ac:dyDescent="0.3">
      <c r="A598" t="s">
        <v>1196</v>
      </c>
      <c r="B598" t="s">
        <v>5</v>
      </c>
      <c r="C598" t="s">
        <v>1197</v>
      </c>
      <c r="D598" t="str">
        <f>HYPERLINK("https://talan.bank.gov.ua/get-user-certificate/PNVpctCpQHPKj3M3It5l","Завантажити сертифікат")</f>
        <v>Завантажити сертифікат</v>
      </c>
    </row>
    <row r="599" spans="1:4" x14ac:dyDescent="0.3">
      <c r="A599" t="s">
        <v>1198</v>
      </c>
      <c r="B599" t="s">
        <v>5</v>
      </c>
      <c r="C599" t="s">
        <v>1199</v>
      </c>
      <c r="D599" t="str">
        <f>HYPERLINK("https://talan.bank.gov.ua/get-user-certificate/PNVpc4-ljthsE26y-qUB","Завантажити сертифікат")</f>
        <v>Завантажити сертифікат</v>
      </c>
    </row>
    <row r="600" spans="1:4" x14ac:dyDescent="0.3">
      <c r="A600" t="s">
        <v>1200</v>
      </c>
      <c r="B600" t="s">
        <v>5</v>
      </c>
      <c r="C600" t="s">
        <v>1201</v>
      </c>
      <c r="D600" t="str">
        <f>HYPERLINK("https://talan.bank.gov.ua/get-user-certificate/PNVpc18S_TTiLiLPOrH_","Завантажити сертифікат")</f>
        <v>Завантажити сертифікат</v>
      </c>
    </row>
    <row r="601" spans="1:4" x14ac:dyDescent="0.3">
      <c r="A601" t="s">
        <v>1202</v>
      </c>
      <c r="B601" t="s">
        <v>5</v>
      </c>
      <c r="C601" t="s">
        <v>1203</v>
      </c>
      <c r="D601" t="str">
        <f>HYPERLINK("https://talan.bank.gov.ua/get-user-certificate/PNVpcIarjI-QBEdBZv_x","Завантажити сертифікат")</f>
        <v>Завантажити сертифікат</v>
      </c>
    </row>
    <row r="602" spans="1:4" x14ac:dyDescent="0.3">
      <c r="A602" t="s">
        <v>1204</v>
      </c>
      <c r="B602" t="s">
        <v>5</v>
      </c>
      <c r="C602" t="s">
        <v>1205</v>
      </c>
      <c r="D602" t="str">
        <f>HYPERLINK("https://talan.bank.gov.ua/get-user-certificate/PNVpck43awFslDE56eyD","Завантажити сертифікат")</f>
        <v>Завантажити сертифікат</v>
      </c>
    </row>
    <row r="603" spans="1:4" x14ac:dyDescent="0.3">
      <c r="A603" t="s">
        <v>1206</v>
      </c>
      <c r="B603" t="s">
        <v>5</v>
      </c>
      <c r="C603" t="s">
        <v>1207</v>
      </c>
      <c r="D603" t="str">
        <f>HYPERLINK("https://talan.bank.gov.ua/get-user-certificate/PNVpc1URiG2eZRn8myro","Завантажити сертифікат")</f>
        <v>Завантажити сертифікат</v>
      </c>
    </row>
    <row r="604" spans="1:4" x14ac:dyDescent="0.3">
      <c r="A604" t="s">
        <v>1208</v>
      </c>
      <c r="B604" t="s">
        <v>5</v>
      </c>
      <c r="C604" t="s">
        <v>1209</v>
      </c>
      <c r="D604" t="str">
        <f>HYPERLINK("https://talan.bank.gov.ua/get-user-certificate/PNVpcE_jZlbcTSgHJiZB","Завантажити сертифікат")</f>
        <v>Завантажити сертифікат</v>
      </c>
    </row>
    <row r="605" spans="1:4" x14ac:dyDescent="0.3">
      <c r="A605" t="s">
        <v>1210</v>
      </c>
      <c r="B605" t="s">
        <v>5</v>
      </c>
      <c r="C605" t="s">
        <v>1211</v>
      </c>
      <c r="D605" t="str">
        <f>HYPERLINK("https://talan.bank.gov.ua/get-user-certificate/PNVpcjkWkhn4xjtDne9L","Завантажити сертифікат")</f>
        <v>Завантажити сертифікат</v>
      </c>
    </row>
    <row r="606" spans="1:4" x14ac:dyDescent="0.3">
      <c r="A606" t="s">
        <v>1212</v>
      </c>
      <c r="B606" t="s">
        <v>5</v>
      </c>
      <c r="C606" t="s">
        <v>1213</v>
      </c>
      <c r="D606" t="str">
        <f>HYPERLINK("https://talan.bank.gov.ua/get-user-certificate/PNVpcTEls7yZrfjdLDVW","Завантажити сертифікат")</f>
        <v>Завантажити сертифікат</v>
      </c>
    </row>
    <row r="607" spans="1:4" x14ac:dyDescent="0.3">
      <c r="A607" t="s">
        <v>1214</v>
      </c>
      <c r="B607" t="s">
        <v>5</v>
      </c>
      <c r="C607" t="s">
        <v>1215</v>
      </c>
      <c r="D607" t="str">
        <f>HYPERLINK("https://talan.bank.gov.ua/get-user-certificate/PNVpcJKUCy9JtqPgqso9","Завантажити сертифікат")</f>
        <v>Завантажити сертифікат</v>
      </c>
    </row>
    <row r="608" spans="1:4" x14ac:dyDescent="0.3">
      <c r="A608" t="s">
        <v>1216</v>
      </c>
      <c r="B608" t="s">
        <v>5</v>
      </c>
      <c r="C608" t="s">
        <v>1217</v>
      </c>
      <c r="D608" t="str">
        <f>HYPERLINK("https://talan.bank.gov.ua/get-user-certificate/PNVpcsULczg2ke5GtYH7","Завантажити сертифікат")</f>
        <v>Завантажити сертифікат</v>
      </c>
    </row>
    <row r="609" spans="1:4" x14ac:dyDescent="0.3">
      <c r="A609" t="s">
        <v>1218</v>
      </c>
      <c r="B609" t="s">
        <v>5</v>
      </c>
      <c r="C609" t="s">
        <v>1219</v>
      </c>
      <c r="D609" t="str">
        <f>HYPERLINK("https://talan.bank.gov.ua/get-user-certificate/PNVpcBZ_zaG4zrObIDnE","Завантажити сертифікат")</f>
        <v>Завантажити сертифікат</v>
      </c>
    </row>
    <row r="610" spans="1:4" x14ac:dyDescent="0.3">
      <c r="A610" t="s">
        <v>1220</v>
      </c>
      <c r="B610" t="s">
        <v>5</v>
      </c>
      <c r="C610" t="s">
        <v>1221</v>
      </c>
      <c r="D610" t="str">
        <f>HYPERLINK("https://talan.bank.gov.ua/get-user-certificate/PNVpcm4H_l3uIUvUoogW","Завантажити сертифікат")</f>
        <v>Завантажити сертифікат</v>
      </c>
    </row>
    <row r="611" spans="1:4" x14ac:dyDescent="0.3">
      <c r="A611" t="s">
        <v>1222</v>
      </c>
      <c r="B611" t="s">
        <v>5</v>
      </c>
      <c r="C611" t="s">
        <v>1223</v>
      </c>
      <c r="D611" t="str">
        <f>HYPERLINK("https://talan.bank.gov.ua/get-user-certificate/PNVpcZe4i1d8xpEKeqxX","Завантажити сертифікат")</f>
        <v>Завантажити сертифікат</v>
      </c>
    </row>
    <row r="612" spans="1:4" x14ac:dyDescent="0.3">
      <c r="A612" t="s">
        <v>1224</v>
      </c>
      <c r="B612" t="s">
        <v>5</v>
      </c>
      <c r="C612" t="s">
        <v>1225</v>
      </c>
      <c r="D612" t="str">
        <f>HYPERLINK("https://talan.bank.gov.ua/get-user-certificate/PNVpcKQFobdkb2Hq-6-b","Завантажити сертифікат")</f>
        <v>Завантажити сертифікат</v>
      </c>
    </row>
    <row r="613" spans="1:4" x14ac:dyDescent="0.3">
      <c r="A613" t="s">
        <v>1226</v>
      </c>
      <c r="B613" t="s">
        <v>5</v>
      </c>
      <c r="C613" t="s">
        <v>1227</v>
      </c>
      <c r="D613" t="str">
        <f>HYPERLINK("https://talan.bank.gov.ua/get-user-certificate/PNVpcZXXRtv1O_FVn2bX","Завантажити сертифікат")</f>
        <v>Завантажити сертифікат</v>
      </c>
    </row>
    <row r="614" spans="1:4" x14ac:dyDescent="0.3">
      <c r="A614" t="s">
        <v>1228</v>
      </c>
      <c r="B614" t="s">
        <v>5</v>
      </c>
      <c r="C614" t="s">
        <v>1229</v>
      </c>
      <c r="D614" t="str">
        <f>HYPERLINK("https://talan.bank.gov.ua/get-user-certificate/PNVpcj7Elm-dlyxenQ8r","Завантажити сертифікат")</f>
        <v>Завантажити сертифікат</v>
      </c>
    </row>
    <row r="615" spans="1:4" x14ac:dyDescent="0.3">
      <c r="A615" t="s">
        <v>1230</v>
      </c>
      <c r="B615" t="s">
        <v>5</v>
      </c>
      <c r="C615" t="s">
        <v>1231</v>
      </c>
      <c r="D615" t="str">
        <f>HYPERLINK("https://talan.bank.gov.ua/get-user-certificate/PNVpc_csUToYkSdEfa6x","Завантажити сертифікат")</f>
        <v>Завантажити сертифікат</v>
      </c>
    </row>
    <row r="616" spans="1:4" x14ac:dyDescent="0.3">
      <c r="A616" t="s">
        <v>1232</v>
      </c>
      <c r="B616" t="s">
        <v>5</v>
      </c>
      <c r="C616" t="s">
        <v>1233</v>
      </c>
      <c r="D616" t="str">
        <f>HYPERLINK("https://talan.bank.gov.ua/get-user-certificate/PNVpckIl5lmhgiw9nW3u","Завантажити сертифікат")</f>
        <v>Завантажити сертифікат</v>
      </c>
    </row>
  </sheetData>
  <sheetProtection formatCells="0" formatColumns="0" formatRows="0" insertColumns="0" insertRows="0" insertHyperlinks="0" deleteColumns="0" deleteRows="0" sort="0" autoFilter="0" pivotTables="0"/>
  <hyperlinks>
    <hyperlink ref="D2" r:id="rId1" tooltip="Завантажити сертифікат" display="Завантажити сертифікат"/>
    <hyperlink ref="D3" r:id="rId2" tooltip="Завантажити сертифікат" display="Завантажити сертифікат"/>
    <hyperlink ref="D4" r:id="rId3" tooltip="Завантажити сертифікат" display="Завантажити сертифікат"/>
    <hyperlink ref="D5" r:id="rId4" tooltip="Завантажити сертифікат" display="Завантажити сертифікат"/>
    <hyperlink ref="D6" r:id="rId5" tooltip="Завантажити сертифікат" display="Завантажити сертифікат"/>
    <hyperlink ref="D7" r:id="rId6" tooltip="Завантажити сертифікат" display="Завантажити сертифікат"/>
    <hyperlink ref="D8" r:id="rId7" tooltip="Завантажити сертифікат" display="Завантажити сертифікат"/>
    <hyperlink ref="D9" r:id="rId8" tooltip="Завантажити сертифікат" display="Завантажити сертифікат"/>
    <hyperlink ref="D10" r:id="rId9" tooltip="Завантажити сертифікат" display="Завантажити сертифікат"/>
    <hyperlink ref="D11" r:id="rId10" tooltip="Завантажити сертифікат" display="Завантажити сертифікат"/>
    <hyperlink ref="D12" r:id="rId11" tooltip="Завантажити сертифікат" display="Завантажити сертифікат"/>
    <hyperlink ref="D13" r:id="rId12" tooltip="Завантажити сертифікат" display="Завантажити сертифікат"/>
    <hyperlink ref="D14" r:id="rId13" tooltip="Завантажити сертифікат" display="Завантажити сертифікат"/>
    <hyperlink ref="D15" r:id="rId14" tooltip="Завантажити сертифікат" display="Завантажити сертифікат"/>
    <hyperlink ref="D16" r:id="rId15" tooltip="Завантажити сертифікат" display="Завантажити сертифікат"/>
    <hyperlink ref="D17" r:id="rId16" tooltip="Завантажити сертифікат" display="Завантажити сертифікат"/>
    <hyperlink ref="D18" r:id="rId17" tooltip="Завантажити сертифікат" display="Завантажити сертифікат"/>
    <hyperlink ref="D19" r:id="rId18" tooltip="Завантажити сертифікат" display="Завантажити сертифікат"/>
    <hyperlink ref="D20" r:id="rId19" tooltip="Завантажити сертифікат" display="Завантажити сертифікат"/>
    <hyperlink ref="D21" r:id="rId20" tooltip="Завантажити сертифікат" display="Завантажити сертифікат"/>
    <hyperlink ref="D22" r:id="rId21" tooltip="Завантажити сертифікат" display="Завантажити сертифікат"/>
    <hyperlink ref="D23" r:id="rId22" tooltip="Завантажити сертифікат" display="Завантажити сертифікат"/>
    <hyperlink ref="D24" r:id="rId23" tooltip="Завантажити сертифікат" display="Завантажити сертифікат"/>
    <hyperlink ref="D25" r:id="rId24" tooltip="Завантажити сертифікат" display="Завантажити сертифікат"/>
    <hyperlink ref="D26" r:id="rId25" tooltip="Завантажити сертифікат" display="Завантажити сертифікат"/>
    <hyperlink ref="D27" r:id="rId26" tooltip="Завантажити сертифікат" display="Завантажити сертифікат"/>
    <hyperlink ref="D28" r:id="rId27" tooltip="Завантажити сертифікат" display="Завантажити сертифікат"/>
    <hyperlink ref="D29" r:id="rId28" tooltip="Завантажити сертифікат" display="Завантажити сертифікат"/>
    <hyperlink ref="D30" r:id="rId29" tooltip="Завантажити сертифікат" display="Завантажити сертифікат"/>
    <hyperlink ref="D31" r:id="rId30" tooltip="Завантажити сертифікат" display="Завантажити сертифікат"/>
    <hyperlink ref="D32" r:id="rId31" tooltip="Завантажити сертифікат" display="Завантажити сертифікат"/>
    <hyperlink ref="D33" r:id="rId32" tooltip="Завантажити сертифікат" display="Завантажити сертифікат"/>
    <hyperlink ref="D34" r:id="rId33" tooltip="Завантажити сертифікат" display="Завантажити сертифікат"/>
    <hyperlink ref="D35" r:id="rId34" tooltip="Завантажити сертифікат" display="Завантажити сертифікат"/>
    <hyperlink ref="D36" r:id="rId35" tooltip="Завантажити сертифікат" display="Завантажити сертифікат"/>
    <hyperlink ref="D37" r:id="rId36" tooltip="Завантажити сертифікат" display="Завантажити сертифікат"/>
    <hyperlink ref="D38" r:id="rId37" tooltip="Завантажити сертифікат" display="Завантажити сертифікат"/>
    <hyperlink ref="D39" r:id="rId38" tooltip="Завантажити сертифікат" display="Завантажити сертифікат"/>
    <hyperlink ref="D40" r:id="rId39" tooltip="Завантажити сертифікат" display="Завантажити сертифікат"/>
    <hyperlink ref="D41" r:id="rId40" tooltip="Завантажити сертифікат" display="Завантажити сертифікат"/>
    <hyperlink ref="D42" r:id="rId41" tooltip="Завантажити сертифікат" display="Завантажити сертифікат"/>
    <hyperlink ref="D43" r:id="rId42" tooltip="Завантажити сертифікат" display="Завантажити сертифікат"/>
    <hyperlink ref="D44" r:id="rId43" tooltip="Завантажити сертифікат" display="Завантажити сертифікат"/>
    <hyperlink ref="D45" r:id="rId44" tooltip="Завантажити сертифікат" display="Завантажити сертифікат"/>
    <hyperlink ref="D46" r:id="rId45" tooltip="Завантажити сертифікат" display="Завантажити сертифікат"/>
    <hyperlink ref="D47" r:id="rId46" tooltip="Завантажити сертифікат" display="Завантажити сертифікат"/>
    <hyperlink ref="D48" r:id="rId47" tooltip="Завантажити сертифікат" display="Завантажити сертифікат"/>
    <hyperlink ref="D49" r:id="rId48" tooltip="Завантажити сертифікат" display="Завантажити сертифікат"/>
    <hyperlink ref="D50" r:id="rId49" tooltip="Завантажити сертифікат" display="Завантажити сертифікат"/>
    <hyperlink ref="D51" r:id="rId50" tooltip="Завантажити сертифікат" display="Завантажити сертифікат"/>
    <hyperlink ref="D52" r:id="rId51" tooltip="Завантажити сертифікат" display="Завантажити сертифікат"/>
    <hyperlink ref="D53" r:id="rId52" tooltip="Завантажити сертифікат" display="Завантажити сертифікат"/>
    <hyperlink ref="D54" r:id="rId53" tooltip="Завантажити сертифікат" display="Завантажити сертифікат"/>
    <hyperlink ref="D55" r:id="rId54" tooltip="Завантажити сертифікат" display="Завантажити сертифікат"/>
    <hyperlink ref="D56" r:id="rId55" tooltip="Завантажити сертифікат" display="Завантажити сертифікат"/>
    <hyperlink ref="D57" r:id="rId56" tooltip="Завантажити сертифікат" display="Завантажити сертифікат"/>
    <hyperlink ref="D58" r:id="rId57" tooltip="Завантажити сертифікат" display="Завантажити сертифікат"/>
    <hyperlink ref="D59" r:id="rId58" tooltip="Завантажити сертифікат" display="Завантажити сертифікат"/>
    <hyperlink ref="D60" r:id="rId59" tooltip="Завантажити сертифікат" display="Завантажити сертифікат"/>
    <hyperlink ref="D61" r:id="rId60" tooltip="Завантажити сертифікат" display="Завантажити сертифікат"/>
    <hyperlink ref="D62" r:id="rId61" tooltip="Завантажити сертифікат" display="Завантажити сертифікат"/>
    <hyperlink ref="D63" r:id="rId62" tooltip="Завантажити сертифікат" display="Завантажити сертифікат"/>
    <hyperlink ref="D64" r:id="rId63" tooltip="Завантажити сертифікат" display="Завантажити сертифікат"/>
    <hyperlink ref="D65" r:id="rId64" tooltip="Завантажити сертифікат" display="Завантажити сертифікат"/>
    <hyperlink ref="D66" r:id="rId65" tooltip="Завантажити сертифікат" display="Завантажити сертифікат"/>
    <hyperlink ref="D67" r:id="rId66" tooltip="Завантажити сертифікат" display="Завантажити сертифікат"/>
    <hyperlink ref="D68" r:id="rId67" tooltip="Завантажити сертифікат" display="Завантажити сертифікат"/>
    <hyperlink ref="D69" r:id="rId68" tooltip="Завантажити сертифікат" display="Завантажити сертифікат"/>
    <hyperlink ref="D70" r:id="rId69" tooltip="Завантажити сертифікат" display="Завантажити сертифікат"/>
    <hyperlink ref="D71" r:id="rId70" tooltip="Завантажити сертифікат" display="Завантажити сертифікат"/>
    <hyperlink ref="D72" r:id="rId71" tooltip="Завантажити сертифікат" display="Завантажити сертифікат"/>
    <hyperlink ref="D73" r:id="rId72" tooltip="Завантажити сертифікат" display="Завантажити сертифікат"/>
    <hyperlink ref="D74" r:id="rId73" tooltip="Завантажити сертифікат" display="Завантажити сертифікат"/>
    <hyperlink ref="D75" r:id="rId74" tooltip="Завантажити сертифікат" display="Завантажити сертифікат"/>
    <hyperlink ref="D76" r:id="rId75" tooltip="Завантажити сертифікат" display="Завантажити сертифікат"/>
    <hyperlink ref="D77" r:id="rId76" tooltip="Завантажити сертифікат" display="Завантажити сертифікат"/>
    <hyperlink ref="D78" r:id="rId77" tooltip="Завантажити сертифікат" display="Завантажити сертифікат"/>
    <hyperlink ref="D79" r:id="rId78" tooltip="Завантажити сертифікат" display="Завантажити сертифікат"/>
    <hyperlink ref="D80" r:id="rId79" tooltip="Завантажити сертифікат" display="Завантажити сертифікат"/>
    <hyperlink ref="D81" r:id="rId80" tooltip="Завантажити сертифікат" display="Завантажити сертифікат"/>
    <hyperlink ref="D82" r:id="rId81" tooltip="Завантажити сертифікат" display="Завантажити сертифікат"/>
    <hyperlink ref="D83" r:id="rId82" tooltip="Завантажити сертифікат" display="Завантажити сертифікат"/>
    <hyperlink ref="D84" r:id="rId83" tooltip="Завантажити сертифікат" display="Завантажити сертифікат"/>
    <hyperlink ref="D85" r:id="rId84" tooltip="Завантажити сертифікат" display="Завантажити сертифікат"/>
    <hyperlink ref="D86" r:id="rId85" tooltip="Завантажити сертифікат" display="Завантажити сертифікат"/>
    <hyperlink ref="D87" r:id="rId86" tooltip="Завантажити сертифікат" display="Завантажити сертифікат"/>
    <hyperlink ref="D88" r:id="rId87" tooltip="Завантажити сертифікат" display="Завантажити сертифікат"/>
    <hyperlink ref="D89" r:id="rId88" tooltip="Завантажити сертифікат" display="Завантажити сертифікат"/>
    <hyperlink ref="D90" r:id="rId89" tooltip="Завантажити сертифікат" display="Завантажити сертифікат"/>
    <hyperlink ref="D91" r:id="rId90" tooltip="Завантажити сертифікат" display="Завантажити сертифікат"/>
    <hyperlink ref="D92" r:id="rId91" tooltip="Завантажити сертифікат" display="Завантажити сертифікат"/>
    <hyperlink ref="D93" r:id="rId92" tooltip="Завантажити сертифікат" display="Завантажити сертифікат"/>
    <hyperlink ref="D94" r:id="rId93" tooltip="Завантажити сертифікат" display="Завантажити сертифікат"/>
    <hyperlink ref="D95" r:id="rId94" tooltip="Завантажити сертифікат" display="Завантажити сертифікат"/>
    <hyperlink ref="D96" r:id="rId95" tooltip="Завантажити сертифікат" display="Завантажити сертифікат"/>
    <hyperlink ref="D97" r:id="rId96" tooltip="Завантажити сертифікат" display="Завантажити сертифікат"/>
    <hyperlink ref="D98" r:id="rId97" tooltip="Завантажити сертифікат" display="Завантажити сертифікат"/>
    <hyperlink ref="D99" r:id="rId98" tooltip="Завантажити сертифікат" display="Завантажити сертифікат"/>
    <hyperlink ref="D100" r:id="rId99" tooltip="Завантажити сертифікат" display="Завантажити сертифікат"/>
    <hyperlink ref="D101" r:id="rId100" tooltip="Завантажити сертифікат" display="Завантажити сертифікат"/>
    <hyperlink ref="D102" r:id="rId101" tooltip="Завантажити сертифікат" display="Завантажити сертифікат"/>
    <hyperlink ref="D103" r:id="rId102" tooltip="Завантажити сертифікат" display="Завантажити сертифікат"/>
    <hyperlink ref="D104" r:id="rId103" tooltip="Завантажити сертифікат" display="Завантажити сертифікат"/>
    <hyperlink ref="D105" r:id="rId104" tooltip="Завантажити сертифікат" display="Завантажити сертифікат"/>
    <hyperlink ref="D106" r:id="rId105" tooltip="Завантажити сертифікат" display="Завантажити сертифікат"/>
    <hyperlink ref="D107" r:id="rId106" tooltip="Завантажити сертифікат" display="Завантажити сертифікат"/>
    <hyperlink ref="D108" r:id="rId107" tooltip="Завантажити сертифікат" display="Завантажити сертифікат"/>
    <hyperlink ref="D109" r:id="rId108" tooltip="Завантажити сертифікат" display="Завантажити сертифікат"/>
    <hyperlink ref="D110" r:id="rId109" tooltip="Завантажити сертифікат" display="Завантажити сертифікат"/>
    <hyperlink ref="D111" r:id="rId110" tooltip="Завантажити сертифікат" display="Завантажити сертифікат"/>
    <hyperlink ref="D112" r:id="rId111" tooltip="Завантажити сертифікат" display="Завантажити сертифікат"/>
    <hyperlink ref="D113" r:id="rId112" tooltip="Завантажити сертифікат" display="Завантажити сертифікат"/>
    <hyperlink ref="D114" r:id="rId113" tooltip="Завантажити сертифікат" display="Завантажити сертифікат"/>
    <hyperlink ref="D115" r:id="rId114" tooltip="Завантажити сертифікат" display="Завантажити сертифікат"/>
    <hyperlink ref="D116" r:id="rId115" tooltip="Завантажити сертифікат" display="Завантажити сертифікат"/>
    <hyperlink ref="D117" r:id="rId116" tooltip="Завантажити сертифікат" display="Завантажити сертифікат"/>
    <hyperlink ref="D118" r:id="rId117" tooltip="Завантажити сертифікат" display="Завантажити сертифікат"/>
    <hyperlink ref="D119" r:id="rId118" tooltip="Завантажити сертифікат" display="Завантажити сертифікат"/>
    <hyperlink ref="D120" r:id="rId119" tooltip="Завантажити сертифікат" display="Завантажити сертифікат"/>
    <hyperlink ref="D121" r:id="rId120" tooltip="Завантажити сертифікат" display="Завантажити сертифікат"/>
    <hyperlink ref="D122" r:id="rId121" tooltip="Завантажити сертифікат" display="Завантажити сертифікат"/>
    <hyperlink ref="D123" r:id="rId122" tooltip="Завантажити сертифікат" display="Завантажити сертифікат"/>
    <hyperlink ref="D124" r:id="rId123" tooltip="Завантажити сертифікат" display="Завантажити сертифікат"/>
    <hyperlink ref="D125" r:id="rId124" tooltip="Завантажити сертифікат" display="Завантажити сертифікат"/>
    <hyperlink ref="D126" r:id="rId125" tooltip="Завантажити сертифікат" display="Завантажити сертифікат"/>
    <hyperlink ref="D127" r:id="rId126" tooltip="Завантажити сертифікат" display="Завантажити сертифікат"/>
    <hyperlink ref="D128" r:id="rId127" tooltip="Завантажити сертифікат" display="Завантажити сертифікат"/>
    <hyperlink ref="D129" r:id="rId128" tooltip="Завантажити сертифікат" display="Завантажити сертифікат"/>
    <hyperlink ref="D130" r:id="rId129" tooltip="Завантажити сертифікат" display="Завантажити сертифікат"/>
    <hyperlink ref="D131" r:id="rId130" tooltip="Завантажити сертифікат" display="Завантажити сертифікат"/>
    <hyperlink ref="D132" r:id="rId131" tooltip="Завантажити сертифікат" display="Завантажити сертифікат"/>
    <hyperlink ref="D133" r:id="rId132" tooltip="Завантажити сертифікат" display="Завантажити сертифікат"/>
    <hyperlink ref="D134" r:id="rId133" tooltip="Завантажити сертифікат" display="Завантажити сертифікат"/>
    <hyperlink ref="D135" r:id="rId134" tooltip="Завантажити сертифікат" display="Завантажити сертифікат"/>
    <hyperlink ref="D136" r:id="rId135" tooltip="Завантажити сертифікат" display="Завантажити сертифікат"/>
    <hyperlink ref="D137" r:id="rId136" tooltip="Завантажити сертифікат" display="Завантажити сертифікат"/>
    <hyperlink ref="D138" r:id="rId137" tooltip="Завантажити сертифікат" display="Завантажити сертифікат"/>
    <hyperlink ref="D139" r:id="rId138" tooltip="Завантажити сертифікат" display="Завантажити сертифікат"/>
    <hyperlink ref="D140" r:id="rId139" tooltip="Завантажити сертифікат" display="Завантажити сертифікат"/>
    <hyperlink ref="D141" r:id="rId140" tooltip="Завантажити сертифікат" display="Завантажити сертифікат"/>
    <hyperlink ref="D142" r:id="rId141" tooltip="Завантажити сертифікат" display="Завантажити сертифікат"/>
    <hyperlink ref="D143" r:id="rId142" tooltip="Завантажити сертифікат" display="Завантажити сертифікат"/>
    <hyperlink ref="D144" r:id="rId143" tooltip="Завантажити сертифікат" display="Завантажити сертифікат"/>
    <hyperlink ref="D145" r:id="rId144" tooltip="Завантажити сертифікат" display="Завантажити сертифікат"/>
    <hyperlink ref="D146" r:id="rId145" tooltip="Завантажити сертифікат" display="Завантажити сертифікат"/>
    <hyperlink ref="D147" r:id="rId146" tooltip="Завантажити сертифікат" display="Завантажити сертифікат"/>
    <hyperlink ref="D148" r:id="rId147" tooltip="Завантажити сертифікат" display="Завантажити сертифікат"/>
    <hyperlink ref="D149" r:id="rId148" tooltip="Завантажити сертифікат" display="Завантажити сертифікат"/>
    <hyperlink ref="D150" r:id="rId149" tooltip="Завантажити сертифікат" display="Завантажити сертифікат"/>
    <hyperlink ref="D151" r:id="rId150" tooltip="Завантажити сертифікат" display="Завантажити сертифікат"/>
    <hyperlink ref="D152" r:id="rId151" tooltip="Завантажити сертифікат" display="Завантажити сертифікат"/>
    <hyperlink ref="D153" r:id="rId152" tooltip="Завантажити сертифікат" display="Завантажити сертифікат"/>
    <hyperlink ref="D154" r:id="rId153" tooltip="Завантажити сертифікат" display="Завантажити сертифікат"/>
    <hyperlink ref="D155" r:id="rId154" tooltip="Завантажити сертифікат" display="Завантажити сертифікат"/>
    <hyperlink ref="D156" r:id="rId155" tooltip="Завантажити сертифікат" display="Завантажити сертифікат"/>
    <hyperlink ref="D157" r:id="rId156" tooltip="Завантажити сертифікат" display="Завантажити сертифікат"/>
    <hyperlink ref="D158" r:id="rId157" tooltip="Завантажити сертифікат" display="Завантажити сертифікат"/>
    <hyperlink ref="D159" r:id="rId158" tooltip="Завантажити сертифікат" display="Завантажити сертифікат"/>
    <hyperlink ref="D160" r:id="rId159" tooltip="Завантажити сертифікат" display="Завантажити сертифікат"/>
    <hyperlink ref="D161" r:id="rId160" tooltip="Завантажити сертифікат" display="Завантажити сертифікат"/>
    <hyperlink ref="D162" r:id="rId161" tooltip="Завантажити сертифікат" display="Завантажити сертифікат"/>
    <hyperlink ref="D163" r:id="rId162" tooltip="Завантажити сертифікат" display="Завантажити сертифікат"/>
    <hyperlink ref="D164" r:id="rId163" tooltip="Завантажити сертифікат" display="Завантажити сертифікат"/>
    <hyperlink ref="D165" r:id="rId164" tooltip="Завантажити сертифікат" display="Завантажити сертифікат"/>
    <hyperlink ref="D166" r:id="rId165" tooltip="Завантажити сертифікат" display="Завантажити сертифікат"/>
    <hyperlink ref="D167" r:id="rId166" tooltip="Завантажити сертифікат" display="Завантажити сертифікат"/>
    <hyperlink ref="D168" r:id="rId167" tooltip="Завантажити сертифікат" display="Завантажити сертифікат"/>
    <hyperlink ref="D169" r:id="rId168" tooltip="Завантажити сертифікат" display="Завантажити сертифікат"/>
    <hyperlink ref="D170" r:id="rId169" tooltip="Завантажити сертифікат" display="Завантажити сертифікат"/>
    <hyperlink ref="D171" r:id="rId170" tooltip="Завантажити сертифікат" display="Завантажити сертифікат"/>
    <hyperlink ref="D172" r:id="rId171" tooltip="Завантажити сертифікат" display="Завантажити сертифікат"/>
    <hyperlink ref="D173" r:id="rId172" tooltip="Завантажити сертифікат" display="Завантажити сертифікат"/>
    <hyperlink ref="D174" r:id="rId173" tooltip="Завантажити сертифікат" display="Завантажити сертифікат"/>
    <hyperlink ref="D175" r:id="rId174" tooltip="Завантажити сертифікат" display="Завантажити сертифікат"/>
    <hyperlink ref="D176" r:id="rId175" tooltip="Завантажити сертифікат" display="Завантажити сертифікат"/>
    <hyperlink ref="D177" r:id="rId176" tooltip="Завантажити сертифікат" display="Завантажити сертифікат"/>
    <hyperlink ref="D178" r:id="rId177" tooltip="Завантажити сертифікат" display="Завантажити сертифікат"/>
    <hyperlink ref="D179" r:id="rId178" tooltip="Завантажити сертифікат" display="Завантажити сертифікат"/>
    <hyperlink ref="D180" r:id="rId179" tooltip="Завантажити сертифікат" display="Завантажити сертифікат"/>
    <hyperlink ref="D181" r:id="rId180" tooltip="Завантажити сертифікат" display="Завантажити сертифікат"/>
    <hyperlink ref="D182" r:id="rId181" tooltip="Завантажити сертифікат" display="Завантажити сертифікат"/>
    <hyperlink ref="D183" r:id="rId182" tooltip="Завантажити сертифікат" display="Завантажити сертифікат"/>
    <hyperlink ref="D184" r:id="rId183" tooltip="Завантажити сертифікат" display="Завантажити сертифікат"/>
    <hyperlink ref="D185" r:id="rId184" tooltip="Завантажити сертифікат" display="Завантажити сертифікат"/>
    <hyperlink ref="D186" r:id="rId185" tooltip="Завантажити сертифікат" display="Завантажити сертифікат"/>
    <hyperlink ref="D187" r:id="rId186" tooltip="Завантажити сертифікат" display="Завантажити сертифікат"/>
    <hyperlink ref="D188" r:id="rId187" tooltip="Завантажити сертифікат" display="Завантажити сертифікат"/>
    <hyperlink ref="D189" r:id="rId188" tooltip="Завантажити сертифікат" display="Завантажити сертифікат"/>
    <hyperlink ref="D190" r:id="rId189" tooltip="Завантажити сертифікат" display="Завантажити сертифікат"/>
    <hyperlink ref="D191" r:id="rId190" tooltip="Завантажити сертифікат" display="Завантажити сертифікат"/>
    <hyperlink ref="D192" r:id="rId191" tooltip="Завантажити сертифікат" display="Завантажити сертифікат"/>
    <hyperlink ref="D193" r:id="rId192" tooltip="Завантажити сертифікат" display="Завантажити сертифікат"/>
    <hyperlink ref="D194" r:id="rId193" tooltip="Завантажити сертифікат" display="Завантажити сертифікат"/>
    <hyperlink ref="D195" r:id="rId194" tooltip="Завантажити сертифікат" display="Завантажити сертифікат"/>
    <hyperlink ref="D196" r:id="rId195" tooltip="Завантажити сертифікат" display="Завантажити сертифікат"/>
    <hyperlink ref="D197" r:id="rId196" tooltip="Завантажити сертифікат" display="Завантажити сертифікат"/>
    <hyperlink ref="D198" r:id="rId197" tooltip="Завантажити сертифікат" display="Завантажити сертифікат"/>
    <hyperlink ref="D199" r:id="rId198" tooltip="Завантажити сертифікат" display="Завантажити сертифікат"/>
    <hyperlink ref="D200" r:id="rId199" tooltip="Завантажити сертифікат" display="Завантажити сертифікат"/>
    <hyperlink ref="D201" r:id="rId200" tooltip="Завантажити сертифікат" display="Завантажити сертифікат"/>
    <hyperlink ref="D202" r:id="rId201" tooltip="Завантажити сертифікат" display="Завантажити сертифікат"/>
    <hyperlink ref="D203" r:id="rId202" tooltip="Завантажити сертифікат" display="Завантажити сертифікат"/>
    <hyperlink ref="D204" r:id="rId203" tooltip="Завантажити сертифікат" display="Завантажити сертифікат"/>
    <hyperlink ref="D205" r:id="rId204" tooltip="Завантажити сертифікат" display="Завантажити сертифікат"/>
    <hyperlink ref="D206" r:id="rId205" tooltip="Завантажити сертифікат" display="Завантажити сертифікат"/>
    <hyperlink ref="D207" r:id="rId206" tooltip="Завантажити сертифікат" display="Завантажити сертифікат"/>
    <hyperlink ref="D208" r:id="rId207" tooltip="Завантажити сертифікат" display="Завантажити сертифікат"/>
    <hyperlink ref="D209" r:id="rId208" tooltip="Завантажити сертифікат" display="Завантажити сертифікат"/>
    <hyperlink ref="D210" r:id="rId209" tooltip="Завантажити сертифікат" display="Завантажити сертифікат"/>
    <hyperlink ref="D211" r:id="rId210" tooltip="Завантажити сертифікат" display="Завантажити сертифікат"/>
    <hyperlink ref="D212" r:id="rId211" tooltip="Завантажити сертифікат" display="Завантажити сертифікат"/>
    <hyperlink ref="D213" r:id="rId212" tooltip="Завантажити сертифікат" display="Завантажити сертифікат"/>
    <hyperlink ref="D214" r:id="rId213" tooltip="Завантажити сертифікат" display="Завантажити сертифікат"/>
    <hyperlink ref="D215" r:id="rId214" tooltip="Завантажити сертифікат" display="Завантажити сертифікат"/>
    <hyperlink ref="D216" r:id="rId215" tooltip="Завантажити сертифікат" display="Завантажити сертифікат"/>
    <hyperlink ref="D217" r:id="rId216" tooltip="Завантажити сертифікат" display="Завантажити сертифікат"/>
    <hyperlink ref="D218" r:id="rId217" tooltip="Завантажити сертифікат" display="Завантажити сертифікат"/>
    <hyperlink ref="D219" r:id="rId218" tooltip="Завантажити сертифікат" display="Завантажити сертифікат"/>
    <hyperlink ref="D220" r:id="rId219" tooltip="Завантажити сертифікат" display="Завантажити сертифікат"/>
    <hyperlink ref="D221" r:id="rId220" tooltip="Завантажити сертифікат" display="Завантажити сертифікат"/>
    <hyperlink ref="D222" r:id="rId221" tooltip="Завантажити сертифікат" display="Завантажити сертифікат"/>
    <hyperlink ref="D223" r:id="rId222" tooltip="Завантажити сертифікат" display="Завантажити сертифікат"/>
    <hyperlink ref="D224" r:id="rId223" tooltip="Завантажити сертифікат" display="Завантажити сертифікат"/>
    <hyperlink ref="D225" r:id="rId224" tooltip="Завантажити сертифікат" display="Завантажити сертифікат"/>
    <hyperlink ref="D226" r:id="rId225" tooltip="Завантажити сертифікат" display="Завантажити сертифікат"/>
    <hyperlink ref="D227" r:id="rId226" tooltip="Завантажити сертифікат" display="Завантажити сертифікат"/>
    <hyperlink ref="D228" r:id="rId227" tooltip="Завантажити сертифікат" display="Завантажити сертифікат"/>
    <hyperlink ref="D229" r:id="rId228" tooltip="Завантажити сертифікат" display="Завантажити сертифікат"/>
    <hyperlink ref="D230" r:id="rId229" tooltip="Завантажити сертифікат" display="Завантажити сертифікат"/>
    <hyperlink ref="D231" r:id="rId230" tooltip="Завантажити сертифікат" display="Завантажити сертифікат"/>
    <hyperlink ref="D232" r:id="rId231" tooltip="Завантажити сертифікат" display="Завантажити сертифікат"/>
    <hyperlink ref="D233" r:id="rId232" tooltip="Завантажити сертифікат" display="Завантажити сертифікат"/>
    <hyperlink ref="D234" r:id="rId233" tooltip="Завантажити сертифікат" display="Завантажити сертифікат"/>
    <hyperlink ref="D235" r:id="rId234" tooltip="Завантажити сертифікат" display="Завантажити сертифікат"/>
    <hyperlink ref="D236" r:id="rId235" tooltip="Завантажити сертифікат" display="Завантажити сертифікат"/>
    <hyperlink ref="D237" r:id="rId236" tooltip="Завантажити сертифікат" display="Завантажити сертифікат"/>
    <hyperlink ref="D238" r:id="rId237" tooltip="Завантажити сертифікат" display="Завантажити сертифікат"/>
    <hyperlink ref="D239" r:id="rId238" tooltip="Завантажити сертифікат" display="Завантажити сертифікат"/>
    <hyperlink ref="D240" r:id="rId239" tooltip="Завантажити сертифікат" display="Завантажити сертифікат"/>
    <hyperlink ref="D241" r:id="rId240" tooltip="Завантажити сертифікат" display="Завантажити сертифікат"/>
    <hyperlink ref="D242" r:id="rId241" tooltip="Завантажити сертифікат" display="Завантажити сертифікат"/>
    <hyperlink ref="D243" r:id="rId242" tooltip="Завантажити сертифікат" display="Завантажити сертифікат"/>
    <hyperlink ref="D244" r:id="rId243" tooltip="Завантажити сертифікат" display="Завантажити сертифікат"/>
    <hyperlink ref="D245" r:id="rId244" tooltip="Завантажити сертифікат" display="Завантажити сертифікат"/>
    <hyperlink ref="D246" r:id="rId245" tooltip="Завантажити сертифікат" display="Завантажити сертифікат"/>
    <hyperlink ref="D247" r:id="rId246" tooltip="Завантажити сертифікат" display="Завантажити сертифікат"/>
    <hyperlink ref="D248" r:id="rId247" tooltip="Завантажити сертифікат" display="Завантажити сертифікат"/>
    <hyperlink ref="D249" r:id="rId248" tooltip="Завантажити сертифікат" display="Завантажити сертифікат"/>
    <hyperlink ref="D250" r:id="rId249" tooltip="Завантажити сертифікат" display="Завантажити сертифікат"/>
    <hyperlink ref="D251" r:id="rId250" tooltip="Завантажити сертифікат" display="Завантажити сертифікат"/>
    <hyperlink ref="D252" r:id="rId251" tooltip="Завантажити сертифікат" display="Завантажити сертифікат"/>
    <hyperlink ref="D253" r:id="rId252" tooltip="Завантажити сертифікат" display="Завантажити сертифікат"/>
    <hyperlink ref="D254" r:id="rId253" tooltip="Завантажити сертифікат" display="Завантажити сертифікат"/>
    <hyperlink ref="D255" r:id="rId254" tooltip="Завантажити сертифікат" display="Завантажити сертифікат"/>
    <hyperlink ref="D256" r:id="rId255" tooltip="Завантажити сертифікат" display="Завантажити сертифікат"/>
    <hyperlink ref="D257" r:id="rId256" tooltip="Завантажити сертифікат" display="Завантажити сертифікат"/>
    <hyperlink ref="D258" r:id="rId257" tooltip="Завантажити сертифікат" display="Завантажити сертифікат"/>
    <hyperlink ref="D259" r:id="rId258" tooltip="Завантажити сертифікат" display="Завантажити сертифікат"/>
    <hyperlink ref="D260" r:id="rId259" tooltip="Завантажити сертифікат" display="Завантажити сертифікат"/>
    <hyperlink ref="D261" r:id="rId260" tooltip="Завантажити сертифікат" display="Завантажити сертифікат"/>
    <hyperlink ref="D262" r:id="rId261" tooltip="Завантажити сертифікат" display="Завантажити сертифікат"/>
    <hyperlink ref="D263" r:id="rId262" tooltip="Завантажити сертифікат" display="Завантажити сертифікат"/>
    <hyperlink ref="D264" r:id="rId263" tooltip="Завантажити сертифікат" display="Завантажити сертифікат"/>
    <hyperlink ref="D265" r:id="rId264" tooltip="Завантажити сертифікат" display="Завантажити сертифікат"/>
    <hyperlink ref="D266" r:id="rId265" tooltip="Завантажити сертифікат" display="Завантажити сертифікат"/>
    <hyperlink ref="D267" r:id="rId266" tooltip="Завантажити сертифікат" display="Завантажити сертифікат"/>
    <hyperlink ref="D268" r:id="rId267" tooltip="Завантажити сертифікат" display="Завантажити сертифікат"/>
    <hyperlink ref="D269" r:id="rId268" tooltip="Завантажити сертифікат" display="Завантажити сертифікат"/>
    <hyperlink ref="D270" r:id="rId269" tooltip="Завантажити сертифікат" display="Завантажити сертифікат"/>
    <hyperlink ref="D271" r:id="rId270" tooltip="Завантажити сертифікат" display="Завантажити сертифікат"/>
    <hyperlink ref="D272" r:id="rId271" tooltip="Завантажити сертифікат" display="Завантажити сертифікат"/>
    <hyperlink ref="D273" r:id="rId272" tooltip="Завантажити сертифікат" display="Завантажити сертифікат"/>
    <hyperlink ref="D274" r:id="rId273" tooltip="Завантажити сертифікат" display="Завантажити сертифікат"/>
    <hyperlink ref="D275" r:id="rId274" tooltip="Завантажити сертифікат" display="Завантажити сертифікат"/>
    <hyperlink ref="D276" r:id="rId275" tooltip="Завантажити сертифікат" display="Завантажити сертифікат"/>
    <hyperlink ref="D277" r:id="rId276" tooltip="Завантажити сертифікат" display="Завантажити сертифікат"/>
    <hyperlink ref="D278" r:id="rId277" tooltip="Завантажити сертифікат" display="Завантажити сертифікат"/>
    <hyperlink ref="D279" r:id="rId278" tooltip="Завантажити сертифікат" display="Завантажити сертифікат"/>
    <hyperlink ref="D280" r:id="rId279" tooltip="Завантажити сертифікат" display="Завантажити сертифікат"/>
    <hyperlink ref="D281" r:id="rId280" tooltip="Завантажити сертифікат" display="Завантажити сертифікат"/>
    <hyperlink ref="D282" r:id="rId281" tooltip="Завантажити сертифікат" display="Завантажити сертифікат"/>
    <hyperlink ref="D283" r:id="rId282" tooltip="Завантажити сертифікат" display="Завантажити сертифікат"/>
    <hyperlink ref="D284" r:id="rId283" tooltip="Завантажити сертифікат" display="Завантажити сертифікат"/>
    <hyperlink ref="D285" r:id="rId284" tooltip="Завантажити сертифікат" display="Завантажити сертифікат"/>
    <hyperlink ref="D286" r:id="rId285" tooltip="Завантажити сертифікат" display="Завантажити сертифікат"/>
    <hyperlink ref="D287" r:id="rId286" tooltip="Завантажити сертифікат" display="Завантажити сертифікат"/>
    <hyperlink ref="D288" r:id="rId287" tooltip="Завантажити сертифікат" display="Завантажити сертифікат"/>
    <hyperlink ref="D289" r:id="rId288" tooltip="Завантажити сертифікат" display="Завантажити сертифікат"/>
    <hyperlink ref="D290" r:id="rId289" tooltip="Завантажити сертифікат" display="Завантажити сертифікат"/>
    <hyperlink ref="D291" r:id="rId290" tooltip="Завантажити сертифікат" display="Завантажити сертифікат"/>
    <hyperlink ref="D292" r:id="rId291" tooltip="Завантажити сертифікат" display="Завантажити сертифікат"/>
    <hyperlink ref="D293" r:id="rId292" tooltip="Завантажити сертифікат" display="Завантажити сертифікат"/>
    <hyperlink ref="D294" r:id="rId293" tooltip="Завантажити сертифікат" display="Завантажити сертифікат"/>
    <hyperlink ref="D295" r:id="rId294" tooltip="Завантажити сертифікат" display="Завантажити сертифікат"/>
    <hyperlink ref="D296" r:id="rId295" tooltip="Завантажити сертифікат" display="Завантажити сертифікат"/>
    <hyperlink ref="D297" r:id="rId296" tooltip="Завантажити сертифікат" display="Завантажити сертифікат"/>
    <hyperlink ref="D298" r:id="rId297" tooltip="Завантажити сертифікат" display="Завантажити сертифікат"/>
    <hyperlink ref="D299" r:id="rId298" tooltip="Завантажити сертифікат" display="Завантажити сертифікат"/>
    <hyperlink ref="D300" r:id="rId299" tooltip="Завантажити сертифікат" display="Завантажити сертифікат"/>
    <hyperlink ref="D301" r:id="rId300" tooltip="Завантажити сертифікат" display="Завантажити сертифікат"/>
    <hyperlink ref="D302" r:id="rId301" tooltip="Завантажити сертифікат" display="Завантажити сертифікат"/>
    <hyperlink ref="D303" r:id="rId302" tooltip="Завантажити сертифікат" display="Завантажити сертифікат"/>
    <hyperlink ref="D304" r:id="rId303" tooltip="Завантажити сертифікат" display="Завантажити сертифікат"/>
    <hyperlink ref="D305" r:id="rId304" tooltip="Завантажити сертифікат" display="Завантажити сертифікат"/>
    <hyperlink ref="D306" r:id="rId305" tooltip="Завантажити сертифікат" display="Завантажити сертифікат"/>
    <hyperlink ref="D307" r:id="rId306" tooltip="Завантажити сертифікат" display="Завантажити сертифікат"/>
    <hyperlink ref="D308" r:id="rId307" tooltip="Завантажити сертифікат" display="Завантажити сертифікат"/>
    <hyperlink ref="D309" r:id="rId308" tooltip="Завантажити сертифікат" display="Завантажити сертифікат"/>
    <hyperlink ref="D310" r:id="rId309" tooltip="Завантажити сертифікат" display="Завантажити сертифікат"/>
    <hyperlink ref="D311" r:id="rId310" tooltip="Завантажити сертифікат" display="Завантажити сертифікат"/>
    <hyperlink ref="D312" r:id="rId311" tooltip="Завантажити сертифікат" display="Завантажити сертифікат"/>
    <hyperlink ref="D313" r:id="rId312" tooltip="Завантажити сертифікат" display="Завантажити сертифікат"/>
    <hyperlink ref="D314" r:id="rId313" tooltip="Завантажити сертифікат" display="Завантажити сертифікат"/>
    <hyperlink ref="D315" r:id="rId314" tooltip="Завантажити сертифікат" display="Завантажити сертифікат"/>
    <hyperlink ref="D316" r:id="rId315" tooltip="Завантажити сертифікат" display="Завантажити сертифікат"/>
    <hyperlink ref="D317" r:id="rId316" tooltip="Завантажити сертифікат" display="Завантажити сертифікат"/>
    <hyperlink ref="D318" r:id="rId317" tooltip="Завантажити сертифікат" display="Завантажити сертифікат"/>
    <hyperlink ref="D319" r:id="rId318" tooltip="Завантажити сертифікат" display="Завантажити сертифікат"/>
    <hyperlink ref="D320" r:id="rId319" tooltip="Завантажити сертифікат" display="Завантажити сертифікат"/>
    <hyperlink ref="D321" r:id="rId320" tooltip="Завантажити сертифікат" display="Завантажити сертифікат"/>
    <hyperlink ref="D322" r:id="rId321" tooltip="Завантажити сертифікат" display="Завантажити сертифікат"/>
    <hyperlink ref="D323" r:id="rId322" tooltip="Завантажити сертифікат" display="Завантажити сертифікат"/>
    <hyperlink ref="D324" r:id="rId323" tooltip="Завантажити сертифікат" display="Завантажити сертифікат"/>
    <hyperlink ref="D325" r:id="rId324" tooltip="Завантажити сертифікат" display="Завантажити сертифікат"/>
    <hyperlink ref="D326" r:id="rId325" tooltip="Завантажити сертифікат" display="Завантажити сертифікат"/>
    <hyperlink ref="D327" r:id="rId326" tooltip="Завантажити сертифікат" display="Завантажити сертифікат"/>
    <hyperlink ref="D328" r:id="rId327" tooltip="Завантажити сертифікат" display="Завантажити сертифікат"/>
    <hyperlink ref="D329" r:id="rId328" tooltip="Завантажити сертифікат" display="Завантажити сертифікат"/>
    <hyperlink ref="D330" r:id="rId329" tooltip="Завантажити сертифікат" display="Завантажити сертифікат"/>
    <hyperlink ref="D331" r:id="rId330" tooltip="Завантажити сертифікат" display="Завантажити сертифікат"/>
    <hyperlink ref="D332" r:id="rId331" tooltip="Завантажити сертифікат" display="Завантажити сертифікат"/>
    <hyperlink ref="D333" r:id="rId332" tooltip="Завантажити сертифікат" display="Завантажити сертифікат"/>
    <hyperlink ref="D334" r:id="rId333" tooltip="Завантажити сертифікат" display="Завантажити сертифікат"/>
    <hyperlink ref="D335" r:id="rId334" tooltip="Завантажити сертифікат" display="Завантажити сертифікат"/>
    <hyperlink ref="D336" r:id="rId335" tooltip="Завантажити сертифікат" display="Завантажити сертифікат"/>
    <hyperlink ref="D337" r:id="rId336" tooltip="Завантажити сертифікат" display="Завантажити сертифікат"/>
    <hyperlink ref="D338" r:id="rId337" tooltip="Завантажити сертифікат" display="Завантажити сертифікат"/>
    <hyperlink ref="D339" r:id="rId338" tooltip="Завантажити сертифікат" display="Завантажити сертифікат"/>
    <hyperlink ref="D340" r:id="rId339" tooltip="Завантажити сертифікат" display="Завантажити сертифікат"/>
    <hyperlink ref="D341" r:id="rId340" tooltip="Завантажити сертифікат" display="Завантажити сертифікат"/>
    <hyperlink ref="D342" r:id="rId341" tooltip="Завантажити сертифікат" display="Завантажити сертифікат"/>
    <hyperlink ref="D343" r:id="rId342" tooltip="Завантажити сертифікат" display="Завантажити сертифікат"/>
    <hyperlink ref="D344" r:id="rId343" tooltip="Завантажити сертифікат" display="Завантажити сертифікат"/>
    <hyperlink ref="D345" r:id="rId344" tooltip="Завантажити сертифікат" display="Завантажити сертифікат"/>
    <hyperlink ref="D346" r:id="rId345" tooltip="Завантажити сертифікат" display="Завантажити сертифікат"/>
    <hyperlink ref="D347" r:id="rId346" tooltip="Завантажити сертифікат" display="Завантажити сертифікат"/>
    <hyperlink ref="D348" r:id="rId347" tooltip="Завантажити сертифікат" display="Завантажити сертифікат"/>
    <hyperlink ref="D349" r:id="rId348" tooltip="Завантажити сертифікат" display="Завантажити сертифікат"/>
    <hyperlink ref="D350" r:id="rId349" tooltip="Завантажити сертифікат" display="Завантажити сертифікат"/>
    <hyperlink ref="D351" r:id="rId350" tooltip="Завантажити сертифікат" display="Завантажити сертифікат"/>
    <hyperlink ref="D352" r:id="rId351" tooltip="Завантажити сертифікат" display="Завантажити сертифікат"/>
    <hyperlink ref="D353" r:id="rId352" tooltip="Завантажити сертифікат" display="Завантажити сертифікат"/>
    <hyperlink ref="D354" r:id="rId353" tooltip="Завантажити сертифікат" display="Завантажити сертифікат"/>
    <hyperlink ref="D355" r:id="rId354" tooltip="Завантажити сертифікат" display="Завантажити сертифікат"/>
    <hyperlink ref="D356" r:id="rId355" tooltip="Завантажити сертифікат" display="Завантажити сертифікат"/>
    <hyperlink ref="D357" r:id="rId356" tooltip="Завантажити сертифікат" display="Завантажити сертифікат"/>
    <hyperlink ref="D358" r:id="rId357" tooltip="Завантажити сертифікат" display="Завантажити сертифікат"/>
    <hyperlink ref="D359" r:id="rId358" tooltip="Завантажити сертифікат" display="Завантажити сертифікат"/>
    <hyperlink ref="D360" r:id="rId359" tooltip="Завантажити сертифікат" display="Завантажити сертифікат"/>
    <hyperlink ref="D361" r:id="rId360" tooltip="Завантажити сертифікат" display="Завантажити сертифікат"/>
    <hyperlink ref="D362" r:id="rId361" tooltip="Завантажити сертифікат" display="Завантажити сертифікат"/>
    <hyperlink ref="D363" r:id="rId362" tooltip="Завантажити сертифікат" display="Завантажити сертифікат"/>
    <hyperlink ref="D364" r:id="rId363" tooltip="Завантажити сертифікат" display="Завантажити сертифікат"/>
    <hyperlink ref="D365" r:id="rId364" tooltip="Завантажити сертифікат" display="Завантажити сертифікат"/>
    <hyperlink ref="D366" r:id="rId365" tooltip="Завантажити сертифікат" display="Завантажити сертифікат"/>
    <hyperlink ref="D367" r:id="rId366" tooltip="Завантажити сертифікат" display="Завантажити сертифікат"/>
    <hyperlink ref="D368" r:id="rId367" tooltip="Завантажити сертифікат" display="Завантажити сертифікат"/>
    <hyperlink ref="D369" r:id="rId368" tooltip="Завантажити сертифікат" display="Завантажити сертифікат"/>
    <hyperlink ref="D370" r:id="rId369" tooltip="Завантажити сертифікат" display="Завантажити сертифікат"/>
    <hyperlink ref="D371" r:id="rId370" tooltip="Завантажити сертифікат" display="Завантажити сертифікат"/>
    <hyperlink ref="D372" r:id="rId371" tooltip="Завантажити сертифікат" display="Завантажити сертифікат"/>
    <hyperlink ref="D373" r:id="rId372" tooltip="Завантажити сертифікат" display="Завантажити сертифікат"/>
    <hyperlink ref="D374" r:id="rId373" tooltip="Завантажити сертифікат" display="Завантажити сертифікат"/>
    <hyperlink ref="D375" r:id="rId374" tooltip="Завантажити сертифікат" display="Завантажити сертифікат"/>
    <hyperlink ref="D376" r:id="rId375" tooltip="Завантажити сертифікат" display="Завантажити сертифікат"/>
    <hyperlink ref="D377" r:id="rId376" tooltip="Завантажити сертифікат" display="Завантажити сертифікат"/>
    <hyperlink ref="D378" r:id="rId377" tooltip="Завантажити сертифікат" display="Завантажити сертифікат"/>
    <hyperlink ref="D379" r:id="rId378" tooltip="Завантажити сертифікат" display="Завантажити сертифікат"/>
    <hyperlink ref="D380" r:id="rId379" tooltip="Завантажити сертифікат" display="Завантажити сертифікат"/>
    <hyperlink ref="D381" r:id="rId380" tooltip="Завантажити сертифікат" display="Завантажити сертифікат"/>
    <hyperlink ref="D382" r:id="rId381" tooltip="Завантажити сертифікат" display="Завантажити сертифікат"/>
    <hyperlink ref="D383" r:id="rId382" tooltip="Завантажити сертифікат" display="Завантажити сертифікат"/>
    <hyperlink ref="D384" r:id="rId383" tooltip="Завантажити сертифікат" display="Завантажити сертифікат"/>
    <hyperlink ref="D385" r:id="rId384" tooltip="Завантажити сертифікат" display="Завантажити сертифікат"/>
    <hyperlink ref="D386" r:id="rId385" tooltip="Завантажити сертифікат" display="Завантажити сертифікат"/>
    <hyperlink ref="D387" r:id="rId386" tooltip="Завантажити сертифікат" display="Завантажити сертифікат"/>
    <hyperlink ref="D388" r:id="rId387" tooltip="Завантажити сертифікат" display="Завантажити сертифікат"/>
    <hyperlink ref="D389" r:id="rId388" tooltip="Завантажити сертифікат" display="Завантажити сертифікат"/>
    <hyperlink ref="D390" r:id="rId389" tooltip="Завантажити сертифікат" display="Завантажити сертифікат"/>
    <hyperlink ref="D391" r:id="rId390" tooltip="Завантажити сертифікат" display="Завантажити сертифікат"/>
    <hyperlink ref="D392" r:id="rId391" tooltip="Завантажити сертифікат" display="Завантажити сертифікат"/>
    <hyperlink ref="D393" r:id="rId392" tooltip="Завантажити сертифікат" display="Завантажити сертифікат"/>
    <hyperlink ref="D394" r:id="rId393" tooltip="Завантажити сертифікат" display="Завантажити сертифікат"/>
    <hyperlink ref="D395" r:id="rId394" tooltip="Завантажити сертифікат" display="Завантажити сертифікат"/>
    <hyperlink ref="D396" r:id="rId395" tooltip="Завантажити сертифікат" display="Завантажити сертифікат"/>
    <hyperlink ref="D397" r:id="rId396" tooltip="Завантажити сертифікат" display="Завантажити сертифікат"/>
    <hyperlink ref="D398" r:id="rId397" tooltip="Завантажити сертифікат" display="Завантажити сертифікат"/>
    <hyperlink ref="D399" r:id="rId398" tooltip="Завантажити сертифікат" display="Завантажити сертифікат"/>
    <hyperlink ref="D400" r:id="rId399" tooltip="Завантажити сертифікат" display="Завантажити сертифікат"/>
    <hyperlink ref="D401" r:id="rId400" tooltip="Завантажити сертифікат" display="Завантажити сертифікат"/>
    <hyperlink ref="D402" r:id="rId401" tooltip="Завантажити сертифікат" display="Завантажити сертифікат"/>
    <hyperlink ref="D403" r:id="rId402" tooltip="Завантажити сертифікат" display="Завантажити сертифікат"/>
    <hyperlink ref="D404" r:id="rId403" tooltip="Завантажити сертифікат" display="Завантажити сертифікат"/>
    <hyperlink ref="D405" r:id="rId404" tooltip="Завантажити сертифікат" display="Завантажити сертифікат"/>
    <hyperlink ref="D406" r:id="rId405" tooltip="Завантажити сертифікат" display="Завантажити сертифікат"/>
    <hyperlink ref="D407" r:id="rId406" tooltip="Завантажити сертифікат" display="Завантажити сертифікат"/>
    <hyperlink ref="D408" r:id="rId407" tooltip="Завантажити сертифікат" display="Завантажити сертифікат"/>
    <hyperlink ref="D409" r:id="rId408" tooltip="Завантажити сертифікат" display="Завантажити сертифікат"/>
    <hyperlink ref="D410" r:id="rId409" tooltip="Завантажити сертифікат" display="Завантажити сертифікат"/>
    <hyperlink ref="D411" r:id="rId410" tooltip="Завантажити сертифікат" display="Завантажити сертифікат"/>
    <hyperlink ref="D412" r:id="rId411" tooltip="Завантажити сертифікат" display="Завантажити сертифікат"/>
    <hyperlink ref="D413" r:id="rId412" tooltip="Завантажити сертифікат" display="Завантажити сертифікат"/>
    <hyperlink ref="D414" r:id="rId413" tooltip="Завантажити сертифікат" display="Завантажити сертифікат"/>
    <hyperlink ref="D415" r:id="rId414" tooltip="Завантажити сертифікат" display="Завантажити сертифікат"/>
    <hyperlink ref="D416" r:id="rId415" tooltip="Завантажити сертифікат" display="Завантажити сертифікат"/>
    <hyperlink ref="D417" r:id="rId416" tooltip="Завантажити сертифікат" display="Завантажити сертифікат"/>
    <hyperlink ref="D418" r:id="rId417" tooltip="Завантажити сертифікат" display="Завантажити сертифікат"/>
    <hyperlink ref="D419" r:id="rId418" tooltip="Завантажити сертифікат" display="Завантажити сертифікат"/>
    <hyperlink ref="D420" r:id="rId419" tooltip="Завантажити сертифікат" display="Завантажити сертифікат"/>
    <hyperlink ref="D421" r:id="rId420" tooltip="Завантажити сертифікат" display="Завантажити сертифікат"/>
    <hyperlink ref="D422" r:id="rId421" tooltip="Завантажити сертифікат" display="Завантажити сертифікат"/>
    <hyperlink ref="D423" r:id="rId422" tooltip="Завантажити сертифікат" display="Завантажити сертифікат"/>
    <hyperlink ref="D424" r:id="rId423" tooltip="Завантажити сертифікат" display="Завантажити сертифікат"/>
    <hyperlink ref="D425" r:id="rId424" tooltip="Завантажити сертифікат" display="Завантажити сертифікат"/>
    <hyperlink ref="D426" r:id="rId425" tooltip="Завантажити сертифікат" display="Завантажити сертифікат"/>
    <hyperlink ref="D427" r:id="rId426" tooltip="Завантажити сертифікат" display="Завантажити сертифікат"/>
    <hyperlink ref="D428" r:id="rId427" tooltip="Завантажити сертифікат" display="Завантажити сертифікат"/>
    <hyperlink ref="D429" r:id="rId428" tooltip="Завантажити сертифікат" display="Завантажити сертифікат"/>
    <hyperlink ref="D430" r:id="rId429" tooltip="Завантажити сертифікат" display="Завантажити сертифікат"/>
    <hyperlink ref="D431" r:id="rId430" tooltip="Завантажити сертифікат" display="Завантажити сертифікат"/>
    <hyperlink ref="D432" r:id="rId431" tooltip="Завантажити сертифікат" display="Завантажити сертифікат"/>
    <hyperlink ref="D433" r:id="rId432" tooltip="Завантажити сертифікат" display="Завантажити сертифікат"/>
    <hyperlink ref="D434" r:id="rId433" tooltip="Завантажити сертифікат" display="Завантажити сертифікат"/>
    <hyperlink ref="D435" r:id="rId434" tooltip="Завантажити сертифікат" display="Завантажити сертифікат"/>
    <hyperlink ref="D436" r:id="rId435" tooltip="Завантажити сертифікат" display="Завантажити сертифікат"/>
    <hyperlink ref="D437" r:id="rId436" tooltip="Завантажити сертифікат" display="Завантажити сертифікат"/>
    <hyperlink ref="D438" r:id="rId437" tooltip="Завантажити сертифікат" display="Завантажити сертифікат"/>
    <hyperlink ref="D439" r:id="rId438" tooltip="Завантажити сертифікат" display="Завантажити сертифікат"/>
    <hyperlink ref="D440" r:id="rId439" tooltip="Завантажити сертифікат" display="Завантажити сертифікат"/>
    <hyperlink ref="D441" r:id="rId440" tooltip="Завантажити сертифікат" display="Завантажити сертифікат"/>
    <hyperlink ref="D442" r:id="rId441" tooltip="Завантажити сертифікат" display="Завантажити сертифікат"/>
    <hyperlink ref="D443" r:id="rId442" tooltip="Завантажити сертифікат" display="Завантажити сертифікат"/>
    <hyperlink ref="D444" r:id="rId443" tooltip="Завантажити сертифікат" display="Завантажити сертифікат"/>
    <hyperlink ref="D445" r:id="rId444" tooltip="Завантажити сертифікат" display="Завантажити сертифікат"/>
    <hyperlink ref="D446" r:id="rId445" tooltip="Завантажити сертифікат" display="Завантажити сертифікат"/>
    <hyperlink ref="D447" r:id="rId446" tooltip="Завантажити сертифікат" display="Завантажити сертифікат"/>
    <hyperlink ref="D448" r:id="rId447" tooltip="Завантажити сертифікат" display="Завантажити сертифікат"/>
    <hyperlink ref="D449" r:id="rId448" tooltip="Завантажити сертифікат" display="Завантажити сертифікат"/>
    <hyperlink ref="D450" r:id="rId449" tooltip="Завантажити сертифікат" display="Завантажити сертифікат"/>
    <hyperlink ref="D451" r:id="rId450" tooltip="Завантажити сертифікат" display="Завантажити сертифікат"/>
    <hyperlink ref="D452" r:id="rId451" tooltip="Завантажити сертифікат" display="Завантажити сертифікат"/>
    <hyperlink ref="D453" r:id="rId452" tooltip="Завантажити сертифікат" display="Завантажити сертифікат"/>
    <hyperlink ref="D454" r:id="rId453" tooltip="Завантажити сертифікат" display="Завантажити сертифікат"/>
    <hyperlink ref="D455" r:id="rId454" tooltip="Завантажити сертифікат" display="Завантажити сертифікат"/>
    <hyperlink ref="D456" r:id="rId455" tooltip="Завантажити сертифікат" display="Завантажити сертифікат"/>
    <hyperlink ref="D457" r:id="rId456" tooltip="Завантажити сертифікат" display="Завантажити сертифікат"/>
    <hyperlink ref="D458" r:id="rId457" tooltip="Завантажити сертифікат" display="Завантажити сертифікат"/>
    <hyperlink ref="D459" r:id="rId458" tooltip="Завантажити сертифікат" display="Завантажити сертифікат"/>
    <hyperlink ref="D460" r:id="rId459" tooltip="Завантажити сертифікат" display="Завантажити сертифікат"/>
    <hyperlink ref="D461" r:id="rId460" tooltip="Завантажити сертифікат" display="Завантажити сертифікат"/>
    <hyperlink ref="D462" r:id="rId461" tooltip="Завантажити сертифікат" display="Завантажити сертифікат"/>
    <hyperlink ref="D463" r:id="rId462" tooltip="Завантажити сертифікат" display="Завантажити сертифікат"/>
    <hyperlink ref="D464" r:id="rId463" tooltip="Завантажити сертифікат" display="Завантажити сертифікат"/>
    <hyperlink ref="D465" r:id="rId464" tooltip="Завантажити сертифікат" display="Завантажити сертифікат"/>
    <hyperlink ref="D466" r:id="rId465" tooltip="Завантажити сертифікат" display="Завантажити сертифікат"/>
    <hyperlink ref="D467" r:id="rId466" tooltip="Завантажити сертифікат" display="Завантажити сертифікат"/>
    <hyperlink ref="D468" r:id="rId467" tooltip="Завантажити сертифікат" display="Завантажити сертифікат"/>
    <hyperlink ref="D469" r:id="rId468" tooltip="Завантажити сертифікат" display="Завантажити сертифікат"/>
    <hyperlink ref="D470" r:id="rId469" tooltip="Завантажити сертифікат" display="Завантажити сертифікат"/>
    <hyperlink ref="D471" r:id="rId470" tooltip="Завантажити сертифікат" display="Завантажити сертифікат"/>
    <hyperlink ref="D472" r:id="rId471" tooltip="Завантажити сертифікат" display="Завантажити сертифікат"/>
    <hyperlink ref="D473" r:id="rId472" tooltip="Завантажити сертифікат" display="Завантажити сертифікат"/>
    <hyperlink ref="D474" r:id="rId473" tooltip="Завантажити сертифікат" display="Завантажити сертифікат"/>
    <hyperlink ref="D475" r:id="rId474" tooltip="Завантажити сертифікат" display="Завантажити сертифікат"/>
    <hyperlink ref="D476" r:id="rId475" tooltip="Завантажити сертифікат" display="Завантажити сертифікат"/>
    <hyperlink ref="D477" r:id="rId476" tooltip="Завантажити сертифікат" display="Завантажити сертифікат"/>
    <hyperlink ref="D478" r:id="rId477" tooltip="Завантажити сертифікат" display="Завантажити сертифікат"/>
    <hyperlink ref="D479" r:id="rId478" tooltip="Завантажити сертифікат" display="Завантажити сертифікат"/>
    <hyperlink ref="D480" r:id="rId479" tooltip="Завантажити сертифікат" display="Завантажити сертифікат"/>
    <hyperlink ref="D481" r:id="rId480" tooltip="Завантажити сертифікат" display="Завантажити сертифікат"/>
    <hyperlink ref="D482" r:id="rId481" tooltip="Завантажити сертифікат" display="Завантажити сертифікат"/>
    <hyperlink ref="D483" r:id="rId482" tooltip="Завантажити сертифікат" display="Завантажити сертифікат"/>
    <hyperlink ref="D484" r:id="rId483" tooltip="Завантажити сертифікат" display="Завантажити сертифікат"/>
    <hyperlink ref="D485" r:id="rId484" tooltip="Завантажити сертифікат" display="Завантажити сертифікат"/>
    <hyperlink ref="D486" r:id="rId485" tooltip="Завантажити сертифікат" display="Завантажити сертифікат"/>
    <hyperlink ref="D487" r:id="rId486" tooltip="Завантажити сертифікат" display="Завантажити сертифікат"/>
    <hyperlink ref="D488" r:id="rId487" tooltip="Завантажити сертифікат" display="Завантажити сертифікат"/>
    <hyperlink ref="D489" r:id="rId488" tooltip="Завантажити сертифікат" display="Завантажити сертифікат"/>
    <hyperlink ref="D490" r:id="rId489" tooltip="Завантажити сертифікат" display="Завантажити сертифікат"/>
    <hyperlink ref="D491" r:id="rId490" tooltip="Завантажити сертифікат" display="Завантажити сертифікат"/>
    <hyperlink ref="D492" r:id="rId491" tooltip="Завантажити сертифікат" display="Завантажити сертифікат"/>
    <hyperlink ref="D493" r:id="rId492" tooltip="Завантажити сертифікат" display="Завантажити сертифікат"/>
    <hyperlink ref="D494" r:id="rId493" tooltip="Завантажити сертифікат" display="Завантажити сертифікат"/>
    <hyperlink ref="D495" r:id="rId494" tooltip="Завантажити сертифікат" display="Завантажити сертифікат"/>
    <hyperlink ref="D496" r:id="rId495" tooltip="Завантажити сертифікат" display="Завантажити сертифікат"/>
    <hyperlink ref="D497" r:id="rId496" tooltip="Завантажити сертифікат" display="Завантажити сертифікат"/>
    <hyperlink ref="D498" r:id="rId497" tooltip="Завантажити сертифікат" display="Завантажити сертифікат"/>
    <hyperlink ref="D499" r:id="rId498" tooltip="Завантажити сертифікат" display="Завантажити сертифікат"/>
    <hyperlink ref="D500" r:id="rId499" tooltip="Завантажити сертифікат" display="Завантажити сертифікат"/>
    <hyperlink ref="D501" r:id="rId500" tooltip="Завантажити сертифікат" display="Завантажити сертифікат"/>
    <hyperlink ref="D502" r:id="rId501" tooltip="Завантажити сертифікат" display="Завантажити сертифікат"/>
    <hyperlink ref="D503" r:id="rId502" tooltip="Завантажити сертифікат" display="Завантажити сертифікат"/>
    <hyperlink ref="D504" r:id="rId503" tooltip="Завантажити сертифікат" display="Завантажити сертифікат"/>
    <hyperlink ref="D505" r:id="rId504" tooltip="Завантажити сертифікат" display="Завантажити сертифікат"/>
    <hyperlink ref="D506" r:id="rId505" tooltip="Завантажити сертифікат" display="Завантажити сертифікат"/>
    <hyperlink ref="D507" r:id="rId506" tooltip="Завантажити сертифікат" display="Завантажити сертифікат"/>
    <hyperlink ref="D508" r:id="rId507" tooltip="Завантажити сертифікат" display="Завантажити сертифікат"/>
    <hyperlink ref="D509" r:id="rId508" tooltip="Завантажити сертифікат" display="Завантажити сертифікат"/>
    <hyperlink ref="D510" r:id="rId509" tooltip="Завантажити сертифікат" display="Завантажити сертифікат"/>
    <hyperlink ref="D511" r:id="rId510" tooltip="Завантажити сертифікат" display="Завантажити сертифікат"/>
    <hyperlink ref="D512" r:id="rId511" tooltip="Завантажити сертифікат" display="Завантажити сертифікат"/>
    <hyperlink ref="D513" r:id="rId512" tooltip="Завантажити сертифікат" display="Завантажити сертифікат"/>
    <hyperlink ref="D514" r:id="rId513" tooltip="Завантажити сертифікат" display="Завантажити сертифікат"/>
    <hyperlink ref="D515" r:id="rId514" tooltip="Завантажити сертифікат" display="Завантажити сертифікат"/>
    <hyperlink ref="D516" r:id="rId515" tooltip="Завантажити сертифікат" display="Завантажити сертифікат"/>
    <hyperlink ref="D517" r:id="rId516" tooltip="Завантажити сертифікат" display="Завантажити сертифікат"/>
    <hyperlink ref="D518" r:id="rId517" tooltip="Завантажити сертифікат" display="Завантажити сертифікат"/>
    <hyperlink ref="D519" r:id="rId518" tooltip="Завантажити сертифікат" display="Завантажити сертифікат"/>
    <hyperlink ref="D520" r:id="rId519" tooltip="Завантажити сертифікат" display="Завантажити сертифікат"/>
    <hyperlink ref="D521" r:id="rId520" tooltip="Завантажити сертифікат" display="Завантажити сертифікат"/>
    <hyperlink ref="D522" r:id="rId521" tooltip="Завантажити сертифікат" display="Завантажити сертифікат"/>
    <hyperlink ref="D523" r:id="rId522" tooltip="Завантажити сертифікат" display="Завантажити сертифікат"/>
    <hyperlink ref="D524" r:id="rId523" tooltip="Завантажити сертифікат" display="Завантажити сертифікат"/>
    <hyperlink ref="D525" r:id="rId524" tooltip="Завантажити сертифікат" display="Завантажити сертифікат"/>
    <hyperlink ref="D526" r:id="rId525" tooltip="Завантажити сертифікат" display="Завантажити сертифікат"/>
    <hyperlink ref="D527" r:id="rId526" tooltip="Завантажити сертифікат" display="Завантажити сертифікат"/>
    <hyperlink ref="D528" r:id="rId527" tooltip="Завантажити сертифікат" display="Завантажити сертифікат"/>
    <hyperlink ref="D529" r:id="rId528" tooltip="Завантажити сертифікат" display="Завантажити сертифікат"/>
    <hyperlink ref="D530" r:id="rId529" tooltip="Завантажити сертифікат" display="Завантажити сертифікат"/>
    <hyperlink ref="D531" r:id="rId530" tooltip="Завантажити сертифікат" display="Завантажити сертифікат"/>
    <hyperlink ref="D532" r:id="rId531" tooltip="Завантажити сертифікат" display="Завантажити сертифікат"/>
    <hyperlink ref="D533" r:id="rId532" tooltip="Завантажити сертифікат" display="Завантажити сертифікат"/>
    <hyperlink ref="D534" r:id="rId533" tooltip="Завантажити сертифікат" display="Завантажити сертифікат"/>
    <hyperlink ref="D535" r:id="rId534" tooltip="Завантажити сертифікат" display="Завантажити сертифікат"/>
    <hyperlink ref="D536" r:id="rId535" tooltip="Завантажити сертифікат" display="Завантажити сертифікат"/>
    <hyperlink ref="D537" r:id="rId536" tooltip="Завантажити сертифікат" display="Завантажити сертифікат"/>
    <hyperlink ref="D538" r:id="rId537" tooltip="Завантажити сертифікат" display="Завантажити сертифікат"/>
    <hyperlink ref="D539" r:id="rId538" tooltip="Завантажити сертифікат" display="Завантажити сертифікат"/>
    <hyperlink ref="D540" r:id="rId539" tooltip="Завантажити сертифікат" display="Завантажити сертифікат"/>
    <hyperlink ref="D541" r:id="rId540" tooltip="Завантажити сертифікат" display="Завантажити сертифікат"/>
    <hyperlink ref="D542" r:id="rId541" tooltip="Завантажити сертифікат" display="Завантажити сертифікат"/>
    <hyperlink ref="D543" r:id="rId542" tooltip="Завантажити сертифікат" display="Завантажити сертифікат"/>
    <hyperlink ref="D544" r:id="rId543" tooltip="Завантажити сертифікат" display="Завантажити сертифікат"/>
    <hyperlink ref="D545" r:id="rId544" tooltip="Завантажити сертифікат" display="Завантажити сертифікат"/>
    <hyperlink ref="D546" r:id="rId545" tooltip="Завантажити сертифікат" display="Завантажити сертифікат"/>
    <hyperlink ref="D547" r:id="rId546" tooltip="Завантажити сертифікат" display="Завантажити сертифікат"/>
    <hyperlink ref="D548" r:id="rId547" tooltip="Завантажити сертифікат" display="Завантажити сертифікат"/>
    <hyperlink ref="D549" r:id="rId548" tooltip="Завантажити сертифікат" display="Завантажити сертифікат"/>
    <hyperlink ref="D550" r:id="rId549" tooltip="Завантажити сертифікат" display="Завантажити сертифікат"/>
    <hyperlink ref="D551" r:id="rId550" tooltip="Завантажити сертифікат" display="Завантажити сертифікат"/>
    <hyperlink ref="D552" r:id="rId551" tooltip="Завантажити сертифікат" display="Завантажити сертифікат"/>
    <hyperlink ref="D553" r:id="rId552" tooltip="Завантажити сертифікат" display="Завантажити сертифікат"/>
    <hyperlink ref="D554" r:id="rId553" tooltip="Завантажити сертифікат" display="Завантажити сертифікат"/>
    <hyperlink ref="D555" r:id="rId554" tooltip="Завантажити сертифікат" display="Завантажити сертифікат"/>
    <hyperlink ref="D556" r:id="rId555" tooltip="Завантажити сертифікат" display="Завантажити сертифікат"/>
    <hyperlink ref="D557" r:id="rId556" tooltip="Завантажити сертифікат" display="Завантажити сертифікат"/>
    <hyperlink ref="D558" r:id="rId557" tooltip="Завантажити сертифікат" display="Завантажити сертифікат"/>
    <hyperlink ref="D559" r:id="rId558" tooltip="Завантажити сертифікат" display="Завантажити сертифікат"/>
    <hyperlink ref="D560" r:id="rId559" tooltip="Завантажити сертифікат" display="Завантажити сертифікат"/>
    <hyperlink ref="D561" r:id="rId560" tooltip="Завантажити сертифікат" display="Завантажити сертифікат"/>
    <hyperlink ref="D562" r:id="rId561" tooltip="Завантажити сертифікат" display="Завантажити сертифікат"/>
    <hyperlink ref="D563" r:id="rId562" tooltip="Завантажити сертифікат" display="Завантажити сертифікат"/>
    <hyperlink ref="D564" r:id="rId563" tooltip="Завантажити сертифікат" display="Завантажити сертифікат"/>
    <hyperlink ref="D565" r:id="rId564" tooltip="Завантажити сертифікат" display="Завантажити сертифікат"/>
    <hyperlink ref="D566" r:id="rId565" tooltip="Завантажити сертифікат" display="Завантажити сертифікат"/>
    <hyperlink ref="D567" r:id="rId566" tooltip="Завантажити сертифікат" display="Завантажити сертифікат"/>
    <hyperlink ref="D568" r:id="rId567" tooltip="Завантажити сертифікат" display="Завантажити сертифікат"/>
    <hyperlink ref="D569" r:id="rId568" tooltip="Завантажити сертифікат" display="Завантажити сертифікат"/>
    <hyperlink ref="D570" r:id="rId569" tooltip="Завантажити сертифікат" display="Завантажити сертифікат"/>
    <hyperlink ref="D571" r:id="rId570" tooltip="Завантажити сертифікат" display="Завантажити сертифікат"/>
    <hyperlink ref="D572" r:id="rId571" tooltip="Завантажити сертифікат" display="Завантажити сертифікат"/>
    <hyperlink ref="D573" r:id="rId572" tooltip="Завантажити сертифікат" display="Завантажити сертифікат"/>
    <hyperlink ref="D574" r:id="rId573" tooltip="Завантажити сертифікат" display="Завантажити сертифікат"/>
    <hyperlink ref="D575" r:id="rId574" tooltip="Завантажити сертифікат" display="Завантажити сертифікат"/>
    <hyperlink ref="D576" r:id="rId575" tooltip="Завантажити сертифікат" display="Завантажити сертифікат"/>
    <hyperlink ref="D577" r:id="rId576" tooltip="Завантажити сертифікат" display="Завантажити сертифікат"/>
    <hyperlink ref="D578" r:id="rId577" tooltip="Завантажити сертифікат" display="Завантажити сертифікат"/>
    <hyperlink ref="D579" r:id="rId578" tooltip="Завантажити сертифікат" display="Завантажити сертифікат"/>
    <hyperlink ref="D580" r:id="rId579" tooltip="Завантажити сертифікат" display="Завантажити сертифікат"/>
    <hyperlink ref="D581" r:id="rId580" tooltip="Завантажити сертифікат" display="Завантажити сертифікат"/>
    <hyperlink ref="D582" r:id="rId581" tooltip="Завантажити сертифікат" display="Завантажити сертифікат"/>
    <hyperlink ref="D583" r:id="rId582" tooltip="Завантажити сертифікат" display="Завантажити сертифікат"/>
    <hyperlink ref="D584" r:id="rId583" tooltip="Завантажити сертифікат" display="Завантажити сертифікат"/>
    <hyperlink ref="D585" r:id="rId584" tooltip="Завантажити сертифікат" display="Завантажити сертифікат"/>
    <hyperlink ref="D586" r:id="rId585" tooltip="Завантажити сертифікат" display="Завантажити сертифікат"/>
    <hyperlink ref="D587" r:id="rId586" tooltip="Завантажити сертифікат" display="Завантажити сертифікат"/>
    <hyperlink ref="D588" r:id="rId587" tooltip="Завантажити сертифікат" display="Завантажити сертифікат"/>
    <hyperlink ref="D589" r:id="rId588" tooltip="Завантажити сертифікат" display="Завантажити сертифікат"/>
    <hyperlink ref="D590" r:id="rId589" tooltip="Завантажити сертифікат" display="Завантажити сертифікат"/>
    <hyperlink ref="D591" r:id="rId590" tooltip="Завантажити сертифікат" display="Завантажити сертифікат"/>
    <hyperlink ref="D592" r:id="rId591" tooltip="Завантажити сертифікат" display="Завантажити сертифікат"/>
    <hyperlink ref="D593" r:id="rId592" tooltip="Завантажити сертифікат" display="Завантажити сертифікат"/>
    <hyperlink ref="D594" r:id="rId593" tooltip="Завантажити сертифікат" display="Завантажити сертифікат"/>
    <hyperlink ref="D595" r:id="rId594" tooltip="Завантажити сертифікат" display="Завантажити сертифікат"/>
    <hyperlink ref="D596" r:id="rId595" tooltip="Завантажити сертифікат" display="Завантажити сертифікат"/>
    <hyperlink ref="D597" r:id="rId596" tooltip="Завантажити сертифікат" display="Завантажити сертифікат"/>
    <hyperlink ref="D598" r:id="rId597" tooltip="Завантажити сертифікат" display="Завантажити сертифікат"/>
    <hyperlink ref="D599" r:id="rId598" tooltip="Завантажити сертифікат" display="Завантажити сертифікат"/>
    <hyperlink ref="D600" r:id="rId599" tooltip="Завантажити сертифікат" display="Завантажити сертифікат"/>
    <hyperlink ref="D601" r:id="rId600" tooltip="Завантажити сертифікат" display="Завантажити сертифікат"/>
    <hyperlink ref="D602" r:id="rId601" tooltip="Завантажити сертифікат" display="Завантажити сертифікат"/>
    <hyperlink ref="D603" r:id="rId602" tooltip="Завантажити сертифікат" display="Завантажити сертифікат"/>
    <hyperlink ref="D604" r:id="rId603" tooltip="Завантажити сертифікат" display="Завантажити сертифікат"/>
    <hyperlink ref="D605" r:id="rId604" tooltip="Завантажити сертифікат" display="Завантажити сертифікат"/>
    <hyperlink ref="D606" r:id="rId605" tooltip="Завантажити сертифікат" display="Завантажити сертифікат"/>
    <hyperlink ref="D607" r:id="rId606" tooltip="Завантажити сертифікат" display="Завантажити сертифікат"/>
    <hyperlink ref="D608" r:id="rId607" tooltip="Завантажити сертифікат" display="Завантажити сертифікат"/>
    <hyperlink ref="D609" r:id="rId608" tooltip="Завантажити сертифікат" display="Завантажити сертифікат"/>
    <hyperlink ref="D610" r:id="rId609" tooltip="Завантажити сертифікат" display="Завантажити сертифікат"/>
    <hyperlink ref="D611" r:id="rId610" tooltip="Завантажити сертифікат" display="Завантажити сертифікат"/>
    <hyperlink ref="D612" r:id="rId611" tooltip="Завантажити сертифікат" display="Завантажити сертифікат"/>
    <hyperlink ref="D613" r:id="rId612" tooltip="Завантажити сертифікат" display="Завантажити сертифікат"/>
    <hyperlink ref="D614" r:id="rId613" tooltip="Завантажити сертифікат" display="Завантажити сертифікат"/>
    <hyperlink ref="D615" r:id="rId614" tooltip="Завантажити сертифікат" display="Завантажити сертифікат"/>
    <hyperlink ref="D616" r:id="rId615" tooltip="Завантажити сертифікат" display="Завантажити сертифікат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Багінська Каріна Геннадіївна</cp:lastModifiedBy>
  <dcterms:created xsi:type="dcterms:W3CDTF">2025-12-26T09:51:55Z</dcterms:created>
  <dcterms:modified xsi:type="dcterms:W3CDTF">2025-12-26T09:57:40Z</dcterms:modified>
  <cp:category/>
</cp:coreProperties>
</file>