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NBU\003369\Desktop\Сертифікати Гаразд по ВТФГ\"/>
    </mc:Choice>
  </mc:AlternateContent>
  <bookViews>
    <workbookView xWindow="0" yWindow="0" windowWidth="7056" windowHeight="5400"/>
  </bookViews>
  <sheets>
    <sheet name="Worksheet" sheetId="1" r:id="rId1"/>
  </sheets>
  <calcPr calcId="162913"/>
</workbook>
</file>

<file path=xl/calcChain.xml><?xml version="1.0" encoding="utf-8"?>
<calcChain xmlns="http://schemas.openxmlformats.org/spreadsheetml/2006/main">
  <c r="E431" i="1" l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<sst xmlns="http://schemas.openxmlformats.org/spreadsheetml/2006/main" count="1724" uniqueCount="1257">
  <si>
    <t>номер</t>
  </si>
  <si>
    <t>дата</t>
  </si>
  <si>
    <t>ПІБ</t>
  </si>
  <si>
    <t>Посилання на сертифікат</t>
  </si>
  <si>
    <t>VTFG_v_001</t>
  </si>
  <si>
    <t>11 листопада 2025 р.</t>
  </si>
  <si>
    <t xml:space="preserve">Аlatyrenko Myroslava </t>
  </si>
  <si>
    <t>Комунальний заклад "Чернігівський обласний науковий ліцей" Чернігівської обласної ради</t>
  </si>
  <si>
    <t>VTFG_v_002</t>
  </si>
  <si>
    <t>Айшпурс Надія Валеріївна</t>
  </si>
  <si>
    <t>Кропивницьке вище професійне училище</t>
  </si>
  <si>
    <t>VTFG_v_003</t>
  </si>
  <si>
    <t>Андріїв Христина Дмитрівна</t>
  </si>
  <si>
    <t>Пнівський ліцей Пасічнянської сільської ради</t>
  </si>
  <si>
    <t>VTFG_v_004</t>
  </si>
  <si>
    <t xml:space="preserve">Анохіна Ірина Олексіївна </t>
  </si>
  <si>
    <t>Київська приватна гімназія «Спільношкола»</t>
  </si>
  <si>
    <t>VTFG_v_005</t>
  </si>
  <si>
    <t xml:space="preserve">Антонова Валентина Володимирівна </t>
  </si>
  <si>
    <t>Навчально-науковий інститут управління, економіки та бізнесу МАУП</t>
  </si>
  <si>
    <t>VTFG_v_006</t>
  </si>
  <si>
    <t>Артеменко Наталя Олексіївна</t>
  </si>
  <si>
    <t>Комунальний заклад "Василівська загальноосвітня школа І-ІІІ ступенів №1"Василівської міської ради Запорізької області</t>
  </si>
  <si>
    <t>VTFG_v_007</t>
  </si>
  <si>
    <t>Артюхова Марія Олександрівна</t>
  </si>
  <si>
    <t>Комунальний заклад "Лозівський ліцей № 4" Лозівської міської ради Харківської області</t>
  </si>
  <si>
    <t>VTFG_v_008</t>
  </si>
  <si>
    <t>Архарова Ірина Вячеславівна</t>
  </si>
  <si>
    <t>Комунальний заклад "Лозівський ліцей №1" Лозівської міської ради в Харківської області</t>
  </si>
  <si>
    <t>VTFG_v_009</t>
  </si>
  <si>
    <t xml:space="preserve">АСТАПЕНКО Оксана Олександрівна </t>
  </si>
  <si>
    <t xml:space="preserve">Комунальний заклад «Академічний ліцей №15» Камʼянської міської ради </t>
  </si>
  <si>
    <t>VTFG_v_010</t>
  </si>
  <si>
    <t>Аулова Ольга Вячеславівна</t>
  </si>
  <si>
    <t>ВСП «Машинобудівний фаховий коледж Дніпровського національного університету імені Олеся Гончара»</t>
  </si>
  <si>
    <t>VTFG_v_011</t>
  </si>
  <si>
    <t>Ахмадєєва Світлана Миколаївна</t>
  </si>
  <si>
    <t>Запорізька гімназія №42 Запорізької міської ради</t>
  </si>
  <si>
    <t>VTFG_v_012</t>
  </si>
  <si>
    <t>Ачкасова Вікторія Вікторівна</t>
  </si>
  <si>
    <t>КЗ "Харківський ліцей №47 Харківської міської ради"</t>
  </si>
  <si>
    <t>VTFG_v_013</t>
  </si>
  <si>
    <t xml:space="preserve">Бадира Алла Миколаївна </t>
  </si>
  <si>
    <t xml:space="preserve">Опорний заклад "Купичівський ліцей" Турійської селищної  ради Волинської області Ковельського району </t>
  </si>
  <si>
    <t>VTFG_v_014</t>
  </si>
  <si>
    <t>Бажан Сергій Євгенович</t>
  </si>
  <si>
    <t>Тавричанський опорний комунальний заклад загальної середньої освіти імені О. Гатила</t>
  </si>
  <si>
    <t>VTFG_v_015</t>
  </si>
  <si>
    <t xml:space="preserve">Балабайко Наталія Миколаївна </t>
  </si>
  <si>
    <t>ДНЗ «Ніжинський професійний аграрний ліцей Чернігівської області»</t>
  </si>
  <si>
    <t>VTFG_v_016</t>
  </si>
  <si>
    <t>Барабанова Світлана Олегівна</t>
  </si>
  <si>
    <t>Куколівська гімназія Попельнастівської сільської ради Олександрійського району Кіровоградської області</t>
  </si>
  <si>
    <t>VTFG_v_017</t>
  </si>
  <si>
    <t>Барановська Ірина Василівна</t>
  </si>
  <si>
    <t>Спеціалізована школа №250 І-ІІІ ст. м.Києва Деснянського р-ну з поглибленим вивченням математики</t>
  </si>
  <si>
    <t>VTFG_v_018</t>
  </si>
  <si>
    <t>Бартельова Алла Анатоліївна</t>
  </si>
  <si>
    <t>ВСП "Вінницький фаховий коледж Національного університету харчових технологій"</t>
  </si>
  <si>
    <t>VTFG_v_019</t>
  </si>
  <si>
    <t xml:space="preserve">Басько Тетяна Петрівна </t>
  </si>
  <si>
    <t>КЗ "Вінницький ліцей 4"</t>
  </si>
  <si>
    <t>VTFG_v_020</t>
  </si>
  <si>
    <t>Бедик Ольга Михайлівна</t>
  </si>
  <si>
    <t>Головинський ліцей Черняхівської селищної ради</t>
  </si>
  <si>
    <t>VTFG_v_021</t>
  </si>
  <si>
    <t>Безбородько Марина Миколаївна</t>
  </si>
  <si>
    <t>ВСП "Технологічний фаховий коледж ДДАЕУ"</t>
  </si>
  <si>
    <t>VTFG_v_022</t>
  </si>
  <si>
    <t>Бенько Ірина Петрівна</t>
  </si>
  <si>
    <t>Дрогобицький механіко-технологічний фаховий коледж</t>
  </si>
  <si>
    <t>VTFG_v_023</t>
  </si>
  <si>
    <t>Бережна Наталія Григорівна</t>
  </si>
  <si>
    <t>Слобідський ліцей №2 Слобідської сільської ради Черкаського району Черкаської області</t>
  </si>
  <si>
    <t>VTFG_v_024</t>
  </si>
  <si>
    <t xml:space="preserve">Берест Тетяна Іванівна </t>
  </si>
  <si>
    <t>Комунальний заклад "Ліцей "Перспектива" Світловодської міської ради"</t>
  </si>
  <si>
    <t>VTFG_v_025</t>
  </si>
  <si>
    <t xml:space="preserve">Бєлан Марія Віталіївна </t>
  </si>
  <si>
    <t>VTFG_v_026</t>
  </si>
  <si>
    <t xml:space="preserve">Бєлова Валентина Миколаївна </t>
  </si>
  <si>
    <t>Зорівська Загальноосвітня школа l-III ступенів Зорівської сільської ради Золотоніського району Черкаської області</t>
  </si>
  <si>
    <t>VTFG_v_027</t>
  </si>
  <si>
    <t>Бєрковська Анастасія Геннадіївна</t>
  </si>
  <si>
    <t xml:space="preserve">Запорізька гімназія №5 Запорізької міської ради </t>
  </si>
  <si>
    <t>VTFG_v_028</t>
  </si>
  <si>
    <t xml:space="preserve">Битько Юлія Вікторівна </t>
  </si>
  <si>
    <t xml:space="preserve">НВК "Ліцей-загальноосвітня школа І-ІІІ ступенів "Лідер" Смілянської міської ради Черкаської області </t>
  </si>
  <si>
    <t>VTFG_v_029</t>
  </si>
  <si>
    <t>Бігуняк Світлана Миколаївна</t>
  </si>
  <si>
    <t>Вугледарський НВК "МРІЯ" (загальноосвітня школа І-ІІІ ступенів - дошкільний навчальний заклад) Вугледарської міської ради Донецької області</t>
  </si>
  <si>
    <t>VTFG_v_030</t>
  </si>
  <si>
    <t>Білава Валентина Петрівна</t>
  </si>
  <si>
    <t>Новодністровський ОЗЗСО "Новодністровська гімназія"</t>
  </si>
  <si>
    <t>VTFG_v_031</t>
  </si>
  <si>
    <t>Білоцерківська Лілія Василівна</t>
  </si>
  <si>
    <t xml:space="preserve">Новочорторийський технолого-економічний фаховий коледж </t>
  </si>
  <si>
    <t>VTFG_v_032</t>
  </si>
  <si>
    <t xml:space="preserve">Бірзул Наталія Дмитрівна </t>
  </si>
  <si>
    <t xml:space="preserve">Кропивницький фаховий коледж харчування та торгівлі </t>
  </si>
  <si>
    <t>VTFG_v_033</t>
  </si>
  <si>
    <t>Блажієвська Олена Валентинівна</t>
  </si>
  <si>
    <t>Ліцей №14 "Здоров'я " Полтавської міської ради Полтавської області</t>
  </si>
  <si>
    <t>VTFG_v_034</t>
  </si>
  <si>
    <t>Блізнякова Олена Анатоліївна</t>
  </si>
  <si>
    <t>Люботинська гімназія №5 Люботинської міської ради Харківської області</t>
  </si>
  <si>
    <t>VTFG_v_035</t>
  </si>
  <si>
    <t>Богач Ірина Іванівна</t>
  </si>
  <si>
    <t>Херсонська спеціалізована школа І-ІІІ ступенів №12 з поглибленим вивченням французької мови Херсонської міської ради</t>
  </si>
  <si>
    <t>VTFG_v_036</t>
  </si>
  <si>
    <t>Бойко Неля Василівна</t>
  </si>
  <si>
    <t xml:space="preserve">Миколаївська гімназія №4 імені Молчанова Б. І. </t>
  </si>
  <si>
    <t>VTFG_v_037</t>
  </si>
  <si>
    <t xml:space="preserve">Бойко Тетяна Петрівна </t>
  </si>
  <si>
    <t xml:space="preserve">Костянтинопільський ЗЗСО І-ІІІ ступенів Великоновосілківської селищної ради Волноваського району Донецької області </t>
  </si>
  <si>
    <t>VTFG_v_038</t>
  </si>
  <si>
    <t>Бойко Юлія Сергіївна</t>
  </si>
  <si>
    <t>Кропивницький будівельний фаховий коледж</t>
  </si>
  <si>
    <t>VTFG_v_039</t>
  </si>
  <si>
    <t>Бойкова Наталія Миколаївна</t>
  </si>
  <si>
    <t xml:space="preserve">Комунальний заклад "Лозівський ліцей №3" Лозівської міської ради Харківської області </t>
  </si>
  <si>
    <t>VTFG_v_040</t>
  </si>
  <si>
    <t xml:space="preserve">Бондарчук Марина Петрівна </t>
  </si>
  <si>
    <t xml:space="preserve">Нетішинський професійний ліцей </t>
  </si>
  <si>
    <t>VTFG_v_041</t>
  </si>
  <si>
    <t xml:space="preserve">Боровець Надія Василівна </t>
  </si>
  <si>
    <t xml:space="preserve">Яцьковицька філія опорного закладу Балашівський ліцей </t>
  </si>
  <si>
    <t>VTFG_v_042</t>
  </si>
  <si>
    <t>Бородуліна Жанна Ігорівна</t>
  </si>
  <si>
    <t>Івано-Франківський приватний ліцей "ІТ СТЕП СКУЛ"</t>
  </si>
  <si>
    <t>VTFG_v_043</t>
  </si>
  <si>
    <t xml:space="preserve">Бохан Наталія Володимирівна </t>
  </si>
  <si>
    <t>ВСП "Машинобудівний фаховий коледж Дніпровського національного університету імені Олеся Гончара"</t>
  </si>
  <si>
    <t>VTFG_v_044</t>
  </si>
  <si>
    <t>Бровко Лариса Василівна</t>
  </si>
  <si>
    <t>ВСП "Хорольський агропромисловий фаховий коледж Полтавського державного аграрного університету"</t>
  </si>
  <si>
    <t>VTFG_v_045</t>
  </si>
  <si>
    <t>Бурковська Наталія Володимирівна</t>
  </si>
  <si>
    <t xml:space="preserve">Комунальний заклад "Ліцей №1" Кам'янської міської ради </t>
  </si>
  <si>
    <t>VTFG_v_046</t>
  </si>
  <si>
    <t xml:space="preserve">Бурова Катерина Іванівна </t>
  </si>
  <si>
    <t>КЗО «Спеціальна школа №12» ДОР»</t>
  </si>
  <si>
    <t>VTFG_v_047</t>
  </si>
  <si>
    <t xml:space="preserve">Бут Світлана Юріївна </t>
  </si>
  <si>
    <t>Ліцей №19 "ЮНІТІ"</t>
  </si>
  <si>
    <t>VTFG_v_048</t>
  </si>
  <si>
    <t>Бутко Ольга Володимирівна</t>
  </si>
  <si>
    <t>комунальний заклад "Харківський ліцей №4 Харківської міської ради"</t>
  </si>
  <si>
    <t>VTFG_v_049</t>
  </si>
  <si>
    <t>Бутрим Лідія Петрівна</t>
  </si>
  <si>
    <t xml:space="preserve">Вараський ліцей №6 Вараської міської ради </t>
  </si>
  <si>
    <t>VTFG_v_050</t>
  </si>
  <si>
    <t>Бущенко Вікторія Анатоліївна</t>
  </si>
  <si>
    <t>Криворізький ліцей №127 Криворізької міської ради</t>
  </si>
  <si>
    <t>VTFG_v_051</t>
  </si>
  <si>
    <t xml:space="preserve">Вавілова Оксана Миколаївна </t>
  </si>
  <si>
    <t xml:space="preserve">Клесівський ліцей Клесівської селищної ради </t>
  </si>
  <si>
    <t>VTFG_v_052</t>
  </si>
  <si>
    <t>Вавричук Оксана Степанівна</t>
  </si>
  <si>
    <t>Галицький фаховий коледж імені В'ячеслава Чорновола</t>
  </si>
  <si>
    <t>VTFG_v_053</t>
  </si>
  <si>
    <t>Валентина Матвієнко</t>
  </si>
  <si>
    <t>ВСП "Технолого-економічний фаховий коледж Білоцерківського національного аграрного університету"</t>
  </si>
  <si>
    <t>VTFG_v_054</t>
  </si>
  <si>
    <t xml:space="preserve">Васенько Уляна Богданівна </t>
  </si>
  <si>
    <t xml:space="preserve">Зіболківський ЗЗСО І-ІІІ ступенів </t>
  </si>
  <si>
    <t>VTFG_v_055</t>
  </si>
  <si>
    <t xml:space="preserve">Василенко Олена Олександрівна </t>
  </si>
  <si>
    <t xml:space="preserve">Дніпровський ліцей №81 </t>
  </si>
  <si>
    <t>VTFG_v_056</t>
  </si>
  <si>
    <t>Василенчук Галина Михайлівна</t>
  </si>
  <si>
    <t>Гостівська гімназія Тлумацької міської ради Івано-Франківського району Івано-Франківської області</t>
  </si>
  <si>
    <t>VTFG_v_057</t>
  </si>
  <si>
    <t>Василова Анжела Миколаївна</t>
  </si>
  <si>
    <t>Опорний заклад освіти - Колінковецький ліцей Топорівської сільської ради</t>
  </si>
  <si>
    <t>VTFG_v_058</t>
  </si>
  <si>
    <t>Вашай Юлія Володимирівна</t>
  </si>
  <si>
    <t>Обласний науковий ліцей в м. Рівне Рівненської обласної ради</t>
  </si>
  <si>
    <t>VTFG_v_059</t>
  </si>
  <si>
    <t xml:space="preserve">Ващенко Людмила Володимирівна </t>
  </si>
  <si>
    <t xml:space="preserve">Комунальний заклад Харківська гімназія №79 Харківської міської ради </t>
  </si>
  <si>
    <t>VTFG_v_060</t>
  </si>
  <si>
    <t>Вербицька Тетяна Миколаївна</t>
  </si>
  <si>
    <t>Зорянська гімназія Чумаківської сільської ради Дніпровського району Дніпропетровської області</t>
  </si>
  <si>
    <t>VTFG_v_061</t>
  </si>
  <si>
    <t>Вергулес Любов Іванівна</t>
  </si>
  <si>
    <t>Адамівська гімназія Врадіївської селищної ради</t>
  </si>
  <si>
    <t>VTFG_v_062</t>
  </si>
  <si>
    <t>Вершок Ганна Вікторівна</t>
  </si>
  <si>
    <t>Миролюбівська гімназія Гречаноподівської сільської ради Криворізького району Дніпропетровської області</t>
  </si>
  <si>
    <t>VTFG_v_063</t>
  </si>
  <si>
    <t>Ветріщенко Людмила Анатоліївна</t>
  </si>
  <si>
    <t>Криворізький ліцей №127</t>
  </si>
  <si>
    <t>VTFG_v_064</t>
  </si>
  <si>
    <t xml:space="preserve">Вихівська Людмила Станіславівна </t>
  </si>
  <si>
    <t xml:space="preserve">Шепетівська загальноосвітня школа І-ІІІ ступенів N8 Хмельницької області </t>
  </si>
  <si>
    <t>VTFG_v_065</t>
  </si>
  <si>
    <t xml:space="preserve">Віткалова Надія Яківна </t>
  </si>
  <si>
    <t xml:space="preserve">Великодимерський ліцей Великодимерської селищної ради Броварського району Київської області </t>
  </si>
  <si>
    <t>VTFG_v_066</t>
  </si>
  <si>
    <t xml:space="preserve">Вітюк Світлана Михайлівна </t>
  </si>
  <si>
    <t>Новочорторийський технолого-економічний фаховий коледж</t>
  </si>
  <si>
    <t>VTFG_v_067</t>
  </si>
  <si>
    <t>Власова Катерина Василівна</t>
  </si>
  <si>
    <t>Вугледарський НВК «МРІЯ» (загальноосвітня школа І-ІІІ ступенів – дошкільний навчальний заклад) Вугледарської міської ради Донецької області</t>
  </si>
  <si>
    <t>VTFG_v_068</t>
  </si>
  <si>
    <t>Вовк Лариса Анатоліївна</t>
  </si>
  <si>
    <t>ВСП Технолого-економічний фаховий коледж БНАУ</t>
  </si>
  <si>
    <t>VTFG_v_069</t>
  </si>
  <si>
    <t xml:space="preserve">Войтюк Людмила Олександрівна </t>
  </si>
  <si>
    <t xml:space="preserve">Гайворонський політехнічний фаховий коледж </t>
  </si>
  <si>
    <t>VTFG_v_070</t>
  </si>
  <si>
    <t>Войцеховська Аліна Олегівна</t>
  </si>
  <si>
    <t>Одеський національний університет імені І. І. Мечникова</t>
  </si>
  <si>
    <t>VTFG_v_071</t>
  </si>
  <si>
    <t>Волобуєва Анжела Іванівна</t>
  </si>
  <si>
    <t>Херсонська загальноосвітня школа І-ІІІ ступенів №46 ХМР</t>
  </si>
  <si>
    <t>VTFG_v_072</t>
  </si>
  <si>
    <t xml:space="preserve">Ворожбит Олеся Василівна </t>
  </si>
  <si>
    <t xml:space="preserve">Кропивницьке вище професійне училище </t>
  </si>
  <si>
    <t>VTFG_v_073</t>
  </si>
  <si>
    <t>Вороніна Наталія Григорівна</t>
  </si>
  <si>
    <t>Ужгородський ліцей "Лідер" Ужгородської міської ради Закарпатської області</t>
  </si>
  <si>
    <t>VTFG_v_074</t>
  </si>
  <si>
    <t xml:space="preserve">Гаврилова Марина Володимирівна </t>
  </si>
  <si>
    <t>Криворізькій ліцей №127</t>
  </si>
  <si>
    <t>VTFG_v_075</t>
  </si>
  <si>
    <t xml:space="preserve">Галян Володимир Миколайович </t>
  </si>
  <si>
    <t>Ліцей 136 м. Києва</t>
  </si>
  <si>
    <t>VTFG_v_076</t>
  </si>
  <si>
    <t>Гарасимів Владислав Михайлович</t>
  </si>
  <si>
    <t xml:space="preserve">Чернівецький професійний ліцей автомобільного сервісу </t>
  </si>
  <si>
    <t>VTFG_v_077</t>
  </si>
  <si>
    <t>Гаркава Лариса Олександрівна</t>
  </si>
  <si>
    <t>ВСП "Аграрно-економічний фаховий коледж Полтавського державного аграрного університету"</t>
  </si>
  <si>
    <t>VTFG_v_078</t>
  </si>
  <si>
    <t xml:space="preserve">Герасименко Світлана Володимирівна </t>
  </si>
  <si>
    <t>Миколаївський ліцей №28</t>
  </si>
  <si>
    <t>VTFG_v_079</t>
  </si>
  <si>
    <t xml:space="preserve">Гетьманенко Карина Володимирівна </t>
  </si>
  <si>
    <t>VTFG_v_080</t>
  </si>
  <si>
    <t>Гиренко Наталія Сергіївна</t>
  </si>
  <si>
    <t>Нижньосироватський ліцей імені Бориса Грінченка Нижньосироватської сільської ради Сумського району Сумської області</t>
  </si>
  <si>
    <t>VTFG_v_081</t>
  </si>
  <si>
    <t xml:space="preserve">Глушакова Анастасія Олександрівна </t>
  </si>
  <si>
    <t>VTFG_v_082</t>
  </si>
  <si>
    <t>Глюз Світлана Ярославівна</t>
  </si>
  <si>
    <t>Кропивницьке вище професійне  училище</t>
  </si>
  <si>
    <t>VTFG_v_083</t>
  </si>
  <si>
    <t>Гнатенко Олена Іванівна</t>
  </si>
  <si>
    <t>VTFG_v_084</t>
  </si>
  <si>
    <t>Гнойова Тетяна Олександрівна</t>
  </si>
  <si>
    <t>Соснівська гімназія Шептицької міської ради</t>
  </si>
  <si>
    <t>VTFG_v_085</t>
  </si>
  <si>
    <t>Годунко Юлія Олександрівна</t>
  </si>
  <si>
    <t xml:space="preserve">Пречистівська філія Вугледарського НВК «МРІЯ» (загальноосвітня школа І-ІІІ ступенів – дошкільний навчальний заклад) Вугледарської міської ради Донецької області </t>
  </si>
  <si>
    <t>VTFG_v_086</t>
  </si>
  <si>
    <t>Головко Олена Григорівна</t>
  </si>
  <si>
    <t>Українська школа в евакуації</t>
  </si>
  <si>
    <t>VTFG_v_087</t>
  </si>
  <si>
    <t xml:space="preserve">Гонтар Дмитро Анатолійович </t>
  </si>
  <si>
    <t xml:space="preserve">Криворізький ліцей №113 Криворізької міської ради </t>
  </si>
  <si>
    <t>VTFG_v_088</t>
  </si>
  <si>
    <t>Гончаренко Олена Михайлівна</t>
  </si>
  <si>
    <t>Броварський ліцей №3 Броварської міської ради Броварського району Київської області</t>
  </si>
  <si>
    <t>VTFG_v_089</t>
  </si>
  <si>
    <t>Горай Людмила Володимирівна</t>
  </si>
  <si>
    <t>Школа I-III ступенів №70</t>
  </si>
  <si>
    <t>VTFG_v_090</t>
  </si>
  <si>
    <t>Горак Божена Степанівна</t>
  </si>
  <si>
    <t>КЗ ЛОР БНРЦ "Довіра"</t>
  </si>
  <si>
    <t>VTFG_v_091</t>
  </si>
  <si>
    <t>ГОРАК Наталія Любомирівна</t>
  </si>
  <si>
    <t>КЗ ЛОР "Багатопрофільний навчально-реабілітаційний центр "Довіра"</t>
  </si>
  <si>
    <t>VTFG_v_092</t>
  </si>
  <si>
    <t>Горбань Катерина Володимирівна</t>
  </si>
  <si>
    <t xml:space="preserve">ВСП Технологічний фаховий коледж ДУЕТ </t>
  </si>
  <si>
    <t>VTFG_v_093</t>
  </si>
  <si>
    <t>Горбенко Ольга Борисівна</t>
  </si>
  <si>
    <t>Харківський фаховий коледж спорту</t>
  </si>
  <si>
    <t>VTFG_v_094</t>
  </si>
  <si>
    <t>Горяча Олена Іванівна</t>
  </si>
  <si>
    <t>Національний технічний університет "Дніпровська політехніка"</t>
  </si>
  <si>
    <t>VTFG_v_095</t>
  </si>
  <si>
    <t>Граматна Наталія Миколаївна</t>
  </si>
  <si>
    <t>Ліцей №35 імені Валентина Шеймана Краматорської міської ради Донецької області</t>
  </si>
  <si>
    <t>VTFG_v_096</t>
  </si>
  <si>
    <t xml:space="preserve">Гриб Наталія Миколаївна </t>
  </si>
  <si>
    <t xml:space="preserve">Красносільська гімназія Чуднівської міської ради </t>
  </si>
  <si>
    <t>VTFG_v_097</t>
  </si>
  <si>
    <t>Грибовська Юлія Миколаївна</t>
  </si>
  <si>
    <t>Білоцерківський інститут неперервної професійної освіти</t>
  </si>
  <si>
    <t>VTFG_v_098</t>
  </si>
  <si>
    <t xml:space="preserve">Гринь Валерія Євгеніївна </t>
  </si>
  <si>
    <t>Комунальний заклад «Харківський ліцей №143 Харківської міської ради»</t>
  </si>
  <si>
    <t>VTFG_v_099</t>
  </si>
  <si>
    <t>Грищенко Галина Олександрівна</t>
  </si>
  <si>
    <t>VTFG_v_100</t>
  </si>
  <si>
    <t>Грудік Валентина Володимирівна</t>
  </si>
  <si>
    <t>Опорний заклад загальної середньої освіти "Пнівненський ліцей" Камінь-Каширської міської ради</t>
  </si>
  <si>
    <t>VTFG_v_101</t>
  </si>
  <si>
    <t>Гунько Катерина Іванівна</t>
  </si>
  <si>
    <t>Комунальний заклад "Гімназія №10" Кам'янської міської ради</t>
  </si>
  <si>
    <t>VTFG_v_102</t>
  </si>
  <si>
    <t>Гуревич Кароліна Володимирівна</t>
  </si>
  <si>
    <t>Опорний заклад Очеретинський заклад загальної середньої освіти І-ІІІ ступенів Олександрівської селищної ради Донецької області</t>
  </si>
  <si>
    <t>VTFG_v_103</t>
  </si>
  <si>
    <t xml:space="preserve">Гуртова Наталія Вікторівна </t>
  </si>
  <si>
    <t xml:space="preserve">Очеретуватівський ліцей Магдалинівської селищної ради </t>
  </si>
  <si>
    <t>VTFG_v_104</t>
  </si>
  <si>
    <t>Гученко Ірина Василівна</t>
  </si>
  <si>
    <t>Спеціалізована школа І-ІІІ ступенів №106 з поглибленим вивченням англійської мови Шевченківського району м. Києва.</t>
  </si>
  <si>
    <t>VTFG_v_105</t>
  </si>
  <si>
    <t>Данчук Денис Олександрович</t>
  </si>
  <si>
    <t>Київський ліцей бізнесу</t>
  </si>
  <si>
    <t>VTFG_v_106</t>
  </si>
  <si>
    <t>Демидас Вадим Анатолійович</t>
  </si>
  <si>
    <t>ВСП "Фаховий коледж інформаційних систем і технологій Київського національного университету ім.В.Гетьмана"</t>
  </si>
  <si>
    <t>VTFG_v_107</t>
  </si>
  <si>
    <t>Демченко Світлана Олександрівна</t>
  </si>
  <si>
    <t>Лісівська філія КЗ "Михайлівський ліцей" Олександрівської селищної ради Кропивницького району Кіровоградської області</t>
  </si>
  <si>
    <t>VTFG_v_108</t>
  </si>
  <si>
    <t>Демʼяненко Лариса Олегіана</t>
  </si>
  <si>
    <t>Комунальний заклад «Харківська гімназія №79 Харківської міської ради»</t>
  </si>
  <si>
    <t>VTFG_v_109</t>
  </si>
  <si>
    <t>Денисик Тетяна Миколаївна</t>
  </si>
  <si>
    <t>КЗО "Криворізький ліцей з посиленою військово-фізичною підготовкою" Дніпропетровської обласної ради"</t>
  </si>
  <si>
    <t>VTFG_v_110</t>
  </si>
  <si>
    <t>Денисова Альона Миколаївна</t>
  </si>
  <si>
    <t>КЗО "Спеціальна школа №12" ДОР"</t>
  </si>
  <si>
    <t>VTFG_v_111</t>
  </si>
  <si>
    <t>Деркач Тетяна Анатоліївна</t>
  </si>
  <si>
    <t>ВСП "Уманський фаховий коледж технологій та бізнесу УНУ"</t>
  </si>
  <si>
    <t>VTFG_v_112</t>
  </si>
  <si>
    <t>Дибелюк Роман Олександрович</t>
  </si>
  <si>
    <t>VTFG_v_113</t>
  </si>
  <si>
    <t>Димарчук Тетяна Вікторівна</t>
  </si>
  <si>
    <t>Іванківський ліцей Іванківської селищної ради</t>
  </si>
  <si>
    <t>VTFG_v_114</t>
  </si>
  <si>
    <t xml:space="preserve">Дівенко Ірина Олександрівна </t>
  </si>
  <si>
    <t xml:space="preserve">ДПТНЗ "Роменське вище професійне училище" </t>
  </si>
  <si>
    <t>VTFG_v_115</t>
  </si>
  <si>
    <t xml:space="preserve">Дмитрів Олена Веніамінівна  </t>
  </si>
  <si>
    <t xml:space="preserve">Берестинський аграрно-технічний фаховий коледж </t>
  </si>
  <si>
    <t>VTFG_v_116</t>
  </si>
  <si>
    <t>Дмітрова Людмила Володимирівна</t>
  </si>
  <si>
    <t>Глевахівський академічний ліцей</t>
  </si>
  <si>
    <t>VTFG_v_117</t>
  </si>
  <si>
    <t xml:space="preserve">Добушовська Оксана Миколаївна </t>
  </si>
  <si>
    <t xml:space="preserve">Липівський ЗЗСО І-ІІІ ступенів </t>
  </si>
  <si>
    <t>VTFG_v_118</t>
  </si>
  <si>
    <t>Довга Віта Володимирівна</t>
  </si>
  <si>
    <t>ВСП "Технологічний фаховий коледж Національного університету "Львівська політехніка "</t>
  </si>
  <si>
    <t>VTFG_v_119</t>
  </si>
  <si>
    <t xml:space="preserve">Дорошенко Данііл Євгенійович </t>
  </si>
  <si>
    <t>КЗ «Гімназія №12» КМР</t>
  </si>
  <si>
    <t>VTFG_v_120</t>
  </si>
  <si>
    <t>Дрозд Олена Миколаївна</t>
  </si>
  <si>
    <t>Білозерська ЗОШ І-ІІІ ступенів №15 Білозерської міської ради Донецької області</t>
  </si>
  <si>
    <t>VTFG_v_121</t>
  </si>
  <si>
    <t>Дубик Юлія Петрівна</t>
  </si>
  <si>
    <t>КЗ Полтавська загальноосвітня школа І-ІІІ ступенів ім.Бориса Серги</t>
  </si>
  <si>
    <t>VTFG_v_122</t>
  </si>
  <si>
    <t>Дубініна Марина Вікторівна</t>
  </si>
  <si>
    <t>Миколаївський національний аграрний університет</t>
  </si>
  <si>
    <t>VTFG_v_123</t>
  </si>
  <si>
    <t xml:space="preserve">Єлфімова Ірина Іванівна </t>
  </si>
  <si>
    <t>Вугледарський НВК «МРІЯ» (загальноосвітня школа І - ІІІ ступенів - дошкільний навчальний заклад) Вугледарської міської ради Донецької області</t>
  </si>
  <si>
    <t>VTFG_v_124</t>
  </si>
  <si>
    <t>Єременко Ніна Іванівна</t>
  </si>
  <si>
    <t>Костянтинопільський заклад загальної середньої освіти Великоновосілківської селищної ради</t>
  </si>
  <si>
    <t>VTFG_v_125</t>
  </si>
  <si>
    <t>Єськова Анжела Миколаївна</t>
  </si>
  <si>
    <t>ВСП «КОСТЯНТИНІВСЬКИЙ ІНДУСТРІАЛЬНИЙ ФАХОВИЙ КОЛЕДЖ ДЕРЖАВНОГО ВИЩОГО НАВЧАЛЬНОГО ЗАКЛАДУ «ДОНЕЦЬКИЙ НАЦІОНАЛЬНИЙ ТЕХНІЧНИЙ УНІВЕРСИТЕТ»</t>
  </si>
  <si>
    <t>VTFG_v_126</t>
  </si>
  <si>
    <t>Єфремова Світлана Миколаївна</t>
  </si>
  <si>
    <t>Удачненська загальноосвітня школа І-ІІІ ступенів</t>
  </si>
  <si>
    <t>VTFG_v_127</t>
  </si>
  <si>
    <t>Житкевич Ольга Олегівна</t>
  </si>
  <si>
    <t>Криворізька гімназія №120 Криворізької міської ради</t>
  </si>
  <si>
    <t>VTFG_v_128</t>
  </si>
  <si>
    <t>Жукова Дарина Олександрівна</t>
  </si>
  <si>
    <t>ВСП «Технологічний фаховий коледж ДУЕТ»</t>
  </si>
  <si>
    <t>VTFG_v_129</t>
  </si>
  <si>
    <t>Зазуляк Любов Василівна</t>
  </si>
  <si>
    <t>Тернопільська загальноосвітня школа І-ІІІ ступенів №27 ім. Віктора Гурняка</t>
  </si>
  <si>
    <t>VTFG_v_130</t>
  </si>
  <si>
    <t>Зайцева Ірина Олександрівна</t>
  </si>
  <si>
    <t>ПРИВАТНИЙ ЗАКЛАД ЗАГАЛЬНОЇ СЕРЕДНЬОЇ ОСВІТИ "ХАРКІВСЬКИЙ ЛІЦЕЙ "ІТ СТЕП СКУЛ ХАРКІВ" ХАРКІВСЬКОЇ ОБЛАСТІ</t>
  </si>
  <si>
    <t>VTFG_v_131</t>
  </si>
  <si>
    <t>Зайцева Олена Володимирівна</t>
  </si>
  <si>
    <t>Дніпровська гімназія №8 Дніпровської міської ради</t>
  </si>
  <si>
    <t>VTFG_v_132</t>
  </si>
  <si>
    <t>Заноза Наталія Анатоліївна</t>
  </si>
  <si>
    <t>Красносільський ліцей Красносільської сільської ради Одеського району Одеської області</t>
  </si>
  <si>
    <t>VTFG_v_133</t>
  </si>
  <si>
    <t>Звєрєва Лідія Миколаївна</t>
  </si>
  <si>
    <t>Тарасівський ліцей</t>
  </si>
  <si>
    <t>VTFG_v_134</t>
  </si>
  <si>
    <t>Зозуля Ксенія Вікторівна</t>
  </si>
  <si>
    <t>Криворізький ліцей №127 КМР</t>
  </si>
  <si>
    <t>VTFG_v_135</t>
  </si>
  <si>
    <t>Зоріна Тетяна Віталіївна</t>
  </si>
  <si>
    <t>Херсонська загальноосвітня школа І-ІІІ ступенів №36 Херсонської міської ради</t>
  </si>
  <si>
    <t>VTFG_v_136</t>
  </si>
  <si>
    <t>Зубенко Ірина Вячеславівна</t>
  </si>
  <si>
    <t>Селидівський ліцей №1 Селидівської міської ради Покровського району Донецької області</t>
  </si>
  <si>
    <t>VTFG_v_137</t>
  </si>
  <si>
    <t xml:space="preserve">Іваненко Тетяна Дмитрівна </t>
  </si>
  <si>
    <t xml:space="preserve">Ромашківський ліцей </t>
  </si>
  <si>
    <t>VTFG_v_138</t>
  </si>
  <si>
    <t xml:space="preserve">Іваненкова Олена Євгеніївна </t>
  </si>
  <si>
    <t>Харківська приватна спеціальна школа "Фенікс"</t>
  </si>
  <si>
    <t>VTFG_v_139</t>
  </si>
  <si>
    <t>Іванова Ірина Володимирівна</t>
  </si>
  <si>
    <t>Широкобалківський ліцей Станіславської сільської ради Херсонської області</t>
  </si>
  <si>
    <t>VTFG_v_140</t>
  </si>
  <si>
    <t>Іванова Оксана Іванівна</t>
  </si>
  <si>
    <t>Комунальний заклад "Харківська гімназія №86 Харківської міської ради"</t>
  </si>
  <si>
    <t>VTFG_v_141</t>
  </si>
  <si>
    <t>Іващенко Катерина Петрівна</t>
  </si>
  <si>
    <t xml:space="preserve">Філія Рудницька гімназія Опорного закладу освіти "Селищанський ліцей" </t>
  </si>
  <si>
    <t>VTFG_v_142</t>
  </si>
  <si>
    <t>Ілляшенко Олена Миколаївна</t>
  </si>
  <si>
    <t>Комунальний опорний заклад загальної середньої освіти "Ліцей №2 Південнівської міської ради Одеського району Одеської області"</t>
  </si>
  <si>
    <t>VTFG_v_143</t>
  </si>
  <si>
    <t xml:space="preserve">Ільєва Жанна Миколаївна </t>
  </si>
  <si>
    <t xml:space="preserve">Дунаєвецький ліцей №2 Дунаєвецької міської ради Хмельницької області </t>
  </si>
  <si>
    <t>VTFG_v_144</t>
  </si>
  <si>
    <t xml:space="preserve">Калинич Людмила Андріївна </t>
  </si>
  <si>
    <t>VTFG_v_145</t>
  </si>
  <si>
    <t>Каменєва Наталія Іванівна</t>
  </si>
  <si>
    <t>комунальний заклад "Харківський ліцей №114 Харківської міської ради"</t>
  </si>
  <si>
    <t>VTFG_v_146</t>
  </si>
  <si>
    <t>Капацина Анна Олександрівна</t>
  </si>
  <si>
    <t>ВСП "Технологічний фаховий коледж Дніпровського державного аграрно-економічного університету"</t>
  </si>
  <si>
    <t>VTFG_v_147</t>
  </si>
  <si>
    <t xml:space="preserve">Карпенко Олена Григорівна </t>
  </si>
  <si>
    <t xml:space="preserve">Максимівський ліцей Михайло-Лукашівської сільської ради Запорізького району Запорізької області. </t>
  </si>
  <si>
    <t>VTFG_v_148</t>
  </si>
  <si>
    <t xml:space="preserve">Карплюк Катерина Анатоліївна </t>
  </si>
  <si>
    <t>Комунальний заклад освіти "Спеціальна школа №12" Дніпропетровської обласної ради</t>
  </si>
  <si>
    <t>VTFG_v_149</t>
  </si>
  <si>
    <t>Каськів Людмила Анатоліївна</t>
  </si>
  <si>
    <t>Білозерівська гімназія Липовецької міської ради Вінницької області</t>
  </si>
  <si>
    <t>VTFG_v_150</t>
  </si>
  <si>
    <t>Квасницька Ніна Василівна</t>
  </si>
  <si>
    <t>Клебанський ліцей Тульчинської міської ради</t>
  </si>
  <si>
    <t>VTFG_v_151</t>
  </si>
  <si>
    <t xml:space="preserve">Кирилова Світлана Володимирівна </t>
  </si>
  <si>
    <t xml:space="preserve">Ліцей №1 міста Білгорода-Дністровського </t>
  </si>
  <si>
    <t>VTFG_v_152</t>
  </si>
  <si>
    <t>Кирилюк Марія Віталіївна</t>
  </si>
  <si>
    <t>КЗЗСО "Луцький ліцей №18 Луцької міської ради"</t>
  </si>
  <si>
    <t>VTFG_v_153</t>
  </si>
  <si>
    <t xml:space="preserve">Кільчевська Ольга Вікторівна </t>
  </si>
  <si>
    <t xml:space="preserve">Смілянський НВК "Загальноосвітня школа І ступеня-гімназія імені В.Т.Сенатора" (з дошкільним підрозділом) Смілянської міської ради Черкаської області </t>
  </si>
  <si>
    <t>VTFG_v_154</t>
  </si>
  <si>
    <t xml:space="preserve">Кімаковська Анна Михайлівна </t>
  </si>
  <si>
    <t xml:space="preserve">Новоушицький ліцей Новоушицької селищної ради Хмельницької області </t>
  </si>
  <si>
    <t>VTFG_v_155</t>
  </si>
  <si>
    <t xml:space="preserve">Кірічок Марина Олексіївна </t>
  </si>
  <si>
    <t xml:space="preserve">Гімназія №5 Покровської міської ради Донецької області </t>
  </si>
  <si>
    <t>VTFG_v_156</t>
  </si>
  <si>
    <t>Кісіль Вікторія Володимирівна</t>
  </si>
  <si>
    <t>Дніпровський фаховий коледж енергетичних та інформаційних технологій</t>
  </si>
  <si>
    <t>VTFG_v_157</t>
  </si>
  <si>
    <t xml:space="preserve">Кіфяк Галина Олександрівна </t>
  </si>
  <si>
    <t xml:space="preserve"> Чернівецький політехнічний фаховий коледж </t>
  </si>
  <si>
    <t>VTFG_v_158</t>
  </si>
  <si>
    <t>Клименко Олена Вікторівна</t>
  </si>
  <si>
    <t>Слов'янський педагогічний ліцей Слов'янської міської ради Донецької області</t>
  </si>
  <si>
    <t>VTFG_v_159</t>
  </si>
  <si>
    <t>Ковалевська Наталія Олексіївна</t>
  </si>
  <si>
    <t>Комунальний заклад "Ліцей №1"</t>
  </si>
  <si>
    <t>VTFG_v_160</t>
  </si>
  <si>
    <t>Ковалєвська Світлана Володимирівна</t>
  </si>
  <si>
    <t>Калуський ліцей №10</t>
  </si>
  <si>
    <t>VTFG_v_161</t>
  </si>
  <si>
    <t>Ковальов Андрій Володимирович</t>
  </si>
  <si>
    <t>Комунальний заклад освіти "Нікопольський ліцей "Гармонія" Дніпропетровської обласної ради"</t>
  </si>
  <si>
    <t>VTFG_v_162</t>
  </si>
  <si>
    <t>Ковальський Тарас Анатолійович</t>
  </si>
  <si>
    <t>ВСП "Бурштинський енергетичний фаховий коледж ІФНТУНГ"</t>
  </si>
  <si>
    <t>VTFG_v_163</t>
  </si>
  <si>
    <t xml:space="preserve">Ковшик Ліана Григорівна </t>
  </si>
  <si>
    <t>САРАТСЬКИЙ ЛІЦЕЙ САРАТСЬКОЇ СЕЛИЩНОЇ РАДИ БІЛГОРОД-ДНІСТРОВСЬКОГО РАЙОНУ ОДЕСЬКОЇ ОБЛАСТІ</t>
  </si>
  <si>
    <t>VTFG_v_164</t>
  </si>
  <si>
    <t>Кодак Наталія Іванівна</t>
  </si>
  <si>
    <t>VTFG_v_165</t>
  </si>
  <si>
    <t>Кожухар Надія Михайлівна</t>
  </si>
  <si>
    <t xml:space="preserve">Коцюбинський ліцей №2 </t>
  </si>
  <si>
    <t>VTFG_v_166</t>
  </si>
  <si>
    <t xml:space="preserve">Колмикова Світлана Олександрівна </t>
  </si>
  <si>
    <t>VTFG_v_167</t>
  </si>
  <si>
    <t xml:space="preserve">Колмогорова Ірина Володимирівна </t>
  </si>
  <si>
    <t>Чорноморський морський фаховий коледж Одеського національного морського університету</t>
  </si>
  <si>
    <t>VTFG_v_168</t>
  </si>
  <si>
    <t xml:space="preserve">Коломієць Тетяна Миколаївна </t>
  </si>
  <si>
    <t xml:space="preserve">Ліцей № 101 Шевченківського району м. Києва </t>
  </si>
  <si>
    <t>VTFG_v_169</t>
  </si>
  <si>
    <t>Комарницька Ірина Валеріївна</t>
  </si>
  <si>
    <t>Ліцей "ЮВЕНЕС" міста Сіверськодонецька Луганської області</t>
  </si>
  <si>
    <t>VTFG_v_170</t>
  </si>
  <si>
    <t xml:space="preserve">Комок Ірина Миколаївна </t>
  </si>
  <si>
    <t xml:space="preserve">Вільногірський ліцей №2 Вільногірської міської ради Дніпропетровської області </t>
  </si>
  <si>
    <t>VTFG_v_171</t>
  </si>
  <si>
    <t>Конотоп Павло Миколайович</t>
  </si>
  <si>
    <t>Недригайлівський ліцей Недригайлівської селищної ради</t>
  </si>
  <si>
    <t>VTFG_v_172</t>
  </si>
  <si>
    <t>Корначевська Людмила Василівна</t>
  </si>
  <si>
    <t>Тернопільська початкова школа "Ерудит"</t>
  </si>
  <si>
    <t>VTFG_v_173</t>
  </si>
  <si>
    <t>Корнієнко Антоніна Петрівна</t>
  </si>
  <si>
    <t>Таращанський технічний та економіко-правовий фаховий коледж</t>
  </si>
  <si>
    <t>VTFG_v_174</t>
  </si>
  <si>
    <t>Корнілова Світлана Миколаїіна</t>
  </si>
  <si>
    <t>Новогродівський ОЗЗСО I-III cт.№7</t>
  </si>
  <si>
    <t>VTFG_v_175</t>
  </si>
  <si>
    <t xml:space="preserve">Коротка Надія Андріївна </t>
  </si>
  <si>
    <t xml:space="preserve">Корюківський ліцей №1 Корюківської міської ради Чернігівської області </t>
  </si>
  <si>
    <t>VTFG_v_176</t>
  </si>
  <si>
    <t>Косянчук Анна Олександрівна</t>
  </si>
  <si>
    <t>Ліцей №315 Дарницького району м. Києва</t>
  </si>
  <si>
    <t>VTFG_v_177</t>
  </si>
  <si>
    <t xml:space="preserve">Кочина Ольга Сергіївна </t>
  </si>
  <si>
    <t xml:space="preserve">Криворізький ліцей №127 Криворізької міської ради </t>
  </si>
  <si>
    <t>VTFG_v_178</t>
  </si>
  <si>
    <t xml:space="preserve">Кравченко Інеса Вікторівна </t>
  </si>
  <si>
    <t>VTFG_v_179</t>
  </si>
  <si>
    <t>КРАМАР ЛЮДМИЛА БОГДАНІВНА</t>
  </si>
  <si>
    <t>ТВПУ ресторанного сервісу і торгівлі</t>
  </si>
  <si>
    <t>VTFG_v_180</t>
  </si>
  <si>
    <t>Красільна Олеся Сергіївна</t>
  </si>
  <si>
    <t>VTFG_v_181</t>
  </si>
  <si>
    <t>Красюк Наталія Михайлівна</t>
  </si>
  <si>
    <t>Опорний навчальний заклад "Шевченківський ліцей" Шевченківської сільської ради</t>
  </si>
  <si>
    <t>VTFG_v_182</t>
  </si>
  <si>
    <t xml:space="preserve">Крижановська Оксана Олександрівна </t>
  </si>
  <si>
    <t xml:space="preserve">Професійно-технічне училище №71 </t>
  </si>
  <si>
    <t>VTFG_v_183</t>
  </si>
  <si>
    <t xml:space="preserve">Кришталь Галина Олександрівна </t>
  </si>
  <si>
    <t xml:space="preserve">Міжрегіональна Академія управління персоналом </t>
  </si>
  <si>
    <t>VTFG_v_184</t>
  </si>
  <si>
    <t>Крюкова Ольга Анатоліївна</t>
  </si>
  <si>
    <t>Ліцей №25 міста Житомира</t>
  </si>
  <si>
    <t>VTFG_v_185</t>
  </si>
  <si>
    <t xml:space="preserve">Кубинець Наталія Ярославівна </t>
  </si>
  <si>
    <t xml:space="preserve">СЗШ №36 м. Львова </t>
  </si>
  <si>
    <t>VTFG_v_186</t>
  </si>
  <si>
    <t>Кудлай Наталія Михайлівна</t>
  </si>
  <si>
    <t>Правдинська гімназія Білозерської селищної ради Херсонського району Херсонської області</t>
  </si>
  <si>
    <t>VTFG_v_187</t>
  </si>
  <si>
    <t>Кудряшова Наталія Анатоліївна</t>
  </si>
  <si>
    <t>ВСП «ФКІСІТ КНЕУ ім.В.Гетьмана»</t>
  </si>
  <si>
    <t>VTFG_v_188</t>
  </si>
  <si>
    <t xml:space="preserve">Кужель Тетяна Миколаївна </t>
  </si>
  <si>
    <t>Ковпитська гімназія</t>
  </si>
  <si>
    <t>VTFG_v_189</t>
  </si>
  <si>
    <t>Кузнецова Тетяна Василівна</t>
  </si>
  <si>
    <t>Заклад дошкільної освіти (ясла садок) комбінованого типу комунальної форми власності Курахівської міської ради Донецької області</t>
  </si>
  <si>
    <t>VTFG_v_190</t>
  </si>
  <si>
    <t>Кузьмина Аліна Олексіївна</t>
  </si>
  <si>
    <t>ВСП "Технологічний фаховий коледж ДУЕТ"</t>
  </si>
  <si>
    <t>VTFG_v_191</t>
  </si>
  <si>
    <t xml:space="preserve">Кулик Вікторія Вадимівна </t>
  </si>
  <si>
    <t>Криворізький ліцей №4</t>
  </si>
  <si>
    <t>VTFG_v_192</t>
  </si>
  <si>
    <t xml:space="preserve">Кулик Юлія Едуардівна </t>
  </si>
  <si>
    <t xml:space="preserve">Українська класична гімназія Лубенської міської ради Лубенського району Полтавської області </t>
  </si>
  <si>
    <t>VTFG_v_193</t>
  </si>
  <si>
    <t xml:space="preserve">Кулик Юлія Миколаївна </t>
  </si>
  <si>
    <t xml:space="preserve">Черкаський державний фаховий бізнес-коледж </t>
  </si>
  <si>
    <t>VTFG_v_194</t>
  </si>
  <si>
    <t>Кулініч Сергій Володимирович</t>
  </si>
  <si>
    <t>Комишанський ліцей Комишанської сільської ради Охтирського району Сумської області</t>
  </si>
  <si>
    <t>VTFG_v_195</t>
  </si>
  <si>
    <t xml:space="preserve">Куліш Оксана Юріївна </t>
  </si>
  <si>
    <t xml:space="preserve">Глибокобалківська гімназія з дошкільним підрозділом </t>
  </si>
  <si>
    <t>VTFG_v_196</t>
  </si>
  <si>
    <t>Кусакова Юлія Олександрівна</t>
  </si>
  <si>
    <t>Хортицький академічний ліцей Запорізької міської ради</t>
  </si>
  <si>
    <t>VTFG_v_197</t>
  </si>
  <si>
    <t>Кучерук Людмила Олександрівна</t>
  </si>
  <si>
    <t xml:space="preserve">Вугледарський НВК «МРІЯ» (загальноосвітня школа І-ІІІ ступенів-дошкільний навчальний заклад) </t>
  </si>
  <si>
    <t>VTFG_v_198</t>
  </si>
  <si>
    <t>Кущ Олена Вікторівна</t>
  </si>
  <si>
    <t>Володимирівський ліцей "Успіх" Широківської сільської ради Запорізького району Запорізької області</t>
  </si>
  <si>
    <t>VTFG_v_199</t>
  </si>
  <si>
    <t>Лаганович Наталія Ярославівна</t>
  </si>
  <si>
    <t>Стайківський ліцей "Світоч" Ржищівської міської ради Київської області</t>
  </si>
  <si>
    <t>VTFG_v_200</t>
  </si>
  <si>
    <t xml:space="preserve">Лагутіна Людмила Миколаївна </t>
  </si>
  <si>
    <t>Гімназія №15</t>
  </si>
  <si>
    <t>VTFG_v_201</t>
  </si>
  <si>
    <t>Ладан Сергій Петрович</t>
  </si>
  <si>
    <t>Вінницький гуманітарний ліцей №1 ім.М.І.Пирогова</t>
  </si>
  <si>
    <t>VTFG_v_202</t>
  </si>
  <si>
    <t xml:space="preserve">Лазарєва Таїсія Сергіївна </t>
  </si>
  <si>
    <t>комунальний заклад "Харківська гімназія №86 Харківської міської ради"</t>
  </si>
  <si>
    <t>VTFG_v_203</t>
  </si>
  <si>
    <t xml:space="preserve">Лебединець Ірина Сергіївна </t>
  </si>
  <si>
    <t>Опорний заклад освіти "Калинівський ліцей"</t>
  </si>
  <si>
    <t>VTFG_v_204</t>
  </si>
  <si>
    <t>Лебедь Оксана Борисівна</t>
  </si>
  <si>
    <t>Бобровицький ліцей Бобровицької міської ради Чернігівської області</t>
  </si>
  <si>
    <t>VTFG_v_205</t>
  </si>
  <si>
    <t>Левадна Алла Григорівна</t>
  </si>
  <si>
    <t>КЗ "Дошкільний навчальний заклад (ясла-садок) комбінованого типу № 4 "Квітонька" Слов'янської міської ради Донецької області"</t>
  </si>
  <si>
    <t>VTFG_v_206</t>
  </si>
  <si>
    <t>Левус Лілія Мар'янівна</t>
  </si>
  <si>
    <t>СЗШ №32</t>
  </si>
  <si>
    <t>VTFG_v_207</t>
  </si>
  <si>
    <t>Лесюк Олеся Миронівна</t>
  </si>
  <si>
    <t>КЗ ЛОР БНРЦ «Довіра»</t>
  </si>
  <si>
    <t>VTFG_v_208</t>
  </si>
  <si>
    <t>Лещишин Наталія Василівна</t>
  </si>
  <si>
    <t>Коцюбинський ліцей №1 Коцюбинської селищної ради Бучанського району Київської області</t>
  </si>
  <si>
    <t>VTFG_v_209</t>
  </si>
  <si>
    <t xml:space="preserve">Лимаренко Наталія Володимирівна </t>
  </si>
  <si>
    <t>Бобровицький заклад загальної середньої освіти І-ІІІ ступенів №1</t>
  </si>
  <si>
    <t>VTFG_v_210</t>
  </si>
  <si>
    <t>Линенко Андрій Володимирович</t>
  </si>
  <si>
    <t>Запорізька суспільно-гуманітарна гімназія №27 Запорізької міської ради Запорізької області</t>
  </si>
  <si>
    <t>VTFG_v_211</t>
  </si>
  <si>
    <t xml:space="preserve">Лівий Руслан Олексійович </t>
  </si>
  <si>
    <t>Миколаївська гімназія №4 ім.Молчанова Б.І.</t>
  </si>
  <si>
    <t>VTFG_v_212</t>
  </si>
  <si>
    <t>Літвінова Олеся Миколаївна</t>
  </si>
  <si>
    <t>Черкаська спеціалізована школа І-ІІІ ступенів №33 імені В.Симоненка Черкаської міської ради Черкаської області</t>
  </si>
  <si>
    <t>VTFG_v_213</t>
  </si>
  <si>
    <t xml:space="preserve">Лозинська Галина Романівна </t>
  </si>
  <si>
    <t>Жовківський ЗЗСО І-ІІІ ст. №3</t>
  </si>
  <si>
    <t>VTFG_v_214</t>
  </si>
  <si>
    <t>Ломага Тетяна Іванівна</t>
  </si>
  <si>
    <t>КЗ "БЕРЕГІВСЬКИЙ ПЛСП" ЗОР</t>
  </si>
  <si>
    <t>VTFG_v_215</t>
  </si>
  <si>
    <t xml:space="preserve">Ломачинська Ірина </t>
  </si>
  <si>
    <t>ОНУ імені І. І. Мечникова</t>
  </si>
  <si>
    <t>VTFG_v_216</t>
  </si>
  <si>
    <t xml:space="preserve">Лопатовська Оксана Олександрівна </t>
  </si>
  <si>
    <t xml:space="preserve">Хмельницький кооперативний торговельно-економічний інститут </t>
  </si>
  <si>
    <t>VTFG_v_217</t>
  </si>
  <si>
    <t>Лукашенко Людмила Володимирівна</t>
  </si>
  <si>
    <t>Грозинський ліцей, Коростенської міської ради</t>
  </si>
  <si>
    <t>VTFG_v_218</t>
  </si>
  <si>
    <t>Лукашук Владислав Вікторович</t>
  </si>
  <si>
    <t>Рівненський ліцей №11 Рівненської міської ради</t>
  </si>
  <si>
    <t>VTFG_v_219</t>
  </si>
  <si>
    <t xml:space="preserve">Лук'яненко Тетяна Василівна </t>
  </si>
  <si>
    <t xml:space="preserve">Комунальна установа Потіївський ліцей Потіївської сільської ради Житомирської області </t>
  </si>
  <si>
    <t>VTFG_v_220</t>
  </si>
  <si>
    <t xml:space="preserve">Ляпкало Євгенія Геннадіївна </t>
  </si>
  <si>
    <t>КЗ "Близнюківський ліцей Близнюківської селищної ради Лозівського району Харківської області"</t>
  </si>
  <si>
    <t>VTFG_v_221</t>
  </si>
  <si>
    <t>Мазурова Наталія Олександрівна</t>
  </si>
  <si>
    <t>ВСП "Марганецький фаховий коледж Національного технічного університету "Дніпровська політехніка"</t>
  </si>
  <si>
    <t>VTFG_v_222</t>
  </si>
  <si>
    <t>Майовець Марія Миколаївна</t>
  </si>
  <si>
    <t>ВСП "Фаховий коледж інформаційних систем і технологій Київського національного економічного університету імені Вадима Гетьмана"</t>
  </si>
  <si>
    <t>VTFG_v_223</t>
  </si>
  <si>
    <t>Максименко Ірина Віталіївна</t>
  </si>
  <si>
    <t>Херсонський загальноосвітній навчально-виховний комплекс №48 Херсонської міської ради</t>
  </si>
  <si>
    <t>VTFG_v_224</t>
  </si>
  <si>
    <t>Маркова Ольга Олексіївна</t>
  </si>
  <si>
    <t>Середино-Будський ліцей №1 Середино-Будської міської ради Сумської області</t>
  </si>
  <si>
    <t>VTFG_v_225</t>
  </si>
  <si>
    <t>Матвіїшин Ольга Ігорівна</t>
  </si>
  <si>
    <t>КЗЗСО «Луцький ліцей №27 Луцької міської ради»</t>
  </si>
  <si>
    <t>VTFG_v_226</t>
  </si>
  <si>
    <t xml:space="preserve">Матусевич Олена Василівна </t>
  </si>
  <si>
    <t>ВСП "Технолого-економічний фаховий коледж БНАУ"</t>
  </si>
  <si>
    <t>VTFG_v_227</t>
  </si>
  <si>
    <t>Матьковський Андрій Васильович</t>
  </si>
  <si>
    <t>Вонігівський ліцей Буштинської селищної ради Тячівського району Закарпатської області</t>
  </si>
  <si>
    <t>VTFG_v_228</t>
  </si>
  <si>
    <t xml:space="preserve">Мащук Тетяна Василівна </t>
  </si>
  <si>
    <t xml:space="preserve">Рівненська гімназія №14 </t>
  </si>
  <si>
    <t>VTFG_v_229</t>
  </si>
  <si>
    <t>Мащуренко Світлана Леонідівна</t>
  </si>
  <si>
    <t>Одеський ліцей №4</t>
  </si>
  <si>
    <t>VTFG_v_230</t>
  </si>
  <si>
    <t xml:space="preserve">Медведєв Геннадій Марксович </t>
  </si>
  <si>
    <t>VTFG_v_231</t>
  </si>
  <si>
    <t>Медведєва Валерія Борисівна</t>
  </si>
  <si>
    <t>VTFG_v_232</t>
  </si>
  <si>
    <t>Меліховець Ганна Алімівна</t>
  </si>
  <si>
    <t>ВСП  "Вінницький фаховий коледж Національного університету харчових технологій"</t>
  </si>
  <si>
    <t>VTFG_v_233</t>
  </si>
  <si>
    <t>Мельцова Світлана Валеріївна</t>
  </si>
  <si>
    <t>Рівненський ліцей №8 Рівненської міської ради</t>
  </si>
  <si>
    <t>VTFG_v_234</t>
  </si>
  <si>
    <t xml:space="preserve">Мерцалова Анжеліка Анатоліївна </t>
  </si>
  <si>
    <t>Харківська приватна спеціальна школа "Фенікс" Харківського обласного благодійного фонду "Сподіванка"</t>
  </si>
  <si>
    <t>VTFG_v_235</t>
  </si>
  <si>
    <t xml:space="preserve">Миркало Анастасія Володимирівна </t>
  </si>
  <si>
    <t xml:space="preserve">Аджамський ліцей </t>
  </si>
  <si>
    <t>VTFG_v_236</t>
  </si>
  <si>
    <t>Михайлюк Світлана Іванівна</t>
  </si>
  <si>
    <t>Новороздільський політехнічний фаховий коледж</t>
  </si>
  <si>
    <t>VTFG_v_237</t>
  </si>
  <si>
    <t xml:space="preserve">Міліна Наталія Миколаївна </t>
  </si>
  <si>
    <t xml:space="preserve">Дніпровський україно-французький ліцей №126 ДМР </t>
  </si>
  <si>
    <t>VTFG_v_238</t>
  </si>
  <si>
    <t xml:space="preserve">Мінгальова Юлія Ігорівна </t>
  </si>
  <si>
    <t xml:space="preserve">Житомирський державний університет імені Івана Франка </t>
  </si>
  <si>
    <t>VTFG_v_239</t>
  </si>
  <si>
    <t>Мірошник Алла Сергіївна</t>
  </si>
  <si>
    <t>Дніпровська гімназія №72 Дніпровська міська рада</t>
  </si>
  <si>
    <t>VTFG_v_240</t>
  </si>
  <si>
    <t>Моренко Олена Юріївна</t>
  </si>
  <si>
    <t>Харківський кооперативний торгово-економічний фаховий коледж</t>
  </si>
  <si>
    <t>VTFG_v_241</t>
  </si>
  <si>
    <t>Мороз В'ячеслав Юрійович</t>
  </si>
  <si>
    <t>VTFG_v_242</t>
  </si>
  <si>
    <t>Мосійчук Алла Ярославівна</t>
  </si>
  <si>
    <t>ВСП "Березнівський лісотехнічний фаховий коледж Національного університету водного господарства та природокористування"</t>
  </si>
  <si>
    <t>VTFG_v_243</t>
  </si>
  <si>
    <t>Москаленко Ліна Миколаївна</t>
  </si>
  <si>
    <t>Біловодський заклад загальної середньої освіти І-ІІІ ступенів Роменської міської ради Сумської області</t>
  </si>
  <si>
    <t>VTFG_v_244</t>
  </si>
  <si>
    <t xml:space="preserve">Москалець Людмила Василівна </t>
  </si>
  <si>
    <t>Козелецький ліцей №2 Козелецької селищної ради</t>
  </si>
  <si>
    <t>VTFG_v_245</t>
  </si>
  <si>
    <t>Мотліч Ірена</t>
  </si>
  <si>
    <t>VTFG_v_246</t>
  </si>
  <si>
    <t xml:space="preserve">Музика Наталія Іванівна </t>
  </si>
  <si>
    <t xml:space="preserve">Рівненський фаховий коледж інформаційних технологій </t>
  </si>
  <si>
    <t>VTFG_v_247</t>
  </si>
  <si>
    <t xml:space="preserve">Музичко Ірина Анатоліївна </t>
  </si>
  <si>
    <t xml:space="preserve">ВСП "Фаховий коледж економіки і технологій НУ "Чернігівська політехніка" </t>
  </si>
  <si>
    <t>VTFG_v_248</t>
  </si>
  <si>
    <t>МУСІЙОВСЬКА ВАЛЕНТИНА МИКОЛАЇВНА</t>
  </si>
  <si>
    <t>Роменська загальноосвітня школа І-ІІІ ступенів</t>
  </si>
  <si>
    <t>VTFG_v_249</t>
  </si>
  <si>
    <t>Муфазалова Олена Ахатівна</t>
  </si>
  <si>
    <t>VTFG_v_250</t>
  </si>
  <si>
    <t>Мшанецька Оксана Анатоліївна</t>
  </si>
  <si>
    <t>VTFG_v_251</t>
  </si>
  <si>
    <t xml:space="preserve">Нагорна Олена Володимирівна </t>
  </si>
  <si>
    <t>Комунальний заклад освіти "Покровський центр підготовки і перепідготовки робітничих кадрів" Дніпропетровської обласної ради"</t>
  </si>
  <si>
    <t>VTFG_v_252</t>
  </si>
  <si>
    <t>Наконечна Галина Михайлівна</t>
  </si>
  <si>
    <t>Ліцей №80 ЛМР</t>
  </si>
  <si>
    <t>VTFG_v_253</t>
  </si>
  <si>
    <t>Нечипорик Ірина Іванівна</t>
  </si>
  <si>
    <t>Ліцей №19 міста Рівного</t>
  </si>
  <si>
    <t>VTFG_v_254</t>
  </si>
  <si>
    <t xml:space="preserve">Ніколаєнко Юлія Олександрівна </t>
  </si>
  <si>
    <t xml:space="preserve">Куликівський ліцей </t>
  </si>
  <si>
    <t>VTFG_v_255</t>
  </si>
  <si>
    <t>Нікольчук Юлія Миколаївна</t>
  </si>
  <si>
    <t>Хмельницький кооперативний торговельно-економічний інститут</t>
  </si>
  <si>
    <t>VTFG_v_256</t>
  </si>
  <si>
    <t xml:space="preserve">Німеровська Надія Петрівна </t>
  </si>
  <si>
    <t>КЗЛОР "Самбірський фаховий педагогічний коледж імені Івана Филипчака"</t>
  </si>
  <si>
    <t>VTFG_v_257</t>
  </si>
  <si>
    <t>Новікова Вікторія Олександрівна</t>
  </si>
  <si>
    <t>ВСП «Ананьївський аграрно-економічний фаховий коледж Уманського національного університету»</t>
  </si>
  <si>
    <t>VTFG_v_258</t>
  </si>
  <si>
    <t xml:space="preserve">Обливаний Олег Васильович </t>
  </si>
  <si>
    <t xml:space="preserve">Галицький ліцей "Академічний" Галицької міської ради Івано-Франківської області </t>
  </si>
  <si>
    <t>VTFG_v_259</t>
  </si>
  <si>
    <t>Одарікова Тетяна Миколаївна</t>
  </si>
  <si>
    <t>Лиманський ліцей №4 Лиманської міської ради Донецької області</t>
  </si>
  <si>
    <t>VTFG_v_260</t>
  </si>
  <si>
    <t>Озарків Андрій Зіновійович</t>
  </si>
  <si>
    <t>СЗШ №95 м. Львова</t>
  </si>
  <si>
    <t>VTFG_v_261</t>
  </si>
  <si>
    <t>Олійник Наталія</t>
  </si>
  <si>
    <t>Ліцей №267</t>
  </si>
  <si>
    <t>VTFG_v_262</t>
  </si>
  <si>
    <t>Ольга Герінбург</t>
  </si>
  <si>
    <t>Херсонський академічний ліцей імені О.В.Мішукова</t>
  </si>
  <si>
    <t>VTFG_v_263</t>
  </si>
  <si>
    <t xml:space="preserve">Орлова Ольга Сергіївна </t>
  </si>
  <si>
    <t>Дмитрівський ліцей "Перспектива"</t>
  </si>
  <si>
    <t>VTFG_v_264</t>
  </si>
  <si>
    <t>Орлова Таміла Миколаївна</t>
  </si>
  <si>
    <t>Дніпровська гімназія №86 Дніпровської міської ради</t>
  </si>
  <si>
    <t>VTFG_v_265</t>
  </si>
  <si>
    <t>Павленко Наталя Михайлівна</t>
  </si>
  <si>
    <t>Бериславський ліцей №3 Бериславської міської ради</t>
  </si>
  <si>
    <t>VTFG_v_266</t>
  </si>
  <si>
    <t>Павленко Сергій Олександрович</t>
  </si>
  <si>
    <t>Міжнародна Академія Управління Персоналом навчально-науковий інститут</t>
  </si>
  <si>
    <t>VTFG_v_267</t>
  </si>
  <si>
    <t xml:space="preserve">Павличенко Людмила Володимирівна </t>
  </si>
  <si>
    <t xml:space="preserve">Запорізька гімназія №51 Запорізької міської ради </t>
  </si>
  <si>
    <t>VTFG_v_268</t>
  </si>
  <si>
    <t>Павлуша Олена Іванівна</t>
  </si>
  <si>
    <t>Курахівський заклад загальної середньої освіти І-ІІІ ступенів №1 Курахівської міської ради Донецької області</t>
  </si>
  <si>
    <t>VTFG_v_269</t>
  </si>
  <si>
    <t xml:space="preserve">Пазиніч Віта Сергіївна </t>
  </si>
  <si>
    <t>ДНЗ «ГАДЯЦЬКЕ ВПАУ»</t>
  </si>
  <si>
    <t>VTFG_v_270</t>
  </si>
  <si>
    <t>Панова Наталія Миколаївна</t>
  </si>
  <si>
    <t>VTFG_v_271</t>
  </si>
  <si>
    <t>Панчишин Леся Володимирівна</t>
  </si>
  <si>
    <t>Горбачівська гімназія із дошкільним підрозділом</t>
  </si>
  <si>
    <t>VTFG_v_272</t>
  </si>
  <si>
    <t>Паранук Олена Михайлівна</t>
  </si>
  <si>
    <t>Криворізька гімназія №87 Криворізької міської ради</t>
  </si>
  <si>
    <t>VTFG_v_273</t>
  </si>
  <si>
    <t xml:space="preserve">Пата Олена Іванівна </t>
  </si>
  <si>
    <t xml:space="preserve">Шосткинська гімназія Шосткинської міської ради Сумської області </t>
  </si>
  <si>
    <t>VTFG_v_274</t>
  </si>
  <si>
    <t>Пащенко Тетяна Олександрівна</t>
  </si>
  <si>
    <t>Черкаська гімназія Черкаської селищної ради Краматорського району Донецької області</t>
  </si>
  <si>
    <t>VTFG_v_275</t>
  </si>
  <si>
    <t>Пеленська Ірина Іванівна</t>
  </si>
  <si>
    <t>СЗШ №99 м. Львова</t>
  </si>
  <si>
    <t>VTFG_v_276</t>
  </si>
  <si>
    <t>Петрашенко Микола Вікторович</t>
  </si>
  <si>
    <t>VTFG_v_277</t>
  </si>
  <si>
    <t xml:space="preserve">Петренко Олена Валеріївна </t>
  </si>
  <si>
    <t>Криворізька початкова школа №99</t>
  </si>
  <si>
    <t>VTFG_v_278</t>
  </si>
  <si>
    <t>Петрина Алла Олексіївна</t>
  </si>
  <si>
    <t>ЗЗСО "Писарівська гімназія"</t>
  </si>
  <si>
    <t>VTFG_v_279</t>
  </si>
  <si>
    <t>Петришин Світлана</t>
  </si>
  <si>
    <t>Петричівська філія І-ІІ ст. Красненського ОЗЗСО І-ІІІ ст.№1</t>
  </si>
  <si>
    <t>VTFG_v_280</t>
  </si>
  <si>
    <t xml:space="preserve">Петришин Юлія Миколаївна </t>
  </si>
  <si>
    <t xml:space="preserve">Початкова школа імені Софії Русової з дошкільним підрозділом Івано-Франківської міської ради </t>
  </si>
  <si>
    <t>VTFG_v_281</t>
  </si>
  <si>
    <t xml:space="preserve">Пивовар Галина Володимирівна </t>
  </si>
  <si>
    <t xml:space="preserve">Пединківська гімназія Любарськоі селищної ради </t>
  </si>
  <si>
    <t>VTFG_v_282</t>
  </si>
  <si>
    <t>ПИСКЛИВЕЦЬ Галина Іларіївна</t>
  </si>
  <si>
    <t>Трибухівська загальноосвітня школа І-ІІІ ступенів</t>
  </si>
  <si>
    <t>VTFG_v_283</t>
  </si>
  <si>
    <t>Півторак Карина Василівна</t>
  </si>
  <si>
    <t>VTFG_v_284</t>
  </si>
  <si>
    <t xml:space="preserve">Плигань Оксана Михайлівна </t>
  </si>
  <si>
    <t>ВСП "Технолого-економічний фаховий коледж Білоцерківського НАУ"</t>
  </si>
  <si>
    <t>VTFG_v_285</t>
  </si>
  <si>
    <t>Плисак Ніна Миколаївна</t>
  </si>
  <si>
    <t>Гельмязівський опорний заклад загальної середньої освіти І-ІІІ ст. Золотоніського району Черкаської області</t>
  </si>
  <si>
    <t>VTFG_v_286</t>
  </si>
  <si>
    <t>Подгорна Алла Олександрівна</t>
  </si>
  <si>
    <t>ВСП "Фаховий коледж НУК імені адмірала Макарова"</t>
  </si>
  <si>
    <t>VTFG_v_287</t>
  </si>
  <si>
    <t xml:space="preserve">Подільчук Мирослава Іванівна </t>
  </si>
  <si>
    <t xml:space="preserve">Державний професійно-технічний навчальний заклад Чернівецький професійний ліцей залізничного транспорту </t>
  </si>
  <si>
    <t>VTFG_v_288</t>
  </si>
  <si>
    <t>Полога Вікторія Анатоліївна</t>
  </si>
  <si>
    <t>Філія комунального закладу освіти "Обласний еколого-натуралістичний центр дітей та учнівської молоді" "Шафран"</t>
  </si>
  <si>
    <t>VTFG_v_289</t>
  </si>
  <si>
    <t xml:space="preserve">Полторацька Олександра Олександрівна </t>
  </si>
  <si>
    <t xml:space="preserve">Кременчуцька гімназія №9 </t>
  </si>
  <si>
    <t>VTFG_v_290</t>
  </si>
  <si>
    <t xml:space="preserve">Помаз Віта Миколаївна </t>
  </si>
  <si>
    <t>VTFG_v_291</t>
  </si>
  <si>
    <t>Пономаренко Оксана Миколаївна</t>
  </si>
  <si>
    <t>Колонтаївський ліцей Краснокутської селищної ради Богодухівського району Харківської області</t>
  </si>
  <si>
    <t>VTFG_v_292</t>
  </si>
  <si>
    <t>Похилько Вікторія Іванівна</t>
  </si>
  <si>
    <t>ВСП «Хорольський агропромисловий фаховий коледж Полтавського державного аграрного університету»</t>
  </si>
  <si>
    <t>VTFG_v_293</t>
  </si>
  <si>
    <t>Приймак Олена Миколаївна</t>
  </si>
  <si>
    <t>ЗЗСО "Письмечівська гімназія" Солонянської селищної ради Дніпропетровської області</t>
  </si>
  <si>
    <t>VTFG_v_294</t>
  </si>
  <si>
    <t>Присяжнюк Таїсія Василівна</t>
  </si>
  <si>
    <t>Могилів-Подільський монтажно-економічний фаховий коледж</t>
  </si>
  <si>
    <t>VTFG_v_295</t>
  </si>
  <si>
    <t>Приходько Тамара Павлівна</t>
  </si>
  <si>
    <t>Ліцей №20 м. Києва</t>
  </si>
  <si>
    <t>VTFG_v_296</t>
  </si>
  <si>
    <t xml:space="preserve">Провальчук Марина Миколаївна </t>
  </si>
  <si>
    <t xml:space="preserve">Тараканівський ліцей Тараканівської сільської ради </t>
  </si>
  <si>
    <t>VTFG_v_297</t>
  </si>
  <si>
    <t>Прохнено Юлія Олександрівна</t>
  </si>
  <si>
    <t>Середня загальноосвітня школа №54 м. Києва</t>
  </si>
  <si>
    <t>VTFG_v_298</t>
  </si>
  <si>
    <t xml:space="preserve">Пругло Роман Вадимович </t>
  </si>
  <si>
    <t>Наталівська гімназія Степненської сільської ради Запорізького району Запорізької області</t>
  </si>
  <si>
    <t>VTFG_v_299</t>
  </si>
  <si>
    <t>Прудивус Любов Миколаївна</t>
  </si>
  <si>
    <t>Клебанський ліцей Тульчинської міської ради Вінницької області</t>
  </si>
  <si>
    <t>VTFG_v_300</t>
  </si>
  <si>
    <t>Прядка-Іщенко Анна Володимирівна</t>
  </si>
  <si>
    <t>Опорний заклад освіти Славгородський ліцей Славгородської селищної ради Синельниківського району Дніпропетровської області</t>
  </si>
  <si>
    <t>VTFG_v_301</t>
  </si>
  <si>
    <t xml:space="preserve">Пудло Діана Степанівна </t>
  </si>
  <si>
    <t xml:space="preserve">Боринський професійний ліцей народних промислів і ремесел </t>
  </si>
  <si>
    <t>VTFG_v_302</t>
  </si>
  <si>
    <t>Пустова Зінаїда Дмитрівна</t>
  </si>
  <si>
    <t>VTFG_v_303</t>
  </si>
  <si>
    <t xml:space="preserve">Пустогарова Тетяна Федорівна </t>
  </si>
  <si>
    <t xml:space="preserve">Гімназія №6 Нікопольської міської ради </t>
  </si>
  <si>
    <t>VTFG_v_304</t>
  </si>
  <si>
    <t>Пухальська Тетяна Дмитрівна</t>
  </si>
  <si>
    <t>Юрківська гімназія Багачевської міської ради Черкаської області</t>
  </si>
  <si>
    <t>VTFG_v_305</t>
  </si>
  <si>
    <t>Пшенична Світлана Миколаївна</t>
  </si>
  <si>
    <t>VTFG_v_306</t>
  </si>
  <si>
    <t xml:space="preserve">Пшеченко Наталія Григорівна </t>
  </si>
  <si>
    <t xml:space="preserve">Заклад загальної середньої освіти І-ІІІ ступенів с. Золотоношка Драбівської селищної ради Черкаської області </t>
  </si>
  <si>
    <t>VTFG_v_307</t>
  </si>
  <si>
    <t>Радашко Роксолана Анатоліївна</t>
  </si>
  <si>
    <t>ОЗО «Перебиковецький ЗЗСО І-ІІІ ступенів»</t>
  </si>
  <si>
    <t>VTFG_v_308</t>
  </si>
  <si>
    <t>Разик Марина Володимирівна</t>
  </si>
  <si>
    <t>ШКОЛА ОЛІМПІЙСЬКОЇ ОСВІТИ ПОПАСНЯНСЬКИЙ ЛІЦЕЙ №21</t>
  </si>
  <si>
    <t>VTFG_v_309</t>
  </si>
  <si>
    <t xml:space="preserve">Рачицька Людмила Василівна </t>
  </si>
  <si>
    <t xml:space="preserve">Рівненський ліцей №28 Рівненської міської ради </t>
  </si>
  <si>
    <t>VTFG_v_310</t>
  </si>
  <si>
    <t xml:space="preserve">Ревенко Ірина Володимирівна </t>
  </si>
  <si>
    <t>Комунальний заклад дошкільної освіти (ясла-садок) комунального типу №75 Криворізької міської ради</t>
  </si>
  <si>
    <t>VTFG_v_311</t>
  </si>
  <si>
    <t xml:space="preserve">Рибіна Тетяна Андріївна </t>
  </si>
  <si>
    <t>Спеціалізована середня загальноосвітня школа І-ІІІ ступенів №5 імені Людмили Бугаєвської Горішньоплавнівської міської ради Кременчуцького району</t>
  </si>
  <si>
    <t>VTFG_v_312</t>
  </si>
  <si>
    <t>Рожко Зоя Павлівна</t>
  </si>
  <si>
    <t>ВСП "Вінницький фаховий коледж НУХТ"</t>
  </si>
  <si>
    <t>VTFG_v_313</t>
  </si>
  <si>
    <t>Роздобудько Василь Васильович</t>
  </si>
  <si>
    <t>Ліцей №302 Дарницького району м. Києва</t>
  </si>
  <si>
    <t>VTFG_v_314</t>
  </si>
  <si>
    <t xml:space="preserve">Романець Анна Ігорівна </t>
  </si>
  <si>
    <t>Спеціалізована школа І-ІІІ ступенів №28 з поглибленим вивченням англійської мови Шевченківського району</t>
  </si>
  <si>
    <t>VTFG_v_315</t>
  </si>
  <si>
    <t>Романишин Ольга Миколаївна</t>
  </si>
  <si>
    <t>Тернопільський класичний ліцей Тернопільської міської ради</t>
  </si>
  <si>
    <t>VTFG_v_316</t>
  </si>
  <si>
    <t>Романович Ірина Вікторівна</t>
  </si>
  <si>
    <t>Ліцей №1 імені О.П.Довженка Новокаховської міської ради</t>
  </si>
  <si>
    <t>VTFG_v_317</t>
  </si>
  <si>
    <t>Романюк Ірина Анатоліївна</t>
  </si>
  <si>
    <t>Криворізький державний педагогічний університет</t>
  </si>
  <si>
    <t>VTFG_v_318</t>
  </si>
  <si>
    <t xml:space="preserve">Руденко Ніна Іванівна </t>
  </si>
  <si>
    <t>VTFG_v_319</t>
  </si>
  <si>
    <t xml:space="preserve">Рудик Вікторія Сергіївна </t>
  </si>
  <si>
    <t>ВСП «Аграрно-економічний фаховий коледж «Полтавського державного аграрного університету»</t>
  </si>
  <si>
    <t>VTFG_v_320</t>
  </si>
  <si>
    <t>Рюмшина Оксана Олександрівна</t>
  </si>
  <si>
    <t>Запорізька гімназія №32 Запорізької міської ради</t>
  </si>
  <si>
    <t>VTFG_v_321</t>
  </si>
  <si>
    <t>Сабадош Наталія Степанівна</t>
  </si>
  <si>
    <t>Стеблівський ЗЗСО І-ІІІ ст.</t>
  </si>
  <si>
    <t>VTFG_v_322</t>
  </si>
  <si>
    <t xml:space="preserve">Сабов Наталія Василівна </t>
  </si>
  <si>
    <t xml:space="preserve">Ізянський заклад загальної середньої освіти І-ІІІ ступенів </t>
  </si>
  <si>
    <t>VTFG_v_323</t>
  </si>
  <si>
    <t xml:space="preserve">Савенець Наталія Миколаївна </t>
  </si>
  <si>
    <t xml:space="preserve">СЗШ № 99 м. Львів </t>
  </si>
  <si>
    <t>VTFG_v_324</t>
  </si>
  <si>
    <t xml:space="preserve">Савчук Оксана Федорівна </t>
  </si>
  <si>
    <t xml:space="preserve">Тернопільський НВК Загальноосвітня школа I-IIIступенів медичний ліцей №15 імені Лесі Українки </t>
  </si>
  <si>
    <t>VTFG_v_325</t>
  </si>
  <si>
    <t>Сагдєєва Юлія Андріївна</t>
  </si>
  <si>
    <t>VTFG_v_326</t>
  </si>
  <si>
    <t>Сайко Альона Вікторівна</t>
  </si>
  <si>
    <t>Пантаївський ліцей Пантаївської селищної ради</t>
  </si>
  <si>
    <t>VTFG_v_327</t>
  </si>
  <si>
    <t>Сакунова Наталя Олександрівна</t>
  </si>
  <si>
    <t>Херсонська загальноосвітня школа I-III ступенів №55 Херсонської міської ради</t>
  </si>
  <si>
    <t>VTFG_v_328</t>
  </si>
  <si>
    <t>Самодзін Тетяна Вікторівна</t>
  </si>
  <si>
    <t>Опорний навчально-виховний заклад Чернігівська загальноосвітня школа І-ІІІ ступенів імені Героя Радянського Союзу А.М.Темника Чернігівської селищної ради Бердянського району Запорізької області</t>
  </si>
  <si>
    <t>VTFG_v_329</t>
  </si>
  <si>
    <t>Самостьян Людмила Ростиславівна</t>
  </si>
  <si>
    <t>Луцький ліцей №14 імені Василя Сухомлинського</t>
  </si>
  <si>
    <t>VTFG_v_330</t>
  </si>
  <si>
    <t>Сандюк Аліна Валентинівна</t>
  </si>
  <si>
    <t>ОЗО «Переьиковецький ЗЗСО І-ІІІ ступенів»</t>
  </si>
  <si>
    <t>VTFG_v_331</t>
  </si>
  <si>
    <t>Саповець Ніна Василівна</t>
  </si>
  <si>
    <t>Куликівський ліцей</t>
  </si>
  <si>
    <t>VTFG_v_332</t>
  </si>
  <si>
    <t>Сас Христина</t>
  </si>
  <si>
    <t>Бірківський ЗЗСО І-ІІІ ст. ім.Тараса Шевченка</t>
  </si>
  <si>
    <t>VTFG_v_333</t>
  </si>
  <si>
    <t xml:space="preserve">Свердліковська Жанна Олександрівна </t>
  </si>
  <si>
    <t>ОЗО "Причорноморський ліцей"</t>
  </si>
  <si>
    <t>VTFG_v_334</t>
  </si>
  <si>
    <t xml:space="preserve">Свєженцева Сніжана Сергіївна </t>
  </si>
  <si>
    <t>Дніпровська гімназія №104</t>
  </si>
  <si>
    <t>VTFG_v_335</t>
  </si>
  <si>
    <t xml:space="preserve">Севостьяненко Наталія Іванівна </t>
  </si>
  <si>
    <t>VTFG_v_336</t>
  </si>
  <si>
    <t>Семків Юлія Миронівна</t>
  </si>
  <si>
    <t>Старосамбірський ОЗЗСО І-ІІІ ступенів імені Героя України Богдана Сольчаника</t>
  </si>
  <si>
    <t>VTFG_v_337</t>
  </si>
  <si>
    <t xml:space="preserve">Середа Катерина Анатоліївна </t>
  </si>
  <si>
    <t>ТОВ «Приватний ліцей «Ай Діти» міста Києва»</t>
  </si>
  <si>
    <t>VTFG_v_338</t>
  </si>
  <si>
    <t>Серик Світлана Станіславівна</t>
  </si>
  <si>
    <t>Заклад загальної середньої освіти І-ІІІ ступенів №9 Торецької міської ВЦА Бахмутського р-ну Донецької області</t>
  </si>
  <si>
    <t>VTFG_v_339</t>
  </si>
  <si>
    <t>Сидоренко Ярослав Ігорович</t>
  </si>
  <si>
    <t>КОМУНАЛЬНИЙ ЗАКЛАД "ЛІЦЕЙ "ПЕРСПЕКТИВА" КРОПИВНИЦЬКОЇ МІСЬКОЇ РАДИ"</t>
  </si>
  <si>
    <t>VTFG_v_340</t>
  </si>
  <si>
    <t xml:space="preserve">Сівіцкий Володимир Володимирович </t>
  </si>
  <si>
    <t>Комунальний заклад "Харківський ліцей №93 Харківської міської ради"</t>
  </si>
  <si>
    <t>VTFG_v_341</t>
  </si>
  <si>
    <t>Скарбарчук Ірина Петрівна</t>
  </si>
  <si>
    <t>Рівненський ліцей №18</t>
  </si>
  <si>
    <t>VTFG_v_342</t>
  </si>
  <si>
    <t>Скиба Ганна Іванівна</t>
  </si>
  <si>
    <t>ПрАТ «ВНЗ «МІЖРЕГІОНАЛЬНА АКАДЕМІЯ УПРАВЛІННЯ ПЕРСОНАЛОМ»</t>
  </si>
  <si>
    <t>VTFG_v_343</t>
  </si>
  <si>
    <t>Скидан Світлана Дмитрівна</t>
  </si>
  <si>
    <t>Лановецький заклад загальної середньої освіти І-ІІІ ступенів №2</t>
  </si>
  <si>
    <t>VTFG_v_344</t>
  </si>
  <si>
    <t>Слєдзєвська Оксана Сергіївна</t>
  </si>
  <si>
    <t>Ліцей №1 Тростянецької міської ради Сумської області</t>
  </si>
  <si>
    <t>VTFG_v_345</t>
  </si>
  <si>
    <t>Слюсар Наталя Вікторівна</t>
  </si>
  <si>
    <t>VTFG_v_346</t>
  </si>
  <si>
    <t>Слядзь Ірина Валеріївна</t>
  </si>
  <si>
    <t>Ставрівський опорний ліцей з дошкільним відділенням, початковою школою та гімназією</t>
  </si>
  <si>
    <t>VTFG_v_347</t>
  </si>
  <si>
    <t xml:space="preserve">Соболь Ірина Анатоліївна </t>
  </si>
  <si>
    <t xml:space="preserve">Тернівський ліцей Петро-Михайлівської сільської ради </t>
  </si>
  <si>
    <t>VTFG_v_348</t>
  </si>
  <si>
    <t>Созіна Свєта Миколаївна</t>
  </si>
  <si>
    <t>Дніпровський ліцей №145 Дніпровської міської ради</t>
  </si>
  <si>
    <t>VTFG_v_349</t>
  </si>
  <si>
    <t>Сокирко Олександр Миколайович</t>
  </si>
  <si>
    <t>Гімназія №10 міста Рубіжного Луганської області</t>
  </si>
  <si>
    <t>VTFG_v_350</t>
  </si>
  <si>
    <t xml:space="preserve">Соколенко Світлана Миколаївна </t>
  </si>
  <si>
    <t xml:space="preserve">Сумський фаховий коледж будівництва та архітектури </t>
  </si>
  <si>
    <t>VTFG_v_351</t>
  </si>
  <si>
    <t>Солодуха Марія Вікторівна</t>
  </si>
  <si>
    <t>Новопсковський газопроводський ліцей Новопсковськоі селищної ради</t>
  </si>
  <si>
    <t>VTFG_v_352</t>
  </si>
  <si>
    <t>Солодуха Павло Володимирович</t>
  </si>
  <si>
    <t>Комунальний заклад "Харківський фізико-математичний науковий ліцей №27 Харківської міської ради"</t>
  </si>
  <si>
    <t>VTFG_v_353</t>
  </si>
  <si>
    <t>Сорока Галина Петрівна</t>
  </si>
  <si>
    <t>Вугледарський НВК "МРІЯ" (загальноосвітня школа І-ІІІ ступенів - дошкільний навчальний заклад)  Вугледарської міської ради Донецької області</t>
  </si>
  <si>
    <t>VTFG_v_354</t>
  </si>
  <si>
    <t xml:space="preserve">Степанюк Лілія Сергіївна </t>
  </si>
  <si>
    <t>Клепачівська гімназія</t>
  </si>
  <si>
    <t>VTFG_v_355</t>
  </si>
  <si>
    <t>Стеценко Олена Олексіївна</t>
  </si>
  <si>
    <t>VTFG_v_356</t>
  </si>
  <si>
    <t xml:space="preserve">Струпок Вікторія Леонідівна </t>
  </si>
  <si>
    <t>Лисичанський ліцей №7 Северодонецького району Луганської області</t>
  </si>
  <si>
    <t>VTFG_v_357</t>
  </si>
  <si>
    <t>Сургай Інна Іванівна</t>
  </si>
  <si>
    <t xml:space="preserve">Просянський ліцей </t>
  </si>
  <si>
    <t>VTFG_v_358</t>
  </si>
  <si>
    <t>Таранець Марія Василівна</t>
  </si>
  <si>
    <t>Комунальний заклад "Ліцей №2 селища Стрижавка Вінницького району Вінницької області"</t>
  </si>
  <si>
    <t>VTFG_v_359</t>
  </si>
  <si>
    <t xml:space="preserve">Таранік Катерина Анатоліївна </t>
  </si>
  <si>
    <t xml:space="preserve">Криворізька початкова школа №128 Криворізької міської ради </t>
  </si>
  <si>
    <t>VTFG_v_360</t>
  </si>
  <si>
    <t>Таранова Вікторія Анатоліївна</t>
  </si>
  <si>
    <t>Ліцей №304 Святошинського району міста Києва</t>
  </si>
  <si>
    <t>VTFG_v_361</t>
  </si>
  <si>
    <t xml:space="preserve">Тахтарова Ірина Сергіївна </t>
  </si>
  <si>
    <t xml:space="preserve">Костянтинопільський ЗЗСО І-ІІІ ст </t>
  </si>
  <si>
    <t>VTFG_v_362</t>
  </si>
  <si>
    <t xml:space="preserve">Тацюк Олександра Павлівна </t>
  </si>
  <si>
    <t>ВСП "Чернівецький фаховий коледж Львівського національного університету природокористування"</t>
  </si>
  <si>
    <t>VTFG_v_363</t>
  </si>
  <si>
    <t>Тесленко Людмила Віталіївна</t>
  </si>
  <si>
    <t>Дніпровська гімназія №113 ДМР</t>
  </si>
  <si>
    <t>VTFG_v_364</t>
  </si>
  <si>
    <t>Тимошик Михайло Морозенкович</t>
  </si>
  <si>
    <t>VTFG_v_365</t>
  </si>
  <si>
    <t xml:space="preserve">Тихонова Наталія Василівна </t>
  </si>
  <si>
    <t xml:space="preserve">Миколаївський ЗЗСО І-ІІІ ступенів №11 Новогродівської міської ради </t>
  </si>
  <si>
    <t>VTFG_v_366</t>
  </si>
  <si>
    <t>Тищенко Сергій Миколайович</t>
  </si>
  <si>
    <t xml:space="preserve">Глухівська загальнооствітня школа І-ІІІ ступенів №2 Глухівської міської ради Сумської області </t>
  </si>
  <si>
    <t>VTFG_v_367</t>
  </si>
  <si>
    <t>Тімко Наталія Іванівна</t>
  </si>
  <si>
    <t>Навчально-науковий інститут управління, економіки та бізнесу ПрАТ "ВНЗ "МАУП"</t>
  </si>
  <si>
    <t>VTFG_v_368</t>
  </si>
  <si>
    <t>Ткаленко Ольга Василівна</t>
  </si>
  <si>
    <t>Яготинський ліцей №1 Яготинської міської ради</t>
  </si>
  <si>
    <t>VTFG_v_369</t>
  </si>
  <si>
    <t>Ткаченко Неля Сергіївна</t>
  </si>
  <si>
    <t>Сумський фаховий коледж будівництва та архітектури</t>
  </si>
  <si>
    <t>VTFG_v_370</t>
  </si>
  <si>
    <t xml:space="preserve">Ткачук Ірина Станіславівна </t>
  </si>
  <si>
    <t>Вугледарський ВНК "МРІЯ" (загальноосвітня школа І-ІІІ ступенів - дошкільний навчальний заклад) Вугледарської міської ради Донецької області</t>
  </si>
  <si>
    <t>VTFG_v_371</t>
  </si>
  <si>
    <t>Ткачук Наталія Миколаївна</t>
  </si>
  <si>
    <t>Хмельницький університет управління та права імені Леоніда Юзькова</t>
  </si>
  <si>
    <t>VTFG_v_372</t>
  </si>
  <si>
    <t xml:space="preserve">Третяк Світлана Василівна </t>
  </si>
  <si>
    <t xml:space="preserve">Ліцей "Всесвіт" Матвіївської сільської ради </t>
  </si>
  <si>
    <t>VTFG_v_373</t>
  </si>
  <si>
    <t>Троценко Дмитро Іванович</t>
  </si>
  <si>
    <t xml:space="preserve">Черняхівський ліцей №2 </t>
  </si>
  <si>
    <t>VTFG_v_374</t>
  </si>
  <si>
    <t>Трусь Світлана Олексіївна</t>
  </si>
  <si>
    <t>Ліцей №4 Ладижинської міської ради Вінницької області</t>
  </si>
  <si>
    <t>VTFG_v_375</t>
  </si>
  <si>
    <t>Тузова Ганна Олексіївна</t>
  </si>
  <si>
    <t>Бердянська гімназія №5 "Перлина" Бердянської міської ради Запорізької області</t>
  </si>
  <si>
    <t>VTFG_v_376</t>
  </si>
  <si>
    <t xml:space="preserve">Українець Марина Володимирівна </t>
  </si>
  <si>
    <t xml:space="preserve">Берестинський ліцей №3 </t>
  </si>
  <si>
    <t>VTFG_v_377</t>
  </si>
  <si>
    <t>Утікалова Крістіна Олександрівна</t>
  </si>
  <si>
    <t>Лисичанський ліцей №7 Сєвєродонецького району Луганської області</t>
  </si>
  <si>
    <t>VTFG_v_378</t>
  </si>
  <si>
    <t>Файчук Ольга Валеріївна</t>
  </si>
  <si>
    <t xml:space="preserve">Національний університет біоресурсів і природокористування України </t>
  </si>
  <si>
    <t>VTFG_v_379</t>
  </si>
  <si>
    <t>Фалєєва Світлана Костянтинівна</t>
  </si>
  <si>
    <t>Комунальний заклад "Харківська гімназія № 86 Харківської міської ради"</t>
  </si>
  <si>
    <t>VTFG_v_380</t>
  </si>
  <si>
    <t xml:space="preserve">Федас Юлія Іванівна </t>
  </si>
  <si>
    <t xml:space="preserve">Вітковицький ліцей </t>
  </si>
  <si>
    <t>VTFG_v_381</t>
  </si>
  <si>
    <t>Федій Олександр Анатолійович</t>
  </si>
  <si>
    <t>Ліцей №14 "Здоров'я" Полтавської міської ради</t>
  </si>
  <si>
    <t>VTFG_v_382</t>
  </si>
  <si>
    <t xml:space="preserve">Федоришина Марина Станіславівна </t>
  </si>
  <si>
    <t>Гайворонський політехнічний фаховий коледж, КЗ "Гайворонський ліцей №2"</t>
  </si>
  <si>
    <t>VTFG_v_383</t>
  </si>
  <si>
    <t>Фещенко Іра Іванівна</t>
  </si>
  <si>
    <t>Центр позашкільної освіти Городоцької селищної ради</t>
  </si>
  <si>
    <t>VTFG_v_384</t>
  </si>
  <si>
    <t xml:space="preserve">Філімонова Юлія Миколаївна </t>
  </si>
  <si>
    <t>Синельниківський ліцей №1</t>
  </si>
  <si>
    <t>VTFG_v_385</t>
  </si>
  <si>
    <t xml:space="preserve">Харитонова Бела Григорівна </t>
  </si>
  <si>
    <t xml:space="preserve">Одеський економічний ліцей Одеської міської ради </t>
  </si>
  <si>
    <t>VTFG_v_386</t>
  </si>
  <si>
    <t>Харченко Ольга Миколаївна</t>
  </si>
  <si>
    <t xml:space="preserve">Криворізька гімназія 93 Криворізької міської ради </t>
  </si>
  <si>
    <t>VTFG_v_387</t>
  </si>
  <si>
    <t>Харчук Галина Іванівна</t>
  </si>
  <si>
    <t>Ліцей №21 «НАДВОРСКЛЯНСЬКИЙ» Полтавської міської ради</t>
  </si>
  <si>
    <t>VTFG_v_388</t>
  </si>
  <si>
    <t>Химинець Ганна Іванівна</t>
  </si>
  <si>
    <t>Залужанський ліцей Мукачівської міської ради</t>
  </si>
  <si>
    <t>VTFG_v_389</t>
  </si>
  <si>
    <t>Хіміч Св'ятослав Володимирович</t>
  </si>
  <si>
    <t>Приватне акціонерне товариство "ВНЗ "МАУП"</t>
  </si>
  <si>
    <t>VTFG_v_390</t>
  </si>
  <si>
    <t xml:space="preserve">Хмарська Тетяна Петрівна </t>
  </si>
  <si>
    <t>Білоцерківська гімназія-початкова школа №5</t>
  </si>
  <si>
    <t>VTFG_v_391</t>
  </si>
  <si>
    <t>Хозяшев Михайло Олександрович</t>
  </si>
  <si>
    <t>Ліцей "Універсум" Шевченківського району міста Києва</t>
  </si>
  <si>
    <t>VTFG_v_392</t>
  </si>
  <si>
    <t>Хома Галина Ярославівна</t>
  </si>
  <si>
    <t>СЗШ №33</t>
  </si>
  <si>
    <t>VTFG_v_393</t>
  </si>
  <si>
    <t>Чакригіна Вікторія Миколаївна</t>
  </si>
  <si>
    <t>VTFG_v_394</t>
  </si>
  <si>
    <t>Чебан Наталія Олександрівна</t>
  </si>
  <si>
    <t>Бочковецька філія "ОЗО – Колінковецький ліцей Топорівської сільської ради"</t>
  </si>
  <si>
    <t>VTFG_v_395</t>
  </si>
  <si>
    <t>Чепенко Олена Володимирівна</t>
  </si>
  <si>
    <t>Комунальний заклад "Харківський академічний ліцей "Інтел 13" Харківської обласної ради</t>
  </si>
  <si>
    <t>VTFG_v_396</t>
  </si>
  <si>
    <t>Черевань Ірина Василівна</t>
  </si>
  <si>
    <t>Дніпровська гімназія №104 Дніпровської міської ради</t>
  </si>
  <si>
    <t>VTFG_v_397</t>
  </si>
  <si>
    <t>Черепанова Світлана Анатоліївна</t>
  </si>
  <si>
    <t>Ліцей № 21 «НАДВОРСКЛЯНСЬКИЙ» Полтавської міської ради</t>
  </si>
  <si>
    <t>VTFG_v_398</t>
  </si>
  <si>
    <t>Черешнюк Олена Володимирівна</t>
  </si>
  <si>
    <t>VTFG_v_399</t>
  </si>
  <si>
    <t>Чернова Людмила Іванівна</t>
  </si>
  <si>
    <t>VTFG_v_400</t>
  </si>
  <si>
    <t>Чеснік Наталія Миколаївна</t>
  </si>
  <si>
    <t>Вінницький фаховий коледж НУХТ</t>
  </si>
  <si>
    <t>VTFG_v_401</t>
  </si>
  <si>
    <t>Четверікова Світлана Вікторівна</t>
  </si>
  <si>
    <t>Комунальний заклад "Харківський ліцей №105 Харківської міської ради"</t>
  </si>
  <si>
    <t>VTFG_v_402</t>
  </si>
  <si>
    <t>Чорноус Наталія Миколаївна</t>
  </si>
  <si>
    <t>Мирненський ліцей Біляївської міської ради Одеського району Одеської області</t>
  </si>
  <si>
    <t>VTFG_v_403</t>
  </si>
  <si>
    <t>Чоста Костянтин Сергійович</t>
  </si>
  <si>
    <t>Краматорська загальноосвітня школа І-ІІІ ступенів №16 Краматорської міської ради Донецької області</t>
  </si>
  <si>
    <t>VTFG_v_404</t>
  </si>
  <si>
    <t>Чоста Людмила Ярославівна</t>
  </si>
  <si>
    <t>VTFG_v_405</t>
  </si>
  <si>
    <t xml:space="preserve">Чубай Світлана Станіславівна </t>
  </si>
  <si>
    <t xml:space="preserve">Лудинська гімназія Устилузької міської ради Волинської області </t>
  </si>
  <si>
    <t>VTFG_v_406</t>
  </si>
  <si>
    <t>Чудінова Олена Ігорівна</t>
  </si>
  <si>
    <t>Краматорська спеціальна школа №18 Донецької обласної ради</t>
  </si>
  <si>
    <t>VTFG_v_407</t>
  </si>
  <si>
    <t>Шакірова Анна Сергіївна</t>
  </si>
  <si>
    <t>Новогродівський ОЗЗСО І-ІІІ ступенів №7</t>
  </si>
  <si>
    <t>VTFG_v_408</t>
  </si>
  <si>
    <t>Шаповалова Анастасія Ігорівна</t>
  </si>
  <si>
    <t>Дніпропетровський фаховий коледж спорту</t>
  </si>
  <si>
    <t>VTFG_v_409</t>
  </si>
  <si>
    <t>Шаповалова Олена Вікторівна</t>
  </si>
  <si>
    <t>VTFG_v_410</t>
  </si>
  <si>
    <t xml:space="preserve">Швидченко Ганна Юріївна </t>
  </si>
  <si>
    <t xml:space="preserve">Вугледарський НВК "МРІЯ" Вугледарської міської ради Донецької області </t>
  </si>
  <si>
    <t>VTFG_v_411</t>
  </si>
  <si>
    <t xml:space="preserve">Шебунчак Галина Іванівна </t>
  </si>
  <si>
    <t xml:space="preserve">Початкова школа №4 Львівської міської ради </t>
  </si>
  <si>
    <t>VTFG_v_412</t>
  </si>
  <si>
    <t xml:space="preserve">Шевченко Анна Олександрівна </t>
  </si>
  <si>
    <t xml:space="preserve">Глеюватська гімназія Глеюватської сільської ради </t>
  </si>
  <si>
    <t>VTFG_v_413</t>
  </si>
  <si>
    <t xml:space="preserve">Шевченко Ірина Леонідівна </t>
  </si>
  <si>
    <t xml:space="preserve">Ліцей №269 міста Києва </t>
  </si>
  <si>
    <t>VTFG_v_414</t>
  </si>
  <si>
    <t xml:space="preserve">Шевчук Ірина Олександрівна </t>
  </si>
  <si>
    <t xml:space="preserve">Бистрицький ліцей Березнівської міської ради Рівненського району Рівненської області </t>
  </si>
  <si>
    <t>VTFG_v_415</t>
  </si>
  <si>
    <t>Шелест Алла Василівна</t>
  </si>
  <si>
    <t>Вугледарський НВК "МРІЯ"(загальноосвітня школа І-ІІІ ступенів - дошкільний навчальний заклад)Вугледарської міської ради Донецької області</t>
  </si>
  <si>
    <t>VTFG_v_416</t>
  </si>
  <si>
    <t>Шендирук Наталія Мирославівна</t>
  </si>
  <si>
    <t>ВСП «Гімназія «Гармонія» Галицького фахового коледжу імені Вʼячеслава Чорновола»</t>
  </si>
  <si>
    <t>VTFG_v_417</t>
  </si>
  <si>
    <t xml:space="preserve">Шиленко Світлана Миколаївна </t>
  </si>
  <si>
    <t xml:space="preserve">Охтирська загальноосвітня школа І-ІІІ ступенів 8 Охтирської міської ради Сумської області </t>
  </si>
  <si>
    <t>VTFG_v_418</t>
  </si>
  <si>
    <t xml:space="preserve">Шиманюк Антон Петрович </t>
  </si>
  <si>
    <t xml:space="preserve">Судилківський ліцей Судилківської ТГ Шепетівського р-н Хмельницька область </t>
  </si>
  <si>
    <t>VTFG_v_419</t>
  </si>
  <si>
    <t xml:space="preserve">Шільвінська Ольга Леонардівна </t>
  </si>
  <si>
    <t>VTFG_v_420</t>
  </si>
  <si>
    <t>Шолька Сергій Миколайович</t>
  </si>
  <si>
    <t>Арцизький ліцей №5 з початковою школою та гімназією Арцизької міської ради</t>
  </si>
  <si>
    <t>VTFG_v_421</t>
  </si>
  <si>
    <t xml:space="preserve">Шпітко Вікторія Володимирівна </t>
  </si>
  <si>
    <t>VTFG_v_422</t>
  </si>
  <si>
    <t>Шпомер Тетяна Олександрівна</t>
  </si>
  <si>
    <t>Національний університет "Чернігівська політехніка"</t>
  </si>
  <si>
    <t>VTFG_v_423</t>
  </si>
  <si>
    <t xml:space="preserve">Щебетун Дарія Валеріївна </t>
  </si>
  <si>
    <t xml:space="preserve">Міжрегіональна академія управління персоналом </t>
  </si>
  <si>
    <t>VTFG_v_424</t>
  </si>
  <si>
    <t>Щебетун Наталія Валеріївна</t>
  </si>
  <si>
    <t>VTFG_v_425</t>
  </si>
  <si>
    <t>Щербак Інна Миколаївна</t>
  </si>
  <si>
    <t>VTFG_v_426</t>
  </si>
  <si>
    <t xml:space="preserve">Ющенко Людмила Анатоліївна </t>
  </si>
  <si>
    <t xml:space="preserve">ВСП Фаховий коледж інформаційних систем і технологій КНЕУ ім. В. Гетьмана </t>
  </si>
  <si>
    <t>VTFG_v_427</t>
  </si>
  <si>
    <t xml:space="preserve">Якобчук Тетяна Василівна </t>
  </si>
  <si>
    <t xml:space="preserve">Пірванченська гімназія Горохівської міської ради Луцького району Волинської області </t>
  </si>
  <si>
    <t>VTFG_v_428</t>
  </si>
  <si>
    <t xml:space="preserve">Ямненко Анна Сергіївна </t>
  </si>
  <si>
    <t xml:space="preserve">Лютізький ліцей Петрівської сільської ради </t>
  </si>
  <si>
    <t>VTFG_v_429</t>
  </si>
  <si>
    <t>Яриш Оксана Степанівна</t>
  </si>
  <si>
    <t>ВСП "Львівський поліграфічний фаховий коледж НУ "Львівська політехніка"</t>
  </si>
  <si>
    <t>VTFG_v_430</t>
  </si>
  <si>
    <t>Ярощук Віталіна Олександрівна</t>
  </si>
  <si>
    <t>заклад освіти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</si>
</sst>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Звичайни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alan.bank.gov.ua/get-user-certificate/BaRrHT6gb00KYFoMeemx" TargetMode="External"/><Relationship Id="rId299" Type="http://schemas.openxmlformats.org/officeDocument/2006/relationships/hyperlink" Target="https://talan.bank.gov.ua/get-user-certificate/BaRrHnMu650Vm6K3MeRR" TargetMode="External"/><Relationship Id="rId21" Type="http://schemas.openxmlformats.org/officeDocument/2006/relationships/hyperlink" Target="https://talan.bank.gov.ua/get-user-certificate/BaRrH2Mw8gGl0wl7ZRgL" TargetMode="External"/><Relationship Id="rId63" Type="http://schemas.openxmlformats.org/officeDocument/2006/relationships/hyperlink" Target="https://talan.bank.gov.ua/get-user-certificate/BaRrHWsiOhW1OMUkfCrR" TargetMode="External"/><Relationship Id="rId159" Type="http://schemas.openxmlformats.org/officeDocument/2006/relationships/hyperlink" Target="https://talan.bank.gov.ua/get-user-certificate/BaRrHtouShAL-cHzB_VY" TargetMode="External"/><Relationship Id="rId324" Type="http://schemas.openxmlformats.org/officeDocument/2006/relationships/hyperlink" Target="https://talan.bank.gov.ua/get-user-certificate/BaRrHr2naC1DEQnRnYJs" TargetMode="External"/><Relationship Id="rId366" Type="http://schemas.openxmlformats.org/officeDocument/2006/relationships/hyperlink" Target="https://talan.bank.gov.ua/get-user-certificate/BaRrHVN4oWUMuPYsmUDo" TargetMode="External"/><Relationship Id="rId170" Type="http://schemas.openxmlformats.org/officeDocument/2006/relationships/hyperlink" Target="https://talan.bank.gov.ua/get-user-certificate/BaRrHPK_VfeOpiDP9Lnx" TargetMode="External"/><Relationship Id="rId226" Type="http://schemas.openxmlformats.org/officeDocument/2006/relationships/hyperlink" Target="https://talan.bank.gov.ua/get-user-certificate/BaRrHW9coRbqPZXOOt2Y" TargetMode="External"/><Relationship Id="rId268" Type="http://schemas.openxmlformats.org/officeDocument/2006/relationships/hyperlink" Target="https://talan.bank.gov.ua/get-user-certificate/BaRrHMEkFfe2axnoXJTF" TargetMode="External"/><Relationship Id="rId32" Type="http://schemas.openxmlformats.org/officeDocument/2006/relationships/hyperlink" Target="https://talan.bank.gov.ua/get-user-certificate/BaRrHASQLhIBaTK1KAoh" TargetMode="External"/><Relationship Id="rId74" Type="http://schemas.openxmlformats.org/officeDocument/2006/relationships/hyperlink" Target="https://talan.bank.gov.ua/get-user-certificate/BaRrHtkNFcAoOXDRlEER" TargetMode="External"/><Relationship Id="rId128" Type="http://schemas.openxmlformats.org/officeDocument/2006/relationships/hyperlink" Target="https://talan.bank.gov.ua/get-user-certificate/BaRrHCEeqXp5WeZk8TZl" TargetMode="External"/><Relationship Id="rId335" Type="http://schemas.openxmlformats.org/officeDocument/2006/relationships/hyperlink" Target="https://talan.bank.gov.ua/get-user-certificate/BaRrHvLF4ZHM0yLZ3CYw" TargetMode="External"/><Relationship Id="rId377" Type="http://schemas.openxmlformats.org/officeDocument/2006/relationships/hyperlink" Target="https://talan.bank.gov.ua/get-user-certificate/BaRrHcfkyb3bZ7o6Jf40" TargetMode="External"/><Relationship Id="rId5" Type="http://schemas.openxmlformats.org/officeDocument/2006/relationships/hyperlink" Target="https://talan.bank.gov.ua/get-user-certificate/BaRrH4eAOuHYGfNRuT5J" TargetMode="External"/><Relationship Id="rId181" Type="http://schemas.openxmlformats.org/officeDocument/2006/relationships/hyperlink" Target="https://talan.bank.gov.ua/get-user-certificate/BaRrH3nST639Q2wdmi3h" TargetMode="External"/><Relationship Id="rId237" Type="http://schemas.openxmlformats.org/officeDocument/2006/relationships/hyperlink" Target="https://talan.bank.gov.ua/get-user-certificate/BaRrHTKSKx_a2QuAOHnR" TargetMode="External"/><Relationship Id="rId402" Type="http://schemas.openxmlformats.org/officeDocument/2006/relationships/hyperlink" Target="https://talan.bank.gov.ua/get-user-certificate/BaRrHrSTvrfowEZxLsYy" TargetMode="External"/><Relationship Id="rId279" Type="http://schemas.openxmlformats.org/officeDocument/2006/relationships/hyperlink" Target="https://talan.bank.gov.ua/get-user-certificate/BaRrH8qkXSzOE4IBeIJX" TargetMode="External"/><Relationship Id="rId43" Type="http://schemas.openxmlformats.org/officeDocument/2006/relationships/hyperlink" Target="https://talan.bank.gov.ua/get-user-certificate/BaRrHqsU4Zk0lIFWgeZy" TargetMode="External"/><Relationship Id="rId139" Type="http://schemas.openxmlformats.org/officeDocument/2006/relationships/hyperlink" Target="https://talan.bank.gov.ua/get-user-certificate/BaRrHayoZt7zUfrzjKUB" TargetMode="External"/><Relationship Id="rId290" Type="http://schemas.openxmlformats.org/officeDocument/2006/relationships/hyperlink" Target="https://talan.bank.gov.ua/get-user-certificate/BaRrHPZy8ovZWFbcvniP" TargetMode="External"/><Relationship Id="rId304" Type="http://schemas.openxmlformats.org/officeDocument/2006/relationships/hyperlink" Target="https://talan.bank.gov.ua/get-user-certificate/BaRrHGwExTSntZUgYdAy" TargetMode="External"/><Relationship Id="rId346" Type="http://schemas.openxmlformats.org/officeDocument/2006/relationships/hyperlink" Target="https://talan.bank.gov.ua/get-user-certificate/BaRrHprZkmUaCOTbiUmS" TargetMode="External"/><Relationship Id="rId388" Type="http://schemas.openxmlformats.org/officeDocument/2006/relationships/hyperlink" Target="https://talan.bank.gov.ua/get-user-certificate/BaRrHWpabYvv8wZJEhrZ" TargetMode="External"/><Relationship Id="rId85" Type="http://schemas.openxmlformats.org/officeDocument/2006/relationships/hyperlink" Target="https://talan.bank.gov.ua/get-user-certificate/BaRrHxqA-Ksjb6fdDTda" TargetMode="External"/><Relationship Id="rId150" Type="http://schemas.openxmlformats.org/officeDocument/2006/relationships/hyperlink" Target="https://talan.bank.gov.ua/get-user-certificate/BaRrH4lY2TlLoD7Q7Cdv" TargetMode="External"/><Relationship Id="rId192" Type="http://schemas.openxmlformats.org/officeDocument/2006/relationships/hyperlink" Target="https://talan.bank.gov.ua/get-user-certificate/BaRrHss5JVuBvM31tG2-" TargetMode="External"/><Relationship Id="rId206" Type="http://schemas.openxmlformats.org/officeDocument/2006/relationships/hyperlink" Target="https://talan.bank.gov.ua/get-user-certificate/BaRrHDUPqcY9Gbdg3tzJ" TargetMode="External"/><Relationship Id="rId413" Type="http://schemas.openxmlformats.org/officeDocument/2006/relationships/hyperlink" Target="https://talan.bank.gov.ua/get-user-certificate/BaRrHwpAMaLK8gngVEeU" TargetMode="External"/><Relationship Id="rId248" Type="http://schemas.openxmlformats.org/officeDocument/2006/relationships/hyperlink" Target="https://talan.bank.gov.ua/get-user-certificate/BaRrHxp7gRalpMUs4sKv" TargetMode="External"/><Relationship Id="rId12" Type="http://schemas.openxmlformats.org/officeDocument/2006/relationships/hyperlink" Target="https://talan.bank.gov.ua/get-user-certificate/BaRrHaRr6yRl-DqkPF7Z" TargetMode="External"/><Relationship Id="rId108" Type="http://schemas.openxmlformats.org/officeDocument/2006/relationships/hyperlink" Target="https://talan.bank.gov.ua/get-user-certificate/BaRrHAHNkFzeNXea7EQx" TargetMode="External"/><Relationship Id="rId315" Type="http://schemas.openxmlformats.org/officeDocument/2006/relationships/hyperlink" Target="https://talan.bank.gov.ua/get-user-certificate/BaRrH6Rzu2gUSZ3CSGF4" TargetMode="External"/><Relationship Id="rId357" Type="http://schemas.openxmlformats.org/officeDocument/2006/relationships/hyperlink" Target="https://talan.bank.gov.ua/get-user-certificate/BaRrHpxMxmEb1_buVUT1" TargetMode="External"/><Relationship Id="rId54" Type="http://schemas.openxmlformats.org/officeDocument/2006/relationships/hyperlink" Target="https://talan.bank.gov.ua/get-user-certificate/BaRrHY80zCaHQiH9zZ1p" TargetMode="External"/><Relationship Id="rId96" Type="http://schemas.openxmlformats.org/officeDocument/2006/relationships/hyperlink" Target="https://talan.bank.gov.ua/get-user-certificate/BaRrH8n5xFn7veNcWcrj" TargetMode="External"/><Relationship Id="rId161" Type="http://schemas.openxmlformats.org/officeDocument/2006/relationships/hyperlink" Target="https://talan.bank.gov.ua/get-user-certificate/BaRrHHsowUBEY7kHu3dq" TargetMode="External"/><Relationship Id="rId217" Type="http://schemas.openxmlformats.org/officeDocument/2006/relationships/hyperlink" Target="https://talan.bank.gov.ua/get-user-certificate/BaRrH7TCapkPAa4xDfn6" TargetMode="External"/><Relationship Id="rId399" Type="http://schemas.openxmlformats.org/officeDocument/2006/relationships/hyperlink" Target="https://talan.bank.gov.ua/get-user-certificate/BaRrHHxLryIBz3hXJM5m" TargetMode="External"/><Relationship Id="rId259" Type="http://schemas.openxmlformats.org/officeDocument/2006/relationships/hyperlink" Target="https://talan.bank.gov.ua/get-user-certificate/BaRrHsKrzVXvMNobIiwq" TargetMode="External"/><Relationship Id="rId424" Type="http://schemas.openxmlformats.org/officeDocument/2006/relationships/hyperlink" Target="https://talan.bank.gov.ua/get-user-certificate/BaRrH8oziZzUH3ITMN6X" TargetMode="External"/><Relationship Id="rId23" Type="http://schemas.openxmlformats.org/officeDocument/2006/relationships/hyperlink" Target="https://talan.bank.gov.ua/get-user-certificate/BaRrHmGZes8ofG3BUKKx" TargetMode="External"/><Relationship Id="rId119" Type="http://schemas.openxmlformats.org/officeDocument/2006/relationships/hyperlink" Target="https://talan.bank.gov.ua/get-user-certificate/BaRrHAicoFMHKZWnZvf5" TargetMode="External"/><Relationship Id="rId270" Type="http://schemas.openxmlformats.org/officeDocument/2006/relationships/hyperlink" Target="https://talan.bank.gov.ua/get-user-certificate/BaRrHOUv3L_olktnftzA" TargetMode="External"/><Relationship Id="rId326" Type="http://schemas.openxmlformats.org/officeDocument/2006/relationships/hyperlink" Target="https://talan.bank.gov.ua/get-user-certificate/BaRrHn17DDPULuauFiqI" TargetMode="External"/><Relationship Id="rId65" Type="http://schemas.openxmlformats.org/officeDocument/2006/relationships/hyperlink" Target="https://talan.bank.gov.ua/get-user-certificate/BaRrHszT4YYkVmSqcBei" TargetMode="External"/><Relationship Id="rId130" Type="http://schemas.openxmlformats.org/officeDocument/2006/relationships/hyperlink" Target="https://talan.bank.gov.ua/get-user-certificate/BaRrHpcWxQHQ2ihKrkzp" TargetMode="External"/><Relationship Id="rId368" Type="http://schemas.openxmlformats.org/officeDocument/2006/relationships/hyperlink" Target="https://talan.bank.gov.ua/get-user-certificate/BaRrHVxNI9CJKAtGW-9n" TargetMode="External"/><Relationship Id="rId172" Type="http://schemas.openxmlformats.org/officeDocument/2006/relationships/hyperlink" Target="https://talan.bank.gov.ua/get-user-certificate/BaRrHB0FFE7A3V-vIksM" TargetMode="External"/><Relationship Id="rId228" Type="http://schemas.openxmlformats.org/officeDocument/2006/relationships/hyperlink" Target="https://talan.bank.gov.ua/get-user-certificate/BaRrHsJOdSST4gj37X6w" TargetMode="External"/><Relationship Id="rId281" Type="http://schemas.openxmlformats.org/officeDocument/2006/relationships/hyperlink" Target="https://talan.bank.gov.ua/get-user-certificate/BaRrHE_HglFmpg9zLM7B" TargetMode="External"/><Relationship Id="rId337" Type="http://schemas.openxmlformats.org/officeDocument/2006/relationships/hyperlink" Target="https://talan.bank.gov.ua/get-user-certificate/BaRrHb5ItMU_hJLFFGAO" TargetMode="External"/><Relationship Id="rId34" Type="http://schemas.openxmlformats.org/officeDocument/2006/relationships/hyperlink" Target="https://talan.bank.gov.ua/get-user-certificate/BaRrHwjIAVFVgCnv9sbs" TargetMode="External"/><Relationship Id="rId76" Type="http://schemas.openxmlformats.org/officeDocument/2006/relationships/hyperlink" Target="https://talan.bank.gov.ua/get-user-certificate/BaRrH_nlnbRgU1VmyEyE" TargetMode="External"/><Relationship Id="rId141" Type="http://schemas.openxmlformats.org/officeDocument/2006/relationships/hyperlink" Target="https://talan.bank.gov.ua/get-user-certificate/BaRrHiszdZEiguv8jDdX" TargetMode="External"/><Relationship Id="rId379" Type="http://schemas.openxmlformats.org/officeDocument/2006/relationships/hyperlink" Target="https://talan.bank.gov.ua/get-user-certificate/BaRrHNipQExAJZKI7qfM" TargetMode="External"/><Relationship Id="rId7" Type="http://schemas.openxmlformats.org/officeDocument/2006/relationships/hyperlink" Target="https://talan.bank.gov.ua/get-user-certificate/BaRrHIrpgm3dwiGZt9u_" TargetMode="External"/><Relationship Id="rId183" Type="http://schemas.openxmlformats.org/officeDocument/2006/relationships/hyperlink" Target="https://talan.bank.gov.ua/get-user-certificate/BaRrH85FqBBCTF9Tp3Ij" TargetMode="External"/><Relationship Id="rId239" Type="http://schemas.openxmlformats.org/officeDocument/2006/relationships/hyperlink" Target="https://talan.bank.gov.ua/get-user-certificate/BaRrH1Rj1-f8KN-4TooB" TargetMode="External"/><Relationship Id="rId390" Type="http://schemas.openxmlformats.org/officeDocument/2006/relationships/hyperlink" Target="https://talan.bank.gov.ua/get-user-certificate/BaRrHii9BIhtPMuW1PEs" TargetMode="External"/><Relationship Id="rId404" Type="http://schemas.openxmlformats.org/officeDocument/2006/relationships/hyperlink" Target="https://talan.bank.gov.ua/get-user-certificate/BaRrHzlJZXmyBUUiLq9Z" TargetMode="External"/><Relationship Id="rId250" Type="http://schemas.openxmlformats.org/officeDocument/2006/relationships/hyperlink" Target="https://talan.bank.gov.ua/get-user-certificate/BaRrHh9LXNo8ca5XHP1M" TargetMode="External"/><Relationship Id="rId292" Type="http://schemas.openxmlformats.org/officeDocument/2006/relationships/hyperlink" Target="https://talan.bank.gov.ua/get-user-certificate/BaRrHa3sz3R2NWtFct6E" TargetMode="External"/><Relationship Id="rId306" Type="http://schemas.openxmlformats.org/officeDocument/2006/relationships/hyperlink" Target="https://talan.bank.gov.ua/get-user-certificate/BaRrHzTMf9YkDSrE9Jz7" TargetMode="External"/><Relationship Id="rId45" Type="http://schemas.openxmlformats.org/officeDocument/2006/relationships/hyperlink" Target="https://talan.bank.gov.ua/get-user-certificate/BaRrHo77bLLxUMk-RPbs" TargetMode="External"/><Relationship Id="rId87" Type="http://schemas.openxmlformats.org/officeDocument/2006/relationships/hyperlink" Target="https://talan.bank.gov.ua/get-user-certificate/BaRrHA-8SsIlzz6jImoD" TargetMode="External"/><Relationship Id="rId110" Type="http://schemas.openxmlformats.org/officeDocument/2006/relationships/hyperlink" Target="https://talan.bank.gov.ua/get-user-certificate/BaRrHDsFcGMzjx3nNa0j" TargetMode="External"/><Relationship Id="rId348" Type="http://schemas.openxmlformats.org/officeDocument/2006/relationships/hyperlink" Target="https://talan.bank.gov.ua/get-user-certificate/BaRrHzuiZQ-hyWw0QDBI" TargetMode="External"/><Relationship Id="rId152" Type="http://schemas.openxmlformats.org/officeDocument/2006/relationships/hyperlink" Target="https://talan.bank.gov.ua/get-user-certificate/BaRrHgQfE9nKjJHW3WUy" TargetMode="External"/><Relationship Id="rId194" Type="http://schemas.openxmlformats.org/officeDocument/2006/relationships/hyperlink" Target="https://talan.bank.gov.ua/get-user-certificate/BaRrHS6mpFl58X0nFWpm" TargetMode="External"/><Relationship Id="rId208" Type="http://schemas.openxmlformats.org/officeDocument/2006/relationships/hyperlink" Target="https://talan.bank.gov.ua/get-user-certificate/BaRrH9assN5b0aGxETub" TargetMode="External"/><Relationship Id="rId415" Type="http://schemas.openxmlformats.org/officeDocument/2006/relationships/hyperlink" Target="https://talan.bank.gov.ua/get-user-certificate/BaRrH-gwkzS8-qVl3Nyo" TargetMode="External"/><Relationship Id="rId261" Type="http://schemas.openxmlformats.org/officeDocument/2006/relationships/hyperlink" Target="https://talan.bank.gov.ua/get-user-certificate/BaRrHu_TVUjyvBC5lK0Y" TargetMode="External"/><Relationship Id="rId14" Type="http://schemas.openxmlformats.org/officeDocument/2006/relationships/hyperlink" Target="https://talan.bank.gov.ua/get-user-certificate/BaRrHnDL2wRM39drkChi" TargetMode="External"/><Relationship Id="rId56" Type="http://schemas.openxmlformats.org/officeDocument/2006/relationships/hyperlink" Target="https://talan.bank.gov.ua/get-user-certificate/BaRrHXLKJJKXRGc7SGBi" TargetMode="External"/><Relationship Id="rId317" Type="http://schemas.openxmlformats.org/officeDocument/2006/relationships/hyperlink" Target="https://talan.bank.gov.ua/get-user-certificate/BaRrHKMNvVtRy3U5iz1Z" TargetMode="External"/><Relationship Id="rId359" Type="http://schemas.openxmlformats.org/officeDocument/2006/relationships/hyperlink" Target="https://talan.bank.gov.ua/get-user-certificate/BaRrHEX565iR6d-6wyOR" TargetMode="External"/><Relationship Id="rId98" Type="http://schemas.openxmlformats.org/officeDocument/2006/relationships/hyperlink" Target="https://talan.bank.gov.ua/get-user-certificate/BaRrHUMRYQ_ZOvXc4UiC" TargetMode="External"/><Relationship Id="rId121" Type="http://schemas.openxmlformats.org/officeDocument/2006/relationships/hyperlink" Target="https://talan.bank.gov.ua/get-user-certificate/BaRrHEGvlGFw95T7aaW4" TargetMode="External"/><Relationship Id="rId163" Type="http://schemas.openxmlformats.org/officeDocument/2006/relationships/hyperlink" Target="https://talan.bank.gov.ua/get-user-certificate/BaRrHAUvhd24L57SJS2T" TargetMode="External"/><Relationship Id="rId219" Type="http://schemas.openxmlformats.org/officeDocument/2006/relationships/hyperlink" Target="https://talan.bank.gov.ua/get-user-certificate/BaRrHcIlFv2hsKXWycCG" TargetMode="External"/><Relationship Id="rId370" Type="http://schemas.openxmlformats.org/officeDocument/2006/relationships/hyperlink" Target="https://talan.bank.gov.ua/get-user-certificate/BaRrHvgOojR5H_rJy6kd" TargetMode="External"/><Relationship Id="rId426" Type="http://schemas.openxmlformats.org/officeDocument/2006/relationships/hyperlink" Target="https://talan.bank.gov.ua/get-user-certificate/BaRrHrbKY3cqr3ESYuWk" TargetMode="External"/><Relationship Id="rId230" Type="http://schemas.openxmlformats.org/officeDocument/2006/relationships/hyperlink" Target="https://talan.bank.gov.ua/get-user-certificate/BaRrHIbVljmvPFD-Rvb_" TargetMode="External"/><Relationship Id="rId25" Type="http://schemas.openxmlformats.org/officeDocument/2006/relationships/hyperlink" Target="https://talan.bank.gov.ua/get-user-certificate/BaRrHXE4GlZvWZCtn1QL" TargetMode="External"/><Relationship Id="rId67" Type="http://schemas.openxmlformats.org/officeDocument/2006/relationships/hyperlink" Target="https://talan.bank.gov.ua/get-user-certificate/BaRrHKTF6m20df-Flxcu" TargetMode="External"/><Relationship Id="rId272" Type="http://schemas.openxmlformats.org/officeDocument/2006/relationships/hyperlink" Target="https://talan.bank.gov.ua/get-user-certificate/BaRrHWcGjK_2NAl9VJIy" TargetMode="External"/><Relationship Id="rId328" Type="http://schemas.openxmlformats.org/officeDocument/2006/relationships/hyperlink" Target="https://talan.bank.gov.ua/get-user-certificate/BaRrHkdcruqVfO5MRCsp" TargetMode="External"/><Relationship Id="rId132" Type="http://schemas.openxmlformats.org/officeDocument/2006/relationships/hyperlink" Target="https://talan.bank.gov.ua/get-user-certificate/BaRrHUmhW397EhwvoMmi" TargetMode="External"/><Relationship Id="rId174" Type="http://schemas.openxmlformats.org/officeDocument/2006/relationships/hyperlink" Target="https://talan.bank.gov.ua/get-user-certificate/BaRrHMnuCJdbVOk_uYXd" TargetMode="External"/><Relationship Id="rId381" Type="http://schemas.openxmlformats.org/officeDocument/2006/relationships/hyperlink" Target="https://talan.bank.gov.ua/get-user-certificate/BaRrH5XbhqeFMxT92FAZ" TargetMode="External"/><Relationship Id="rId241" Type="http://schemas.openxmlformats.org/officeDocument/2006/relationships/hyperlink" Target="https://talan.bank.gov.ua/get-user-certificate/BaRrHlLqVJjMtjmjj-di" TargetMode="External"/><Relationship Id="rId36" Type="http://schemas.openxmlformats.org/officeDocument/2006/relationships/hyperlink" Target="https://talan.bank.gov.ua/get-user-certificate/BaRrHN6UmdAiQesydsbG" TargetMode="External"/><Relationship Id="rId283" Type="http://schemas.openxmlformats.org/officeDocument/2006/relationships/hyperlink" Target="https://talan.bank.gov.ua/get-user-certificate/BaRrH-zrMDl6t8pv0Onq" TargetMode="External"/><Relationship Id="rId339" Type="http://schemas.openxmlformats.org/officeDocument/2006/relationships/hyperlink" Target="https://talan.bank.gov.ua/get-user-certificate/BaRrH7kJgn5szH0zWVzw" TargetMode="External"/><Relationship Id="rId78" Type="http://schemas.openxmlformats.org/officeDocument/2006/relationships/hyperlink" Target="https://talan.bank.gov.ua/get-user-certificate/BaRrHddbFYGJ7rGtpJpT" TargetMode="External"/><Relationship Id="rId101" Type="http://schemas.openxmlformats.org/officeDocument/2006/relationships/hyperlink" Target="https://talan.bank.gov.ua/get-user-certificate/BaRrH4qLeNOtovbrM-Ed" TargetMode="External"/><Relationship Id="rId143" Type="http://schemas.openxmlformats.org/officeDocument/2006/relationships/hyperlink" Target="https://talan.bank.gov.ua/get-user-certificate/BaRrHQ2KEc8QBW86-mny" TargetMode="External"/><Relationship Id="rId185" Type="http://schemas.openxmlformats.org/officeDocument/2006/relationships/hyperlink" Target="https://talan.bank.gov.ua/get-user-certificate/BaRrH62Bd_yU2KV0YIgA" TargetMode="External"/><Relationship Id="rId350" Type="http://schemas.openxmlformats.org/officeDocument/2006/relationships/hyperlink" Target="https://talan.bank.gov.ua/get-user-certificate/BaRrHoNWEH2RQopUp_So" TargetMode="External"/><Relationship Id="rId406" Type="http://schemas.openxmlformats.org/officeDocument/2006/relationships/hyperlink" Target="https://talan.bank.gov.ua/get-user-certificate/BaRrH9_b6QiNYizHakrr" TargetMode="External"/><Relationship Id="rId9" Type="http://schemas.openxmlformats.org/officeDocument/2006/relationships/hyperlink" Target="https://talan.bank.gov.ua/get-user-certificate/BaRrHpTvcIyuiLrTGzic" TargetMode="External"/><Relationship Id="rId210" Type="http://schemas.openxmlformats.org/officeDocument/2006/relationships/hyperlink" Target="https://talan.bank.gov.ua/get-user-certificate/BaRrHgsAqRwtKCpPARTc" TargetMode="External"/><Relationship Id="rId392" Type="http://schemas.openxmlformats.org/officeDocument/2006/relationships/hyperlink" Target="https://talan.bank.gov.ua/get-user-certificate/BaRrHCWSbzgb6Axuaccb" TargetMode="External"/><Relationship Id="rId252" Type="http://schemas.openxmlformats.org/officeDocument/2006/relationships/hyperlink" Target="https://talan.bank.gov.ua/get-user-certificate/BaRrHBPsIzjEoLHdIxu2" TargetMode="External"/><Relationship Id="rId294" Type="http://schemas.openxmlformats.org/officeDocument/2006/relationships/hyperlink" Target="https://talan.bank.gov.ua/get-user-certificate/BaRrHzNrfY5zkC9XtjXt" TargetMode="External"/><Relationship Id="rId308" Type="http://schemas.openxmlformats.org/officeDocument/2006/relationships/hyperlink" Target="https://talan.bank.gov.ua/get-user-certificate/BaRrHxEmYzWcQ7splht9" TargetMode="External"/><Relationship Id="rId47" Type="http://schemas.openxmlformats.org/officeDocument/2006/relationships/hyperlink" Target="https://talan.bank.gov.ua/get-user-certificate/BaRrHLmv-R79DaVNVosa" TargetMode="External"/><Relationship Id="rId89" Type="http://schemas.openxmlformats.org/officeDocument/2006/relationships/hyperlink" Target="https://talan.bank.gov.ua/get-user-certificate/BaRrHNEmAkNem1RfcafI" TargetMode="External"/><Relationship Id="rId112" Type="http://schemas.openxmlformats.org/officeDocument/2006/relationships/hyperlink" Target="https://talan.bank.gov.ua/get-user-certificate/BaRrH3aDmVzLX6u91yhj" TargetMode="External"/><Relationship Id="rId154" Type="http://schemas.openxmlformats.org/officeDocument/2006/relationships/hyperlink" Target="https://talan.bank.gov.ua/get-user-certificate/BaRrHuQii9R-Ota4CwCs" TargetMode="External"/><Relationship Id="rId361" Type="http://schemas.openxmlformats.org/officeDocument/2006/relationships/hyperlink" Target="https://talan.bank.gov.ua/get-user-certificate/BaRrHi-jjqkJyw53SZx9" TargetMode="External"/><Relationship Id="rId196" Type="http://schemas.openxmlformats.org/officeDocument/2006/relationships/hyperlink" Target="https://talan.bank.gov.ua/get-user-certificate/BaRrHb6qlOTSJdAfb7u-" TargetMode="External"/><Relationship Id="rId417" Type="http://schemas.openxmlformats.org/officeDocument/2006/relationships/hyperlink" Target="https://talan.bank.gov.ua/get-user-certificate/BaRrHXxDDq3YnlLXjURY" TargetMode="External"/><Relationship Id="rId16" Type="http://schemas.openxmlformats.org/officeDocument/2006/relationships/hyperlink" Target="https://talan.bank.gov.ua/get-user-certificate/BaRrHhjiR9lVM94iWDZN" TargetMode="External"/><Relationship Id="rId221" Type="http://schemas.openxmlformats.org/officeDocument/2006/relationships/hyperlink" Target="https://talan.bank.gov.ua/get-user-certificate/BaRrHu7hshfrlOEt-j4I" TargetMode="External"/><Relationship Id="rId263" Type="http://schemas.openxmlformats.org/officeDocument/2006/relationships/hyperlink" Target="https://talan.bank.gov.ua/get-user-certificate/BaRrHVNf_xqUj_IJIVrm" TargetMode="External"/><Relationship Id="rId319" Type="http://schemas.openxmlformats.org/officeDocument/2006/relationships/hyperlink" Target="https://talan.bank.gov.ua/get-user-certificate/BaRrHud0zRAfB3aDYxxR" TargetMode="External"/><Relationship Id="rId58" Type="http://schemas.openxmlformats.org/officeDocument/2006/relationships/hyperlink" Target="https://talan.bank.gov.ua/get-user-certificate/BaRrHYUigRTkJcQW8gQY" TargetMode="External"/><Relationship Id="rId123" Type="http://schemas.openxmlformats.org/officeDocument/2006/relationships/hyperlink" Target="https://talan.bank.gov.ua/get-user-certificate/BaRrHNb7Rj1qXthTT1BR" TargetMode="External"/><Relationship Id="rId330" Type="http://schemas.openxmlformats.org/officeDocument/2006/relationships/hyperlink" Target="https://talan.bank.gov.ua/get-user-certificate/BaRrHidH8dJ3vqm4Ltwr" TargetMode="External"/><Relationship Id="rId165" Type="http://schemas.openxmlformats.org/officeDocument/2006/relationships/hyperlink" Target="https://talan.bank.gov.ua/get-user-certificate/BaRrHz6TD2RFbr55yHAW" TargetMode="External"/><Relationship Id="rId372" Type="http://schemas.openxmlformats.org/officeDocument/2006/relationships/hyperlink" Target="https://talan.bank.gov.ua/get-user-certificate/BaRrHv2RkZu1qVzvT4Uv" TargetMode="External"/><Relationship Id="rId428" Type="http://schemas.openxmlformats.org/officeDocument/2006/relationships/hyperlink" Target="https://talan.bank.gov.ua/get-user-certificate/BaRrHpaw4aDWGhaCp6np" TargetMode="External"/><Relationship Id="rId232" Type="http://schemas.openxmlformats.org/officeDocument/2006/relationships/hyperlink" Target="https://talan.bank.gov.ua/get-user-certificate/BaRrHu5wTPZ19v9IgbfX" TargetMode="External"/><Relationship Id="rId274" Type="http://schemas.openxmlformats.org/officeDocument/2006/relationships/hyperlink" Target="https://talan.bank.gov.ua/get-user-certificate/BaRrHbnAEWw21AAUSDmE" TargetMode="External"/><Relationship Id="rId27" Type="http://schemas.openxmlformats.org/officeDocument/2006/relationships/hyperlink" Target="https://talan.bank.gov.ua/get-user-certificate/BaRrHSBf1EixO6xonTMC" TargetMode="External"/><Relationship Id="rId69" Type="http://schemas.openxmlformats.org/officeDocument/2006/relationships/hyperlink" Target="https://talan.bank.gov.ua/get-user-certificate/BaRrH8I5TY77NZdFA9CF" TargetMode="External"/><Relationship Id="rId134" Type="http://schemas.openxmlformats.org/officeDocument/2006/relationships/hyperlink" Target="https://talan.bank.gov.ua/get-user-certificate/BaRrHHDw2FxF9_P_Kgqm" TargetMode="External"/><Relationship Id="rId80" Type="http://schemas.openxmlformats.org/officeDocument/2006/relationships/hyperlink" Target="https://talan.bank.gov.ua/get-user-certificate/BaRrHtQTcoXTw8rzojUU" TargetMode="External"/><Relationship Id="rId176" Type="http://schemas.openxmlformats.org/officeDocument/2006/relationships/hyperlink" Target="https://talan.bank.gov.ua/get-user-certificate/BaRrHhNHG-wbsc03893v" TargetMode="External"/><Relationship Id="rId341" Type="http://schemas.openxmlformats.org/officeDocument/2006/relationships/hyperlink" Target="https://talan.bank.gov.ua/get-user-certificate/BaRrHXISxBCX05rHBYdL" TargetMode="External"/><Relationship Id="rId383" Type="http://schemas.openxmlformats.org/officeDocument/2006/relationships/hyperlink" Target="https://talan.bank.gov.ua/get-user-certificate/BaRrHoQCCWdPKSXnvB7U" TargetMode="External"/><Relationship Id="rId201" Type="http://schemas.openxmlformats.org/officeDocument/2006/relationships/hyperlink" Target="https://talan.bank.gov.ua/get-user-certificate/BaRrHDEcexb8Uix5GPQA" TargetMode="External"/><Relationship Id="rId243" Type="http://schemas.openxmlformats.org/officeDocument/2006/relationships/hyperlink" Target="https://talan.bank.gov.ua/get-user-certificate/BaRrHUQLCflSh4qhPA7S" TargetMode="External"/><Relationship Id="rId285" Type="http://schemas.openxmlformats.org/officeDocument/2006/relationships/hyperlink" Target="https://talan.bank.gov.ua/get-user-certificate/BaRrHnDOLP58EpxGjEJH" TargetMode="External"/><Relationship Id="rId38" Type="http://schemas.openxmlformats.org/officeDocument/2006/relationships/hyperlink" Target="https://talan.bank.gov.ua/get-user-certificate/BaRrHGvEGFbwrwXLEq5U" TargetMode="External"/><Relationship Id="rId103" Type="http://schemas.openxmlformats.org/officeDocument/2006/relationships/hyperlink" Target="https://talan.bank.gov.ua/get-user-certificate/BaRrHM_GroOp537sZTiI" TargetMode="External"/><Relationship Id="rId310" Type="http://schemas.openxmlformats.org/officeDocument/2006/relationships/hyperlink" Target="https://talan.bank.gov.ua/get-user-certificate/BaRrHaELTOfqGWCVpjia" TargetMode="External"/><Relationship Id="rId91" Type="http://schemas.openxmlformats.org/officeDocument/2006/relationships/hyperlink" Target="https://talan.bank.gov.ua/get-user-certificate/BaRrHJfEQ384q_sb7Wwa" TargetMode="External"/><Relationship Id="rId145" Type="http://schemas.openxmlformats.org/officeDocument/2006/relationships/hyperlink" Target="https://talan.bank.gov.ua/get-user-certificate/BaRrHTuzdlEwpUJW7xsx" TargetMode="External"/><Relationship Id="rId187" Type="http://schemas.openxmlformats.org/officeDocument/2006/relationships/hyperlink" Target="https://talan.bank.gov.ua/get-user-certificate/BaRrHTJHS1XFDC8tWC5D" TargetMode="External"/><Relationship Id="rId352" Type="http://schemas.openxmlformats.org/officeDocument/2006/relationships/hyperlink" Target="https://talan.bank.gov.ua/get-user-certificate/BaRrHepSYrQUfOyWBTyy" TargetMode="External"/><Relationship Id="rId394" Type="http://schemas.openxmlformats.org/officeDocument/2006/relationships/hyperlink" Target="https://talan.bank.gov.ua/get-user-certificate/BaRrHgdo2x3jDysqi-66" TargetMode="External"/><Relationship Id="rId408" Type="http://schemas.openxmlformats.org/officeDocument/2006/relationships/hyperlink" Target="https://talan.bank.gov.ua/get-user-certificate/BaRrH3TsCqtQoWCq1XlB" TargetMode="External"/><Relationship Id="rId1" Type="http://schemas.openxmlformats.org/officeDocument/2006/relationships/hyperlink" Target="https://talan.bank.gov.ua/get-user-certificate/BaRrHOjBr2KlnvKlUfVY" TargetMode="External"/><Relationship Id="rId212" Type="http://schemas.openxmlformats.org/officeDocument/2006/relationships/hyperlink" Target="https://talan.bank.gov.ua/get-user-certificate/BaRrH_q0W5vLxzx343RP" TargetMode="External"/><Relationship Id="rId233" Type="http://schemas.openxmlformats.org/officeDocument/2006/relationships/hyperlink" Target="https://talan.bank.gov.ua/get-user-certificate/BaRrHxtziGXwl65yxLZh" TargetMode="External"/><Relationship Id="rId254" Type="http://schemas.openxmlformats.org/officeDocument/2006/relationships/hyperlink" Target="https://talan.bank.gov.ua/get-user-certificate/BaRrH1fwWA1zr_5g1vGF" TargetMode="External"/><Relationship Id="rId28" Type="http://schemas.openxmlformats.org/officeDocument/2006/relationships/hyperlink" Target="https://talan.bank.gov.ua/get-user-certificate/BaRrH3fzQHvAgDKFK_im" TargetMode="External"/><Relationship Id="rId49" Type="http://schemas.openxmlformats.org/officeDocument/2006/relationships/hyperlink" Target="https://talan.bank.gov.ua/get-user-certificate/BaRrHSJJD2DC59-peWjF" TargetMode="External"/><Relationship Id="rId114" Type="http://schemas.openxmlformats.org/officeDocument/2006/relationships/hyperlink" Target="https://talan.bank.gov.ua/get-user-certificate/BaRrHBkz3uYPSdAlu4BT" TargetMode="External"/><Relationship Id="rId275" Type="http://schemas.openxmlformats.org/officeDocument/2006/relationships/hyperlink" Target="https://talan.bank.gov.ua/get-user-certificate/BaRrHdhSxzSxl9nXPKwI" TargetMode="External"/><Relationship Id="rId296" Type="http://schemas.openxmlformats.org/officeDocument/2006/relationships/hyperlink" Target="https://talan.bank.gov.ua/get-user-certificate/BaRrHM_F_hDFPRNeEit7" TargetMode="External"/><Relationship Id="rId300" Type="http://schemas.openxmlformats.org/officeDocument/2006/relationships/hyperlink" Target="https://talan.bank.gov.ua/get-user-certificate/BaRrH-A2Q-KK6EZ89N3n" TargetMode="External"/><Relationship Id="rId60" Type="http://schemas.openxmlformats.org/officeDocument/2006/relationships/hyperlink" Target="https://talan.bank.gov.ua/get-user-certificate/BaRrHgLB_m6jYCZ5FB5Q" TargetMode="External"/><Relationship Id="rId81" Type="http://schemas.openxmlformats.org/officeDocument/2006/relationships/hyperlink" Target="https://talan.bank.gov.ua/get-user-certificate/BaRrHNG7s-zV-HX1cb9k" TargetMode="External"/><Relationship Id="rId135" Type="http://schemas.openxmlformats.org/officeDocument/2006/relationships/hyperlink" Target="https://talan.bank.gov.ua/get-user-certificate/BaRrHWbTA3n-5tXY-Ttm" TargetMode="External"/><Relationship Id="rId156" Type="http://schemas.openxmlformats.org/officeDocument/2006/relationships/hyperlink" Target="https://talan.bank.gov.ua/get-user-certificate/BaRrHJWQIuztdt0LBLWf" TargetMode="External"/><Relationship Id="rId177" Type="http://schemas.openxmlformats.org/officeDocument/2006/relationships/hyperlink" Target="https://talan.bank.gov.ua/get-user-certificate/BaRrHk3kPNulcnUhkkV7" TargetMode="External"/><Relationship Id="rId198" Type="http://schemas.openxmlformats.org/officeDocument/2006/relationships/hyperlink" Target="https://talan.bank.gov.ua/get-user-certificate/BaRrHbVDy1oQ9aB4UxSB" TargetMode="External"/><Relationship Id="rId321" Type="http://schemas.openxmlformats.org/officeDocument/2006/relationships/hyperlink" Target="https://talan.bank.gov.ua/get-user-certificate/BaRrHVTa5MZOTo79XI8Q" TargetMode="External"/><Relationship Id="rId342" Type="http://schemas.openxmlformats.org/officeDocument/2006/relationships/hyperlink" Target="https://talan.bank.gov.ua/get-user-certificate/BaRrHoUblHA6jTL62Zh8" TargetMode="External"/><Relationship Id="rId363" Type="http://schemas.openxmlformats.org/officeDocument/2006/relationships/hyperlink" Target="https://talan.bank.gov.ua/get-user-certificate/BaRrHBTdSVJym4BmPzEz" TargetMode="External"/><Relationship Id="rId384" Type="http://schemas.openxmlformats.org/officeDocument/2006/relationships/hyperlink" Target="https://talan.bank.gov.ua/get-user-certificate/BaRrHpc0-pV4I4DX8wgK" TargetMode="External"/><Relationship Id="rId419" Type="http://schemas.openxmlformats.org/officeDocument/2006/relationships/hyperlink" Target="https://talan.bank.gov.ua/get-user-certificate/BaRrHxLzw8StlCTxXHgZ" TargetMode="External"/><Relationship Id="rId202" Type="http://schemas.openxmlformats.org/officeDocument/2006/relationships/hyperlink" Target="https://talan.bank.gov.ua/get-user-certificate/BaRrHHwopAPHCFFW8qwn" TargetMode="External"/><Relationship Id="rId223" Type="http://schemas.openxmlformats.org/officeDocument/2006/relationships/hyperlink" Target="https://talan.bank.gov.ua/get-user-certificate/BaRrHkghEpUonw5aN2q2" TargetMode="External"/><Relationship Id="rId244" Type="http://schemas.openxmlformats.org/officeDocument/2006/relationships/hyperlink" Target="https://talan.bank.gov.ua/get-user-certificate/BaRrHlGS6H0WGpgc5cmd" TargetMode="External"/><Relationship Id="rId430" Type="http://schemas.openxmlformats.org/officeDocument/2006/relationships/hyperlink" Target="https://talan.bank.gov.ua/get-user-certificate/BaRrHBpAsP7ZCaaLQP-M" TargetMode="External"/><Relationship Id="rId18" Type="http://schemas.openxmlformats.org/officeDocument/2006/relationships/hyperlink" Target="https://talan.bank.gov.ua/get-user-certificate/BaRrHvVHzpFoHkoHOBrF" TargetMode="External"/><Relationship Id="rId39" Type="http://schemas.openxmlformats.org/officeDocument/2006/relationships/hyperlink" Target="https://talan.bank.gov.ua/get-user-certificate/BaRrHjCrMc-GN4OwFRE1" TargetMode="External"/><Relationship Id="rId265" Type="http://schemas.openxmlformats.org/officeDocument/2006/relationships/hyperlink" Target="https://talan.bank.gov.ua/get-user-certificate/BaRrHbakRbMH4Y_kqAcX" TargetMode="External"/><Relationship Id="rId286" Type="http://schemas.openxmlformats.org/officeDocument/2006/relationships/hyperlink" Target="https://talan.bank.gov.ua/get-user-certificate/BaRrHyo79qYOQkQrnCJ9" TargetMode="External"/><Relationship Id="rId50" Type="http://schemas.openxmlformats.org/officeDocument/2006/relationships/hyperlink" Target="https://talan.bank.gov.ua/get-user-certificate/BaRrH0tGnFxqMU3Gv-dq" TargetMode="External"/><Relationship Id="rId104" Type="http://schemas.openxmlformats.org/officeDocument/2006/relationships/hyperlink" Target="https://talan.bank.gov.ua/get-user-certificate/BaRrHtNDXdIl3McwvpJ1" TargetMode="External"/><Relationship Id="rId125" Type="http://schemas.openxmlformats.org/officeDocument/2006/relationships/hyperlink" Target="https://talan.bank.gov.ua/get-user-certificate/BaRrHoE4H2g7DttZEtk3" TargetMode="External"/><Relationship Id="rId146" Type="http://schemas.openxmlformats.org/officeDocument/2006/relationships/hyperlink" Target="https://talan.bank.gov.ua/get-user-certificate/BaRrHh8CW_Y8QHRvtr7R" TargetMode="External"/><Relationship Id="rId167" Type="http://schemas.openxmlformats.org/officeDocument/2006/relationships/hyperlink" Target="https://talan.bank.gov.ua/get-user-certificate/BaRrHCcKjRr3iLoGY2Px" TargetMode="External"/><Relationship Id="rId188" Type="http://schemas.openxmlformats.org/officeDocument/2006/relationships/hyperlink" Target="https://talan.bank.gov.ua/get-user-certificate/BaRrH5lKfN1umO6eP1Hj" TargetMode="External"/><Relationship Id="rId311" Type="http://schemas.openxmlformats.org/officeDocument/2006/relationships/hyperlink" Target="https://talan.bank.gov.ua/get-user-certificate/BaRrHDNgWGHg8WNwi-i3" TargetMode="External"/><Relationship Id="rId332" Type="http://schemas.openxmlformats.org/officeDocument/2006/relationships/hyperlink" Target="https://talan.bank.gov.ua/get-user-certificate/BaRrH6ui3MffKCpKfM99" TargetMode="External"/><Relationship Id="rId353" Type="http://schemas.openxmlformats.org/officeDocument/2006/relationships/hyperlink" Target="https://talan.bank.gov.ua/get-user-certificate/BaRrHjLU1ky1WFmBVT2-" TargetMode="External"/><Relationship Id="rId374" Type="http://schemas.openxmlformats.org/officeDocument/2006/relationships/hyperlink" Target="https://talan.bank.gov.ua/get-user-certificate/BaRrHXfr4TTSDIhiYcTh" TargetMode="External"/><Relationship Id="rId395" Type="http://schemas.openxmlformats.org/officeDocument/2006/relationships/hyperlink" Target="https://talan.bank.gov.ua/get-user-certificate/BaRrHLiuLx58rOTCRzaK" TargetMode="External"/><Relationship Id="rId409" Type="http://schemas.openxmlformats.org/officeDocument/2006/relationships/hyperlink" Target="https://talan.bank.gov.ua/get-user-certificate/BaRrHHV9l6AN2-KrkgCQ" TargetMode="External"/><Relationship Id="rId71" Type="http://schemas.openxmlformats.org/officeDocument/2006/relationships/hyperlink" Target="https://talan.bank.gov.ua/get-user-certificate/BaRrH_ZRlZrIbTRA-3uv" TargetMode="External"/><Relationship Id="rId92" Type="http://schemas.openxmlformats.org/officeDocument/2006/relationships/hyperlink" Target="https://talan.bank.gov.ua/get-user-certificate/BaRrHcATNww5BahXTGL2" TargetMode="External"/><Relationship Id="rId213" Type="http://schemas.openxmlformats.org/officeDocument/2006/relationships/hyperlink" Target="https://talan.bank.gov.ua/get-user-certificate/BaRrHdsaPsVACTbkHgP4" TargetMode="External"/><Relationship Id="rId234" Type="http://schemas.openxmlformats.org/officeDocument/2006/relationships/hyperlink" Target="https://talan.bank.gov.ua/get-user-certificate/BaRrHmn-jczXWbzxh1d-" TargetMode="External"/><Relationship Id="rId420" Type="http://schemas.openxmlformats.org/officeDocument/2006/relationships/hyperlink" Target="https://talan.bank.gov.ua/get-user-certificate/BaRrHgtPFPKMT9TIQjl_" TargetMode="External"/><Relationship Id="rId2" Type="http://schemas.openxmlformats.org/officeDocument/2006/relationships/hyperlink" Target="https://talan.bank.gov.ua/get-user-certificate/BaRrHbesGlEAgyWcABMc" TargetMode="External"/><Relationship Id="rId29" Type="http://schemas.openxmlformats.org/officeDocument/2006/relationships/hyperlink" Target="https://talan.bank.gov.ua/get-user-certificate/BaRrH-1WU3ovmxp_9J-5" TargetMode="External"/><Relationship Id="rId255" Type="http://schemas.openxmlformats.org/officeDocument/2006/relationships/hyperlink" Target="https://talan.bank.gov.ua/get-user-certificate/BaRrH1xMxfrr_h_X5Ye-" TargetMode="External"/><Relationship Id="rId276" Type="http://schemas.openxmlformats.org/officeDocument/2006/relationships/hyperlink" Target="https://talan.bank.gov.ua/get-user-certificate/BaRrH_eC1my5UXzSDQMt" TargetMode="External"/><Relationship Id="rId297" Type="http://schemas.openxmlformats.org/officeDocument/2006/relationships/hyperlink" Target="https://talan.bank.gov.ua/get-user-certificate/BaRrHmTw61NSO04aAg4q" TargetMode="External"/><Relationship Id="rId40" Type="http://schemas.openxmlformats.org/officeDocument/2006/relationships/hyperlink" Target="https://talan.bank.gov.ua/get-user-certificate/BaRrHO5TMATF5lPMo8Bv" TargetMode="External"/><Relationship Id="rId115" Type="http://schemas.openxmlformats.org/officeDocument/2006/relationships/hyperlink" Target="https://talan.bank.gov.ua/get-user-certificate/BaRrH7hzGtquKZCx7dHf" TargetMode="External"/><Relationship Id="rId136" Type="http://schemas.openxmlformats.org/officeDocument/2006/relationships/hyperlink" Target="https://talan.bank.gov.ua/get-user-certificate/BaRrHMSBBik9icSeh10-" TargetMode="External"/><Relationship Id="rId157" Type="http://schemas.openxmlformats.org/officeDocument/2006/relationships/hyperlink" Target="https://talan.bank.gov.ua/get-user-certificate/BaRrHg69fyVEA3fUugXY" TargetMode="External"/><Relationship Id="rId178" Type="http://schemas.openxmlformats.org/officeDocument/2006/relationships/hyperlink" Target="https://talan.bank.gov.ua/get-user-certificate/BaRrHtfsSjz0iRoV0Od2" TargetMode="External"/><Relationship Id="rId301" Type="http://schemas.openxmlformats.org/officeDocument/2006/relationships/hyperlink" Target="https://talan.bank.gov.ua/get-user-certificate/BaRrHwpjcfNMFFE8lF_R" TargetMode="External"/><Relationship Id="rId322" Type="http://schemas.openxmlformats.org/officeDocument/2006/relationships/hyperlink" Target="https://talan.bank.gov.ua/get-user-certificate/BaRrHTmaa-JFI6Q86s0Q" TargetMode="External"/><Relationship Id="rId343" Type="http://schemas.openxmlformats.org/officeDocument/2006/relationships/hyperlink" Target="https://talan.bank.gov.ua/get-user-certificate/BaRrHDx4m7qmS3jOyMq5" TargetMode="External"/><Relationship Id="rId364" Type="http://schemas.openxmlformats.org/officeDocument/2006/relationships/hyperlink" Target="https://talan.bank.gov.ua/get-user-certificate/BaRrHO4-KZwlhRmIrndQ" TargetMode="External"/><Relationship Id="rId61" Type="http://schemas.openxmlformats.org/officeDocument/2006/relationships/hyperlink" Target="https://talan.bank.gov.ua/get-user-certificate/BaRrH2F0A1Yt9_TnF6aM" TargetMode="External"/><Relationship Id="rId82" Type="http://schemas.openxmlformats.org/officeDocument/2006/relationships/hyperlink" Target="https://talan.bank.gov.ua/get-user-certificate/BaRrH60qq_o9LHHsOIfo" TargetMode="External"/><Relationship Id="rId199" Type="http://schemas.openxmlformats.org/officeDocument/2006/relationships/hyperlink" Target="https://talan.bank.gov.ua/get-user-certificate/BaRrHnyBm6eaf28JvnHn" TargetMode="External"/><Relationship Id="rId203" Type="http://schemas.openxmlformats.org/officeDocument/2006/relationships/hyperlink" Target="https://talan.bank.gov.ua/get-user-certificate/BaRrHTgFEDC_n59_v6Tv" TargetMode="External"/><Relationship Id="rId385" Type="http://schemas.openxmlformats.org/officeDocument/2006/relationships/hyperlink" Target="https://talan.bank.gov.ua/get-user-certificate/BaRrHcX_-_fMwB69SCrk" TargetMode="External"/><Relationship Id="rId19" Type="http://schemas.openxmlformats.org/officeDocument/2006/relationships/hyperlink" Target="https://talan.bank.gov.ua/get-user-certificate/BaRrHL-jLFnpaYlEIoGF" TargetMode="External"/><Relationship Id="rId224" Type="http://schemas.openxmlformats.org/officeDocument/2006/relationships/hyperlink" Target="https://talan.bank.gov.ua/get-user-certificate/BaRrHFhDYbDqU8SCM3h-" TargetMode="External"/><Relationship Id="rId245" Type="http://schemas.openxmlformats.org/officeDocument/2006/relationships/hyperlink" Target="https://talan.bank.gov.ua/get-user-certificate/BaRrHmz6KYlENF6OUiH_" TargetMode="External"/><Relationship Id="rId266" Type="http://schemas.openxmlformats.org/officeDocument/2006/relationships/hyperlink" Target="https://talan.bank.gov.ua/get-user-certificate/BaRrHCnqx5CCH8sH5k0l" TargetMode="External"/><Relationship Id="rId287" Type="http://schemas.openxmlformats.org/officeDocument/2006/relationships/hyperlink" Target="https://talan.bank.gov.ua/get-user-certificate/BaRrHh7mbyGCsMJcKSmh" TargetMode="External"/><Relationship Id="rId410" Type="http://schemas.openxmlformats.org/officeDocument/2006/relationships/hyperlink" Target="https://talan.bank.gov.ua/get-user-certificate/BaRrHm0_UIzz6I4zTs54" TargetMode="External"/><Relationship Id="rId431" Type="http://schemas.openxmlformats.org/officeDocument/2006/relationships/printerSettings" Target="../printerSettings/printerSettings1.bin"/><Relationship Id="rId30" Type="http://schemas.openxmlformats.org/officeDocument/2006/relationships/hyperlink" Target="https://talan.bank.gov.ua/get-user-certificate/BaRrHnb-Pos9BLSr4p_B" TargetMode="External"/><Relationship Id="rId105" Type="http://schemas.openxmlformats.org/officeDocument/2006/relationships/hyperlink" Target="https://talan.bank.gov.ua/get-user-certificate/BaRrHZrBwLhby4AxaV2g" TargetMode="External"/><Relationship Id="rId126" Type="http://schemas.openxmlformats.org/officeDocument/2006/relationships/hyperlink" Target="https://talan.bank.gov.ua/get-user-certificate/BaRrH-wzTh6HG85wE2de" TargetMode="External"/><Relationship Id="rId147" Type="http://schemas.openxmlformats.org/officeDocument/2006/relationships/hyperlink" Target="https://talan.bank.gov.ua/get-user-certificate/BaRrHflZviF8E4iDS-j1" TargetMode="External"/><Relationship Id="rId168" Type="http://schemas.openxmlformats.org/officeDocument/2006/relationships/hyperlink" Target="https://talan.bank.gov.ua/get-user-certificate/BaRrHLue4kIlf1T-TYDo" TargetMode="External"/><Relationship Id="rId312" Type="http://schemas.openxmlformats.org/officeDocument/2006/relationships/hyperlink" Target="https://talan.bank.gov.ua/get-user-certificate/BaRrHyZrHuP1zrfFzIO9" TargetMode="External"/><Relationship Id="rId333" Type="http://schemas.openxmlformats.org/officeDocument/2006/relationships/hyperlink" Target="https://talan.bank.gov.ua/get-user-certificate/BaRrHRhRWY_PXfLy33gB" TargetMode="External"/><Relationship Id="rId354" Type="http://schemas.openxmlformats.org/officeDocument/2006/relationships/hyperlink" Target="https://talan.bank.gov.ua/get-user-certificate/BaRrHLmGYC1K4vVbHJju" TargetMode="External"/><Relationship Id="rId51" Type="http://schemas.openxmlformats.org/officeDocument/2006/relationships/hyperlink" Target="https://talan.bank.gov.ua/get-user-certificate/BaRrHo6sEg0UJb6ycnR6" TargetMode="External"/><Relationship Id="rId72" Type="http://schemas.openxmlformats.org/officeDocument/2006/relationships/hyperlink" Target="https://talan.bank.gov.ua/get-user-certificate/BaRrH3gL7ovjgXRovP59" TargetMode="External"/><Relationship Id="rId93" Type="http://schemas.openxmlformats.org/officeDocument/2006/relationships/hyperlink" Target="https://talan.bank.gov.ua/get-user-certificate/BaRrHt7E3lThbmb-vIt1" TargetMode="External"/><Relationship Id="rId189" Type="http://schemas.openxmlformats.org/officeDocument/2006/relationships/hyperlink" Target="https://talan.bank.gov.ua/get-user-certificate/BaRrHF1L3fAs9veuT5jj" TargetMode="External"/><Relationship Id="rId375" Type="http://schemas.openxmlformats.org/officeDocument/2006/relationships/hyperlink" Target="https://talan.bank.gov.ua/get-user-certificate/BaRrH-K_ykNDGGMwRzOc" TargetMode="External"/><Relationship Id="rId396" Type="http://schemas.openxmlformats.org/officeDocument/2006/relationships/hyperlink" Target="https://talan.bank.gov.ua/get-user-certificate/BaRrHL2lrHFm2t-SVju1" TargetMode="External"/><Relationship Id="rId3" Type="http://schemas.openxmlformats.org/officeDocument/2006/relationships/hyperlink" Target="https://talan.bank.gov.ua/get-user-certificate/BaRrHqr8qvgAKFyajJHH" TargetMode="External"/><Relationship Id="rId214" Type="http://schemas.openxmlformats.org/officeDocument/2006/relationships/hyperlink" Target="https://talan.bank.gov.ua/get-user-certificate/BaRrH51CXBZasDCanipT" TargetMode="External"/><Relationship Id="rId235" Type="http://schemas.openxmlformats.org/officeDocument/2006/relationships/hyperlink" Target="https://talan.bank.gov.ua/get-user-certificate/BaRrHzvTdUgUF_QEU-o-" TargetMode="External"/><Relationship Id="rId256" Type="http://schemas.openxmlformats.org/officeDocument/2006/relationships/hyperlink" Target="https://talan.bank.gov.ua/get-user-certificate/BaRrH4wZ8B8J-swCCx59" TargetMode="External"/><Relationship Id="rId277" Type="http://schemas.openxmlformats.org/officeDocument/2006/relationships/hyperlink" Target="https://talan.bank.gov.ua/get-user-certificate/BaRrH0jom5CdpMW8PwZ0" TargetMode="External"/><Relationship Id="rId298" Type="http://schemas.openxmlformats.org/officeDocument/2006/relationships/hyperlink" Target="https://talan.bank.gov.ua/get-user-certificate/BaRrHvYC9Nb9VOS277eY" TargetMode="External"/><Relationship Id="rId400" Type="http://schemas.openxmlformats.org/officeDocument/2006/relationships/hyperlink" Target="https://talan.bank.gov.ua/get-user-certificate/BaRrHiUEhZxeb4S-Vkfi" TargetMode="External"/><Relationship Id="rId421" Type="http://schemas.openxmlformats.org/officeDocument/2006/relationships/hyperlink" Target="https://talan.bank.gov.ua/get-user-certificate/BaRrH7FrftFyPDlrXtoN" TargetMode="External"/><Relationship Id="rId116" Type="http://schemas.openxmlformats.org/officeDocument/2006/relationships/hyperlink" Target="https://talan.bank.gov.ua/get-user-certificate/BaRrHcD4Um9eGtkqbmaT" TargetMode="External"/><Relationship Id="rId137" Type="http://schemas.openxmlformats.org/officeDocument/2006/relationships/hyperlink" Target="https://talan.bank.gov.ua/get-user-certificate/BaRrH5XL1D9zxl-wE_Sb" TargetMode="External"/><Relationship Id="rId158" Type="http://schemas.openxmlformats.org/officeDocument/2006/relationships/hyperlink" Target="https://talan.bank.gov.ua/get-user-certificate/BaRrHvIzi42jLTam78mt" TargetMode="External"/><Relationship Id="rId302" Type="http://schemas.openxmlformats.org/officeDocument/2006/relationships/hyperlink" Target="https://talan.bank.gov.ua/get-user-certificate/BaRrHNpmCBF_cAVgr6OQ" TargetMode="External"/><Relationship Id="rId323" Type="http://schemas.openxmlformats.org/officeDocument/2006/relationships/hyperlink" Target="https://talan.bank.gov.ua/get-user-certificate/BaRrH1hwMqA6BAjk44Gg" TargetMode="External"/><Relationship Id="rId344" Type="http://schemas.openxmlformats.org/officeDocument/2006/relationships/hyperlink" Target="https://talan.bank.gov.ua/get-user-certificate/BaRrHwCdTquRpGnfGM3B" TargetMode="External"/><Relationship Id="rId20" Type="http://schemas.openxmlformats.org/officeDocument/2006/relationships/hyperlink" Target="https://talan.bank.gov.ua/get-user-certificate/BaRrHWDEyZ_OYCOSRi4u" TargetMode="External"/><Relationship Id="rId41" Type="http://schemas.openxmlformats.org/officeDocument/2006/relationships/hyperlink" Target="https://talan.bank.gov.ua/get-user-certificate/BaRrHlj2Ea0HkugMU9fz" TargetMode="External"/><Relationship Id="rId62" Type="http://schemas.openxmlformats.org/officeDocument/2006/relationships/hyperlink" Target="https://talan.bank.gov.ua/get-user-certificate/BaRrHU17ozFMmugH5Nqj" TargetMode="External"/><Relationship Id="rId83" Type="http://schemas.openxmlformats.org/officeDocument/2006/relationships/hyperlink" Target="https://talan.bank.gov.ua/get-user-certificate/BaRrHow9GLJVtdw1zdtr" TargetMode="External"/><Relationship Id="rId179" Type="http://schemas.openxmlformats.org/officeDocument/2006/relationships/hyperlink" Target="https://talan.bank.gov.ua/get-user-certificate/BaRrHHzhsmvXd65iW5i7" TargetMode="External"/><Relationship Id="rId365" Type="http://schemas.openxmlformats.org/officeDocument/2006/relationships/hyperlink" Target="https://talan.bank.gov.ua/get-user-certificate/BaRrHlKJXSAzBzXVf22-" TargetMode="External"/><Relationship Id="rId386" Type="http://schemas.openxmlformats.org/officeDocument/2006/relationships/hyperlink" Target="https://talan.bank.gov.ua/get-user-certificate/BaRrHoA72h9mDLviXu5f" TargetMode="External"/><Relationship Id="rId190" Type="http://schemas.openxmlformats.org/officeDocument/2006/relationships/hyperlink" Target="https://talan.bank.gov.ua/get-user-certificate/BaRrHRe_FZhGXwm3pU1z" TargetMode="External"/><Relationship Id="rId204" Type="http://schemas.openxmlformats.org/officeDocument/2006/relationships/hyperlink" Target="https://talan.bank.gov.ua/get-user-certificate/BaRrHhHdE58JDo1bUhSo" TargetMode="External"/><Relationship Id="rId225" Type="http://schemas.openxmlformats.org/officeDocument/2006/relationships/hyperlink" Target="https://talan.bank.gov.ua/get-user-certificate/BaRrHyKBiHhEqGcrLHMN" TargetMode="External"/><Relationship Id="rId246" Type="http://schemas.openxmlformats.org/officeDocument/2006/relationships/hyperlink" Target="https://talan.bank.gov.ua/get-user-certificate/BaRrHcOXrfwoFQdZ3oc0" TargetMode="External"/><Relationship Id="rId267" Type="http://schemas.openxmlformats.org/officeDocument/2006/relationships/hyperlink" Target="https://talan.bank.gov.ua/get-user-certificate/BaRrHt9Pdf_rJwqXp5uc" TargetMode="External"/><Relationship Id="rId288" Type="http://schemas.openxmlformats.org/officeDocument/2006/relationships/hyperlink" Target="https://talan.bank.gov.ua/get-user-certificate/BaRrH6he3qNAZMDdGUgq" TargetMode="External"/><Relationship Id="rId411" Type="http://schemas.openxmlformats.org/officeDocument/2006/relationships/hyperlink" Target="https://talan.bank.gov.ua/get-user-certificate/BaRrHtuD8yAdVhCwYsHg" TargetMode="External"/><Relationship Id="rId106" Type="http://schemas.openxmlformats.org/officeDocument/2006/relationships/hyperlink" Target="https://talan.bank.gov.ua/get-user-certificate/BaRrHrXzXuzgsoxBz4g2" TargetMode="External"/><Relationship Id="rId127" Type="http://schemas.openxmlformats.org/officeDocument/2006/relationships/hyperlink" Target="https://talan.bank.gov.ua/get-user-certificate/BaRrHF2Ux9q3Sj9vHuD4" TargetMode="External"/><Relationship Id="rId313" Type="http://schemas.openxmlformats.org/officeDocument/2006/relationships/hyperlink" Target="https://talan.bank.gov.ua/get-user-certificate/BaRrHo-RP479V4ezEaUB" TargetMode="External"/><Relationship Id="rId10" Type="http://schemas.openxmlformats.org/officeDocument/2006/relationships/hyperlink" Target="https://talan.bank.gov.ua/get-user-certificate/BaRrH2tLiyHW9GvsWR8O" TargetMode="External"/><Relationship Id="rId31" Type="http://schemas.openxmlformats.org/officeDocument/2006/relationships/hyperlink" Target="https://talan.bank.gov.ua/get-user-certificate/BaRrH12aoZMPQZQq6Pz7" TargetMode="External"/><Relationship Id="rId52" Type="http://schemas.openxmlformats.org/officeDocument/2006/relationships/hyperlink" Target="https://talan.bank.gov.ua/get-user-certificate/BaRrHkNEz5qnoEIqYyKA" TargetMode="External"/><Relationship Id="rId73" Type="http://schemas.openxmlformats.org/officeDocument/2006/relationships/hyperlink" Target="https://talan.bank.gov.ua/get-user-certificate/BaRrHSZ-MVU8qzoN5ol1" TargetMode="External"/><Relationship Id="rId94" Type="http://schemas.openxmlformats.org/officeDocument/2006/relationships/hyperlink" Target="https://talan.bank.gov.ua/get-user-certificate/BaRrH5DJt3ny7BBsQBe9" TargetMode="External"/><Relationship Id="rId148" Type="http://schemas.openxmlformats.org/officeDocument/2006/relationships/hyperlink" Target="https://talan.bank.gov.ua/get-user-certificate/BaRrH2aIYhWpkFv_pEOO" TargetMode="External"/><Relationship Id="rId169" Type="http://schemas.openxmlformats.org/officeDocument/2006/relationships/hyperlink" Target="https://talan.bank.gov.ua/get-user-certificate/BaRrHbv8k8w4iYrVgQ8e" TargetMode="External"/><Relationship Id="rId334" Type="http://schemas.openxmlformats.org/officeDocument/2006/relationships/hyperlink" Target="https://talan.bank.gov.ua/get-user-certificate/BaRrHyLl0BrCDMnfQmx6" TargetMode="External"/><Relationship Id="rId355" Type="http://schemas.openxmlformats.org/officeDocument/2006/relationships/hyperlink" Target="https://talan.bank.gov.ua/get-user-certificate/BaRrHFx5VcQjIdm3O1IA" TargetMode="External"/><Relationship Id="rId376" Type="http://schemas.openxmlformats.org/officeDocument/2006/relationships/hyperlink" Target="https://talan.bank.gov.ua/get-user-certificate/BaRrHNDx0DZlNKfSko3v" TargetMode="External"/><Relationship Id="rId397" Type="http://schemas.openxmlformats.org/officeDocument/2006/relationships/hyperlink" Target="https://talan.bank.gov.ua/get-user-certificate/BaRrHmSi2S_bO-vdKa-y" TargetMode="External"/><Relationship Id="rId4" Type="http://schemas.openxmlformats.org/officeDocument/2006/relationships/hyperlink" Target="https://talan.bank.gov.ua/get-user-certificate/BaRrHTXcaZgZBnXaxSHI" TargetMode="External"/><Relationship Id="rId180" Type="http://schemas.openxmlformats.org/officeDocument/2006/relationships/hyperlink" Target="https://talan.bank.gov.ua/get-user-certificate/BaRrHNdaxiuccAQSxyTO" TargetMode="External"/><Relationship Id="rId215" Type="http://schemas.openxmlformats.org/officeDocument/2006/relationships/hyperlink" Target="https://talan.bank.gov.ua/get-user-certificate/BaRrHEXa11ywW_BmbuGV" TargetMode="External"/><Relationship Id="rId236" Type="http://schemas.openxmlformats.org/officeDocument/2006/relationships/hyperlink" Target="https://talan.bank.gov.ua/get-user-certificate/BaRrHf1FETTpOyY8CJ1I" TargetMode="External"/><Relationship Id="rId257" Type="http://schemas.openxmlformats.org/officeDocument/2006/relationships/hyperlink" Target="https://talan.bank.gov.ua/get-user-certificate/BaRrHKFtsMT4XyLn44TJ" TargetMode="External"/><Relationship Id="rId278" Type="http://schemas.openxmlformats.org/officeDocument/2006/relationships/hyperlink" Target="https://talan.bank.gov.ua/get-user-certificate/BaRrHIpKgm7diaJGFgEZ" TargetMode="External"/><Relationship Id="rId401" Type="http://schemas.openxmlformats.org/officeDocument/2006/relationships/hyperlink" Target="https://talan.bank.gov.ua/get-user-certificate/BaRrHXK2CBDErU8OcMhp" TargetMode="External"/><Relationship Id="rId422" Type="http://schemas.openxmlformats.org/officeDocument/2006/relationships/hyperlink" Target="https://talan.bank.gov.ua/get-user-certificate/BaRrHARKyk12uojSQslR" TargetMode="External"/><Relationship Id="rId303" Type="http://schemas.openxmlformats.org/officeDocument/2006/relationships/hyperlink" Target="https://talan.bank.gov.ua/get-user-certificate/BaRrHXlLdrUCoK9SCp9z" TargetMode="External"/><Relationship Id="rId42" Type="http://schemas.openxmlformats.org/officeDocument/2006/relationships/hyperlink" Target="https://talan.bank.gov.ua/get-user-certificate/BaRrHnhbPHcMXv_khpFN" TargetMode="External"/><Relationship Id="rId84" Type="http://schemas.openxmlformats.org/officeDocument/2006/relationships/hyperlink" Target="https://talan.bank.gov.ua/get-user-certificate/BaRrHYSvu17T6jR5nU73" TargetMode="External"/><Relationship Id="rId138" Type="http://schemas.openxmlformats.org/officeDocument/2006/relationships/hyperlink" Target="https://talan.bank.gov.ua/get-user-certificate/BaRrHnRZQiV_5Uz1mFap" TargetMode="External"/><Relationship Id="rId345" Type="http://schemas.openxmlformats.org/officeDocument/2006/relationships/hyperlink" Target="https://talan.bank.gov.ua/get-user-certificate/BaRrH8pFvsVj21-X8qK1" TargetMode="External"/><Relationship Id="rId387" Type="http://schemas.openxmlformats.org/officeDocument/2006/relationships/hyperlink" Target="https://talan.bank.gov.ua/get-user-certificate/BaRrHI3KyoYQXBXWQUhj" TargetMode="External"/><Relationship Id="rId191" Type="http://schemas.openxmlformats.org/officeDocument/2006/relationships/hyperlink" Target="https://talan.bank.gov.ua/get-user-certificate/BaRrHeOkBcaxy7JoGxCm" TargetMode="External"/><Relationship Id="rId205" Type="http://schemas.openxmlformats.org/officeDocument/2006/relationships/hyperlink" Target="https://talan.bank.gov.ua/get-user-certificate/BaRrHrwzf1hKG_eQDYFM" TargetMode="External"/><Relationship Id="rId247" Type="http://schemas.openxmlformats.org/officeDocument/2006/relationships/hyperlink" Target="https://talan.bank.gov.ua/get-user-certificate/BaRrHAqTH-qr0_inoAmL" TargetMode="External"/><Relationship Id="rId412" Type="http://schemas.openxmlformats.org/officeDocument/2006/relationships/hyperlink" Target="https://talan.bank.gov.ua/get-user-certificate/BaRrHfHI6fT5OnjhQcpe" TargetMode="External"/><Relationship Id="rId107" Type="http://schemas.openxmlformats.org/officeDocument/2006/relationships/hyperlink" Target="https://talan.bank.gov.ua/get-user-certificate/BaRrHJGh9hX3Zbxl6Oen" TargetMode="External"/><Relationship Id="rId289" Type="http://schemas.openxmlformats.org/officeDocument/2006/relationships/hyperlink" Target="https://talan.bank.gov.ua/get-user-certificate/BaRrHwKsE9cfrTNHVCt2" TargetMode="External"/><Relationship Id="rId11" Type="http://schemas.openxmlformats.org/officeDocument/2006/relationships/hyperlink" Target="https://talan.bank.gov.ua/get-user-certificate/BaRrHjr6DUv5mcpzh2fI" TargetMode="External"/><Relationship Id="rId53" Type="http://schemas.openxmlformats.org/officeDocument/2006/relationships/hyperlink" Target="https://talan.bank.gov.ua/get-user-certificate/BaRrHTJ5w6WCE2dga_D-" TargetMode="External"/><Relationship Id="rId149" Type="http://schemas.openxmlformats.org/officeDocument/2006/relationships/hyperlink" Target="https://talan.bank.gov.ua/get-user-certificate/BaRrH7BcHsnLaY2xNnVD" TargetMode="External"/><Relationship Id="rId314" Type="http://schemas.openxmlformats.org/officeDocument/2006/relationships/hyperlink" Target="https://talan.bank.gov.ua/get-user-certificate/BaRrHPaVkr885glQh7-X" TargetMode="External"/><Relationship Id="rId356" Type="http://schemas.openxmlformats.org/officeDocument/2006/relationships/hyperlink" Target="https://talan.bank.gov.ua/get-user-certificate/BaRrHk_WRgBHVxjXYaHE" TargetMode="External"/><Relationship Id="rId398" Type="http://schemas.openxmlformats.org/officeDocument/2006/relationships/hyperlink" Target="https://talan.bank.gov.ua/get-user-certificate/BaRrHZaj0ediE5wHwQ9J" TargetMode="External"/><Relationship Id="rId95" Type="http://schemas.openxmlformats.org/officeDocument/2006/relationships/hyperlink" Target="https://talan.bank.gov.ua/get-user-certificate/BaRrHbB5B6Ggjk9h1ts2" TargetMode="External"/><Relationship Id="rId160" Type="http://schemas.openxmlformats.org/officeDocument/2006/relationships/hyperlink" Target="https://talan.bank.gov.ua/get-user-certificate/BaRrHlkKNDNjeZ2o0ZoF" TargetMode="External"/><Relationship Id="rId216" Type="http://schemas.openxmlformats.org/officeDocument/2006/relationships/hyperlink" Target="https://talan.bank.gov.ua/get-user-certificate/BaRrHzWJhf2IvKk9KJVW" TargetMode="External"/><Relationship Id="rId423" Type="http://schemas.openxmlformats.org/officeDocument/2006/relationships/hyperlink" Target="https://talan.bank.gov.ua/get-user-certificate/BaRrHs7eLGgsfKTUuoyT" TargetMode="External"/><Relationship Id="rId258" Type="http://schemas.openxmlformats.org/officeDocument/2006/relationships/hyperlink" Target="https://talan.bank.gov.ua/get-user-certificate/BaRrHgSShrfnJ3SFMooa" TargetMode="External"/><Relationship Id="rId22" Type="http://schemas.openxmlformats.org/officeDocument/2006/relationships/hyperlink" Target="https://talan.bank.gov.ua/get-user-certificate/BaRrHvnC2jvnqLJQGw2p" TargetMode="External"/><Relationship Id="rId64" Type="http://schemas.openxmlformats.org/officeDocument/2006/relationships/hyperlink" Target="https://talan.bank.gov.ua/get-user-certificate/BaRrH1bmLzriW9sPczgq" TargetMode="External"/><Relationship Id="rId118" Type="http://schemas.openxmlformats.org/officeDocument/2006/relationships/hyperlink" Target="https://talan.bank.gov.ua/get-user-certificate/BaRrHUeD2YYSInwyJ6IO" TargetMode="External"/><Relationship Id="rId325" Type="http://schemas.openxmlformats.org/officeDocument/2006/relationships/hyperlink" Target="https://talan.bank.gov.ua/get-user-certificate/BaRrH1LgKIiXmmLHexgf" TargetMode="External"/><Relationship Id="rId367" Type="http://schemas.openxmlformats.org/officeDocument/2006/relationships/hyperlink" Target="https://talan.bank.gov.ua/get-user-certificate/BaRrHfV2DGV5639DkVQK" TargetMode="External"/><Relationship Id="rId171" Type="http://schemas.openxmlformats.org/officeDocument/2006/relationships/hyperlink" Target="https://talan.bank.gov.ua/get-user-certificate/BaRrH_7HhOnwaELT03lj" TargetMode="External"/><Relationship Id="rId227" Type="http://schemas.openxmlformats.org/officeDocument/2006/relationships/hyperlink" Target="https://talan.bank.gov.ua/get-user-certificate/BaRrHxejrNd14JgRrePJ" TargetMode="External"/><Relationship Id="rId269" Type="http://schemas.openxmlformats.org/officeDocument/2006/relationships/hyperlink" Target="https://talan.bank.gov.ua/get-user-certificate/BaRrHR6oQCDTcHuHEjEY" TargetMode="External"/><Relationship Id="rId33" Type="http://schemas.openxmlformats.org/officeDocument/2006/relationships/hyperlink" Target="https://talan.bank.gov.ua/get-user-certificate/BaRrHCsyT6a92EDcdjRJ" TargetMode="External"/><Relationship Id="rId129" Type="http://schemas.openxmlformats.org/officeDocument/2006/relationships/hyperlink" Target="https://talan.bank.gov.ua/get-user-certificate/BaRrHiRoQEhEquZ_c2lc" TargetMode="External"/><Relationship Id="rId280" Type="http://schemas.openxmlformats.org/officeDocument/2006/relationships/hyperlink" Target="https://talan.bank.gov.ua/get-user-certificate/BaRrHmejc_jyPUDUURAu" TargetMode="External"/><Relationship Id="rId336" Type="http://schemas.openxmlformats.org/officeDocument/2006/relationships/hyperlink" Target="https://talan.bank.gov.ua/get-user-certificate/BaRrHQwfXLGX4V59BUp_" TargetMode="External"/><Relationship Id="rId75" Type="http://schemas.openxmlformats.org/officeDocument/2006/relationships/hyperlink" Target="https://talan.bank.gov.ua/get-user-certificate/BaRrHQ491fplSHjIjDaK" TargetMode="External"/><Relationship Id="rId140" Type="http://schemas.openxmlformats.org/officeDocument/2006/relationships/hyperlink" Target="https://talan.bank.gov.ua/get-user-certificate/BaRrHRY-7SKxScFf5R7s" TargetMode="External"/><Relationship Id="rId182" Type="http://schemas.openxmlformats.org/officeDocument/2006/relationships/hyperlink" Target="https://talan.bank.gov.ua/get-user-certificate/BaRrH3_I_vYqCEaXwwji" TargetMode="External"/><Relationship Id="rId378" Type="http://schemas.openxmlformats.org/officeDocument/2006/relationships/hyperlink" Target="https://talan.bank.gov.ua/get-user-certificate/BaRrHUMBFrnIsG02rF16" TargetMode="External"/><Relationship Id="rId403" Type="http://schemas.openxmlformats.org/officeDocument/2006/relationships/hyperlink" Target="https://talan.bank.gov.ua/get-user-certificate/BaRrHFr98y9qS3vUye5o" TargetMode="External"/><Relationship Id="rId6" Type="http://schemas.openxmlformats.org/officeDocument/2006/relationships/hyperlink" Target="https://talan.bank.gov.ua/get-user-certificate/BaRrHZ36llnM85fvIuGy" TargetMode="External"/><Relationship Id="rId238" Type="http://schemas.openxmlformats.org/officeDocument/2006/relationships/hyperlink" Target="https://talan.bank.gov.ua/get-user-certificate/BaRrHx0_AiPUWpvpRMIY" TargetMode="External"/><Relationship Id="rId291" Type="http://schemas.openxmlformats.org/officeDocument/2006/relationships/hyperlink" Target="https://talan.bank.gov.ua/get-user-certificate/BaRrHt2o82p6UwYQB_7t" TargetMode="External"/><Relationship Id="rId305" Type="http://schemas.openxmlformats.org/officeDocument/2006/relationships/hyperlink" Target="https://talan.bank.gov.ua/get-user-certificate/BaRrHb5-6d2jh3RoY8xx" TargetMode="External"/><Relationship Id="rId347" Type="http://schemas.openxmlformats.org/officeDocument/2006/relationships/hyperlink" Target="https://talan.bank.gov.ua/get-user-certificate/BaRrHH-IJ6Ah5QXSumnC" TargetMode="External"/><Relationship Id="rId44" Type="http://schemas.openxmlformats.org/officeDocument/2006/relationships/hyperlink" Target="https://talan.bank.gov.ua/get-user-certificate/BaRrHCvwhCqaL3VKKQnh" TargetMode="External"/><Relationship Id="rId86" Type="http://schemas.openxmlformats.org/officeDocument/2006/relationships/hyperlink" Target="https://talan.bank.gov.ua/get-user-certificate/BaRrH6YpdW1Nnd4ByNo4" TargetMode="External"/><Relationship Id="rId151" Type="http://schemas.openxmlformats.org/officeDocument/2006/relationships/hyperlink" Target="https://talan.bank.gov.ua/get-user-certificate/BaRrHL2E00A2PtofduuS" TargetMode="External"/><Relationship Id="rId389" Type="http://schemas.openxmlformats.org/officeDocument/2006/relationships/hyperlink" Target="https://talan.bank.gov.ua/get-user-certificate/BaRrHiiEnfyhBbUNive1" TargetMode="External"/><Relationship Id="rId193" Type="http://schemas.openxmlformats.org/officeDocument/2006/relationships/hyperlink" Target="https://talan.bank.gov.ua/get-user-certificate/BaRrH0t7VjbYAIiiExBz" TargetMode="External"/><Relationship Id="rId207" Type="http://schemas.openxmlformats.org/officeDocument/2006/relationships/hyperlink" Target="https://talan.bank.gov.ua/get-user-certificate/BaRrH1bWrhnViTuCUz0t" TargetMode="External"/><Relationship Id="rId249" Type="http://schemas.openxmlformats.org/officeDocument/2006/relationships/hyperlink" Target="https://talan.bank.gov.ua/get-user-certificate/BaRrH7t4iNlO2fS4OWNP" TargetMode="External"/><Relationship Id="rId414" Type="http://schemas.openxmlformats.org/officeDocument/2006/relationships/hyperlink" Target="https://talan.bank.gov.ua/get-user-certificate/BaRrHOUobb-4tYhzSH56" TargetMode="External"/><Relationship Id="rId13" Type="http://schemas.openxmlformats.org/officeDocument/2006/relationships/hyperlink" Target="https://talan.bank.gov.ua/get-user-certificate/BaRrHs1zUqWN6OUUA5sT" TargetMode="External"/><Relationship Id="rId109" Type="http://schemas.openxmlformats.org/officeDocument/2006/relationships/hyperlink" Target="https://talan.bank.gov.ua/get-user-certificate/BaRrH_XJCdKXHsLeBcfW" TargetMode="External"/><Relationship Id="rId260" Type="http://schemas.openxmlformats.org/officeDocument/2006/relationships/hyperlink" Target="https://talan.bank.gov.ua/get-user-certificate/BaRrHCjWY2oTVkePuEUm" TargetMode="External"/><Relationship Id="rId316" Type="http://schemas.openxmlformats.org/officeDocument/2006/relationships/hyperlink" Target="https://talan.bank.gov.ua/get-user-certificate/BaRrHluyzE_NFgnE4gPP" TargetMode="External"/><Relationship Id="rId55" Type="http://schemas.openxmlformats.org/officeDocument/2006/relationships/hyperlink" Target="https://talan.bank.gov.ua/get-user-certificate/BaRrHj78BZw-C-sORirf" TargetMode="External"/><Relationship Id="rId97" Type="http://schemas.openxmlformats.org/officeDocument/2006/relationships/hyperlink" Target="https://talan.bank.gov.ua/get-user-certificate/BaRrHh1ZB-cCHB9nTx1x" TargetMode="External"/><Relationship Id="rId120" Type="http://schemas.openxmlformats.org/officeDocument/2006/relationships/hyperlink" Target="https://talan.bank.gov.ua/get-user-certificate/BaRrHXOYpkuhUb6nX3yF" TargetMode="External"/><Relationship Id="rId358" Type="http://schemas.openxmlformats.org/officeDocument/2006/relationships/hyperlink" Target="https://talan.bank.gov.ua/get-user-certificate/BaRrHMsAha2y5PTK22Lg" TargetMode="External"/><Relationship Id="rId162" Type="http://schemas.openxmlformats.org/officeDocument/2006/relationships/hyperlink" Target="https://talan.bank.gov.ua/get-user-certificate/BaRrHsfR0FO5BsMskedO" TargetMode="External"/><Relationship Id="rId218" Type="http://schemas.openxmlformats.org/officeDocument/2006/relationships/hyperlink" Target="https://talan.bank.gov.ua/get-user-certificate/BaRrH-grbfDvEOVaBZwP" TargetMode="External"/><Relationship Id="rId425" Type="http://schemas.openxmlformats.org/officeDocument/2006/relationships/hyperlink" Target="https://talan.bank.gov.ua/get-user-certificate/BaRrHExV8SJAob_-2tDB" TargetMode="External"/><Relationship Id="rId271" Type="http://schemas.openxmlformats.org/officeDocument/2006/relationships/hyperlink" Target="https://talan.bank.gov.ua/get-user-certificate/BaRrHrrcG_wcvTBcxQ1V" TargetMode="External"/><Relationship Id="rId24" Type="http://schemas.openxmlformats.org/officeDocument/2006/relationships/hyperlink" Target="https://talan.bank.gov.ua/get-user-certificate/BaRrHMqAp1vwpe1eiKUf" TargetMode="External"/><Relationship Id="rId66" Type="http://schemas.openxmlformats.org/officeDocument/2006/relationships/hyperlink" Target="https://talan.bank.gov.ua/get-user-certificate/BaRrHIxNLL2tIbDVpLs3" TargetMode="External"/><Relationship Id="rId131" Type="http://schemas.openxmlformats.org/officeDocument/2006/relationships/hyperlink" Target="https://talan.bank.gov.ua/get-user-certificate/BaRrHLUIMkAToYhDH0mx" TargetMode="External"/><Relationship Id="rId327" Type="http://schemas.openxmlformats.org/officeDocument/2006/relationships/hyperlink" Target="https://talan.bank.gov.ua/get-user-certificate/BaRrHcv_AohL1osJR5oY" TargetMode="External"/><Relationship Id="rId369" Type="http://schemas.openxmlformats.org/officeDocument/2006/relationships/hyperlink" Target="https://talan.bank.gov.ua/get-user-certificate/BaRrHS6VtMCyRox_O6_j" TargetMode="External"/><Relationship Id="rId173" Type="http://schemas.openxmlformats.org/officeDocument/2006/relationships/hyperlink" Target="https://talan.bank.gov.ua/get-user-certificate/BaRrH0OUh0_x24U640vU" TargetMode="External"/><Relationship Id="rId229" Type="http://schemas.openxmlformats.org/officeDocument/2006/relationships/hyperlink" Target="https://talan.bank.gov.ua/get-user-certificate/BaRrHMFHAXz_vylYj7FE" TargetMode="External"/><Relationship Id="rId380" Type="http://schemas.openxmlformats.org/officeDocument/2006/relationships/hyperlink" Target="https://talan.bank.gov.ua/get-user-certificate/BaRrH3s1fDfgHY9NPXBv" TargetMode="External"/><Relationship Id="rId240" Type="http://schemas.openxmlformats.org/officeDocument/2006/relationships/hyperlink" Target="https://talan.bank.gov.ua/get-user-certificate/BaRrHBOBzSNdpjeoE_jx" TargetMode="External"/><Relationship Id="rId35" Type="http://schemas.openxmlformats.org/officeDocument/2006/relationships/hyperlink" Target="https://talan.bank.gov.ua/get-user-certificate/BaRrHFtiKr4XjF9VZhq3" TargetMode="External"/><Relationship Id="rId77" Type="http://schemas.openxmlformats.org/officeDocument/2006/relationships/hyperlink" Target="https://talan.bank.gov.ua/get-user-certificate/BaRrHKHe0lx4OAN7U5HK" TargetMode="External"/><Relationship Id="rId100" Type="http://schemas.openxmlformats.org/officeDocument/2006/relationships/hyperlink" Target="https://talan.bank.gov.ua/get-user-certificate/BaRrHQBNRUUT_4StvZPu" TargetMode="External"/><Relationship Id="rId282" Type="http://schemas.openxmlformats.org/officeDocument/2006/relationships/hyperlink" Target="https://talan.bank.gov.ua/get-user-certificate/BaRrHP6sburAzDxJxfWU" TargetMode="External"/><Relationship Id="rId338" Type="http://schemas.openxmlformats.org/officeDocument/2006/relationships/hyperlink" Target="https://talan.bank.gov.ua/get-user-certificate/BaRrHhgwXSjGhV-G0S2z" TargetMode="External"/><Relationship Id="rId8" Type="http://schemas.openxmlformats.org/officeDocument/2006/relationships/hyperlink" Target="https://talan.bank.gov.ua/get-user-certificate/BaRrHqjEb5GxO90KZyvB" TargetMode="External"/><Relationship Id="rId142" Type="http://schemas.openxmlformats.org/officeDocument/2006/relationships/hyperlink" Target="https://talan.bank.gov.ua/get-user-certificate/BaRrHKATjgn-Uwihu1-d" TargetMode="External"/><Relationship Id="rId184" Type="http://schemas.openxmlformats.org/officeDocument/2006/relationships/hyperlink" Target="https://talan.bank.gov.ua/get-user-certificate/BaRrHu_dZg-6sX0hG98Z" TargetMode="External"/><Relationship Id="rId391" Type="http://schemas.openxmlformats.org/officeDocument/2006/relationships/hyperlink" Target="https://talan.bank.gov.ua/get-user-certificate/BaRrHHHa3z7G71xFoC5U" TargetMode="External"/><Relationship Id="rId405" Type="http://schemas.openxmlformats.org/officeDocument/2006/relationships/hyperlink" Target="https://talan.bank.gov.ua/get-user-certificate/BaRrH8NJy6Ou8U0HNMQh" TargetMode="External"/><Relationship Id="rId251" Type="http://schemas.openxmlformats.org/officeDocument/2006/relationships/hyperlink" Target="https://talan.bank.gov.ua/get-user-certificate/BaRrH2PicqTinPpDkduV" TargetMode="External"/><Relationship Id="rId46" Type="http://schemas.openxmlformats.org/officeDocument/2006/relationships/hyperlink" Target="https://talan.bank.gov.ua/get-user-certificate/BaRrHYgPu2f1uIe9D6CM" TargetMode="External"/><Relationship Id="rId293" Type="http://schemas.openxmlformats.org/officeDocument/2006/relationships/hyperlink" Target="https://talan.bank.gov.ua/get-user-certificate/BaRrH3FUxB-c2nO2PD0Q" TargetMode="External"/><Relationship Id="rId307" Type="http://schemas.openxmlformats.org/officeDocument/2006/relationships/hyperlink" Target="https://talan.bank.gov.ua/get-user-certificate/BaRrHG44KkpNFf8FHqbF" TargetMode="External"/><Relationship Id="rId349" Type="http://schemas.openxmlformats.org/officeDocument/2006/relationships/hyperlink" Target="https://talan.bank.gov.ua/get-user-certificate/BaRrHU_c_6RyZ-Yj-lHo" TargetMode="External"/><Relationship Id="rId88" Type="http://schemas.openxmlformats.org/officeDocument/2006/relationships/hyperlink" Target="https://talan.bank.gov.ua/get-user-certificate/BaRrHgQs5Gxb9Kiinbbj" TargetMode="External"/><Relationship Id="rId111" Type="http://schemas.openxmlformats.org/officeDocument/2006/relationships/hyperlink" Target="https://talan.bank.gov.ua/get-user-certificate/BaRrHAWMcHeo74bo0c52" TargetMode="External"/><Relationship Id="rId153" Type="http://schemas.openxmlformats.org/officeDocument/2006/relationships/hyperlink" Target="https://talan.bank.gov.ua/get-user-certificate/BaRrHS_SPO_gAueifNxf" TargetMode="External"/><Relationship Id="rId195" Type="http://schemas.openxmlformats.org/officeDocument/2006/relationships/hyperlink" Target="https://talan.bank.gov.ua/get-user-certificate/BaRrHNQeQIuUarPYjtb2" TargetMode="External"/><Relationship Id="rId209" Type="http://schemas.openxmlformats.org/officeDocument/2006/relationships/hyperlink" Target="https://talan.bank.gov.ua/get-user-certificate/BaRrHM-junoOLTbU5fkt" TargetMode="External"/><Relationship Id="rId360" Type="http://schemas.openxmlformats.org/officeDocument/2006/relationships/hyperlink" Target="https://talan.bank.gov.ua/get-user-certificate/BaRrH1beG2qL3slB2MXO" TargetMode="External"/><Relationship Id="rId416" Type="http://schemas.openxmlformats.org/officeDocument/2006/relationships/hyperlink" Target="https://talan.bank.gov.ua/get-user-certificate/BaRrHBpvdbQTbgandSEW" TargetMode="External"/><Relationship Id="rId220" Type="http://schemas.openxmlformats.org/officeDocument/2006/relationships/hyperlink" Target="https://talan.bank.gov.ua/get-user-certificate/BaRrHllZv2X3_72vqUGh" TargetMode="External"/><Relationship Id="rId15" Type="http://schemas.openxmlformats.org/officeDocument/2006/relationships/hyperlink" Target="https://talan.bank.gov.ua/get-user-certificate/BaRrHrprq91rlOs8D-6D" TargetMode="External"/><Relationship Id="rId57" Type="http://schemas.openxmlformats.org/officeDocument/2006/relationships/hyperlink" Target="https://talan.bank.gov.ua/get-user-certificate/BaRrHR41JIFvI9Ko2atd" TargetMode="External"/><Relationship Id="rId262" Type="http://schemas.openxmlformats.org/officeDocument/2006/relationships/hyperlink" Target="https://talan.bank.gov.ua/get-user-certificate/BaRrHb1wDx9Bg8TikG6U" TargetMode="External"/><Relationship Id="rId318" Type="http://schemas.openxmlformats.org/officeDocument/2006/relationships/hyperlink" Target="https://talan.bank.gov.ua/get-user-certificate/BaRrHqEq5p6TMF6PDRyF" TargetMode="External"/><Relationship Id="rId99" Type="http://schemas.openxmlformats.org/officeDocument/2006/relationships/hyperlink" Target="https://talan.bank.gov.ua/get-user-certificate/BaRrHIftAorxb0FvqxLp" TargetMode="External"/><Relationship Id="rId122" Type="http://schemas.openxmlformats.org/officeDocument/2006/relationships/hyperlink" Target="https://talan.bank.gov.ua/get-user-certificate/BaRrHRfQ-QMmsRqPo0Cv" TargetMode="External"/><Relationship Id="rId164" Type="http://schemas.openxmlformats.org/officeDocument/2006/relationships/hyperlink" Target="https://talan.bank.gov.ua/get-user-certificate/BaRrHzf23D-kPnoltzSD" TargetMode="External"/><Relationship Id="rId371" Type="http://schemas.openxmlformats.org/officeDocument/2006/relationships/hyperlink" Target="https://talan.bank.gov.ua/get-user-certificate/BaRrHJMbnFp_2YV4rGPu" TargetMode="External"/><Relationship Id="rId427" Type="http://schemas.openxmlformats.org/officeDocument/2006/relationships/hyperlink" Target="https://talan.bank.gov.ua/get-user-certificate/BaRrHorWE04yUX_8q43D" TargetMode="External"/><Relationship Id="rId26" Type="http://schemas.openxmlformats.org/officeDocument/2006/relationships/hyperlink" Target="https://talan.bank.gov.ua/get-user-certificate/BaRrHYHBMXkEu84XD0yh" TargetMode="External"/><Relationship Id="rId231" Type="http://schemas.openxmlformats.org/officeDocument/2006/relationships/hyperlink" Target="https://talan.bank.gov.ua/get-user-certificate/BaRrHAbV9FaPr2oQEWZJ" TargetMode="External"/><Relationship Id="rId273" Type="http://schemas.openxmlformats.org/officeDocument/2006/relationships/hyperlink" Target="https://talan.bank.gov.ua/get-user-certificate/BaRrHDtTd532fiudZ7mr" TargetMode="External"/><Relationship Id="rId329" Type="http://schemas.openxmlformats.org/officeDocument/2006/relationships/hyperlink" Target="https://talan.bank.gov.ua/get-user-certificate/BaRrHC_Py_1QSMGhiMoR" TargetMode="External"/><Relationship Id="rId68" Type="http://schemas.openxmlformats.org/officeDocument/2006/relationships/hyperlink" Target="https://talan.bank.gov.ua/get-user-certificate/BaRrHrrWjAACfY8__PQR" TargetMode="External"/><Relationship Id="rId133" Type="http://schemas.openxmlformats.org/officeDocument/2006/relationships/hyperlink" Target="https://talan.bank.gov.ua/get-user-certificate/BaRrH5fxisbJwZOupG6q" TargetMode="External"/><Relationship Id="rId175" Type="http://schemas.openxmlformats.org/officeDocument/2006/relationships/hyperlink" Target="https://talan.bank.gov.ua/get-user-certificate/BaRrHFygCbZp7bZqnSxO" TargetMode="External"/><Relationship Id="rId340" Type="http://schemas.openxmlformats.org/officeDocument/2006/relationships/hyperlink" Target="https://talan.bank.gov.ua/get-user-certificate/BaRrHp3A3ik5bxjJZ-RC" TargetMode="External"/><Relationship Id="rId200" Type="http://schemas.openxmlformats.org/officeDocument/2006/relationships/hyperlink" Target="https://talan.bank.gov.ua/get-user-certificate/BaRrHM5GYnKQ0pn0SmrJ" TargetMode="External"/><Relationship Id="rId382" Type="http://schemas.openxmlformats.org/officeDocument/2006/relationships/hyperlink" Target="https://talan.bank.gov.ua/get-user-certificate/BaRrH2YRM5G-6RrJMqzA" TargetMode="External"/><Relationship Id="rId242" Type="http://schemas.openxmlformats.org/officeDocument/2006/relationships/hyperlink" Target="https://talan.bank.gov.ua/get-user-certificate/BaRrHbksFkxvwQn_MT2T" TargetMode="External"/><Relationship Id="rId284" Type="http://schemas.openxmlformats.org/officeDocument/2006/relationships/hyperlink" Target="https://talan.bank.gov.ua/get-user-certificate/BaRrHlw3IIj7dR8GpjS2" TargetMode="External"/><Relationship Id="rId37" Type="http://schemas.openxmlformats.org/officeDocument/2006/relationships/hyperlink" Target="https://talan.bank.gov.ua/get-user-certificate/BaRrHjpVjpD1tdQFrc5k" TargetMode="External"/><Relationship Id="rId79" Type="http://schemas.openxmlformats.org/officeDocument/2006/relationships/hyperlink" Target="https://talan.bank.gov.ua/get-user-certificate/BaRrHw3zGpx1A1n51nlr" TargetMode="External"/><Relationship Id="rId102" Type="http://schemas.openxmlformats.org/officeDocument/2006/relationships/hyperlink" Target="https://talan.bank.gov.ua/get-user-certificate/BaRrHXElhIXnwI6wEiaH" TargetMode="External"/><Relationship Id="rId144" Type="http://schemas.openxmlformats.org/officeDocument/2006/relationships/hyperlink" Target="https://talan.bank.gov.ua/get-user-certificate/BaRrH-QtSGVVTPEBwkgk" TargetMode="External"/><Relationship Id="rId90" Type="http://schemas.openxmlformats.org/officeDocument/2006/relationships/hyperlink" Target="https://talan.bank.gov.ua/get-user-certificate/BaRrHmGr8Hjg7PdspP_T" TargetMode="External"/><Relationship Id="rId186" Type="http://schemas.openxmlformats.org/officeDocument/2006/relationships/hyperlink" Target="https://talan.bank.gov.ua/get-user-certificate/BaRrH1FP3-N0BCTWRkHn" TargetMode="External"/><Relationship Id="rId351" Type="http://schemas.openxmlformats.org/officeDocument/2006/relationships/hyperlink" Target="https://talan.bank.gov.ua/get-user-certificate/BaRrHuwHg5vK1lcLY-Yt" TargetMode="External"/><Relationship Id="rId393" Type="http://schemas.openxmlformats.org/officeDocument/2006/relationships/hyperlink" Target="https://talan.bank.gov.ua/get-user-certificate/BaRrHMLDV-swFimN8pI6" TargetMode="External"/><Relationship Id="rId407" Type="http://schemas.openxmlformats.org/officeDocument/2006/relationships/hyperlink" Target="https://talan.bank.gov.ua/get-user-certificate/BaRrHuBicemqYYr_MNBS" TargetMode="External"/><Relationship Id="rId211" Type="http://schemas.openxmlformats.org/officeDocument/2006/relationships/hyperlink" Target="https://talan.bank.gov.ua/get-user-certificate/BaRrHHi4tgfzXP5dLhqk" TargetMode="External"/><Relationship Id="rId253" Type="http://schemas.openxmlformats.org/officeDocument/2006/relationships/hyperlink" Target="https://talan.bank.gov.ua/get-user-certificate/BaRrHAConrtLMwVLzqRq" TargetMode="External"/><Relationship Id="rId295" Type="http://schemas.openxmlformats.org/officeDocument/2006/relationships/hyperlink" Target="https://talan.bank.gov.ua/get-user-certificate/BaRrHIYvqssJ24hNwjpR" TargetMode="External"/><Relationship Id="rId309" Type="http://schemas.openxmlformats.org/officeDocument/2006/relationships/hyperlink" Target="https://talan.bank.gov.ua/get-user-certificate/BaRrHitXAekl-Zm_rZfe" TargetMode="External"/><Relationship Id="rId48" Type="http://schemas.openxmlformats.org/officeDocument/2006/relationships/hyperlink" Target="https://talan.bank.gov.ua/get-user-certificate/BaRrHfZQj5EaG-UfgOpb" TargetMode="External"/><Relationship Id="rId113" Type="http://schemas.openxmlformats.org/officeDocument/2006/relationships/hyperlink" Target="https://talan.bank.gov.ua/get-user-certificate/BaRrH4ySL0wzbZwkRBVl" TargetMode="External"/><Relationship Id="rId320" Type="http://schemas.openxmlformats.org/officeDocument/2006/relationships/hyperlink" Target="https://talan.bank.gov.ua/get-user-certificate/BaRrHC1EypN4zJOdG0UQ" TargetMode="External"/><Relationship Id="rId155" Type="http://schemas.openxmlformats.org/officeDocument/2006/relationships/hyperlink" Target="https://talan.bank.gov.ua/get-user-certificate/BaRrHSqg9wpluYTXsRBQ" TargetMode="External"/><Relationship Id="rId197" Type="http://schemas.openxmlformats.org/officeDocument/2006/relationships/hyperlink" Target="https://talan.bank.gov.ua/get-user-certificate/BaRrHtqiYt4BnD4FhHv4" TargetMode="External"/><Relationship Id="rId362" Type="http://schemas.openxmlformats.org/officeDocument/2006/relationships/hyperlink" Target="https://talan.bank.gov.ua/get-user-certificate/BaRrHZQHjKOmOp_yE89P" TargetMode="External"/><Relationship Id="rId418" Type="http://schemas.openxmlformats.org/officeDocument/2006/relationships/hyperlink" Target="https://talan.bank.gov.ua/get-user-certificate/BaRrHlDItH7GOhoABKVh" TargetMode="External"/><Relationship Id="rId222" Type="http://schemas.openxmlformats.org/officeDocument/2006/relationships/hyperlink" Target="https://talan.bank.gov.ua/get-user-certificate/BaRrHGMVP-GZ4323KLYv" TargetMode="External"/><Relationship Id="rId264" Type="http://schemas.openxmlformats.org/officeDocument/2006/relationships/hyperlink" Target="https://talan.bank.gov.ua/get-user-certificate/BaRrHpQh4VzmC5nZDnj5" TargetMode="External"/><Relationship Id="rId17" Type="http://schemas.openxmlformats.org/officeDocument/2006/relationships/hyperlink" Target="https://talan.bank.gov.ua/get-user-certificate/BaRrHVLsL8_Hh1AITEds" TargetMode="External"/><Relationship Id="rId59" Type="http://schemas.openxmlformats.org/officeDocument/2006/relationships/hyperlink" Target="https://talan.bank.gov.ua/get-user-certificate/BaRrHBzbLG8kDJWcuXlD" TargetMode="External"/><Relationship Id="rId124" Type="http://schemas.openxmlformats.org/officeDocument/2006/relationships/hyperlink" Target="https://talan.bank.gov.ua/get-user-certificate/BaRrH_EWf4Z9YcV0DQS0" TargetMode="External"/><Relationship Id="rId70" Type="http://schemas.openxmlformats.org/officeDocument/2006/relationships/hyperlink" Target="https://talan.bank.gov.ua/get-user-certificate/BaRrHoAmk_zr0jy6RqMH" TargetMode="External"/><Relationship Id="rId166" Type="http://schemas.openxmlformats.org/officeDocument/2006/relationships/hyperlink" Target="https://talan.bank.gov.ua/get-user-certificate/BaRrHy8G2kg2KaRFzmsL" TargetMode="External"/><Relationship Id="rId331" Type="http://schemas.openxmlformats.org/officeDocument/2006/relationships/hyperlink" Target="https://talan.bank.gov.ua/get-user-certificate/BaRrHlJCYnlxHthPWiOm" TargetMode="External"/><Relationship Id="rId373" Type="http://schemas.openxmlformats.org/officeDocument/2006/relationships/hyperlink" Target="https://talan.bank.gov.ua/get-user-certificate/BaRrHpzarI4M14mVsx07" TargetMode="External"/><Relationship Id="rId429" Type="http://schemas.openxmlformats.org/officeDocument/2006/relationships/hyperlink" Target="https://talan.bank.gov.ua/get-user-certificate/BaRrH16TtN5zmG0dh6q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1"/>
  <sheetViews>
    <sheetView tabSelected="1" workbookViewId="0">
      <selection activeCell="E16" sqref="E16"/>
    </sheetView>
  </sheetViews>
  <sheetFormatPr defaultRowHeight="14.4" x14ac:dyDescent="0.3"/>
  <cols>
    <col min="1" max="1" width="13.21875" customWidth="1"/>
    <col min="2" max="2" width="22.77734375" customWidth="1"/>
    <col min="3" max="3" width="38.109375" customWidth="1"/>
    <col min="4" max="4" width="50.77734375" customWidth="1"/>
    <col min="5" max="5" width="30.88671875" customWidth="1"/>
  </cols>
  <sheetData>
    <row r="1" spans="1:5" s="1" customFormat="1" x14ac:dyDescent="0.3">
      <c r="A1" s="1" t="s">
        <v>0</v>
      </c>
      <c r="B1" s="1" t="s">
        <v>1</v>
      </c>
      <c r="C1" s="1" t="s">
        <v>2</v>
      </c>
      <c r="D1" s="1" t="s">
        <v>1256</v>
      </c>
      <c r="E1" s="1" t="s">
        <v>3</v>
      </c>
    </row>
    <row r="2" spans="1:5" x14ac:dyDescent="0.3">
      <c r="A2" t="s">
        <v>4</v>
      </c>
      <c r="B2" t="s">
        <v>5</v>
      </c>
      <c r="C2" t="s">
        <v>6</v>
      </c>
      <c r="D2" t="s">
        <v>7</v>
      </c>
      <c r="E2" t="str">
        <f>HYPERLINK("https://talan.bank.gov.ua/get-user-certificate/BaRrHOjBr2KlnvKlUfVY","Завантажити сертифікат")</f>
        <v>Завантажити сертифікат</v>
      </c>
    </row>
    <row r="3" spans="1:5" x14ac:dyDescent="0.3">
      <c r="A3" t="s">
        <v>8</v>
      </c>
      <c r="B3" t="s">
        <v>5</v>
      </c>
      <c r="C3" t="s">
        <v>9</v>
      </c>
      <c r="D3" t="s">
        <v>10</v>
      </c>
      <c r="E3" t="str">
        <f>HYPERLINK("https://talan.bank.gov.ua/get-user-certificate/BaRrHbesGlEAgyWcABMc","Завантажити сертифікат")</f>
        <v>Завантажити сертифікат</v>
      </c>
    </row>
    <row r="4" spans="1:5" x14ac:dyDescent="0.3">
      <c r="A4" t="s">
        <v>11</v>
      </c>
      <c r="B4" t="s">
        <v>5</v>
      </c>
      <c r="C4" t="s">
        <v>12</v>
      </c>
      <c r="D4" t="s">
        <v>13</v>
      </c>
      <c r="E4" t="str">
        <f>HYPERLINK("https://talan.bank.gov.ua/get-user-certificate/BaRrHqr8qvgAKFyajJHH","Завантажити сертифікат")</f>
        <v>Завантажити сертифікат</v>
      </c>
    </row>
    <row r="5" spans="1:5" x14ac:dyDescent="0.3">
      <c r="A5" t="s">
        <v>14</v>
      </c>
      <c r="B5" t="s">
        <v>5</v>
      </c>
      <c r="C5" t="s">
        <v>15</v>
      </c>
      <c r="D5" t="s">
        <v>16</v>
      </c>
      <c r="E5" t="str">
        <f>HYPERLINK("https://talan.bank.gov.ua/get-user-certificate/BaRrHTXcaZgZBnXaxSHI","Завантажити сертифікат")</f>
        <v>Завантажити сертифікат</v>
      </c>
    </row>
    <row r="6" spans="1:5" x14ac:dyDescent="0.3">
      <c r="A6" t="s">
        <v>17</v>
      </c>
      <c r="B6" t="s">
        <v>5</v>
      </c>
      <c r="C6" t="s">
        <v>18</v>
      </c>
      <c r="D6" t="s">
        <v>19</v>
      </c>
      <c r="E6" t="str">
        <f>HYPERLINK("https://talan.bank.gov.ua/get-user-certificate/BaRrH4eAOuHYGfNRuT5J","Завантажити сертифікат")</f>
        <v>Завантажити сертифікат</v>
      </c>
    </row>
    <row r="7" spans="1:5" x14ac:dyDescent="0.3">
      <c r="A7" t="s">
        <v>20</v>
      </c>
      <c r="B7" t="s">
        <v>5</v>
      </c>
      <c r="C7" t="s">
        <v>21</v>
      </c>
      <c r="D7" t="s">
        <v>22</v>
      </c>
      <c r="E7" t="str">
        <f>HYPERLINK("https://talan.bank.gov.ua/get-user-certificate/BaRrHZ36llnM85fvIuGy","Завантажити сертифікат")</f>
        <v>Завантажити сертифікат</v>
      </c>
    </row>
    <row r="8" spans="1:5" x14ac:dyDescent="0.3">
      <c r="A8" t="s">
        <v>23</v>
      </c>
      <c r="B8" t="s">
        <v>5</v>
      </c>
      <c r="C8" t="s">
        <v>24</v>
      </c>
      <c r="D8" t="s">
        <v>25</v>
      </c>
      <c r="E8" t="str">
        <f>HYPERLINK("https://talan.bank.gov.ua/get-user-certificate/BaRrHIrpgm3dwiGZt9u_","Завантажити сертифікат")</f>
        <v>Завантажити сертифікат</v>
      </c>
    </row>
    <row r="9" spans="1:5" x14ac:dyDescent="0.3">
      <c r="A9" t="s">
        <v>26</v>
      </c>
      <c r="B9" t="s">
        <v>5</v>
      </c>
      <c r="C9" t="s">
        <v>27</v>
      </c>
      <c r="D9" t="s">
        <v>28</v>
      </c>
      <c r="E9" t="str">
        <f>HYPERLINK("https://talan.bank.gov.ua/get-user-certificate/BaRrHqjEb5GxO90KZyvB","Завантажити сертифікат")</f>
        <v>Завантажити сертифікат</v>
      </c>
    </row>
    <row r="10" spans="1:5" x14ac:dyDescent="0.3">
      <c r="A10" t="s">
        <v>29</v>
      </c>
      <c r="B10" t="s">
        <v>5</v>
      </c>
      <c r="C10" t="s">
        <v>30</v>
      </c>
      <c r="D10" t="s">
        <v>31</v>
      </c>
      <c r="E10" t="str">
        <f>HYPERLINK("https://talan.bank.gov.ua/get-user-certificate/BaRrHpTvcIyuiLrTGzic","Завантажити сертифікат")</f>
        <v>Завантажити сертифікат</v>
      </c>
    </row>
    <row r="11" spans="1:5" x14ac:dyDescent="0.3">
      <c r="A11" t="s">
        <v>32</v>
      </c>
      <c r="B11" t="s">
        <v>5</v>
      </c>
      <c r="C11" t="s">
        <v>33</v>
      </c>
      <c r="D11" t="s">
        <v>34</v>
      </c>
      <c r="E11" t="str">
        <f>HYPERLINK("https://talan.bank.gov.ua/get-user-certificate/BaRrH2tLiyHW9GvsWR8O","Завантажити сертифікат")</f>
        <v>Завантажити сертифікат</v>
      </c>
    </row>
    <row r="12" spans="1:5" x14ac:dyDescent="0.3">
      <c r="A12" t="s">
        <v>35</v>
      </c>
      <c r="B12" t="s">
        <v>5</v>
      </c>
      <c r="C12" t="s">
        <v>36</v>
      </c>
      <c r="D12" t="s">
        <v>37</v>
      </c>
      <c r="E12" t="str">
        <f>HYPERLINK("https://talan.bank.gov.ua/get-user-certificate/BaRrHjr6DUv5mcpzh2fI","Завантажити сертифікат")</f>
        <v>Завантажити сертифікат</v>
      </c>
    </row>
    <row r="13" spans="1:5" x14ac:dyDescent="0.3">
      <c r="A13" t="s">
        <v>38</v>
      </c>
      <c r="B13" t="s">
        <v>5</v>
      </c>
      <c r="C13" t="s">
        <v>39</v>
      </c>
      <c r="D13" t="s">
        <v>40</v>
      </c>
      <c r="E13" t="str">
        <f>HYPERLINK("https://talan.bank.gov.ua/get-user-certificate/BaRrHaRr6yRl-DqkPF7Z","Завантажити сертифікат")</f>
        <v>Завантажити сертифікат</v>
      </c>
    </row>
    <row r="14" spans="1:5" x14ac:dyDescent="0.3">
      <c r="A14" t="s">
        <v>41</v>
      </c>
      <c r="B14" t="s">
        <v>5</v>
      </c>
      <c r="C14" t="s">
        <v>42</v>
      </c>
      <c r="D14" t="s">
        <v>43</v>
      </c>
      <c r="E14" t="str">
        <f>HYPERLINK("https://talan.bank.gov.ua/get-user-certificate/BaRrHs1zUqWN6OUUA5sT","Завантажити сертифікат")</f>
        <v>Завантажити сертифікат</v>
      </c>
    </row>
    <row r="15" spans="1:5" x14ac:dyDescent="0.3">
      <c r="A15" t="s">
        <v>44</v>
      </c>
      <c r="B15" t="s">
        <v>5</v>
      </c>
      <c r="C15" t="s">
        <v>45</v>
      </c>
      <c r="D15" t="s">
        <v>46</v>
      </c>
      <c r="E15" t="str">
        <f>HYPERLINK("https://talan.bank.gov.ua/get-user-certificate/BaRrHnDL2wRM39drkChi","Завантажити сертифікат")</f>
        <v>Завантажити сертифікат</v>
      </c>
    </row>
    <row r="16" spans="1:5" x14ac:dyDescent="0.3">
      <c r="A16" t="s">
        <v>47</v>
      </c>
      <c r="B16" t="s">
        <v>5</v>
      </c>
      <c r="C16" t="s">
        <v>48</v>
      </c>
      <c r="D16" t="s">
        <v>49</v>
      </c>
      <c r="E16" t="str">
        <f>HYPERLINK("https://talan.bank.gov.ua/get-user-certificate/BaRrHrprq91rlOs8D-6D","Завантажити сертифікат")</f>
        <v>Завантажити сертифікат</v>
      </c>
    </row>
    <row r="17" spans="1:5" x14ac:dyDescent="0.3">
      <c r="A17" t="s">
        <v>50</v>
      </c>
      <c r="B17" t="s">
        <v>5</v>
      </c>
      <c r="C17" t="s">
        <v>51</v>
      </c>
      <c r="D17" t="s">
        <v>52</v>
      </c>
      <c r="E17" t="str">
        <f>HYPERLINK("https://talan.bank.gov.ua/get-user-certificate/BaRrHhjiR9lVM94iWDZN","Завантажити сертифікат")</f>
        <v>Завантажити сертифікат</v>
      </c>
    </row>
    <row r="18" spans="1:5" x14ac:dyDescent="0.3">
      <c r="A18" t="s">
        <v>53</v>
      </c>
      <c r="B18" t="s">
        <v>5</v>
      </c>
      <c r="C18" t="s">
        <v>54</v>
      </c>
      <c r="D18" t="s">
        <v>55</v>
      </c>
      <c r="E18" t="str">
        <f>HYPERLINK("https://talan.bank.gov.ua/get-user-certificate/BaRrHVLsL8_Hh1AITEds","Завантажити сертифікат")</f>
        <v>Завантажити сертифікат</v>
      </c>
    </row>
    <row r="19" spans="1:5" x14ac:dyDescent="0.3">
      <c r="A19" t="s">
        <v>56</v>
      </c>
      <c r="B19" t="s">
        <v>5</v>
      </c>
      <c r="C19" t="s">
        <v>57</v>
      </c>
      <c r="D19" t="s">
        <v>58</v>
      </c>
      <c r="E19" t="str">
        <f>HYPERLINK("https://talan.bank.gov.ua/get-user-certificate/BaRrHvVHzpFoHkoHOBrF","Завантажити сертифікат")</f>
        <v>Завантажити сертифікат</v>
      </c>
    </row>
    <row r="20" spans="1:5" x14ac:dyDescent="0.3">
      <c r="A20" t="s">
        <v>59</v>
      </c>
      <c r="B20" t="s">
        <v>5</v>
      </c>
      <c r="C20" t="s">
        <v>60</v>
      </c>
      <c r="D20" t="s">
        <v>61</v>
      </c>
      <c r="E20" t="str">
        <f>HYPERLINK("https://talan.bank.gov.ua/get-user-certificate/BaRrHL-jLFnpaYlEIoGF","Завантажити сертифікат")</f>
        <v>Завантажити сертифікат</v>
      </c>
    </row>
    <row r="21" spans="1:5" x14ac:dyDescent="0.3">
      <c r="A21" t="s">
        <v>62</v>
      </c>
      <c r="B21" t="s">
        <v>5</v>
      </c>
      <c r="C21" t="s">
        <v>63</v>
      </c>
      <c r="D21" t="s">
        <v>64</v>
      </c>
      <c r="E21" t="str">
        <f>HYPERLINK("https://talan.bank.gov.ua/get-user-certificate/BaRrHWDEyZ_OYCOSRi4u","Завантажити сертифікат")</f>
        <v>Завантажити сертифікат</v>
      </c>
    </row>
    <row r="22" spans="1:5" x14ac:dyDescent="0.3">
      <c r="A22" t="s">
        <v>65</v>
      </c>
      <c r="B22" t="s">
        <v>5</v>
      </c>
      <c r="C22" t="s">
        <v>66</v>
      </c>
      <c r="D22" t="s">
        <v>67</v>
      </c>
      <c r="E22" t="str">
        <f>HYPERLINK("https://talan.bank.gov.ua/get-user-certificate/BaRrH2Mw8gGl0wl7ZRgL","Завантажити сертифікат")</f>
        <v>Завантажити сертифікат</v>
      </c>
    </row>
    <row r="23" spans="1:5" x14ac:dyDescent="0.3">
      <c r="A23" t="s">
        <v>68</v>
      </c>
      <c r="B23" t="s">
        <v>5</v>
      </c>
      <c r="C23" t="s">
        <v>69</v>
      </c>
      <c r="D23" t="s">
        <v>70</v>
      </c>
      <c r="E23" t="str">
        <f>HYPERLINK("https://talan.bank.gov.ua/get-user-certificate/BaRrHvnC2jvnqLJQGw2p","Завантажити сертифікат")</f>
        <v>Завантажити сертифікат</v>
      </c>
    </row>
    <row r="24" spans="1:5" x14ac:dyDescent="0.3">
      <c r="A24" t="s">
        <v>71</v>
      </c>
      <c r="B24" t="s">
        <v>5</v>
      </c>
      <c r="C24" t="s">
        <v>72</v>
      </c>
      <c r="D24" t="s">
        <v>73</v>
      </c>
      <c r="E24" t="str">
        <f>HYPERLINK("https://talan.bank.gov.ua/get-user-certificate/BaRrHmGZes8ofG3BUKKx","Завантажити сертифікат")</f>
        <v>Завантажити сертифікат</v>
      </c>
    </row>
    <row r="25" spans="1:5" x14ac:dyDescent="0.3">
      <c r="A25" t="s">
        <v>74</v>
      </c>
      <c r="B25" t="s">
        <v>5</v>
      </c>
      <c r="C25" t="s">
        <v>75</v>
      </c>
      <c r="D25" t="s">
        <v>76</v>
      </c>
      <c r="E25" t="str">
        <f>HYPERLINK("https://talan.bank.gov.ua/get-user-certificate/BaRrHMqAp1vwpe1eiKUf","Завантажити сертифікат")</f>
        <v>Завантажити сертифікат</v>
      </c>
    </row>
    <row r="26" spans="1:5" x14ac:dyDescent="0.3">
      <c r="A26" t="s">
        <v>77</v>
      </c>
      <c r="B26" t="s">
        <v>5</v>
      </c>
      <c r="C26" t="s">
        <v>78</v>
      </c>
      <c r="D26" t="s">
        <v>19</v>
      </c>
      <c r="E26" t="str">
        <f>HYPERLINK("https://talan.bank.gov.ua/get-user-certificate/BaRrHXE4GlZvWZCtn1QL","Завантажити сертифікат")</f>
        <v>Завантажити сертифікат</v>
      </c>
    </row>
    <row r="27" spans="1:5" x14ac:dyDescent="0.3">
      <c r="A27" t="s">
        <v>79</v>
      </c>
      <c r="B27" t="s">
        <v>5</v>
      </c>
      <c r="C27" t="s">
        <v>80</v>
      </c>
      <c r="D27" t="s">
        <v>81</v>
      </c>
      <c r="E27" t="str">
        <f>HYPERLINK("https://talan.bank.gov.ua/get-user-certificate/BaRrHYHBMXkEu84XD0yh","Завантажити сертифікат")</f>
        <v>Завантажити сертифікат</v>
      </c>
    </row>
    <row r="28" spans="1:5" x14ac:dyDescent="0.3">
      <c r="A28" t="s">
        <v>82</v>
      </c>
      <c r="B28" t="s">
        <v>5</v>
      </c>
      <c r="C28" t="s">
        <v>83</v>
      </c>
      <c r="D28" t="s">
        <v>84</v>
      </c>
      <c r="E28" t="str">
        <f>HYPERLINK("https://talan.bank.gov.ua/get-user-certificate/BaRrHSBf1EixO6xonTMC","Завантажити сертифікат")</f>
        <v>Завантажити сертифікат</v>
      </c>
    </row>
    <row r="29" spans="1:5" x14ac:dyDescent="0.3">
      <c r="A29" t="s">
        <v>85</v>
      </c>
      <c r="B29" t="s">
        <v>5</v>
      </c>
      <c r="C29" t="s">
        <v>86</v>
      </c>
      <c r="D29" t="s">
        <v>87</v>
      </c>
      <c r="E29" t="str">
        <f>HYPERLINK("https://talan.bank.gov.ua/get-user-certificate/BaRrH3fzQHvAgDKFK_im","Завантажити сертифікат")</f>
        <v>Завантажити сертифікат</v>
      </c>
    </row>
    <row r="30" spans="1:5" x14ac:dyDescent="0.3">
      <c r="A30" t="s">
        <v>88</v>
      </c>
      <c r="B30" t="s">
        <v>5</v>
      </c>
      <c r="C30" t="s">
        <v>89</v>
      </c>
      <c r="D30" t="s">
        <v>90</v>
      </c>
      <c r="E30" t="str">
        <f>HYPERLINK("https://talan.bank.gov.ua/get-user-certificate/BaRrH-1WU3ovmxp_9J-5","Завантажити сертифікат")</f>
        <v>Завантажити сертифікат</v>
      </c>
    </row>
    <row r="31" spans="1:5" x14ac:dyDescent="0.3">
      <c r="A31" t="s">
        <v>91</v>
      </c>
      <c r="B31" t="s">
        <v>5</v>
      </c>
      <c r="C31" t="s">
        <v>92</v>
      </c>
      <c r="D31" t="s">
        <v>93</v>
      </c>
      <c r="E31" t="str">
        <f>HYPERLINK("https://talan.bank.gov.ua/get-user-certificate/BaRrHnb-Pos9BLSr4p_B","Завантажити сертифікат")</f>
        <v>Завантажити сертифікат</v>
      </c>
    </row>
    <row r="32" spans="1:5" x14ac:dyDescent="0.3">
      <c r="A32" t="s">
        <v>94</v>
      </c>
      <c r="B32" t="s">
        <v>5</v>
      </c>
      <c r="C32" t="s">
        <v>95</v>
      </c>
      <c r="D32" t="s">
        <v>96</v>
      </c>
      <c r="E32" t="str">
        <f>HYPERLINK("https://talan.bank.gov.ua/get-user-certificate/BaRrH12aoZMPQZQq6Pz7","Завантажити сертифікат")</f>
        <v>Завантажити сертифікат</v>
      </c>
    </row>
    <row r="33" spans="1:5" x14ac:dyDescent="0.3">
      <c r="A33" t="s">
        <v>97</v>
      </c>
      <c r="B33" t="s">
        <v>5</v>
      </c>
      <c r="C33" t="s">
        <v>98</v>
      </c>
      <c r="D33" t="s">
        <v>99</v>
      </c>
      <c r="E33" t="str">
        <f>HYPERLINK("https://talan.bank.gov.ua/get-user-certificate/BaRrHASQLhIBaTK1KAoh","Завантажити сертифікат")</f>
        <v>Завантажити сертифікат</v>
      </c>
    </row>
    <row r="34" spans="1:5" x14ac:dyDescent="0.3">
      <c r="A34" t="s">
        <v>100</v>
      </c>
      <c r="B34" t="s">
        <v>5</v>
      </c>
      <c r="C34" t="s">
        <v>101</v>
      </c>
      <c r="D34" t="s">
        <v>102</v>
      </c>
      <c r="E34" t="str">
        <f>HYPERLINK("https://talan.bank.gov.ua/get-user-certificate/BaRrHCsyT6a92EDcdjRJ","Завантажити сертифікат")</f>
        <v>Завантажити сертифікат</v>
      </c>
    </row>
    <row r="35" spans="1:5" x14ac:dyDescent="0.3">
      <c r="A35" t="s">
        <v>103</v>
      </c>
      <c r="B35" t="s">
        <v>5</v>
      </c>
      <c r="C35" t="s">
        <v>104</v>
      </c>
      <c r="D35" t="s">
        <v>105</v>
      </c>
      <c r="E35" t="str">
        <f>HYPERLINK("https://talan.bank.gov.ua/get-user-certificate/BaRrHwjIAVFVgCnv9sbs","Завантажити сертифікат")</f>
        <v>Завантажити сертифікат</v>
      </c>
    </row>
    <row r="36" spans="1:5" x14ac:dyDescent="0.3">
      <c r="A36" t="s">
        <v>106</v>
      </c>
      <c r="B36" t="s">
        <v>5</v>
      </c>
      <c r="C36" t="s">
        <v>107</v>
      </c>
      <c r="D36" t="s">
        <v>108</v>
      </c>
      <c r="E36" t="str">
        <f>HYPERLINK("https://talan.bank.gov.ua/get-user-certificate/BaRrHFtiKr4XjF9VZhq3","Завантажити сертифікат")</f>
        <v>Завантажити сертифікат</v>
      </c>
    </row>
    <row r="37" spans="1:5" x14ac:dyDescent="0.3">
      <c r="A37" t="s">
        <v>109</v>
      </c>
      <c r="B37" t="s">
        <v>5</v>
      </c>
      <c r="C37" t="s">
        <v>110</v>
      </c>
      <c r="D37" t="s">
        <v>111</v>
      </c>
      <c r="E37" t="str">
        <f>HYPERLINK("https://talan.bank.gov.ua/get-user-certificate/BaRrHN6UmdAiQesydsbG","Завантажити сертифікат")</f>
        <v>Завантажити сертифікат</v>
      </c>
    </row>
    <row r="38" spans="1:5" x14ac:dyDescent="0.3">
      <c r="A38" t="s">
        <v>112</v>
      </c>
      <c r="B38" t="s">
        <v>5</v>
      </c>
      <c r="C38" t="s">
        <v>113</v>
      </c>
      <c r="D38" t="s">
        <v>114</v>
      </c>
      <c r="E38" t="str">
        <f>HYPERLINK("https://talan.bank.gov.ua/get-user-certificate/BaRrHjpVjpD1tdQFrc5k","Завантажити сертифікат")</f>
        <v>Завантажити сертифікат</v>
      </c>
    </row>
    <row r="39" spans="1:5" x14ac:dyDescent="0.3">
      <c r="A39" t="s">
        <v>115</v>
      </c>
      <c r="B39" t="s">
        <v>5</v>
      </c>
      <c r="C39" t="s">
        <v>116</v>
      </c>
      <c r="D39" t="s">
        <v>117</v>
      </c>
      <c r="E39" t="str">
        <f>HYPERLINK("https://talan.bank.gov.ua/get-user-certificate/BaRrHGvEGFbwrwXLEq5U","Завантажити сертифікат")</f>
        <v>Завантажити сертифікат</v>
      </c>
    </row>
    <row r="40" spans="1:5" x14ac:dyDescent="0.3">
      <c r="A40" t="s">
        <v>118</v>
      </c>
      <c r="B40" t="s">
        <v>5</v>
      </c>
      <c r="C40" t="s">
        <v>119</v>
      </c>
      <c r="D40" t="s">
        <v>120</v>
      </c>
      <c r="E40" t="str">
        <f>HYPERLINK("https://talan.bank.gov.ua/get-user-certificate/BaRrHjCrMc-GN4OwFRE1","Завантажити сертифікат")</f>
        <v>Завантажити сертифікат</v>
      </c>
    </row>
    <row r="41" spans="1:5" x14ac:dyDescent="0.3">
      <c r="A41" t="s">
        <v>121</v>
      </c>
      <c r="B41" t="s">
        <v>5</v>
      </c>
      <c r="C41" t="s">
        <v>122</v>
      </c>
      <c r="D41" t="s">
        <v>123</v>
      </c>
      <c r="E41" t="str">
        <f>HYPERLINK("https://talan.bank.gov.ua/get-user-certificate/BaRrHO5TMATF5lPMo8Bv","Завантажити сертифікат")</f>
        <v>Завантажити сертифікат</v>
      </c>
    </row>
    <row r="42" spans="1:5" x14ac:dyDescent="0.3">
      <c r="A42" t="s">
        <v>124</v>
      </c>
      <c r="B42" t="s">
        <v>5</v>
      </c>
      <c r="C42" t="s">
        <v>125</v>
      </c>
      <c r="D42" t="s">
        <v>126</v>
      </c>
      <c r="E42" t="str">
        <f>HYPERLINK("https://talan.bank.gov.ua/get-user-certificate/BaRrHlj2Ea0HkugMU9fz","Завантажити сертифікат")</f>
        <v>Завантажити сертифікат</v>
      </c>
    </row>
    <row r="43" spans="1:5" x14ac:dyDescent="0.3">
      <c r="A43" t="s">
        <v>127</v>
      </c>
      <c r="B43" t="s">
        <v>5</v>
      </c>
      <c r="C43" t="s">
        <v>128</v>
      </c>
      <c r="D43" t="s">
        <v>129</v>
      </c>
      <c r="E43" t="str">
        <f>HYPERLINK("https://talan.bank.gov.ua/get-user-certificate/BaRrHnhbPHcMXv_khpFN","Завантажити сертифікат")</f>
        <v>Завантажити сертифікат</v>
      </c>
    </row>
    <row r="44" spans="1:5" x14ac:dyDescent="0.3">
      <c r="A44" t="s">
        <v>130</v>
      </c>
      <c r="B44" t="s">
        <v>5</v>
      </c>
      <c r="C44" t="s">
        <v>131</v>
      </c>
      <c r="D44" t="s">
        <v>132</v>
      </c>
      <c r="E44" t="str">
        <f>HYPERLINK("https://talan.bank.gov.ua/get-user-certificate/BaRrHqsU4Zk0lIFWgeZy","Завантажити сертифікат")</f>
        <v>Завантажити сертифікат</v>
      </c>
    </row>
    <row r="45" spans="1:5" x14ac:dyDescent="0.3">
      <c r="A45" t="s">
        <v>133</v>
      </c>
      <c r="B45" t="s">
        <v>5</v>
      </c>
      <c r="C45" t="s">
        <v>134</v>
      </c>
      <c r="D45" t="s">
        <v>135</v>
      </c>
      <c r="E45" t="str">
        <f>HYPERLINK("https://talan.bank.gov.ua/get-user-certificate/BaRrHCvwhCqaL3VKKQnh","Завантажити сертифікат")</f>
        <v>Завантажити сертифікат</v>
      </c>
    </row>
    <row r="46" spans="1:5" x14ac:dyDescent="0.3">
      <c r="A46" t="s">
        <v>136</v>
      </c>
      <c r="B46" t="s">
        <v>5</v>
      </c>
      <c r="C46" t="s">
        <v>137</v>
      </c>
      <c r="D46" t="s">
        <v>138</v>
      </c>
      <c r="E46" t="str">
        <f>HYPERLINK("https://talan.bank.gov.ua/get-user-certificate/BaRrHo77bLLxUMk-RPbs","Завантажити сертифікат")</f>
        <v>Завантажити сертифікат</v>
      </c>
    </row>
    <row r="47" spans="1:5" x14ac:dyDescent="0.3">
      <c r="A47" t="s">
        <v>139</v>
      </c>
      <c r="B47" t="s">
        <v>5</v>
      </c>
      <c r="C47" t="s">
        <v>140</v>
      </c>
      <c r="D47" t="s">
        <v>141</v>
      </c>
      <c r="E47" t="str">
        <f>HYPERLINK("https://talan.bank.gov.ua/get-user-certificate/BaRrHYgPu2f1uIe9D6CM","Завантажити сертифікат")</f>
        <v>Завантажити сертифікат</v>
      </c>
    </row>
    <row r="48" spans="1:5" x14ac:dyDescent="0.3">
      <c r="A48" t="s">
        <v>142</v>
      </c>
      <c r="B48" t="s">
        <v>5</v>
      </c>
      <c r="C48" t="s">
        <v>143</v>
      </c>
      <c r="D48" t="s">
        <v>144</v>
      </c>
      <c r="E48" t="str">
        <f>HYPERLINK("https://talan.bank.gov.ua/get-user-certificate/BaRrHLmv-R79DaVNVosa","Завантажити сертифікат")</f>
        <v>Завантажити сертифікат</v>
      </c>
    </row>
    <row r="49" spans="1:5" x14ac:dyDescent="0.3">
      <c r="A49" t="s">
        <v>145</v>
      </c>
      <c r="B49" t="s">
        <v>5</v>
      </c>
      <c r="C49" t="s">
        <v>146</v>
      </c>
      <c r="D49" t="s">
        <v>147</v>
      </c>
      <c r="E49" t="str">
        <f>HYPERLINK("https://talan.bank.gov.ua/get-user-certificate/BaRrHfZQj5EaG-UfgOpb","Завантажити сертифікат")</f>
        <v>Завантажити сертифікат</v>
      </c>
    </row>
    <row r="50" spans="1:5" x14ac:dyDescent="0.3">
      <c r="A50" t="s">
        <v>148</v>
      </c>
      <c r="B50" t="s">
        <v>5</v>
      </c>
      <c r="C50" t="s">
        <v>149</v>
      </c>
      <c r="D50" t="s">
        <v>150</v>
      </c>
      <c r="E50" t="str">
        <f>HYPERLINK("https://talan.bank.gov.ua/get-user-certificate/BaRrHSJJD2DC59-peWjF","Завантажити сертифікат")</f>
        <v>Завантажити сертифікат</v>
      </c>
    </row>
    <row r="51" spans="1:5" x14ac:dyDescent="0.3">
      <c r="A51" t="s">
        <v>151</v>
      </c>
      <c r="B51" t="s">
        <v>5</v>
      </c>
      <c r="C51" t="s">
        <v>152</v>
      </c>
      <c r="D51" t="s">
        <v>153</v>
      </c>
      <c r="E51" t="str">
        <f>HYPERLINK("https://talan.bank.gov.ua/get-user-certificate/BaRrH0tGnFxqMU3Gv-dq","Завантажити сертифікат")</f>
        <v>Завантажити сертифікат</v>
      </c>
    </row>
    <row r="52" spans="1:5" x14ac:dyDescent="0.3">
      <c r="A52" t="s">
        <v>154</v>
      </c>
      <c r="B52" t="s">
        <v>5</v>
      </c>
      <c r="C52" t="s">
        <v>155</v>
      </c>
      <c r="D52" t="s">
        <v>156</v>
      </c>
      <c r="E52" t="str">
        <f>HYPERLINK("https://talan.bank.gov.ua/get-user-certificate/BaRrHo6sEg0UJb6ycnR6","Завантажити сертифікат")</f>
        <v>Завантажити сертифікат</v>
      </c>
    </row>
    <row r="53" spans="1:5" x14ac:dyDescent="0.3">
      <c r="A53" t="s">
        <v>157</v>
      </c>
      <c r="B53" t="s">
        <v>5</v>
      </c>
      <c r="C53" t="s">
        <v>158</v>
      </c>
      <c r="D53" t="s">
        <v>159</v>
      </c>
      <c r="E53" t="str">
        <f>HYPERLINK("https://talan.bank.gov.ua/get-user-certificate/BaRrHkNEz5qnoEIqYyKA","Завантажити сертифікат")</f>
        <v>Завантажити сертифікат</v>
      </c>
    </row>
    <row r="54" spans="1:5" x14ac:dyDescent="0.3">
      <c r="A54" t="s">
        <v>160</v>
      </c>
      <c r="B54" t="s">
        <v>5</v>
      </c>
      <c r="C54" t="s">
        <v>161</v>
      </c>
      <c r="D54" t="s">
        <v>162</v>
      </c>
      <c r="E54" t="str">
        <f>HYPERLINK("https://talan.bank.gov.ua/get-user-certificate/BaRrHTJ5w6WCE2dga_D-","Завантажити сертифікат")</f>
        <v>Завантажити сертифікат</v>
      </c>
    </row>
    <row r="55" spans="1:5" x14ac:dyDescent="0.3">
      <c r="A55" t="s">
        <v>163</v>
      </c>
      <c r="B55" t="s">
        <v>5</v>
      </c>
      <c r="C55" t="s">
        <v>164</v>
      </c>
      <c r="D55" t="s">
        <v>165</v>
      </c>
      <c r="E55" t="str">
        <f>HYPERLINK("https://talan.bank.gov.ua/get-user-certificate/BaRrHY80zCaHQiH9zZ1p","Завантажити сертифікат")</f>
        <v>Завантажити сертифікат</v>
      </c>
    </row>
    <row r="56" spans="1:5" x14ac:dyDescent="0.3">
      <c r="A56" t="s">
        <v>166</v>
      </c>
      <c r="B56" t="s">
        <v>5</v>
      </c>
      <c r="C56" t="s">
        <v>167</v>
      </c>
      <c r="D56" t="s">
        <v>168</v>
      </c>
      <c r="E56" t="str">
        <f>HYPERLINK("https://talan.bank.gov.ua/get-user-certificate/BaRrHj78BZw-C-sORirf","Завантажити сертифікат")</f>
        <v>Завантажити сертифікат</v>
      </c>
    </row>
    <row r="57" spans="1:5" x14ac:dyDescent="0.3">
      <c r="A57" t="s">
        <v>169</v>
      </c>
      <c r="B57" t="s">
        <v>5</v>
      </c>
      <c r="C57" t="s">
        <v>170</v>
      </c>
      <c r="D57" t="s">
        <v>171</v>
      </c>
      <c r="E57" t="str">
        <f>HYPERLINK("https://talan.bank.gov.ua/get-user-certificate/BaRrHXLKJJKXRGc7SGBi","Завантажити сертифікат")</f>
        <v>Завантажити сертифікат</v>
      </c>
    </row>
    <row r="58" spans="1:5" x14ac:dyDescent="0.3">
      <c r="A58" t="s">
        <v>172</v>
      </c>
      <c r="B58" t="s">
        <v>5</v>
      </c>
      <c r="C58" t="s">
        <v>173</v>
      </c>
      <c r="D58" t="s">
        <v>174</v>
      </c>
      <c r="E58" t="str">
        <f>HYPERLINK("https://talan.bank.gov.ua/get-user-certificate/BaRrHR41JIFvI9Ko2atd","Завантажити сертифікат")</f>
        <v>Завантажити сертифікат</v>
      </c>
    </row>
    <row r="59" spans="1:5" x14ac:dyDescent="0.3">
      <c r="A59" t="s">
        <v>175</v>
      </c>
      <c r="B59" t="s">
        <v>5</v>
      </c>
      <c r="C59" t="s">
        <v>176</v>
      </c>
      <c r="D59" t="s">
        <v>177</v>
      </c>
      <c r="E59" t="str">
        <f>HYPERLINK("https://talan.bank.gov.ua/get-user-certificate/BaRrHYUigRTkJcQW8gQY","Завантажити сертифікат")</f>
        <v>Завантажити сертифікат</v>
      </c>
    </row>
    <row r="60" spans="1:5" x14ac:dyDescent="0.3">
      <c r="A60" t="s">
        <v>178</v>
      </c>
      <c r="B60" t="s">
        <v>5</v>
      </c>
      <c r="C60" t="s">
        <v>179</v>
      </c>
      <c r="D60" t="s">
        <v>180</v>
      </c>
      <c r="E60" t="str">
        <f>HYPERLINK("https://talan.bank.gov.ua/get-user-certificate/BaRrHBzbLG8kDJWcuXlD","Завантажити сертифікат")</f>
        <v>Завантажити сертифікат</v>
      </c>
    </row>
    <row r="61" spans="1:5" x14ac:dyDescent="0.3">
      <c r="A61" t="s">
        <v>181</v>
      </c>
      <c r="B61" t="s">
        <v>5</v>
      </c>
      <c r="C61" t="s">
        <v>182</v>
      </c>
      <c r="D61" t="s">
        <v>183</v>
      </c>
      <c r="E61" t="str">
        <f>HYPERLINK("https://talan.bank.gov.ua/get-user-certificate/BaRrHgLB_m6jYCZ5FB5Q","Завантажити сертифікат")</f>
        <v>Завантажити сертифікат</v>
      </c>
    </row>
    <row r="62" spans="1:5" x14ac:dyDescent="0.3">
      <c r="A62" t="s">
        <v>184</v>
      </c>
      <c r="B62" t="s">
        <v>5</v>
      </c>
      <c r="C62" t="s">
        <v>185</v>
      </c>
      <c r="D62" t="s">
        <v>186</v>
      </c>
      <c r="E62" t="str">
        <f>HYPERLINK("https://talan.bank.gov.ua/get-user-certificate/BaRrH2F0A1Yt9_TnF6aM","Завантажити сертифікат")</f>
        <v>Завантажити сертифікат</v>
      </c>
    </row>
    <row r="63" spans="1:5" x14ac:dyDescent="0.3">
      <c r="A63" t="s">
        <v>187</v>
      </c>
      <c r="B63" t="s">
        <v>5</v>
      </c>
      <c r="C63" t="s">
        <v>188</v>
      </c>
      <c r="D63" t="s">
        <v>189</v>
      </c>
      <c r="E63" t="str">
        <f>HYPERLINK("https://talan.bank.gov.ua/get-user-certificate/BaRrHU17ozFMmugH5Nqj","Завантажити сертифікат")</f>
        <v>Завантажити сертифікат</v>
      </c>
    </row>
    <row r="64" spans="1:5" x14ac:dyDescent="0.3">
      <c r="A64" t="s">
        <v>190</v>
      </c>
      <c r="B64" t="s">
        <v>5</v>
      </c>
      <c r="C64" t="s">
        <v>191</v>
      </c>
      <c r="D64" t="s">
        <v>192</v>
      </c>
      <c r="E64" t="str">
        <f>HYPERLINK("https://talan.bank.gov.ua/get-user-certificate/BaRrHWsiOhW1OMUkfCrR","Завантажити сертифікат")</f>
        <v>Завантажити сертифікат</v>
      </c>
    </row>
    <row r="65" spans="1:5" x14ac:dyDescent="0.3">
      <c r="A65" t="s">
        <v>193</v>
      </c>
      <c r="B65" t="s">
        <v>5</v>
      </c>
      <c r="C65" t="s">
        <v>194</v>
      </c>
      <c r="D65" t="s">
        <v>195</v>
      </c>
      <c r="E65" t="str">
        <f>HYPERLINK("https://talan.bank.gov.ua/get-user-certificate/BaRrH1bmLzriW9sPczgq","Завантажити сертифікат")</f>
        <v>Завантажити сертифікат</v>
      </c>
    </row>
    <row r="66" spans="1:5" x14ac:dyDescent="0.3">
      <c r="A66" t="s">
        <v>196</v>
      </c>
      <c r="B66" t="s">
        <v>5</v>
      </c>
      <c r="C66" t="s">
        <v>197</v>
      </c>
      <c r="D66" t="s">
        <v>198</v>
      </c>
      <c r="E66" t="str">
        <f>HYPERLINK("https://talan.bank.gov.ua/get-user-certificate/BaRrHszT4YYkVmSqcBei","Завантажити сертифікат")</f>
        <v>Завантажити сертифікат</v>
      </c>
    </row>
    <row r="67" spans="1:5" x14ac:dyDescent="0.3">
      <c r="A67" t="s">
        <v>199</v>
      </c>
      <c r="B67" t="s">
        <v>5</v>
      </c>
      <c r="C67" t="s">
        <v>200</v>
      </c>
      <c r="D67" t="s">
        <v>201</v>
      </c>
      <c r="E67" t="str">
        <f>HYPERLINK("https://talan.bank.gov.ua/get-user-certificate/BaRrHIxNLL2tIbDVpLs3","Завантажити сертифікат")</f>
        <v>Завантажити сертифікат</v>
      </c>
    </row>
    <row r="68" spans="1:5" x14ac:dyDescent="0.3">
      <c r="A68" t="s">
        <v>202</v>
      </c>
      <c r="B68" t="s">
        <v>5</v>
      </c>
      <c r="C68" t="s">
        <v>203</v>
      </c>
      <c r="D68" t="s">
        <v>204</v>
      </c>
      <c r="E68" t="str">
        <f>HYPERLINK("https://talan.bank.gov.ua/get-user-certificate/BaRrHKTF6m20df-Flxcu","Завантажити сертифікат")</f>
        <v>Завантажити сертифікат</v>
      </c>
    </row>
    <row r="69" spans="1:5" x14ac:dyDescent="0.3">
      <c r="A69" t="s">
        <v>205</v>
      </c>
      <c r="B69" t="s">
        <v>5</v>
      </c>
      <c r="C69" t="s">
        <v>206</v>
      </c>
      <c r="D69" t="s">
        <v>207</v>
      </c>
      <c r="E69" t="str">
        <f>HYPERLINK("https://talan.bank.gov.ua/get-user-certificate/BaRrHrrWjAACfY8__PQR","Завантажити сертифікат")</f>
        <v>Завантажити сертифікат</v>
      </c>
    </row>
    <row r="70" spans="1:5" x14ac:dyDescent="0.3">
      <c r="A70" t="s">
        <v>208</v>
      </c>
      <c r="B70" t="s">
        <v>5</v>
      </c>
      <c r="C70" t="s">
        <v>209</v>
      </c>
      <c r="D70" t="s">
        <v>210</v>
      </c>
      <c r="E70" t="str">
        <f>HYPERLINK("https://talan.bank.gov.ua/get-user-certificate/BaRrH8I5TY77NZdFA9CF","Завантажити сертифікат")</f>
        <v>Завантажити сертифікат</v>
      </c>
    </row>
    <row r="71" spans="1:5" x14ac:dyDescent="0.3">
      <c r="A71" t="s">
        <v>211</v>
      </c>
      <c r="B71" t="s">
        <v>5</v>
      </c>
      <c r="C71" t="s">
        <v>212</v>
      </c>
      <c r="D71" t="s">
        <v>213</v>
      </c>
      <c r="E71" t="str">
        <f>HYPERLINK("https://talan.bank.gov.ua/get-user-certificate/BaRrHoAmk_zr0jy6RqMH","Завантажити сертифікат")</f>
        <v>Завантажити сертифікат</v>
      </c>
    </row>
    <row r="72" spans="1:5" x14ac:dyDescent="0.3">
      <c r="A72" t="s">
        <v>214</v>
      </c>
      <c r="B72" t="s">
        <v>5</v>
      </c>
      <c r="C72" t="s">
        <v>215</v>
      </c>
      <c r="D72" t="s">
        <v>216</v>
      </c>
      <c r="E72" t="str">
        <f>HYPERLINK("https://talan.bank.gov.ua/get-user-certificate/BaRrH_ZRlZrIbTRA-3uv","Завантажити сертифікат")</f>
        <v>Завантажити сертифікат</v>
      </c>
    </row>
    <row r="73" spans="1:5" x14ac:dyDescent="0.3">
      <c r="A73" t="s">
        <v>217</v>
      </c>
      <c r="B73" t="s">
        <v>5</v>
      </c>
      <c r="C73" t="s">
        <v>218</v>
      </c>
      <c r="D73" t="s">
        <v>219</v>
      </c>
      <c r="E73" t="str">
        <f>HYPERLINK("https://talan.bank.gov.ua/get-user-certificate/BaRrH3gL7ovjgXRovP59","Завантажити сертифікат")</f>
        <v>Завантажити сертифікат</v>
      </c>
    </row>
    <row r="74" spans="1:5" x14ac:dyDescent="0.3">
      <c r="A74" t="s">
        <v>220</v>
      </c>
      <c r="B74" t="s">
        <v>5</v>
      </c>
      <c r="C74" t="s">
        <v>221</v>
      </c>
      <c r="D74" t="s">
        <v>222</v>
      </c>
      <c r="E74" t="str">
        <f>HYPERLINK("https://talan.bank.gov.ua/get-user-certificate/BaRrHSZ-MVU8qzoN5ol1","Завантажити сертифікат")</f>
        <v>Завантажити сертифікат</v>
      </c>
    </row>
    <row r="75" spans="1:5" x14ac:dyDescent="0.3">
      <c r="A75" t="s">
        <v>223</v>
      </c>
      <c r="B75" t="s">
        <v>5</v>
      </c>
      <c r="C75" t="s">
        <v>224</v>
      </c>
      <c r="D75" t="s">
        <v>225</v>
      </c>
      <c r="E75" t="str">
        <f>HYPERLINK("https://talan.bank.gov.ua/get-user-certificate/BaRrHtkNFcAoOXDRlEER","Завантажити сертифікат")</f>
        <v>Завантажити сертифікат</v>
      </c>
    </row>
    <row r="76" spans="1:5" x14ac:dyDescent="0.3">
      <c r="A76" t="s">
        <v>226</v>
      </c>
      <c r="B76" t="s">
        <v>5</v>
      </c>
      <c r="C76" t="s">
        <v>227</v>
      </c>
      <c r="D76" t="s">
        <v>228</v>
      </c>
      <c r="E76" t="str">
        <f>HYPERLINK("https://talan.bank.gov.ua/get-user-certificate/BaRrHQ491fplSHjIjDaK","Завантажити сертифікат")</f>
        <v>Завантажити сертифікат</v>
      </c>
    </row>
    <row r="77" spans="1:5" x14ac:dyDescent="0.3">
      <c r="A77" t="s">
        <v>229</v>
      </c>
      <c r="B77" t="s">
        <v>5</v>
      </c>
      <c r="C77" t="s">
        <v>230</v>
      </c>
      <c r="D77" t="s">
        <v>231</v>
      </c>
      <c r="E77" t="str">
        <f>HYPERLINK("https://talan.bank.gov.ua/get-user-certificate/BaRrH_nlnbRgU1VmyEyE","Завантажити сертифікат")</f>
        <v>Завантажити сертифікат</v>
      </c>
    </row>
    <row r="78" spans="1:5" x14ac:dyDescent="0.3">
      <c r="A78" t="s">
        <v>232</v>
      </c>
      <c r="B78" t="s">
        <v>5</v>
      </c>
      <c r="C78" t="s">
        <v>233</v>
      </c>
      <c r="D78" t="s">
        <v>234</v>
      </c>
      <c r="E78" t="str">
        <f>HYPERLINK("https://talan.bank.gov.ua/get-user-certificate/BaRrHKHe0lx4OAN7U5HK","Завантажити сертифікат")</f>
        <v>Завантажити сертифікат</v>
      </c>
    </row>
    <row r="79" spans="1:5" x14ac:dyDescent="0.3">
      <c r="A79" t="s">
        <v>235</v>
      </c>
      <c r="B79" t="s">
        <v>5</v>
      </c>
      <c r="C79" t="s">
        <v>236</v>
      </c>
      <c r="D79" t="s">
        <v>237</v>
      </c>
      <c r="E79" t="str">
        <f>HYPERLINK("https://talan.bank.gov.ua/get-user-certificate/BaRrHddbFYGJ7rGtpJpT","Завантажити сертифікат")</f>
        <v>Завантажити сертифікат</v>
      </c>
    </row>
    <row r="80" spans="1:5" x14ac:dyDescent="0.3">
      <c r="A80" t="s">
        <v>238</v>
      </c>
      <c r="B80" t="s">
        <v>5</v>
      </c>
      <c r="C80" t="s">
        <v>239</v>
      </c>
      <c r="D80" t="s">
        <v>219</v>
      </c>
      <c r="E80" t="str">
        <f>HYPERLINK("https://talan.bank.gov.ua/get-user-certificate/BaRrHw3zGpx1A1n51nlr","Завантажити сертифікат")</f>
        <v>Завантажити сертифікат</v>
      </c>
    </row>
    <row r="81" spans="1:5" x14ac:dyDescent="0.3">
      <c r="A81" t="s">
        <v>240</v>
      </c>
      <c r="B81" t="s">
        <v>5</v>
      </c>
      <c r="C81" t="s">
        <v>241</v>
      </c>
      <c r="D81" t="s">
        <v>242</v>
      </c>
      <c r="E81" t="str">
        <f>HYPERLINK("https://talan.bank.gov.ua/get-user-certificate/BaRrHtQTcoXTw8rzojUU","Завантажити сертифікат")</f>
        <v>Завантажити сертифікат</v>
      </c>
    </row>
    <row r="82" spans="1:5" x14ac:dyDescent="0.3">
      <c r="A82" t="s">
        <v>243</v>
      </c>
      <c r="B82" t="s">
        <v>5</v>
      </c>
      <c r="C82" t="s">
        <v>244</v>
      </c>
      <c r="D82" t="s">
        <v>192</v>
      </c>
      <c r="E82" t="str">
        <f>HYPERLINK("https://talan.bank.gov.ua/get-user-certificate/BaRrHNG7s-zV-HX1cb9k","Завантажити сертифікат")</f>
        <v>Завантажити сертифікат</v>
      </c>
    </row>
    <row r="83" spans="1:5" x14ac:dyDescent="0.3">
      <c r="A83" t="s">
        <v>245</v>
      </c>
      <c r="B83" t="s">
        <v>5</v>
      </c>
      <c r="C83" t="s">
        <v>246</v>
      </c>
      <c r="D83" t="s">
        <v>247</v>
      </c>
      <c r="E83" t="str">
        <f>HYPERLINK("https://talan.bank.gov.ua/get-user-certificate/BaRrH60qq_o9LHHsOIfo","Завантажити сертифікат")</f>
        <v>Завантажити сертифікат</v>
      </c>
    </row>
    <row r="84" spans="1:5" x14ac:dyDescent="0.3">
      <c r="A84" t="s">
        <v>248</v>
      </c>
      <c r="B84" t="s">
        <v>5</v>
      </c>
      <c r="C84" t="s">
        <v>249</v>
      </c>
      <c r="D84" t="s">
        <v>153</v>
      </c>
      <c r="E84" t="str">
        <f>HYPERLINK("https://talan.bank.gov.ua/get-user-certificate/BaRrHow9GLJVtdw1zdtr","Завантажити сертифікат")</f>
        <v>Завантажити сертифікат</v>
      </c>
    </row>
    <row r="85" spans="1:5" x14ac:dyDescent="0.3">
      <c r="A85" t="s">
        <v>250</v>
      </c>
      <c r="B85" t="s">
        <v>5</v>
      </c>
      <c r="C85" t="s">
        <v>251</v>
      </c>
      <c r="D85" t="s">
        <v>252</v>
      </c>
      <c r="E85" t="str">
        <f>HYPERLINK("https://talan.bank.gov.ua/get-user-certificate/BaRrHYSvu17T6jR5nU73","Завантажити сертифікат")</f>
        <v>Завантажити сертифікат</v>
      </c>
    </row>
    <row r="86" spans="1:5" x14ac:dyDescent="0.3">
      <c r="A86" t="s">
        <v>253</v>
      </c>
      <c r="B86" t="s">
        <v>5</v>
      </c>
      <c r="C86" t="s">
        <v>254</v>
      </c>
      <c r="D86" t="s">
        <v>255</v>
      </c>
      <c r="E86" t="str">
        <f>HYPERLINK("https://talan.bank.gov.ua/get-user-certificate/BaRrHxqA-Ksjb6fdDTda","Завантажити сертифікат")</f>
        <v>Завантажити сертифікат</v>
      </c>
    </row>
    <row r="87" spans="1:5" x14ac:dyDescent="0.3">
      <c r="A87" t="s">
        <v>256</v>
      </c>
      <c r="B87" t="s">
        <v>5</v>
      </c>
      <c r="C87" t="s">
        <v>257</v>
      </c>
      <c r="D87" t="s">
        <v>258</v>
      </c>
      <c r="E87" t="str">
        <f>HYPERLINK("https://talan.bank.gov.ua/get-user-certificate/BaRrH6YpdW1Nnd4ByNo4","Завантажити сертифікат")</f>
        <v>Завантажити сертифікат</v>
      </c>
    </row>
    <row r="88" spans="1:5" x14ac:dyDescent="0.3">
      <c r="A88" t="s">
        <v>259</v>
      </c>
      <c r="B88" t="s">
        <v>5</v>
      </c>
      <c r="C88" t="s">
        <v>260</v>
      </c>
      <c r="D88" t="s">
        <v>261</v>
      </c>
      <c r="E88" t="str">
        <f>HYPERLINK("https://talan.bank.gov.ua/get-user-certificate/BaRrHA-8SsIlzz6jImoD","Завантажити сертифікат")</f>
        <v>Завантажити сертифікат</v>
      </c>
    </row>
    <row r="89" spans="1:5" x14ac:dyDescent="0.3">
      <c r="A89" t="s">
        <v>262</v>
      </c>
      <c r="B89" t="s">
        <v>5</v>
      </c>
      <c r="C89" t="s">
        <v>263</v>
      </c>
      <c r="D89" t="s">
        <v>264</v>
      </c>
      <c r="E89" t="str">
        <f>HYPERLINK("https://talan.bank.gov.ua/get-user-certificate/BaRrHgQs5Gxb9Kiinbbj","Завантажити сертифікат")</f>
        <v>Завантажити сертифікат</v>
      </c>
    </row>
    <row r="90" spans="1:5" x14ac:dyDescent="0.3">
      <c r="A90" t="s">
        <v>265</v>
      </c>
      <c r="B90" t="s">
        <v>5</v>
      </c>
      <c r="C90" t="s">
        <v>266</v>
      </c>
      <c r="D90" t="s">
        <v>267</v>
      </c>
      <c r="E90" t="str">
        <f>HYPERLINK("https://talan.bank.gov.ua/get-user-certificate/BaRrHNEmAkNem1RfcafI","Завантажити сертифікат")</f>
        <v>Завантажити сертифікат</v>
      </c>
    </row>
    <row r="91" spans="1:5" x14ac:dyDescent="0.3">
      <c r="A91" t="s">
        <v>268</v>
      </c>
      <c r="B91" t="s">
        <v>5</v>
      </c>
      <c r="C91" t="s">
        <v>269</v>
      </c>
      <c r="D91" t="s">
        <v>270</v>
      </c>
      <c r="E91" t="str">
        <f>HYPERLINK("https://talan.bank.gov.ua/get-user-certificate/BaRrHmGr8Hjg7PdspP_T","Завантажити сертифікат")</f>
        <v>Завантажити сертифікат</v>
      </c>
    </row>
    <row r="92" spans="1:5" x14ac:dyDescent="0.3">
      <c r="A92" t="s">
        <v>271</v>
      </c>
      <c r="B92" t="s">
        <v>5</v>
      </c>
      <c r="C92" t="s">
        <v>272</v>
      </c>
      <c r="D92" t="s">
        <v>273</v>
      </c>
      <c r="E92" t="str">
        <f>HYPERLINK("https://talan.bank.gov.ua/get-user-certificate/BaRrHJfEQ384q_sb7Wwa","Завантажити сертифікат")</f>
        <v>Завантажити сертифікат</v>
      </c>
    </row>
    <row r="93" spans="1:5" x14ac:dyDescent="0.3">
      <c r="A93" t="s">
        <v>274</v>
      </c>
      <c r="B93" t="s">
        <v>5</v>
      </c>
      <c r="C93" t="s">
        <v>275</v>
      </c>
      <c r="D93" t="s">
        <v>276</v>
      </c>
      <c r="E93" t="str">
        <f>HYPERLINK("https://talan.bank.gov.ua/get-user-certificate/BaRrHcATNww5BahXTGL2","Завантажити сертифікат")</f>
        <v>Завантажити сертифікат</v>
      </c>
    </row>
    <row r="94" spans="1:5" x14ac:dyDescent="0.3">
      <c r="A94" t="s">
        <v>277</v>
      </c>
      <c r="B94" t="s">
        <v>5</v>
      </c>
      <c r="C94" t="s">
        <v>278</v>
      </c>
      <c r="D94" t="s">
        <v>279</v>
      </c>
      <c r="E94" t="str">
        <f>HYPERLINK("https://talan.bank.gov.ua/get-user-certificate/BaRrHt7E3lThbmb-vIt1","Завантажити сертифікат")</f>
        <v>Завантажити сертифікат</v>
      </c>
    </row>
    <row r="95" spans="1:5" x14ac:dyDescent="0.3">
      <c r="A95" t="s">
        <v>280</v>
      </c>
      <c r="B95" t="s">
        <v>5</v>
      </c>
      <c r="C95" t="s">
        <v>281</v>
      </c>
      <c r="D95" t="s">
        <v>282</v>
      </c>
      <c r="E95" t="str">
        <f>HYPERLINK("https://talan.bank.gov.ua/get-user-certificate/BaRrH5DJt3ny7BBsQBe9","Завантажити сертифікат")</f>
        <v>Завантажити сертифікат</v>
      </c>
    </row>
    <row r="96" spans="1:5" x14ac:dyDescent="0.3">
      <c r="A96" t="s">
        <v>283</v>
      </c>
      <c r="B96" t="s">
        <v>5</v>
      </c>
      <c r="C96" t="s">
        <v>284</v>
      </c>
      <c r="D96" t="s">
        <v>285</v>
      </c>
      <c r="E96" t="str">
        <f>HYPERLINK("https://talan.bank.gov.ua/get-user-certificate/BaRrHbB5B6Ggjk9h1ts2","Завантажити сертифікат")</f>
        <v>Завантажити сертифікат</v>
      </c>
    </row>
    <row r="97" spans="1:5" x14ac:dyDescent="0.3">
      <c r="A97" t="s">
        <v>286</v>
      </c>
      <c r="B97" t="s">
        <v>5</v>
      </c>
      <c r="C97" t="s">
        <v>287</v>
      </c>
      <c r="D97" t="s">
        <v>288</v>
      </c>
      <c r="E97" t="str">
        <f>HYPERLINK("https://talan.bank.gov.ua/get-user-certificate/BaRrH8n5xFn7veNcWcrj","Завантажити сертифікат")</f>
        <v>Завантажити сертифікат</v>
      </c>
    </row>
    <row r="98" spans="1:5" x14ac:dyDescent="0.3">
      <c r="A98" t="s">
        <v>289</v>
      </c>
      <c r="B98" t="s">
        <v>5</v>
      </c>
      <c r="C98" t="s">
        <v>290</v>
      </c>
      <c r="D98" t="s">
        <v>291</v>
      </c>
      <c r="E98" t="str">
        <f>HYPERLINK("https://talan.bank.gov.ua/get-user-certificate/BaRrHh1ZB-cCHB9nTx1x","Завантажити сертифікат")</f>
        <v>Завантажити сертифікат</v>
      </c>
    </row>
    <row r="99" spans="1:5" x14ac:dyDescent="0.3">
      <c r="A99" t="s">
        <v>292</v>
      </c>
      <c r="B99" t="s">
        <v>5</v>
      </c>
      <c r="C99" t="s">
        <v>293</v>
      </c>
      <c r="D99" t="s">
        <v>294</v>
      </c>
      <c r="E99" t="str">
        <f>HYPERLINK("https://talan.bank.gov.ua/get-user-certificate/BaRrHUMRYQ_ZOvXc4UiC","Завантажити сертифікат")</f>
        <v>Завантажити сертифікат</v>
      </c>
    </row>
    <row r="100" spans="1:5" x14ac:dyDescent="0.3">
      <c r="A100" t="s">
        <v>295</v>
      </c>
      <c r="B100" t="s">
        <v>5</v>
      </c>
      <c r="C100" t="s">
        <v>296</v>
      </c>
      <c r="D100" t="s">
        <v>7</v>
      </c>
      <c r="E100" t="str">
        <f>HYPERLINK("https://talan.bank.gov.ua/get-user-certificate/BaRrHIftAorxb0FvqxLp","Завантажити сертифікат")</f>
        <v>Завантажити сертифікат</v>
      </c>
    </row>
    <row r="101" spans="1:5" x14ac:dyDescent="0.3">
      <c r="A101" t="s">
        <v>297</v>
      </c>
      <c r="B101" t="s">
        <v>5</v>
      </c>
      <c r="C101" t="s">
        <v>298</v>
      </c>
      <c r="D101" t="s">
        <v>299</v>
      </c>
      <c r="E101" t="str">
        <f>HYPERLINK("https://talan.bank.gov.ua/get-user-certificate/BaRrHQBNRUUT_4StvZPu","Завантажити сертифікат")</f>
        <v>Завантажити сертифікат</v>
      </c>
    </row>
    <row r="102" spans="1:5" x14ac:dyDescent="0.3">
      <c r="A102" t="s">
        <v>300</v>
      </c>
      <c r="B102" t="s">
        <v>5</v>
      </c>
      <c r="C102" t="s">
        <v>301</v>
      </c>
      <c r="D102" t="s">
        <v>302</v>
      </c>
      <c r="E102" t="str">
        <f>HYPERLINK("https://talan.bank.gov.ua/get-user-certificate/BaRrH4qLeNOtovbrM-Ed","Завантажити сертифікат")</f>
        <v>Завантажити сертифікат</v>
      </c>
    </row>
    <row r="103" spans="1:5" x14ac:dyDescent="0.3">
      <c r="A103" t="s">
        <v>303</v>
      </c>
      <c r="B103" t="s">
        <v>5</v>
      </c>
      <c r="C103" t="s">
        <v>304</v>
      </c>
      <c r="D103" t="s">
        <v>305</v>
      </c>
      <c r="E103" t="str">
        <f>HYPERLINK("https://talan.bank.gov.ua/get-user-certificate/BaRrHXElhIXnwI6wEiaH","Завантажити сертифікат")</f>
        <v>Завантажити сертифікат</v>
      </c>
    </row>
    <row r="104" spans="1:5" x14ac:dyDescent="0.3">
      <c r="A104" t="s">
        <v>306</v>
      </c>
      <c r="B104" t="s">
        <v>5</v>
      </c>
      <c r="C104" t="s">
        <v>307</v>
      </c>
      <c r="D104" t="s">
        <v>308</v>
      </c>
      <c r="E104" t="str">
        <f>HYPERLINK("https://talan.bank.gov.ua/get-user-certificate/BaRrHM_GroOp537sZTiI","Завантажити сертифікат")</f>
        <v>Завантажити сертифікат</v>
      </c>
    </row>
    <row r="105" spans="1:5" x14ac:dyDescent="0.3">
      <c r="A105" t="s">
        <v>309</v>
      </c>
      <c r="B105" t="s">
        <v>5</v>
      </c>
      <c r="C105" t="s">
        <v>310</v>
      </c>
      <c r="D105" t="s">
        <v>311</v>
      </c>
      <c r="E105" t="str">
        <f>HYPERLINK("https://talan.bank.gov.ua/get-user-certificate/BaRrHtNDXdIl3McwvpJ1","Завантажити сертифікат")</f>
        <v>Завантажити сертифікат</v>
      </c>
    </row>
    <row r="106" spans="1:5" x14ac:dyDescent="0.3">
      <c r="A106" t="s">
        <v>312</v>
      </c>
      <c r="B106" t="s">
        <v>5</v>
      </c>
      <c r="C106" t="s">
        <v>313</v>
      </c>
      <c r="D106" t="s">
        <v>314</v>
      </c>
      <c r="E106" t="str">
        <f>HYPERLINK("https://talan.bank.gov.ua/get-user-certificate/BaRrHZrBwLhby4AxaV2g","Завантажити сертифікат")</f>
        <v>Завантажити сертифікат</v>
      </c>
    </row>
    <row r="107" spans="1:5" x14ac:dyDescent="0.3">
      <c r="A107" t="s">
        <v>315</v>
      </c>
      <c r="B107" t="s">
        <v>5</v>
      </c>
      <c r="C107" t="s">
        <v>316</v>
      </c>
      <c r="D107" t="s">
        <v>317</v>
      </c>
      <c r="E107" t="str">
        <f>HYPERLINK("https://talan.bank.gov.ua/get-user-certificate/BaRrHrXzXuzgsoxBz4g2","Завантажити сертифікат")</f>
        <v>Завантажити сертифікат</v>
      </c>
    </row>
    <row r="108" spans="1:5" x14ac:dyDescent="0.3">
      <c r="A108" t="s">
        <v>318</v>
      </c>
      <c r="B108" t="s">
        <v>5</v>
      </c>
      <c r="C108" t="s">
        <v>319</v>
      </c>
      <c r="D108" t="s">
        <v>320</v>
      </c>
      <c r="E108" t="str">
        <f>HYPERLINK("https://talan.bank.gov.ua/get-user-certificate/BaRrHJGh9hX3Zbxl6Oen","Завантажити сертифікат")</f>
        <v>Завантажити сертифікат</v>
      </c>
    </row>
    <row r="109" spans="1:5" x14ac:dyDescent="0.3">
      <c r="A109" t="s">
        <v>321</v>
      </c>
      <c r="B109" t="s">
        <v>5</v>
      </c>
      <c r="C109" t="s">
        <v>322</v>
      </c>
      <c r="D109" t="s">
        <v>323</v>
      </c>
      <c r="E109" t="str">
        <f>HYPERLINK("https://talan.bank.gov.ua/get-user-certificate/BaRrHAHNkFzeNXea7EQx","Завантажити сертифікат")</f>
        <v>Завантажити сертифікат</v>
      </c>
    </row>
    <row r="110" spans="1:5" x14ac:dyDescent="0.3">
      <c r="A110" t="s">
        <v>324</v>
      </c>
      <c r="B110" t="s">
        <v>5</v>
      </c>
      <c r="C110" t="s">
        <v>325</v>
      </c>
      <c r="D110" t="s">
        <v>326</v>
      </c>
      <c r="E110" t="str">
        <f>HYPERLINK("https://talan.bank.gov.ua/get-user-certificate/BaRrH_XJCdKXHsLeBcfW","Завантажити сертифікат")</f>
        <v>Завантажити сертифікат</v>
      </c>
    </row>
    <row r="111" spans="1:5" x14ac:dyDescent="0.3">
      <c r="A111" t="s">
        <v>327</v>
      </c>
      <c r="B111" t="s">
        <v>5</v>
      </c>
      <c r="C111" t="s">
        <v>328</v>
      </c>
      <c r="D111" t="s">
        <v>329</v>
      </c>
      <c r="E111" t="str">
        <f>HYPERLINK("https://talan.bank.gov.ua/get-user-certificate/BaRrHDsFcGMzjx3nNa0j","Завантажити сертифікат")</f>
        <v>Завантажити сертифікат</v>
      </c>
    </row>
    <row r="112" spans="1:5" x14ac:dyDescent="0.3">
      <c r="A112" t="s">
        <v>330</v>
      </c>
      <c r="B112" t="s">
        <v>5</v>
      </c>
      <c r="C112" t="s">
        <v>331</v>
      </c>
      <c r="D112" t="s">
        <v>332</v>
      </c>
      <c r="E112" t="str">
        <f>HYPERLINK("https://talan.bank.gov.ua/get-user-certificate/BaRrHAWMcHeo74bo0c52","Завантажити сертифікат")</f>
        <v>Завантажити сертифікат</v>
      </c>
    </row>
    <row r="113" spans="1:5" x14ac:dyDescent="0.3">
      <c r="A113" t="s">
        <v>333</v>
      </c>
      <c r="B113" t="s">
        <v>5</v>
      </c>
      <c r="C113" t="s">
        <v>334</v>
      </c>
      <c r="D113" t="s">
        <v>201</v>
      </c>
      <c r="E113" t="str">
        <f>HYPERLINK("https://talan.bank.gov.ua/get-user-certificate/BaRrH3aDmVzLX6u91yhj","Завантажити сертифікат")</f>
        <v>Завантажити сертифікат</v>
      </c>
    </row>
    <row r="114" spans="1:5" x14ac:dyDescent="0.3">
      <c r="A114" t="s">
        <v>335</v>
      </c>
      <c r="B114" t="s">
        <v>5</v>
      </c>
      <c r="C114" t="s">
        <v>336</v>
      </c>
      <c r="D114" t="s">
        <v>337</v>
      </c>
      <c r="E114" t="str">
        <f>HYPERLINK("https://talan.bank.gov.ua/get-user-certificate/BaRrH4ySL0wzbZwkRBVl","Завантажити сертифікат")</f>
        <v>Завантажити сертифікат</v>
      </c>
    </row>
    <row r="115" spans="1:5" x14ac:dyDescent="0.3">
      <c r="A115" t="s">
        <v>338</v>
      </c>
      <c r="B115" t="s">
        <v>5</v>
      </c>
      <c r="C115" t="s">
        <v>339</v>
      </c>
      <c r="D115" t="s">
        <v>340</v>
      </c>
      <c r="E115" t="str">
        <f>HYPERLINK("https://talan.bank.gov.ua/get-user-certificate/BaRrHBkz3uYPSdAlu4BT","Завантажити сертифікат")</f>
        <v>Завантажити сертифікат</v>
      </c>
    </row>
    <row r="116" spans="1:5" x14ac:dyDescent="0.3">
      <c r="A116" t="s">
        <v>341</v>
      </c>
      <c r="B116" t="s">
        <v>5</v>
      </c>
      <c r="C116" t="s">
        <v>342</v>
      </c>
      <c r="D116" t="s">
        <v>343</v>
      </c>
      <c r="E116" t="str">
        <f>HYPERLINK("https://talan.bank.gov.ua/get-user-certificate/BaRrH7hzGtquKZCx7dHf","Завантажити сертифікат")</f>
        <v>Завантажити сертифікат</v>
      </c>
    </row>
    <row r="117" spans="1:5" x14ac:dyDescent="0.3">
      <c r="A117" t="s">
        <v>344</v>
      </c>
      <c r="B117" t="s">
        <v>5</v>
      </c>
      <c r="C117" t="s">
        <v>345</v>
      </c>
      <c r="D117" t="s">
        <v>346</v>
      </c>
      <c r="E117" t="str">
        <f>HYPERLINK("https://talan.bank.gov.ua/get-user-certificate/BaRrHcD4Um9eGtkqbmaT","Завантажити сертифікат")</f>
        <v>Завантажити сертифікат</v>
      </c>
    </row>
    <row r="118" spans="1:5" x14ac:dyDescent="0.3">
      <c r="A118" t="s">
        <v>347</v>
      </c>
      <c r="B118" t="s">
        <v>5</v>
      </c>
      <c r="C118" t="s">
        <v>348</v>
      </c>
      <c r="D118" t="s">
        <v>349</v>
      </c>
      <c r="E118" t="str">
        <f>HYPERLINK("https://talan.bank.gov.ua/get-user-certificate/BaRrHT6gb00KYFoMeemx","Завантажити сертифікат")</f>
        <v>Завантажити сертифікат</v>
      </c>
    </row>
    <row r="119" spans="1:5" x14ac:dyDescent="0.3">
      <c r="A119" t="s">
        <v>350</v>
      </c>
      <c r="B119" t="s">
        <v>5</v>
      </c>
      <c r="C119" t="s">
        <v>351</v>
      </c>
      <c r="D119" t="s">
        <v>352</v>
      </c>
      <c r="E119" t="str">
        <f>HYPERLINK("https://talan.bank.gov.ua/get-user-certificate/BaRrHUeD2YYSInwyJ6IO","Завантажити сертифікат")</f>
        <v>Завантажити сертифікат</v>
      </c>
    </row>
    <row r="120" spans="1:5" x14ac:dyDescent="0.3">
      <c r="A120" t="s">
        <v>353</v>
      </c>
      <c r="B120" t="s">
        <v>5</v>
      </c>
      <c r="C120" t="s">
        <v>354</v>
      </c>
      <c r="D120" t="s">
        <v>355</v>
      </c>
      <c r="E120" t="str">
        <f>HYPERLINK("https://talan.bank.gov.ua/get-user-certificate/BaRrHAicoFMHKZWnZvf5","Завантажити сертифікат")</f>
        <v>Завантажити сертифікат</v>
      </c>
    </row>
    <row r="121" spans="1:5" x14ac:dyDescent="0.3">
      <c r="A121" t="s">
        <v>356</v>
      </c>
      <c r="B121" t="s">
        <v>5</v>
      </c>
      <c r="C121" t="s">
        <v>357</v>
      </c>
      <c r="D121" t="s">
        <v>358</v>
      </c>
      <c r="E121" t="str">
        <f>HYPERLINK("https://talan.bank.gov.ua/get-user-certificate/BaRrHXOYpkuhUb6nX3yF","Завантажити сертифікат")</f>
        <v>Завантажити сертифікат</v>
      </c>
    </row>
    <row r="122" spans="1:5" x14ac:dyDescent="0.3">
      <c r="A122" t="s">
        <v>359</v>
      </c>
      <c r="B122" t="s">
        <v>5</v>
      </c>
      <c r="C122" t="s">
        <v>360</v>
      </c>
      <c r="D122" t="s">
        <v>361</v>
      </c>
      <c r="E122" t="str">
        <f>HYPERLINK("https://talan.bank.gov.ua/get-user-certificate/BaRrHEGvlGFw95T7aaW4","Завантажити сертифікат")</f>
        <v>Завантажити сертифікат</v>
      </c>
    </row>
    <row r="123" spans="1:5" x14ac:dyDescent="0.3">
      <c r="A123" t="s">
        <v>362</v>
      </c>
      <c r="B123" t="s">
        <v>5</v>
      </c>
      <c r="C123" t="s">
        <v>363</v>
      </c>
      <c r="D123" t="s">
        <v>364</v>
      </c>
      <c r="E123" t="str">
        <f>HYPERLINK("https://talan.bank.gov.ua/get-user-certificate/BaRrHRfQ-QMmsRqPo0Cv","Завантажити сертифікат")</f>
        <v>Завантажити сертифікат</v>
      </c>
    </row>
    <row r="124" spans="1:5" x14ac:dyDescent="0.3">
      <c r="A124" t="s">
        <v>365</v>
      </c>
      <c r="B124" t="s">
        <v>5</v>
      </c>
      <c r="C124" t="s">
        <v>366</v>
      </c>
      <c r="D124" t="s">
        <v>367</v>
      </c>
      <c r="E124" t="str">
        <f>HYPERLINK("https://talan.bank.gov.ua/get-user-certificate/BaRrHNb7Rj1qXthTT1BR","Завантажити сертифікат")</f>
        <v>Завантажити сертифікат</v>
      </c>
    </row>
    <row r="125" spans="1:5" x14ac:dyDescent="0.3">
      <c r="A125" t="s">
        <v>368</v>
      </c>
      <c r="B125" t="s">
        <v>5</v>
      </c>
      <c r="C125" t="s">
        <v>369</v>
      </c>
      <c r="D125" t="s">
        <v>370</v>
      </c>
      <c r="E125" t="str">
        <f>HYPERLINK("https://talan.bank.gov.ua/get-user-certificate/BaRrH_EWf4Z9YcV0DQS0","Завантажити сертифікат")</f>
        <v>Завантажити сертифікат</v>
      </c>
    </row>
    <row r="126" spans="1:5" x14ac:dyDescent="0.3">
      <c r="A126" t="s">
        <v>371</v>
      </c>
      <c r="B126" t="s">
        <v>5</v>
      </c>
      <c r="C126" t="s">
        <v>372</v>
      </c>
      <c r="D126" t="s">
        <v>373</v>
      </c>
      <c r="E126" t="str">
        <f>HYPERLINK("https://talan.bank.gov.ua/get-user-certificate/BaRrHoE4H2g7DttZEtk3","Завантажити сертифікат")</f>
        <v>Завантажити сертифікат</v>
      </c>
    </row>
    <row r="127" spans="1:5" x14ac:dyDescent="0.3">
      <c r="A127" t="s">
        <v>374</v>
      </c>
      <c r="B127" t="s">
        <v>5</v>
      </c>
      <c r="C127" t="s">
        <v>375</v>
      </c>
      <c r="D127" t="s">
        <v>376</v>
      </c>
      <c r="E127" t="str">
        <f>HYPERLINK("https://talan.bank.gov.ua/get-user-certificate/BaRrH-wzTh6HG85wE2de","Завантажити сертифікат")</f>
        <v>Завантажити сертифікат</v>
      </c>
    </row>
    <row r="128" spans="1:5" x14ac:dyDescent="0.3">
      <c r="A128" t="s">
        <v>377</v>
      </c>
      <c r="B128" t="s">
        <v>5</v>
      </c>
      <c r="C128" t="s">
        <v>378</v>
      </c>
      <c r="D128" t="s">
        <v>379</v>
      </c>
      <c r="E128" t="str">
        <f>HYPERLINK("https://talan.bank.gov.ua/get-user-certificate/BaRrHF2Ux9q3Sj9vHuD4","Завантажити сертифікат")</f>
        <v>Завантажити сертифікат</v>
      </c>
    </row>
    <row r="129" spans="1:5" x14ac:dyDescent="0.3">
      <c r="A129" t="s">
        <v>380</v>
      </c>
      <c r="B129" t="s">
        <v>5</v>
      </c>
      <c r="C129" t="s">
        <v>381</v>
      </c>
      <c r="D129" t="s">
        <v>382</v>
      </c>
      <c r="E129" t="str">
        <f>HYPERLINK("https://talan.bank.gov.ua/get-user-certificate/BaRrHCEeqXp5WeZk8TZl","Завантажити сертифікат")</f>
        <v>Завантажити сертифікат</v>
      </c>
    </row>
    <row r="130" spans="1:5" x14ac:dyDescent="0.3">
      <c r="A130" t="s">
        <v>383</v>
      </c>
      <c r="B130" t="s">
        <v>5</v>
      </c>
      <c r="C130" t="s">
        <v>384</v>
      </c>
      <c r="D130" t="s">
        <v>385</v>
      </c>
      <c r="E130" t="str">
        <f>HYPERLINK("https://talan.bank.gov.ua/get-user-certificate/BaRrHiRoQEhEquZ_c2lc","Завантажити сертифікат")</f>
        <v>Завантажити сертифікат</v>
      </c>
    </row>
    <row r="131" spans="1:5" x14ac:dyDescent="0.3">
      <c r="A131" t="s">
        <v>386</v>
      </c>
      <c r="B131" t="s">
        <v>5</v>
      </c>
      <c r="C131" t="s">
        <v>387</v>
      </c>
      <c r="D131" t="s">
        <v>388</v>
      </c>
      <c r="E131" t="str">
        <f>HYPERLINK("https://talan.bank.gov.ua/get-user-certificate/BaRrHpcWxQHQ2ihKrkzp","Завантажити сертифікат")</f>
        <v>Завантажити сертифікат</v>
      </c>
    </row>
    <row r="132" spans="1:5" x14ac:dyDescent="0.3">
      <c r="A132" t="s">
        <v>389</v>
      </c>
      <c r="B132" t="s">
        <v>5</v>
      </c>
      <c r="C132" t="s">
        <v>390</v>
      </c>
      <c r="D132" t="s">
        <v>391</v>
      </c>
      <c r="E132" t="str">
        <f>HYPERLINK("https://talan.bank.gov.ua/get-user-certificate/BaRrHLUIMkAToYhDH0mx","Завантажити сертифікат")</f>
        <v>Завантажити сертифікат</v>
      </c>
    </row>
    <row r="133" spans="1:5" x14ac:dyDescent="0.3">
      <c r="A133" t="s">
        <v>392</v>
      </c>
      <c r="B133" t="s">
        <v>5</v>
      </c>
      <c r="C133" t="s">
        <v>393</v>
      </c>
      <c r="D133" t="s">
        <v>394</v>
      </c>
      <c r="E133" t="str">
        <f>HYPERLINK("https://talan.bank.gov.ua/get-user-certificate/BaRrHUmhW397EhwvoMmi","Завантажити сертифікат")</f>
        <v>Завантажити сертифікат</v>
      </c>
    </row>
    <row r="134" spans="1:5" x14ac:dyDescent="0.3">
      <c r="A134" t="s">
        <v>395</v>
      </c>
      <c r="B134" t="s">
        <v>5</v>
      </c>
      <c r="C134" t="s">
        <v>396</v>
      </c>
      <c r="D134" t="s">
        <v>397</v>
      </c>
      <c r="E134" t="str">
        <f>HYPERLINK("https://talan.bank.gov.ua/get-user-certificate/BaRrH5fxisbJwZOupG6q","Завантажити сертифікат")</f>
        <v>Завантажити сертифікат</v>
      </c>
    </row>
    <row r="135" spans="1:5" x14ac:dyDescent="0.3">
      <c r="A135" t="s">
        <v>398</v>
      </c>
      <c r="B135" t="s">
        <v>5</v>
      </c>
      <c r="C135" t="s">
        <v>399</v>
      </c>
      <c r="D135" t="s">
        <v>400</v>
      </c>
      <c r="E135" t="str">
        <f>HYPERLINK("https://talan.bank.gov.ua/get-user-certificate/BaRrHHDw2FxF9_P_Kgqm","Завантажити сертифікат")</f>
        <v>Завантажити сертифікат</v>
      </c>
    </row>
    <row r="136" spans="1:5" x14ac:dyDescent="0.3">
      <c r="A136" t="s">
        <v>401</v>
      </c>
      <c r="B136" t="s">
        <v>5</v>
      </c>
      <c r="C136" t="s">
        <v>402</v>
      </c>
      <c r="D136" t="s">
        <v>403</v>
      </c>
      <c r="E136" t="str">
        <f>HYPERLINK("https://talan.bank.gov.ua/get-user-certificate/BaRrHWbTA3n-5tXY-Ttm","Завантажити сертифікат")</f>
        <v>Завантажити сертифікат</v>
      </c>
    </row>
    <row r="137" spans="1:5" x14ac:dyDescent="0.3">
      <c r="A137" t="s">
        <v>404</v>
      </c>
      <c r="B137" t="s">
        <v>5</v>
      </c>
      <c r="C137" t="s">
        <v>405</v>
      </c>
      <c r="D137" t="s">
        <v>406</v>
      </c>
      <c r="E137" t="str">
        <f>HYPERLINK("https://talan.bank.gov.ua/get-user-certificate/BaRrHMSBBik9icSeh10-","Завантажити сертифікат")</f>
        <v>Завантажити сертифікат</v>
      </c>
    </row>
    <row r="138" spans="1:5" x14ac:dyDescent="0.3">
      <c r="A138" t="s">
        <v>407</v>
      </c>
      <c r="B138" t="s">
        <v>5</v>
      </c>
      <c r="C138" t="s">
        <v>408</v>
      </c>
      <c r="D138" t="s">
        <v>409</v>
      </c>
      <c r="E138" t="str">
        <f>HYPERLINK("https://talan.bank.gov.ua/get-user-certificate/BaRrH5XL1D9zxl-wE_Sb","Завантажити сертифікат")</f>
        <v>Завантажити сертифікат</v>
      </c>
    </row>
    <row r="139" spans="1:5" x14ac:dyDescent="0.3">
      <c r="A139" t="s">
        <v>410</v>
      </c>
      <c r="B139" t="s">
        <v>5</v>
      </c>
      <c r="C139" t="s">
        <v>411</v>
      </c>
      <c r="D139" t="s">
        <v>412</v>
      </c>
      <c r="E139" t="str">
        <f>HYPERLINK("https://talan.bank.gov.ua/get-user-certificate/BaRrHnRZQiV_5Uz1mFap","Завантажити сертифікат")</f>
        <v>Завантажити сертифікат</v>
      </c>
    </row>
    <row r="140" spans="1:5" x14ac:dyDescent="0.3">
      <c r="A140" t="s">
        <v>413</v>
      </c>
      <c r="B140" t="s">
        <v>5</v>
      </c>
      <c r="C140" t="s">
        <v>414</v>
      </c>
      <c r="D140" t="s">
        <v>415</v>
      </c>
      <c r="E140" t="str">
        <f>HYPERLINK("https://talan.bank.gov.ua/get-user-certificate/BaRrHayoZt7zUfrzjKUB","Завантажити сертифікат")</f>
        <v>Завантажити сертифікат</v>
      </c>
    </row>
    <row r="141" spans="1:5" x14ac:dyDescent="0.3">
      <c r="A141" t="s">
        <v>416</v>
      </c>
      <c r="B141" t="s">
        <v>5</v>
      </c>
      <c r="C141" t="s">
        <v>417</v>
      </c>
      <c r="D141" t="s">
        <v>418</v>
      </c>
      <c r="E141" t="str">
        <f>HYPERLINK("https://talan.bank.gov.ua/get-user-certificate/BaRrHRY-7SKxScFf5R7s","Завантажити сертифікат")</f>
        <v>Завантажити сертифікат</v>
      </c>
    </row>
    <row r="142" spans="1:5" x14ac:dyDescent="0.3">
      <c r="A142" t="s">
        <v>419</v>
      </c>
      <c r="B142" t="s">
        <v>5</v>
      </c>
      <c r="C142" t="s">
        <v>420</v>
      </c>
      <c r="D142" t="s">
        <v>421</v>
      </c>
      <c r="E142" t="str">
        <f>HYPERLINK("https://talan.bank.gov.ua/get-user-certificate/BaRrHiszdZEiguv8jDdX","Завантажити сертифікат")</f>
        <v>Завантажити сертифікат</v>
      </c>
    </row>
    <row r="143" spans="1:5" x14ac:dyDescent="0.3">
      <c r="A143" t="s">
        <v>422</v>
      </c>
      <c r="B143" t="s">
        <v>5</v>
      </c>
      <c r="C143" t="s">
        <v>423</v>
      </c>
      <c r="D143" t="s">
        <v>424</v>
      </c>
      <c r="E143" t="str">
        <f>HYPERLINK("https://talan.bank.gov.ua/get-user-certificate/BaRrHKATjgn-Uwihu1-d","Завантажити сертифікат")</f>
        <v>Завантажити сертифікат</v>
      </c>
    </row>
    <row r="144" spans="1:5" x14ac:dyDescent="0.3">
      <c r="A144" t="s">
        <v>425</v>
      </c>
      <c r="B144" t="s">
        <v>5</v>
      </c>
      <c r="C144" t="s">
        <v>426</v>
      </c>
      <c r="D144" t="s">
        <v>427</v>
      </c>
      <c r="E144" t="str">
        <f>HYPERLINK("https://talan.bank.gov.ua/get-user-certificate/BaRrHQ2KEc8QBW86-mny","Завантажити сертифікат")</f>
        <v>Завантажити сертифікат</v>
      </c>
    </row>
    <row r="145" spans="1:5" x14ac:dyDescent="0.3">
      <c r="A145" t="s">
        <v>428</v>
      </c>
      <c r="B145" t="s">
        <v>5</v>
      </c>
      <c r="C145" t="s">
        <v>429</v>
      </c>
      <c r="D145" t="s">
        <v>192</v>
      </c>
      <c r="E145" t="str">
        <f>HYPERLINK("https://talan.bank.gov.ua/get-user-certificate/BaRrH-QtSGVVTPEBwkgk","Завантажити сертифікат")</f>
        <v>Завантажити сертифікат</v>
      </c>
    </row>
    <row r="146" spans="1:5" x14ac:dyDescent="0.3">
      <c r="A146" t="s">
        <v>430</v>
      </c>
      <c r="B146" t="s">
        <v>5</v>
      </c>
      <c r="C146" t="s">
        <v>431</v>
      </c>
      <c r="D146" t="s">
        <v>432</v>
      </c>
      <c r="E146" t="str">
        <f>HYPERLINK("https://talan.bank.gov.ua/get-user-certificate/BaRrHTuzdlEwpUJW7xsx","Завантажити сертифікат")</f>
        <v>Завантажити сертифікат</v>
      </c>
    </row>
    <row r="147" spans="1:5" x14ac:dyDescent="0.3">
      <c r="A147" t="s">
        <v>433</v>
      </c>
      <c r="B147" t="s">
        <v>5</v>
      </c>
      <c r="C147" t="s">
        <v>434</v>
      </c>
      <c r="D147" t="s">
        <v>435</v>
      </c>
      <c r="E147" t="str">
        <f>HYPERLINK("https://talan.bank.gov.ua/get-user-certificate/BaRrHh8CW_Y8QHRvtr7R","Завантажити сертифікат")</f>
        <v>Завантажити сертифікат</v>
      </c>
    </row>
    <row r="148" spans="1:5" x14ac:dyDescent="0.3">
      <c r="A148" t="s">
        <v>436</v>
      </c>
      <c r="B148" t="s">
        <v>5</v>
      </c>
      <c r="C148" t="s">
        <v>437</v>
      </c>
      <c r="D148" t="s">
        <v>438</v>
      </c>
      <c r="E148" t="str">
        <f>HYPERLINK("https://talan.bank.gov.ua/get-user-certificate/BaRrHflZviF8E4iDS-j1","Завантажити сертифікат")</f>
        <v>Завантажити сертифікат</v>
      </c>
    </row>
    <row r="149" spans="1:5" x14ac:dyDescent="0.3">
      <c r="A149" t="s">
        <v>439</v>
      </c>
      <c r="B149" t="s">
        <v>5</v>
      </c>
      <c r="C149" t="s">
        <v>440</v>
      </c>
      <c r="D149" t="s">
        <v>441</v>
      </c>
      <c r="E149" t="str">
        <f>HYPERLINK("https://talan.bank.gov.ua/get-user-certificate/BaRrH2aIYhWpkFv_pEOO","Завантажити сертифікат")</f>
        <v>Завантажити сертифікат</v>
      </c>
    </row>
    <row r="150" spans="1:5" x14ac:dyDescent="0.3">
      <c r="A150" t="s">
        <v>442</v>
      </c>
      <c r="B150" t="s">
        <v>5</v>
      </c>
      <c r="C150" t="s">
        <v>443</v>
      </c>
      <c r="D150" t="s">
        <v>444</v>
      </c>
      <c r="E150" t="str">
        <f>HYPERLINK("https://talan.bank.gov.ua/get-user-certificate/BaRrH7BcHsnLaY2xNnVD","Завантажити сертифікат")</f>
        <v>Завантажити сертифікат</v>
      </c>
    </row>
    <row r="151" spans="1:5" x14ac:dyDescent="0.3">
      <c r="A151" t="s">
        <v>445</v>
      </c>
      <c r="B151" t="s">
        <v>5</v>
      </c>
      <c r="C151" t="s">
        <v>446</v>
      </c>
      <c r="D151" t="s">
        <v>447</v>
      </c>
      <c r="E151" t="str">
        <f>HYPERLINK("https://talan.bank.gov.ua/get-user-certificate/BaRrH4lY2TlLoD7Q7Cdv","Завантажити сертифікат")</f>
        <v>Завантажити сертифікат</v>
      </c>
    </row>
    <row r="152" spans="1:5" x14ac:dyDescent="0.3">
      <c r="A152" t="s">
        <v>448</v>
      </c>
      <c r="B152" t="s">
        <v>5</v>
      </c>
      <c r="C152" t="s">
        <v>449</v>
      </c>
      <c r="D152" t="s">
        <v>450</v>
      </c>
      <c r="E152" t="str">
        <f>HYPERLINK("https://talan.bank.gov.ua/get-user-certificate/BaRrHL2E00A2PtofduuS","Завантажити сертифікат")</f>
        <v>Завантажити сертифікат</v>
      </c>
    </row>
    <row r="153" spans="1:5" x14ac:dyDescent="0.3">
      <c r="A153" t="s">
        <v>451</v>
      </c>
      <c r="B153" t="s">
        <v>5</v>
      </c>
      <c r="C153" t="s">
        <v>452</v>
      </c>
      <c r="D153" t="s">
        <v>453</v>
      </c>
      <c r="E153" t="str">
        <f>HYPERLINK("https://talan.bank.gov.ua/get-user-certificate/BaRrHgQfE9nKjJHW3WUy","Завантажити сертифікат")</f>
        <v>Завантажити сертифікат</v>
      </c>
    </row>
    <row r="154" spans="1:5" x14ac:dyDescent="0.3">
      <c r="A154" t="s">
        <v>454</v>
      </c>
      <c r="B154" t="s">
        <v>5</v>
      </c>
      <c r="C154" t="s">
        <v>455</v>
      </c>
      <c r="D154" t="s">
        <v>456</v>
      </c>
      <c r="E154" t="str">
        <f>HYPERLINK("https://talan.bank.gov.ua/get-user-certificate/BaRrHS_SPO_gAueifNxf","Завантажити сертифікат")</f>
        <v>Завантажити сертифікат</v>
      </c>
    </row>
    <row r="155" spans="1:5" x14ac:dyDescent="0.3">
      <c r="A155" t="s">
        <v>457</v>
      </c>
      <c r="B155" t="s">
        <v>5</v>
      </c>
      <c r="C155" t="s">
        <v>458</v>
      </c>
      <c r="D155" t="s">
        <v>459</v>
      </c>
      <c r="E155" t="str">
        <f>HYPERLINK("https://talan.bank.gov.ua/get-user-certificate/BaRrHuQii9R-Ota4CwCs","Завантажити сертифікат")</f>
        <v>Завантажити сертифікат</v>
      </c>
    </row>
    <row r="156" spans="1:5" x14ac:dyDescent="0.3">
      <c r="A156" t="s">
        <v>460</v>
      </c>
      <c r="B156" t="s">
        <v>5</v>
      </c>
      <c r="C156" t="s">
        <v>461</v>
      </c>
      <c r="D156" t="s">
        <v>462</v>
      </c>
      <c r="E156" t="str">
        <f>HYPERLINK("https://talan.bank.gov.ua/get-user-certificate/BaRrHSqg9wpluYTXsRBQ","Завантажити сертифікат")</f>
        <v>Завантажити сертифікат</v>
      </c>
    </row>
    <row r="157" spans="1:5" x14ac:dyDescent="0.3">
      <c r="A157" t="s">
        <v>463</v>
      </c>
      <c r="B157" t="s">
        <v>5</v>
      </c>
      <c r="C157" t="s">
        <v>464</v>
      </c>
      <c r="D157" t="s">
        <v>465</v>
      </c>
      <c r="E157" t="str">
        <f>HYPERLINK("https://talan.bank.gov.ua/get-user-certificate/BaRrHJWQIuztdt0LBLWf","Завантажити сертифікат")</f>
        <v>Завантажити сертифікат</v>
      </c>
    </row>
    <row r="158" spans="1:5" x14ac:dyDescent="0.3">
      <c r="A158" t="s">
        <v>466</v>
      </c>
      <c r="B158" t="s">
        <v>5</v>
      </c>
      <c r="C158" t="s">
        <v>467</v>
      </c>
      <c r="D158" t="s">
        <v>468</v>
      </c>
      <c r="E158" t="str">
        <f>HYPERLINK("https://talan.bank.gov.ua/get-user-certificate/BaRrHg69fyVEA3fUugXY","Завантажити сертифікат")</f>
        <v>Завантажити сертифікат</v>
      </c>
    </row>
    <row r="159" spans="1:5" x14ac:dyDescent="0.3">
      <c r="A159" t="s">
        <v>469</v>
      </c>
      <c r="B159" t="s">
        <v>5</v>
      </c>
      <c r="C159" t="s">
        <v>470</v>
      </c>
      <c r="D159" t="s">
        <v>471</v>
      </c>
      <c r="E159" t="str">
        <f>HYPERLINK("https://talan.bank.gov.ua/get-user-certificate/BaRrHvIzi42jLTam78mt","Завантажити сертифікат")</f>
        <v>Завантажити сертифікат</v>
      </c>
    </row>
    <row r="160" spans="1:5" x14ac:dyDescent="0.3">
      <c r="A160" t="s">
        <v>472</v>
      </c>
      <c r="B160" t="s">
        <v>5</v>
      </c>
      <c r="C160" t="s">
        <v>473</v>
      </c>
      <c r="D160" t="s">
        <v>474</v>
      </c>
      <c r="E160" t="str">
        <f>HYPERLINK("https://talan.bank.gov.ua/get-user-certificate/BaRrHtouShAL-cHzB_VY","Завантажити сертифікат")</f>
        <v>Завантажити сертифікат</v>
      </c>
    </row>
    <row r="161" spans="1:5" x14ac:dyDescent="0.3">
      <c r="A161" t="s">
        <v>475</v>
      </c>
      <c r="B161" t="s">
        <v>5</v>
      </c>
      <c r="C161" t="s">
        <v>476</v>
      </c>
      <c r="D161" t="s">
        <v>477</v>
      </c>
      <c r="E161" t="str">
        <f>HYPERLINK("https://talan.bank.gov.ua/get-user-certificate/BaRrHlkKNDNjeZ2o0ZoF","Завантажити сертифікат")</f>
        <v>Завантажити сертифікат</v>
      </c>
    </row>
    <row r="162" spans="1:5" x14ac:dyDescent="0.3">
      <c r="A162" t="s">
        <v>478</v>
      </c>
      <c r="B162" t="s">
        <v>5</v>
      </c>
      <c r="C162" t="s">
        <v>479</v>
      </c>
      <c r="D162" t="s">
        <v>480</v>
      </c>
      <c r="E162" t="str">
        <f>HYPERLINK("https://talan.bank.gov.ua/get-user-certificate/BaRrHHsowUBEY7kHu3dq","Завантажити сертифікат")</f>
        <v>Завантажити сертифікат</v>
      </c>
    </row>
    <row r="163" spans="1:5" x14ac:dyDescent="0.3">
      <c r="A163" t="s">
        <v>481</v>
      </c>
      <c r="B163" t="s">
        <v>5</v>
      </c>
      <c r="C163" t="s">
        <v>482</v>
      </c>
      <c r="D163" t="s">
        <v>483</v>
      </c>
      <c r="E163" t="str">
        <f>HYPERLINK("https://talan.bank.gov.ua/get-user-certificate/BaRrHsfR0FO5BsMskedO","Завантажити сертифікат")</f>
        <v>Завантажити сертифікат</v>
      </c>
    </row>
    <row r="164" spans="1:5" x14ac:dyDescent="0.3">
      <c r="A164" t="s">
        <v>484</v>
      </c>
      <c r="B164" t="s">
        <v>5</v>
      </c>
      <c r="C164" t="s">
        <v>485</v>
      </c>
      <c r="D164" t="s">
        <v>486</v>
      </c>
      <c r="E164" t="str">
        <f>HYPERLINK("https://talan.bank.gov.ua/get-user-certificate/BaRrHAUvhd24L57SJS2T","Завантажити сертифікат")</f>
        <v>Завантажити сертифікат</v>
      </c>
    </row>
    <row r="165" spans="1:5" x14ac:dyDescent="0.3">
      <c r="A165" t="s">
        <v>487</v>
      </c>
      <c r="B165" t="s">
        <v>5</v>
      </c>
      <c r="C165" t="s">
        <v>488</v>
      </c>
      <c r="E165" t="str">
        <f>HYPERLINK("https://talan.bank.gov.ua/get-user-certificate/BaRrHzf23D-kPnoltzSD","Завантажити сертифікат")</f>
        <v>Завантажити сертифікат</v>
      </c>
    </row>
    <row r="166" spans="1:5" x14ac:dyDescent="0.3">
      <c r="A166" t="s">
        <v>489</v>
      </c>
      <c r="B166" t="s">
        <v>5</v>
      </c>
      <c r="C166" t="s">
        <v>490</v>
      </c>
      <c r="D166" t="s">
        <v>491</v>
      </c>
      <c r="E166" t="str">
        <f>HYPERLINK("https://talan.bank.gov.ua/get-user-certificate/BaRrHz6TD2RFbr55yHAW","Завантажити сертифікат")</f>
        <v>Завантажити сертифікат</v>
      </c>
    </row>
    <row r="167" spans="1:5" x14ac:dyDescent="0.3">
      <c r="A167" t="s">
        <v>492</v>
      </c>
      <c r="B167" t="s">
        <v>5</v>
      </c>
      <c r="C167" t="s">
        <v>493</v>
      </c>
      <c r="D167" t="s">
        <v>323</v>
      </c>
      <c r="E167" t="str">
        <f>HYPERLINK("https://talan.bank.gov.ua/get-user-certificate/BaRrHy8G2kg2KaRFzmsL","Завантажити сертифікат")</f>
        <v>Завантажити сертифікат</v>
      </c>
    </row>
    <row r="168" spans="1:5" x14ac:dyDescent="0.3">
      <c r="A168" t="s">
        <v>494</v>
      </c>
      <c r="B168" t="s">
        <v>5</v>
      </c>
      <c r="C168" t="s">
        <v>495</v>
      </c>
      <c r="D168" t="s">
        <v>496</v>
      </c>
      <c r="E168" t="str">
        <f>HYPERLINK("https://talan.bank.gov.ua/get-user-certificate/BaRrHCcKjRr3iLoGY2Px","Завантажити сертифікат")</f>
        <v>Завантажити сертифікат</v>
      </c>
    </row>
    <row r="169" spans="1:5" x14ac:dyDescent="0.3">
      <c r="A169" t="s">
        <v>497</v>
      </c>
      <c r="B169" t="s">
        <v>5</v>
      </c>
      <c r="C169" t="s">
        <v>498</v>
      </c>
      <c r="D169" t="s">
        <v>499</v>
      </c>
      <c r="E169" t="str">
        <f>HYPERLINK("https://talan.bank.gov.ua/get-user-certificate/BaRrHLue4kIlf1T-TYDo","Завантажити сертифікат")</f>
        <v>Завантажити сертифікат</v>
      </c>
    </row>
    <row r="170" spans="1:5" x14ac:dyDescent="0.3">
      <c r="A170" t="s">
        <v>500</v>
      </c>
      <c r="B170" t="s">
        <v>5</v>
      </c>
      <c r="C170" t="s">
        <v>501</v>
      </c>
      <c r="D170" t="s">
        <v>502</v>
      </c>
      <c r="E170" t="str">
        <f>HYPERLINK("https://talan.bank.gov.ua/get-user-certificate/BaRrHbv8k8w4iYrVgQ8e","Завантажити сертифікат")</f>
        <v>Завантажити сертифікат</v>
      </c>
    </row>
    <row r="171" spans="1:5" x14ac:dyDescent="0.3">
      <c r="A171" t="s">
        <v>503</v>
      </c>
      <c r="B171" t="s">
        <v>5</v>
      </c>
      <c r="C171" t="s">
        <v>504</v>
      </c>
      <c r="D171" t="s">
        <v>505</v>
      </c>
      <c r="E171" t="str">
        <f>HYPERLINK("https://talan.bank.gov.ua/get-user-certificate/BaRrHPK_VfeOpiDP9Lnx","Завантажити сертифікат")</f>
        <v>Завантажити сертифікат</v>
      </c>
    </row>
    <row r="172" spans="1:5" x14ac:dyDescent="0.3">
      <c r="A172" t="s">
        <v>506</v>
      </c>
      <c r="B172" t="s">
        <v>5</v>
      </c>
      <c r="C172" t="s">
        <v>507</v>
      </c>
      <c r="D172" t="s">
        <v>508</v>
      </c>
      <c r="E172" t="str">
        <f>HYPERLINK("https://talan.bank.gov.ua/get-user-certificate/BaRrH_7HhOnwaELT03lj","Завантажити сертифікат")</f>
        <v>Завантажити сертифікат</v>
      </c>
    </row>
    <row r="173" spans="1:5" x14ac:dyDescent="0.3">
      <c r="A173" t="s">
        <v>509</v>
      </c>
      <c r="B173" t="s">
        <v>5</v>
      </c>
      <c r="C173" t="s">
        <v>510</v>
      </c>
      <c r="D173" t="s">
        <v>511</v>
      </c>
      <c r="E173" t="str">
        <f>HYPERLINK("https://talan.bank.gov.ua/get-user-certificate/BaRrHB0FFE7A3V-vIksM","Завантажити сертифікат")</f>
        <v>Завантажити сертифікат</v>
      </c>
    </row>
    <row r="174" spans="1:5" x14ac:dyDescent="0.3">
      <c r="A174" t="s">
        <v>512</v>
      </c>
      <c r="B174" t="s">
        <v>5</v>
      </c>
      <c r="C174" t="s">
        <v>513</v>
      </c>
      <c r="D174" t="s">
        <v>514</v>
      </c>
      <c r="E174" t="str">
        <f>HYPERLINK("https://talan.bank.gov.ua/get-user-certificate/BaRrH0OUh0_x24U640vU","Завантажити сертифікат")</f>
        <v>Завантажити сертифікат</v>
      </c>
    </row>
    <row r="175" spans="1:5" x14ac:dyDescent="0.3">
      <c r="A175" t="s">
        <v>515</v>
      </c>
      <c r="B175" t="s">
        <v>5</v>
      </c>
      <c r="C175" t="s">
        <v>516</v>
      </c>
      <c r="D175" t="s">
        <v>517</v>
      </c>
      <c r="E175" t="str">
        <f>HYPERLINK("https://talan.bank.gov.ua/get-user-certificate/BaRrHMnuCJdbVOk_uYXd","Завантажити сертифікат")</f>
        <v>Завантажити сертифікат</v>
      </c>
    </row>
    <row r="176" spans="1:5" x14ac:dyDescent="0.3">
      <c r="A176" t="s">
        <v>518</v>
      </c>
      <c r="B176" t="s">
        <v>5</v>
      </c>
      <c r="C176" t="s">
        <v>519</v>
      </c>
      <c r="D176" t="s">
        <v>520</v>
      </c>
      <c r="E176" t="str">
        <f>HYPERLINK("https://talan.bank.gov.ua/get-user-certificate/BaRrHFygCbZp7bZqnSxO","Завантажити сертифікат")</f>
        <v>Завантажити сертифікат</v>
      </c>
    </row>
    <row r="177" spans="1:5" x14ac:dyDescent="0.3">
      <c r="A177" t="s">
        <v>521</v>
      </c>
      <c r="B177" t="s">
        <v>5</v>
      </c>
      <c r="C177" t="s">
        <v>522</v>
      </c>
      <c r="D177" t="s">
        <v>523</v>
      </c>
      <c r="E177" t="str">
        <f>HYPERLINK("https://talan.bank.gov.ua/get-user-certificate/BaRrHhNHG-wbsc03893v","Завантажити сертифікат")</f>
        <v>Завантажити сертифікат</v>
      </c>
    </row>
    <row r="178" spans="1:5" x14ac:dyDescent="0.3">
      <c r="A178" t="s">
        <v>524</v>
      </c>
      <c r="B178" t="s">
        <v>5</v>
      </c>
      <c r="C178" t="s">
        <v>525</v>
      </c>
      <c r="D178" t="s">
        <v>526</v>
      </c>
      <c r="E178" t="str">
        <f>HYPERLINK("https://talan.bank.gov.ua/get-user-certificate/BaRrHk3kPNulcnUhkkV7","Завантажити сертифікат")</f>
        <v>Завантажити сертифікат</v>
      </c>
    </row>
    <row r="179" spans="1:5" x14ac:dyDescent="0.3">
      <c r="A179" t="s">
        <v>527</v>
      </c>
      <c r="B179" t="s">
        <v>5</v>
      </c>
      <c r="C179" t="s">
        <v>528</v>
      </c>
      <c r="D179" t="s">
        <v>192</v>
      </c>
      <c r="E179" t="str">
        <f>HYPERLINK("https://talan.bank.gov.ua/get-user-certificate/BaRrHtfsSjz0iRoV0Od2","Завантажити сертифікат")</f>
        <v>Завантажити сертифікат</v>
      </c>
    </row>
    <row r="180" spans="1:5" x14ac:dyDescent="0.3">
      <c r="A180" t="s">
        <v>529</v>
      </c>
      <c r="B180" t="s">
        <v>5</v>
      </c>
      <c r="C180" t="s">
        <v>530</v>
      </c>
      <c r="D180" t="s">
        <v>531</v>
      </c>
      <c r="E180" t="str">
        <f>HYPERLINK("https://talan.bank.gov.ua/get-user-certificate/BaRrHHzhsmvXd65iW5i7","Завантажити сертифікат")</f>
        <v>Завантажити сертифікат</v>
      </c>
    </row>
    <row r="181" spans="1:5" x14ac:dyDescent="0.3">
      <c r="A181" t="s">
        <v>532</v>
      </c>
      <c r="B181" t="s">
        <v>5</v>
      </c>
      <c r="C181" t="s">
        <v>533</v>
      </c>
      <c r="D181" t="s">
        <v>67</v>
      </c>
      <c r="E181" t="str">
        <f>HYPERLINK("https://talan.bank.gov.ua/get-user-certificate/BaRrHNdaxiuccAQSxyTO","Завантажити сертифікат")</f>
        <v>Завантажити сертифікат</v>
      </c>
    </row>
    <row r="182" spans="1:5" x14ac:dyDescent="0.3">
      <c r="A182" t="s">
        <v>534</v>
      </c>
      <c r="B182" t="s">
        <v>5</v>
      </c>
      <c r="C182" t="s">
        <v>535</v>
      </c>
      <c r="D182" t="s">
        <v>536</v>
      </c>
      <c r="E182" t="str">
        <f>HYPERLINK("https://talan.bank.gov.ua/get-user-certificate/BaRrH3nST639Q2wdmi3h","Завантажити сертифікат")</f>
        <v>Завантажити сертифікат</v>
      </c>
    </row>
    <row r="183" spans="1:5" x14ac:dyDescent="0.3">
      <c r="A183" t="s">
        <v>537</v>
      </c>
      <c r="B183" t="s">
        <v>5</v>
      </c>
      <c r="C183" t="s">
        <v>538</v>
      </c>
      <c r="D183" t="s">
        <v>539</v>
      </c>
      <c r="E183" t="str">
        <f>HYPERLINK("https://talan.bank.gov.ua/get-user-certificate/BaRrH3_I_vYqCEaXwwji","Завантажити сертифікат")</f>
        <v>Завантажити сертифікат</v>
      </c>
    </row>
    <row r="184" spans="1:5" x14ac:dyDescent="0.3">
      <c r="A184" t="s">
        <v>540</v>
      </c>
      <c r="B184" t="s">
        <v>5</v>
      </c>
      <c r="C184" t="s">
        <v>541</v>
      </c>
      <c r="D184" t="s">
        <v>542</v>
      </c>
      <c r="E184" t="str">
        <f>HYPERLINK("https://talan.bank.gov.ua/get-user-certificate/BaRrH85FqBBCTF9Tp3Ij","Завантажити сертифікат")</f>
        <v>Завантажити сертифікат</v>
      </c>
    </row>
    <row r="185" spans="1:5" x14ac:dyDescent="0.3">
      <c r="A185" t="s">
        <v>543</v>
      </c>
      <c r="B185" t="s">
        <v>5</v>
      </c>
      <c r="C185" t="s">
        <v>544</v>
      </c>
      <c r="D185" t="s">
        <v>545</v>
      </c>
      <c r="E185" t="str">
        <f>HYPERLINK("https://talan.bank.gov.ua/get-user-certificate/BaRrHu_dZg-6sX0hG98Z","Завантажити сертифікат")</f>
        <v>Завантажити сертифікат</v>
      </c>
    </row>
    <row r="186" spans="1:5" x14ac:dyDescent="0.3">
      <c r="A186" t="s">
        <v>546</v>
      </c>
      <c r="B186" t="s">
        <v>5</v>
      </c>
      <c r="C186" t="s">
        <v>547</v>
      </c>
      <c r="D186" t="s">
        <v>548</v>
      </c>
      <c r="E186" t="str">
        <f>HYPERLINK("https://talan.bank.gov.ua/get-user-certificate/BaRrH62Bd_yU2KV0YIgA","Завантажити сертифікат")</f>
        <v>Завантажити сертифікат</v>
      </c>
    </row>
    <row r="187" spans="1:5" x14ac:dyDescent="0.3">
      <c r="A187" t="s">
        <v>549</v>
      </c>
      <c r="B187" t="s">
        <v>5</v>
      </c>
      <c r="C187" t="s">
        <v>550</v>
      </c>
      <c r="D187" t="s">
        <v>551</v>
      </c>
      <c r="E187" t="str">
        <f>HYPERLINK("https://talan.bank.gov.ua/get-user-certificate/BaRrH1FP3-N0BCTWRkHn","Завантажити сертифікат")</f>
        <v>Завантажити сертифікат</v>
      </c>
    </row>
    <row r="188" spans="1:5" x14ac:dyDescent="0.3">
      <c r="A188" t="s">
        <v>552</v>
      </c>
      <c r="B188" t="s">
        <v>5</v>
      </c>
      <c r="C188" t="s">
        <v>553</v>
      </c>
      <c r="D188" t="s">
        <v>554</v>
      </c>
      <c r="E188" t="str">
        <f>HYPERLINK("https://talan.bank.gov.ua/get-user-certificate/BaRrHTJHS1XFDC8tWC5D","Завантажити сертифікат")</f>
        <v>Завантажити сертифікат</v>
      </c>
    </row>
    <row r="189" spans="1:5" x14ac:dyDescent="0.3">
      <c r="A189" t="s">
        <v>555</v>
      </c>
      <c r="B189" t="s">
        <v>5</v>
      </c>
      <c r="C189" t="s">
        <v>556</v>
      </c>
      <c r="D189" t="s">
        <v>557</v>
      </c>
      <c r="E189" t="str">
        <f>HYPERLINK("https://talan.bank.gov.ua/get-user-certificate/BaRrH5lKfN1umO6eP1Hj","Завантажити сертифікат")</f>
        <v>Завантажити сертифікат</v>
      </c>
    </row>
    <row r="190" spans="1:5" x14ac:dyDescent="0.3">
      <c r="A190" t="s">
        <v>558</v>
      </c>
      <c r="B190" t="s">
        <v>5</v>
      </c>
      <c r="C190" t="s">
        <v>559</v>
      </c>
      <c r="D190" t="s">
        <v>560</v>
      </c>
      <c r="E190" t="str">
        <f>HYPERLINK("https://talan.bank.gov.ua/get-user-certificate/BaRrHF1L3fAs9veuT5jj","Завантажити сертифікат")</f>
        <v>Завантажити сертифікат</v>
      </c>
    </row>
    <row r="191" spans="1:5" x14ac:dyDescent="0.3">
      <c r="A191" t="s">
        <v>561</v>
      </c>
      <c r="B191" t="s">
        <v>5</v>
      </c>
      <c r="C191" t="s">
        <v>562</v>
      </c>
      <c r="D191" t="s">
        <v>563</v>
      </c>
      <c r="E191" t="str">
        <f>HYPERLINK("https://talan.bank.gov.ua/get-user-certificate/BaRrHRe_FZhGXwm3pU1z","Завантажити сертифікат")</f>
        <v>Завантажити сертифікат</v>
      </c>
    </row>
    <row r="192" spans="1:5" x14ac:dyDescent="0.3">
      <c r="A192" t="s">
        <v>564</v>
      </c>
      <c r="B192" t="s">
        <v>5</v>
      </c>
      <c r="C192" t="s">
        <v>565</v>
      </c>
      <c r="D192" t="s">
        <v>566</v>
      </c>
      <c r="E192" t="str">
        <f>HYPERLINK("https://talan.bank.gov.ua/get-user-certificate/BaRrHeOkBcaxy7JoGxCm","Завантажити сертифікат")</f>
        <v>Завантажити сертифікат</v>
      </c>
    </row>
    <row r="193" spans="1:5" x14ac:dyDescent="0.3">
      <c r="A193" t="s">
        <v>567</v>
      </c>
      <c r="B193" t="s">
        <v>5</v>
      </c>
      <c r="C193" t="s">
        <v>568</v>
      </c>
      <c r="D193" t="s">
        <v>569</v>
      </c>
      <c r="E193" t="str">
        <f>HYPERLINK("https://talan.bank.gov.ua/get-user-certificate/BaRrHss5JVuBvM31tG2-","Завантажити сертифікат")</f>
        <v>Завантажити сертифікат</v>
      </c>
    </row>
    <row r="194" spans="1:5" x14ac:dyDescent="0.3">
      <c r="A194" t="s">
        <v>570</v>
      </c>
      <c r="B194" t="s">
        <v>5</v>
      </c>
      <c r="C194" t="s">
        <v>571</v>
      </c>
      <c r="D194" t="s">
        <v>572</v>
      </c>
      <c r="E194" t="str">
        <f>HYPERLINK("https://talan.bank.gov.ua/get-user-certificate/BaRrH0t7VjbYAIiiExBz","Завантажити сертифікат")</f>
        <v>Завантажити сертифікат</v>
      </c>
    </row>
    <row r="195" spans="1:5" x14ac:dyDescent="0.3">
      <c r="A195" t="s">
        <v>573</v>
      </c>
      <c r="B195" t="s">
        <v>5</v>
      </c>
      <c r="C195" t="s">
        <v>574</v>
      </c>
      <c r="D195" t="s">
        <v>575</v>
      </c>
      <c r="E195" t="str">
        <f>HYPERLINK("https://talan.bank.gov.ua/get-user-certificate/BaRrHS6mpFl58X0nFWpm","Завантажити сертифікат")</f>
        <v>Завантажити сертифікат</v>
      </c>
    </row>
    <row r="196" spans="1:5" x14ac:dyDescent="0.3">
      <c r="A196" t="s">
        <v>576</v>
      </c>
      <c r="B196" t="s">
        <v>5</v>
      </c>
      <c r="C196" t="s">
        <v>577</v>
      </c>
      <c r="D196" t="s">
        <v>578</v>
      </c>
      <c r="E196" t="str">
        <f>HYPERLINK("https://talan.bank.gov.ua/get-user-certificate/BaRrHNQeQIuUarPYjtb2","Завантажити сертифікат")</f>
        <v>Завантажити сертифікат</v>
      </c>
    </row>
    <row r="197" spans="1:5" x14ac:dyDescent="0.3">
      <c r="A197" t="s">
        <v>579</v>
      </c>
      <c r="B197" t="s">
        <v>5</v>
      </c>
      <c r="C197" t="s">
        <v>580</v>
      </c>
      <c r="D197" t="s">
        <v>581</v>
      </c>
      <c r="E197" t="str">
        <f>HYPERLINK("https://talan.bank.gov.ua/get-user-certificate/BaRrHb6qlOTSJdAfb7u-","Завантажити сертифікат")</f>
        <v>Завантажити сертифікат</v>
      </c>
    </row>
    <row r="198" spans="1:5" x14ac:dyDescent="0.3">
      <c r="A198" t="s">
        <v>582</v>
      </c>
      <c r="B198" t="s">
        <v>5</v>
      </c>
      <c r="C198" t="s">
        <v>583</v>
      </c>
      <c r="D198" t="s">
        <v>584</v>
      </c>
      <c r="E198" t="str">
        <f>HYPERLINK("https://talan.bank.gov.ua/get-user-certificate/BaRrHtqiYt4BnD4FhHv4","Завантажити сертифікат")</f>
        <v>Завантажити сертифікат</v>
      </c>
    </row>
    <row r="199" spans="1:5" x14ac:dyDescent="0.3">
      <c r="A199" t="s">
        <v>585</v>
      </c>
      <c r="B199" t="s">
        <v>5</v>
      </c>
      <c r="C199" t="s">
        <v>586</v>
      </c>
      <c r="D199" t="s">
        <v>587</v>
      </c>
      <c r="E199" t="str">
        <f>HYPERLINK("https://talan.bank.gov.ua/get-user-certificate/BaRrHbVDy1oQ9aB4UxSB","Завантажити сертифікат")</f>
        <v>Завантажити сертифікат</v>
      </c>
    </row>
    <row r="200" spans="1:5" x14ac:dyDescent="0.3">
      <c r="A200" t="s">
        <v>588</v>
      </c>
      <c r="B200" t="s">
        <v>5</v>
      </c>
      <c r="C200" t="s">
        <v>589</v>
      </c>
      <c r="D200" t="s">
        <v>590</v>
      </c>
      <c r="E200" t="str">
        <f>HYPERLINK("https://talan.bank.gov.ua/get-user-certificate/BaRrHnyBm6eaf28JvnHn","Завантажити сертифікат")</f>
        <v>Завантажити сертифікат</v>
      </c>
    </row>
    <row r="201" spans="1:5" x14ac:dyDescent="0.3">
      <c r="A201" t="s">
        <v>591</v>
      </c>
      <c r="B201" t="s">
        <v>5</v>
      </c>
      <c r="C201" t="s">
        <v>592</v>
      </c>
      <c r="D201" t="s">
        <v>593</v>
      </c>
      <c r="E201" t="str">
        <f>HYPERLINK("https://talan.bank.gov.ua/get-user-certificate/BaRrHM5GYnKQ0pn0SmrJ","Завантажити сертифікат")</f>
        <v>Завантажити сертифікат</v>
      </c>
    </row>
    <row r="202" spans="1:5" x14ac:dyDescent="0.3">
      <c r="A202" t="s">
        <v>594</v>
      </c>
      <c r="B202" t="s">
        <v>5</v>
      </c>
      <c r="C202" t="s">
        <v>595</v>
      </c>
      <c r="D202" t="s">
        <v>596</v>
      </c>
      <c r="E202" t="str">
        <f>HYPERLINK("https://talan.bank.gov.ua/get-user-certificate/BaRrHDEcexb8Uix5GPQA","Завантажити сертифікат")</f>
        <v>Завантажити сертифікат</v>
      </c>
    </row>
    <row r="203" spans="1:5" x14ac:dyDescent="0.3">
      <c r="A203" t="s">
        <v>597</v>
      </c>
      <c r="B203" t="s">
        <v>5</v>
      </c>
      <c r="C203" t="s">
        <v>598</v>
      </c>
      <c r="D203" t="s">
        <v>599</v>
      </c>
      <c r="E203" t="str">
        <f>HYPERLINK("https://talan.bank.gov.ua/get-user-certificate/BaRrHHwopAPHCFFW8qwn","Завантажити сертифікат")</f>
        <v>Завантажити сертифікат</v>
      </c>
    </row>
    <row r="204" spans="1:5" x14ac:dyDescent="0.3">
      <c r="A204" t="s">
        <v>600</v>
      </c>
      <c r="B204" t="s">
        <v>5</v>
      </c>
      <c r="C204" t="s">
        <v>601</v>
      </c>
      <c r="D204" t="s">
        <v>602</v>
      </c>
      <c r="E204" t="str">
        <f>HYPERLINK("https://talan.bank.gov.ua/get-user-certificate/BaRrHTgFEDC_n59_v6Tv","Завантажити сертифікат")</f>
        <v>Завантажити сертифікат</v>
      </c>
    </row>
    <row r="205" spans="1:5" x14ac:dyDescent="0.3">
      <c r="A205" t="s">
        <v>603</v>
      </c>
      <c r="B205" t="s">
        <v>5</v>
      </c>
      <c r="C205" t="s">
        <v>604</v>
      </c>
      <c r="D205" t="s">
        <v>605</v>
      </c>
      <c r="E205" t="str">
        <f>HYPERLINK("https://talan.bank.gov.ua/get-user-certificate/BaRrHhHdE58JDo1bUhSo","Завантажити сертифікат")</f>
        <v>Завантажити сертифікат</v>
      </c>
    </row>
    <row r="206" spans="1:5" x14ac:dyDescent="0.3">
      <c r="A206" t="s">
        <v>606</v>
      </c>
      <c r="B206" t="s">
        <v>5</v>
      </c>
      <c r="C206" t="s">
        <v>607</v>
      </c>
      <c r="D206" t="s">
        <v>608</v>
      </c>
      <c r="E206" t="str">
        <f>HYPERLINK("https://talan.bank.gov.ua/get-user-certificate/BaRrHrwzf1hKG_eQDYFM","Завантажити сертифікат")</f>
        <v>Завантажити сертифікат</v>
      </c>
    </row>
    <row r="207" spans="1:5" x14ac:dyDescent="0.3">
      <c r="A207" t="s">
        <v>609</v>
      </c>
      <c r="B207" t="s">
        <v>5</v>
      </c>
      <c r="C207" t="s">
        <v>610</v>
      </c>
      <c r="D207" t="s">
        <v>611</v>
      </c>
      <c r="E207" t="str">
        <f>HYPERLINK("https://talan.bank.gov.ua/get-user-certificate/BaRrHDUPqcY9Gbdg3tzJ","Завантажити сертифікат")</f>
        <v>Завантажити сертифікат</v>
      </c>
    </row>
    <row r="208" spans="1:5" x14ac:dyDescent="0.3">
      <c r="A208" t="s">
        <v>612</v>
      </c>
      <c r="B208" t="s">
        <v>5</v>
      </c>
      <c r="C208" t="s">
        <v>613</v>
      </c>
      <c r="D208" t="s">
        <v>614</v>
      </c>
      <c r="E208" t="str">
        <f>HYPERLINK("https://talan.bank.gov.ua/get-user-certificate/BaRrH1bWrhnViTuCUz0t","Завантажити сертифікат")</f>
        <v>Завантажити сертифікат</v>
      </c>
    </row>
    <row r="209" spans="1:5" x14ac:dyDescent="0.3">
      <c r="A209" t="s">
        <v>615</v>
      </c>
      <c r="B209" t="s">
        <v>5</v>
      </c>
      <c r="C209" t="s">
        <v>616</v>
      </c>
      <c r="D209" t="s">
        <v>617</v>
      </c>
      <c r="E209" t="str">
        <f>HYPERLINK("https://talan.bank.gov.ua/get-user-certificate/BaRrH9assN5b0aGxETub","Завантажити сертифікат")</f>
        <v>Завантажити сертифікат</v>
      </c>
    </row>
    <row r="210" spans="1:5" x14ac:dyDescent="0.3">
      <c r="A210" t="s">
        <v>618</v>
      </c>
      <c r="B210" t="s">
        <v>5</v>
      </c>
      <c r="C210" t="s">
        <v>619</v>
      </c>
      <c r="D210" t="s">
        <v>620</v>
      </c>
      <c r="E210" t="str">
        <f>HYPERLINK("https://talan.bank.gov.ua/get-user-certificate/BaRrHM-junoOLTbU5fkt","Завантажити сертифікат")</f>
        <v>Завантажити сертифікат</v>
      </c>
    </row>
    <row r="211" spans="1:5" x14ac:dyDescent="0.3">
      <c r="A211" t="s">
        <v>621</v>
      </c>
      <c r="B211" t="s">
        <v>5</v>
      </c>
      <c r="C211" t="s">
        <v>622</v>
      </c>
      <c r="D211" t="s">
        <v>623</v>
      </c>
      <c r="E211" t="str">
        <f>HYPERLINK("https://talan.bank.gov.ua/get-user-certificate/BaRrHgsAqRwtKCpPARTc","Завантажити сертифікат")</f>
        <v>Завантажити сертифікат</v>
      </c>
    </row>
    <row r="212" spans="1:5" x14ac:dyDescent="0.3">
      <c r="A212" t="s">
        <v>624</v>
      </c>
      <c r="B212" t="s">
        <v>5</v>
      </c>
      <c r="C212" t="s">
        <v>625</v>
      </c>
      <c r="D212" t="s">
        <v>626</v>
      </c>
      <c r="E212" t="str">
        <f>HYPERLINK("https://talan.bank.gov.ua/get-user-certificate/BaRrHHi4tgfzXP5dLhqk","Завантажити сертифікат")</f>
        <v>Завантажити сертифікат</v>
      </c>
    </row>
    <row r="213" spans="1:5" x14ac:dyDescent="0.3">
      <c r="A213" t="s">
        <v>627</v>
      </c>
      <c r="B213" t="s">
        <v>5</v>
      </c>
      <c r="C213" t="s">
        <v>628</v>
      </c>
      <c r="D213" t="s">
        <v>629</v>
      </c>
      <c r="E213" t="str">
        <f>HYPERLINK("https://talan.bank.gov.ua/get-user-certificate/BaRrH_q0W5vLxzx343RP","Завантажити сертифікат")</f>
        <v>Завантажити сертифікат</v>
      </c>
    </row>
    <row r="214" spans="1:5" x14ac:dyDescent="0.3">
      <c r="A214" t="s">
        <v>630</v>
      </c>
      <c r="B214" t="s">
        <v>5</v>
      </c>
      <c r="C214" t="s">
        <v>631</v>
      </c>
      <c r="D214" t="s">
        <v>632</v>
      </c>
      <c r="E214" t="str">
        <f>HYPERLINK("https://talan.bank.gov.ua/get-user-certificate/BaRrHdsaPsVACTbkHgP4","Завантажити сертифікат")</f>
        <v>Завантажити сертифікат</v>
      </c>
    </row>
    <row r="215" spans="1:5" x14ac:dyDescent="0.3">
      <c r="A215" t="s">
        <v>633</v>
      </c>
      <c r="B215" t="s">
        <v>5</v>
      </c>
      <c r="C215" t="s">
        <v>634</v>
      </c>
      <c r="D215" t="s">
        <v>635</v>
      </c>
      <c r="E215" t="str">
        <f>HYPERLINK("https://talan.bank.gov.ua/get-user-certificate/BaRrH51CXBZasDCanipT","Завантажити сертифікат")</f>
        <v>Завантажити сертифікат</v>
      </c>
    </row>
    <row r="216" spans="1:5" x14ac:dyDescent="0.3">
      <c r="A216" t="s">
        <v>636</v>
      </c>
      <c r="B216" t="s">
        <v>5</v>
      </c>
      <c r="C216" t="s">
        <v>637</v>
      </c>
      <c r="D216" t="s">
        <v>638</v>
      </c>
      <c r="E216" t="str">
        <f>HYPERLINK("https://talan.bank.gov.ua/get-user-certificate/BaRrHEXa11ywW_BmbuGV","Завантажити сертифікат")</f>
        <v>Завантажити сертифікат</v>
      </c>
    </row>
    <row r="217" spans="1:5" x14ac:dyDescent="0.3">
      <c r="A217" t="s">
        <v>639</v>
      </c>
      <c r="B217" t="s">
        <v>5</v>
      </c>
      <c r="C217" t="s">
        <v>640</v>
      </c>
      <c r="D217" t="s">
        <v>641</v>
      </c>
      <c r="E217" t="str">
        <f>HYPERLINK("https://talan.bank.gov.ua/get-user-certificate/BaRrHzWJhf2IvKk9KJVW","Завантажити сертифікат")</f>
        <v>Завантажити сертифікат</v>
      </c>
    </row>
    <row r="218" spans="1:5" x14ac:dyDescent="0.3">
      <c r="A218" t="s">
        <v>642</v>
      </c>
      <c r="B218" t="s">
        <v>5</v>
      </c>
      <c r="C218" t="s">
        <v>643</v>
      </c>
      <c r="D218" t="s">
        <v>644</v>
      </c>
      <c r="E218" t="str">
        <f>HYPERLINK("https://talan.bank.gov.ua/get-user-certificate/BaRrH7TCapkPAa4xDfn6","Завантажити сертифікат")</f>
        <v>Завантажити сертифікат</v>
      </c>
    </row>
    <row r="219" spans="1:5" x14ac:dyDescent="0.3">
      <c r="A219" t="s">
        <v>645</v>
      </c>
      <c r="B219" t="s">
        <v>5</v>
      </c>
      <c r="C219" t="s">
        <v>646</v>
      </c>
      <c r="D219" t="s">
        <v>647</v>
      </c>
      <c r="E219" t="str">
        <f>HYPERLINK("https://talan.bank.gov.ua/get-user-certificate/BaRrH-grbfDvEOVaBZwP","Завантажити сертифікат")</f>
        <v>Завантажити сертифікат</v>
      </c>
    </row>
    <row r="220" spans="1:5" x14ac:dyDescent="0.3">
      <c r="A220" t="s">
        <v>648</v>
      </c>
      <c r="B220" t="s">
        <v>5</v>
      </c>
      <c r="C220" t="s">
        <v>649</v>
      </c>
      <c r="D220" t="s">
        <v>650</v>
      </c>
      <c r="E220" t="str">
        <f>HYPERLINK("https://talan.bank.gov.ua/get-user-certificate/BaRrHcIlFv2hsKXWycCG","Завантажити сертифікат")</f>
        <v>Завантажити сертифікат</v>
      </c>
    </row>
    <row r="221" spans="1:5" x14ac:dyDescent="0.3">
      <c r="A221" t="s">
        <v>651</v>
      </c>
      <c r="B221" t="s">
        <v>5</v>
      </c>
      <c r="C221" t="s">
        <v>652</v>
      </c>
      <c r="D221" t="s">
        <v>653</v>
      </c>
      <c r="E221" t="str">
        <f>HYPERLINK("https://talan.bank.gov.ua/get-user-certificate/BaRrHllZv2X3_72vqUGh","Завантажити сертифікат")</f>
        <v>Завантажити сертифікат</v>
      </c>
    </row>
    <row r="222" spans="1:5" x14ac:dyDescent="0.3">
      <c r="A222" t="s">
        <v>654</v>
      </c>
      <c r="B222" t="s">
        <v>5</v>
      </c>
      <c r="C222" t="s">
        <v>655</v>
      </c>
      <c r="D222" t="s">
        <v>656</v>
      </c>
      <c r="E222" t="str">
        <f>HYPERLINK("https://talan.bank.gov.ua/get-user-certificate/BaRrHu7hshfrlOEt-j4I","Завантажити сертифікат")</f>
        <v>Завантажити сертифікат</v>
      </c>
    </row>
    <row r="223" spans="1:5" x14ac:dyDescent="0.3">
      <c r="A223" t="s">
        <v>657</v>
      </c>
      <c r="B223" t="s">
        <v>5</v>
      </c>
      <c r="C223" t="s">
        <v>658</v>
      </c>
      <c r="D223" t="s">
        <v>659</v>
      </c>
      <c r="E223" t="str">
        <f>HYPERLINK("https://talan.bank.gov.ua/get-user-certificate/BaRrHGMVP-GZ4323KLYv","Завантажити сертифікат")</f>
        <v>Завантажити сертифікат</v>
      </c>
    </row>
    <row r="224" spans="1:5" x14ac:dyDescent="0.3">
      <c r="A224" t="s">
        <v>660</v>
      </c>
      <c r="B224" t="s">
        <v>5</v>
      </c>
      <c r="C224" t="s">
        <v>661</v>
      </c>
      <c r="D224" t="s">
        <v>662</v>
      </c>
      <c r="E224" t="str">
        <f>HYPERLINK("https://talan.bank.gov.ua/get-user-certificate/BaRrHkghEpUonw5aN2q2","Завантажити сертифікат")</f>
        <v>Завантажити сертифікат</v>
      </c>
    </row>
    <row r="225" spans="1:5" x14ac:dyDescent="0.3">
      <c r="A225" t="s">
        <v>663</v>
      </c>
      <c r="B225" t="s">
        <v>5</v>
      </c>
      <c r="C225" t="s">
        <v>664</v>
      </c>
      <c r="D225" t="s">
        <v>665</v>
      </c>
      <c r="E225" t="str">
        <f>HYPERLINK("https://talan.bank.gov.ua/get-user-certificate/BaRrHFhDYbDqU8SCM3h-","Завантажити сертифікат")</f>
        <v>Завантажити сертифікат</v>
      </c>
    </row>
    <row r="226" spans="1:5" x14ac:dyDescent="0.3">
      <c r="A226" t="s">
        <v>666</v>
      </c>
      <c r="B226" t="s">
        <v>5</v>
      </c>
      <c r="C226" t="s">
        <v>667</v>
      </c>
      <c r="D226" t="s">
        <v>668</v>
      </c>
      <c r="E226" t="str">
        <f>HYPERLINK("https://talan.bank.gov.ua/get-user-certificate/BaRrHyKBiHhEqGcrLHMN","Завантажити сертифікат")</f>
        <v>Завантажити сертифікат</v>
      </c>
    </row>
    <row r="227" spans="1:5" x14ac:dyDescent="0.3">
      <c r="A227" t="s">
        <v>669</v>
      </c>
      <c r="B227" t="s">
        <v>5</v>
      </c>
      <c r="C227" t="s">
        <v>670</v>
      </c>
      <c r="D227" t="s">
        <v>671</v>
      </c>
      <c r="E227" t="str">
        <f>HYPERLINK("https://talan.bank.gov.ua/get-user-certificate/BaRrHW9coRbqPZXOOt2Y","Завантажити сертифікат")</f>
        <v>Завантажити сертифікат</v>
      </c>
    </row>
    <row r="228" spans="1:5" x14ac:dyDescent="0.3">
      <c r="A228" t="s">
        <v>672</v>
      </c>
      <c r="B228" t="s">
        <v>5</v>
      </c>
      <c r="C228" t="s">
        <v>673</v>
      </c>
      <c r="D228" t="s">
        <v>674</v>
      </c>
      <c r="E228" t="str">
        <f>HYPERLINK("https://talan.bank.gov.ua/get-user-certificate/BaRrHxejrNd14JgRrePJ","Завантажити сертифікат")</f>
        <v>Завантажити сертифікат</v>
      </c>
    </row>
    <row r="229" spans="1:5" x14ac:dyDescent="0.3">
      <c r="A229" t="s">
        <v>675</v>
      </c>
      <c r="B229" t="s">
        <v>5</v>
      </c>
      <c r="C229" t="s">
        <v>676</v>
      </c>
      <c r="D229" t="s">
        <v>677</v>
      </c>
      <c r="E229" t="str">
        <f>HYPERLINK("https://talan.bank.gov.ua/get-user-certificate/BaRrHsJOdSST4gj37X6w","Завантажити сертифікат")</f>
        <v>Завантажити сертифікат</v>
      </c>
    </row>
    <row r="230" spans="1:5" x14ac:dyDescent="0.3">
      <c r="A230" t="s">
        <v>678</v>
      </c>
      <c r="B230" t="s">
        <v>5</v>
      </c>
      <c r="C230" t="s">
        <v>679</v>
      </c>
      <c r="D230" t="s">
        <v>680</v>
      </c>
      <c r="E230" t="str">
        <f>HYPERLINK("https://talan.bank.gov.ua/get-user-certificate/BaRrHMFHAXz_vylYj7FE","Завантажити сертифікат")</f>
        <v>Завантажити сертифікат</v>
      </c>
    </row>
    <row r="231" spans="1:5" x14ac:dyDescent="0.3">
      <c r="A231" t="s">
        <v>681</v>
      </c>
      <c r="B231" t="s">
        <v>5</v>
      </c>
      <c r="C231" t="s">
        <v>682</v>
      </c>
      <c r="D231" t="s">
        <v>412</v>
      </c>
      <c r="E231" t="str">
        <f>HYPERLINK("https://talan.bank.gov.ua/get-user-certificate/BaRrHIbVljmvPFD-Rvb_","Завантажити сертифікат")</f>
        <v>Завантажити сертифікат</v>
      </c>
    </row>
    <row r="232" spans="1:5" x14ac:dyDescent="0.3">
      <c r="A232" t="s">
        <v>683</v>
      </c>
      <c r="B232" t="s">
        <v>5</v>
      </c>
      <c r="C232" t="s">
        <v>684</v>
      </c>
      <c r="D232" t="s">
        <v>412</v>
      </c>
      <c r="E232" t="str">
        <f>HYPERLINK("https://talan.bank.gov.ua/get-user-certificate/BaRrHAbV9FaPr2oQEWZJ","Завантажити сертифікат")</f>
        <v>Завантажити сертифікат</v>
      </c>
    </row>
    <row r="233" spans="1:5" x14ac:dyDescent="0.3">
      <c r="A233" t="s">
        <v>685</v>
      </c>
      <c r="B233" t="s">
        <v>5</v>
      </c>
      <c r="C233" t="s">
        <v>686</v>
      </c>
      <c r="D233" t="s">
        <v>687</v>
      </c>
      <c r="E233" t="str">
        <f>HYPERLINK("https://talan.bank.gov.ua/get-user-certificate/BaRrHu5wTPZ19v9IgbfX","Завантажити сертифікат")</f>
        <v>Завантажити сертифікат</v>
      </c>
    </row>
    <row r="234" spans="1:5" x14ac:dyDescent="0.3">
      <c r="A234" t="s">
        <v>688</v>
      </c>
      <c r="B234" t="s">
        <v>5</v>
      </c>
      <c r="C234" t="s">
        <v>689</v>
      </c>
      <c r="D234" t="s">
        <v>690</v>
      </c>
      <c r="E234" t="str">
        <f>HYPERLINK("https://talan.bank.gov.ua/get-user-certificate/BaRrHxtziGXwl65yxLZh","Завантажити сертифікат")</f>
        <v>Завантажити сертифікат</v>
      </c>
    </row>
    <row r="235" spans="1:5" x14ac:dyDescent="0.3">
      <c r="A235" t="s">
        <v>691</v>
      </c>
      <c r="B235" t="s">
        <v>5</v>
      </c>
      <c r="C235" t="s">
        <v>692</v>
      </c>
      <c r="D235" t="s">
        <v>693</v>
      </c>
      <c r="E235" t="str">
        <f>HYPERLINK("https://talan.bank.gov.ua/get-user-certificate/BaRrHmn-jczXWbzxh1d-","Завантажити сертифікат")</f>
        <v>Завантажити сертифікат</v>
      </c>
    </row>
    <row r="236" spans="1:5" x14ac:dyDescent="0.3">
      <c r="A236" t="s">
        <v>694</v>
      </c>
      <c r="B236" t="s">
        <v>5</v>
      </c>
      <c r="C236" t="s">
        <v>695</v>
      </c>
      <c r="D236" t="s">
        <v>696</v>
      </c>
      <c r="E236" t="str">
        <f>HYPERLINK("https://talan.bank.gov.ua/get-user-certificate/BaRrHzvTdUgUF_QEU-o-","Завантажити сертифікат")</f>
        <v>Завантажити сертифікат</v>
      </c>
    </row>
    <row r="237" spans="1:5" x14ac:dyDescent="0.3">
      <c r="A237" t="s">
        <v>697</v>
      </c>
      <c r="B237" t="s">
        <v>5</v>
      </c>
      <c r="C237" t="s">
        <v>698</v>
      </c>
      <c r="D237" t="s">
        <v>699</v>
      </c>
      <c r="E237" t="str">
        <f>HYPERLINK("https://talan.bank.gov.ua/get-user-certificate/BaRrHf1FETTpOyY8CJ1I","Завантажити сертифікат")</f>
        <v>Завантажити сертифікат</v>
      </c>
    </row>
    <row r="238" spans="1:5" x14ac:dyDescent="0.3">
      <c r="A238" t="s">
        <v>700</v>
      </c>
      <c r="B238" t="s">
        <v>5</v>
      </c>
      <c r="C238" t="s">
        <v>701</v>
      </c>
      <c r="D238" t="s">
        <v>702</v>
      </c>
      <c r="E238" t="str">
        <f>HYPERLINK("https://talan.bank.gov.ua/get-user-certificate/BaRrHTKSKx_a2QuAOHnR","Завантажити сертифікат")</f>
        <v>Завантажити сертифікат</v>
      </c>
    </row>
    <row r="239" spans="1:5" x14ac:dyDescent="0.3">
      <c r="A239" t="s">
        <v>703</v>
      </c>
      <c r="B239" t="s">
        <v>5</v>
      </c>
      <c r="C239" t="s">
        <v>704</v>
      </c>
      <c r="D239" t="s">
        <v>705</v>
      </c>
      <c r="E239" t="str">
        <f>HYPERLINK("https://talan.bank.gov.ua/get-user-certificate/BaRrHx0_AiPUWpvpRMIY","Завантажити сертифікат")</f>
        <v>Завантажити сертифікат</v>
      </c>
    </row>
    <row r="240" spans="1:5" x14ac:dyDescent="0.3">
      <c r="A240" t="s">
        <v>706</v>
      </c>
      <c r="B240" t="s">
        <v>5</v>
      </c>
      <c r="C240" t="s">
        <v>707</v>
      </c>
      <c r="D240" t="s">
        <v>708</v>
      </c>
      <c r="E240" t="str">
        <f>HYPERLINK("https://talan.bank.gov.ua/get-user-certificate/BaRrH1Rj1-f8KN-4TooB","Завантажити сертифікат")</f>
        <v>Завантажити сертифікат</v>
      </c>
    </row>
    <row r="241" spans="1:5" x14ac:dyDescent="0.3">
      <c r="A241" t="s">
        <v>709</v>
      </c>
      <c r="B241" t="s">
        <v>5</v>
      </c>
      <c r="C241" t="s">
        <v>710</v>
      </c>
      <c r="D241" t="s">
        <v>711</v>
      </c>
      <c r="E241" t="str">
        <f>HYPERLINK("https://talan.bank.gov.ua/get-user-certificate/BaRrHBOBzSNdpjeoE_jx","Завантажити сертифікат")</f>
        <v>Завантажити сертифікат</v>
      </c>
    </row>
    <row r="242" spans="1:5" x14ac:dyDescent="0.3">
      <c r="A242" t="s">
        <v>712</v>
      </c>
      <c r="B242" t="s">
        <v>5</v>
      </c>
      <c r="C242" t="s">
        <v>713</v>
      </c>
      <c r="D242" t="s">
        <v>659</v>
      </c>
      <c r="E242" t="str">
        <f>HYPERLINK("https://talan.bank.gov.ua/get-user-certificate/BaRrHlLqVJjMtjmjj-di","Завантажити сертифікат")</f>
        <v>Завантажити сертифікат</v>
      </c>
    </row>
    <row r="243" spans="1:5" x14ac:dyDescent="0.3">
      <c r="A243" t="s">
        <v>714</v>
      </c>
      <c r="B243" t="s">
        <v>5</v>
      </c>
      <c r="C243" t="s">
        <v>715</v>
      </c>
      <c r="D243" t="s">
        <v>716</v>
      </c>
      <c r="E243" t="str">
        <f>HYPERLINK("https://talan.bank.gov.ua/get-user-certificate/BaRrHbksFkxvwQn_MT2T","Завантажити сертифікат")</f>
        <v>Завантажити сертифікат</v>
      </c>
    </row>
    <row r="244" spans="1:5" x14ac:dyDescent="0.3">
      <c r="A244" t="s">
        <v>717</v>
      </c>
      <c r="B244" t="s">
        <v>5</v>
      </c>
      <c r="C244" t="s">
        <v>718</v>
      </c>
      <c r="D244" t="s">
        <v>719</v>
      </c>
      <c r="E244" t="str">
        <f>HYPERLINK("https://talan.bank.gov.ua/get-user-certificate/BaRrHUQLCflSh4qhPA7S","Завантажити сертифікат")</f>
        <v>Завантажити сертифікат</v>
      </c>
    </row>
    <row r="245" spans="1:5" x14ac:dyDescent="0.3">
      <c r="A245" t="s">
        <v>720</v>
      </c>
      <c r="B245" t="s">
        <v>5</v>
      </c>
      <c r="C245" t="s">
        <v>721</v>
      </c>
      <c r="D245" t="s">
        <v>722</v>
      </c>
      <c r="E245" t="str">
        <f>HYPERLINK("https://talan.bank.gov.ua/get-user-certificate/BaRrHlGS6H0WGpgc5cmd","Завантажити сертифікат")</f>
        <v>Завантажити сертифікат</v>
      </c>
    </row>
    <row r="246" spans="1:5" x14ac:dyDescent="0.3">
      <c r="A246" t="s">
        <v>723</v>
      </c>
      <c r="B246" t="s">
        <v>5</v>
      </c>
      <c r="C246" t="s">
        <v>724</v>
      </c>
      <c r="D246" t="s">
        <v>201</v>
      </c>
      <c r="E246" t="str">
        <f>HYPERLINK("https://talan.bank.gov.ua/get-user-certificate/BaRrHmz6KYlENF6OUiH_","Завантажити сертифікат")</f>
        <v>Завантажити сертифікат</v>
      </c>
    </row>
    <row r="247" spans="1:5" x14ac:dyDescent="0.3">
      <c r="A247" t="s">
        <v>725</v>
      </c>
      <c r="B247" t="s">
        <v>5</v>
      </c>
      <c r="C247" t="s">
        <v>726</v>
      </c>
      <c r="D247" t="s">
        <v>727</v>
      </c>
      <c r="E247" t="str">
        <f>HYPERLINK("https://talan.bank.gov.ua/get-user-certificate/BaRrHcOXrfwoFQdZ3oc0","Завантажити сертифікат")</f>
        <v>Завантажити сертифікат</v>
      </c>
    </row>
    <row r="248" spans="1:5" x14ac:dyDescent="0.3">
      <c r="A248" t="s">
        <v>728</v>
      </c>
      <c r="B248" t="s">
        <v>5</v>
      </c>
      <c r="C248" t="s">
        <v>729</v>
      </c>
      <c r="D248" t="s">
        <v>730</v>
      </c>
      <c r="E248" t="str">
        <f>HYPERLINK("https://talan.bank.gov.ua/get-user-certificate/BaRrHAqTH-qr0_inoAmL","Завантажити сертифікат")</f>
        <v>Завантажити сертифікат</v>
      </c>
    </row>
    <row r="249" spans="1:5" x14ac:dyDescent="0.3">
      <c r="A249" t="s">
        <v>731</v>
      </c>
      <c r="B249" t="s">
        <v>5</v>
      </c>
      <c r="C249" t="s">
        <v>732</v>
      </c>
      <c r="D249" t="s">
        <v>733</v>
      </c>
      <c r="E249" t="str">
        <f>HYPERLINK("https://talan.bank.gov.ua/get-user-certificate/BaRrHxp7gRalpMUs4sKv","Завантажити сертифікат")</f>
        <v>Завантажити сертифікат</v>
      </c>
    </row>
    <row r="250" spans="1:5" x14ac:dyDescent="0.3">
      <c r="A250" t="s">
        <v>734</v>
      </c>
      <c r="B250" t="s">
        <v>5</v>
      </c>
      <c r="C250" t="s">
        <v>735</v>
      </c>
      <c r="D250" t="s">
        <v>10</v>
      </c>
      <c r="E250" t="str">
        <f>HYPERLINK("https://talan.bank.gov.ua/get-user-certificate/BaRrH7t4iNlO2fS4OWNP","Завантажити сертифікат")</f>
        <v>Завантажити сертифікат</v>
      </c>
    </row>
    <row r="251" spans="1:5" x14ac:dyDescent="0.3">
      <c r="A251" t="s">
        <v>736</v>
      </c>
      <c r="B251" t="s">
        <v>5</v>
      </c>
      <c r="C251" t="s">
        <v>737</v>
      </c>
      <c r="D251" t="s">
        <v>201</v>
      </c>
      <c r="E251" t="str">
        <f>HYPERLINK("https://talan.bank.gov.ua/get-user-certificate/BaRrHh9LXNo8ca5XHP1M","Завантажити сертифікат")</f>
        <v>Завантажити сертифікат</v>
      </c>
    </row>
    <row r="252" spans="1:5" x14ac:dyDescent="0.3">
      <c r="A252" t="s">
        <v>738</v>
      </c>
      <c r="B252" t="s">
        <v>5</v>
      </c>
      <c r="C252" t="s">
        <v>739</v>
      </c>
      <c r="D252" t="s">
        <v>740</v>
      </c>
      <c r="E252" t="str">
        <f>HYPERLINK("https://talan.bank.gov.ua/get-user-certificate/BaRrH2PicqTinPpDkduV","Завантажити сертифікат")</f>
        <v>Завантажити сертифікат</v>
      </c>
    </row>
    <row r="253" spans="1:5" x14ac:dyDescent="0.3">
      <c r="A253" t="s">
        <v>741</v>
      </c>
      <c r="B253" t="s">
        <v>5</v>
      </c>
      <c r="C253" t="s">
        <v>742</v>
      </c>
      <c r="D253" t="s">
        <v>743</v>
      </c>
      <c r="E253" t="str">
        <f>HYPERLINK("https://talan.bank.gov.ua/get-user-certificate/BaRrHBPsIzjEoLHdIxu2","Завантажити сертифікат")</f>
        <v>Завантажити сертифікат</v>
      </c>
    </row>
    <row r="254" spans="1:5" x14ac:dyDescent="0.3">
      <c r="A254" t="s">
        <v>744</v>
      </c>
      <c r="B254" t="s">
        <v>5</v>
      </c>
      <c r="C254" t="s">
        <v>745</v>
      </c>
      <c r="D254" t="s">
        <v>746</v>
      </c>
      <c r="E254" t="str">
        <f>HYPERLINK("https://talan.bank.gov.ua/get-user-certificate/BaRrHAConrtLMwVLzqRq","Завантажити сертифікат")</f>
        <v>Завантажити сертифікат</v>
      </c>
    </row>
    <row r="255" spans="1:5" x14ac:dyDescent="0.3">
      <c r="A255" t="s">
        <v>747</v>
      </c>
      <c r="B255" t="s">
        <v>5</v>
      </c>
      <c r="C255" t="s">
        <v>748</v>
      </c>
      <c r="D255" t="s">
        <v>749</v>
      </c>
      <c r="E255" t="str">
        <f>HYPERLINK("https://talan.bank.gov.ua/get-user-certificate/BaRrH1fwWA1zr_5g1vGF","Завантажити сертифікат")</f>
        <v>Завантажити сертифікат</v>
      </c>
    </row>
    <row r="256" spans="1:5" x14ac:dyDescent="0.3">
      <c r="A256" t="s">
        <v>750</v>
      </c>
      <c r="B256" t="s">
        <v>5</v>
      </c>
      <c r="C256" t="s">
        <v>751</v>
      </c>
      <c r="D256" t="s">
        <v>752</v>
      </c>
      <c r="E256" t="str">
        <f>HYPERLINK("https://talan.bank.gov.ua/get-user-certificate/BaRrH1xMxfrr_h_X5Ye-","Завантажити сертифікат")</f>
        <v>Завантажити сертифікат</v>
      </c>
    </row>
    <row r="257" spans="1:5" x14ac:dyDescent="0.3">
      <c r="A257" t="s">
        <v>753</v>
      </c>
      <c r="B257" t="s">
        <v>5</v>
      </c>
      <c r="C257" t="s">
        <v>754</v>
      </c>
      <c r="D257" t="s">
        <v>755</v>
      </c>
      <c r="E257" t="str">
        <f>HYPERLINK("https://talan.bank.gov.ua/get-user-certificate/BaRrH4wZ8B8J-swCCx59","Завантажити сертифікат")</f>
        <v>Завантажити сертифікат</v>
      </c>
    </row>
    <row r="258" spans="1:5" x14ac:dyDescent="0.3">
      <c r="A258" t="s">
        <v>756</v>
      </c>
      <c r="B258" t="s">
        <v>5</v>
      </c>
      <c r="C258" t="s">
        <v>757</v>
      </c>
      <c r="D258" t="s">
        <v>758</v>
      </c>
      <c r="E258" t="str">
        <f>HYPERLINK("https://talan.bank.gov.ua/get-user-certificate/BaRrHKFtsMT4XyLn44TJ","Завантажити сертифікат")</f>
        <v>Завантажити сертифікат</v>
      </c>
    </row>
    <row r="259" spans="1:5" x14ac:dyDescent="0.3">
      <c r="A259" t="s">
        <v>759</v>
      </c>
      <c r="B259" t="s">
        <v>5</v>
      </c>
      <c r="C259" t="s">
        <v>760</v>
      </c>
      <c r="D259" t="s">
        <v>761</v>
      </c>
      <c r="E259" t="str">
        <f>HYPERLINK("https://talan.bank.gov.ua/get-user-certificate/BaRrHgSShrfnJ3SFMooa","Завантажити сертифікат")</f>
        <v>Завантажити сертифікат</v>
      </c>
    </row>
    <row r="260" spans="1:5" x14ac:dyDescent="0.3">
      <c r="A260" t="s">
        <v>762</v>
      </c>
      <c r="B260" t="s">
        <v>5</v>
      </c>
      <c r="C260" t="s">
        <v>763</v>
      </c>
      <c r="D260" t="s">
        <v>764</v>
      </c>
      <c r="E260" t="str">
        <f>HYPERLINK("https://talan.bank.gov.ua/get-user-certificate/BaRrHsKrzVXvMNobIiwq","Завантажити сертифікат")</f>
        <v>Завантажити сертифікат</v>
      </c>
    </row>
    <row r="261" spans="1:5" x14ac:dyDescent="0.3">
      <c r="A261" t="s">
        <v>765</v>
      </c>
      <c r="B261" t="s">
        <v>5</v>
      </c>
      <c r="C261" t="s">
        <v>766</v>
      </c>
      <c r="D261" t="s">
        <v>767</v>
      </c>
      <c r="E261" t="str">
        <f>HYPERLINK("https://talan.bank.gov.ua/get-user-certificate/BaRrHCjWY2oTVkePuEUm","Завантажити сертифікат")</f>
        <v>Завантажити сертифікат</v>
      </c>
    </row>
    <row r="262" spans="1:5" x14ac:dyDescent="0.3">
      <c r="A262" t="s">
        <v>768</v>
      </c>
      <c r="B262" t="s">
        <v>5</v>
      </c>
      <c r="C262" t="s">
        <v>769</v>
      </c>
      <c r="D262" t="s">
        <v>770</v>
      </c>
      <c r="E262" t="str">
        <f>HYPERLINK("https://talan.bank.gov.ua/get-user-certificate/BaRrHu_TVUjyvBC5lK0Y","Завантажити сертифікат")</f>
        <v>Завантажити сертифікат</v>
      </c>
    </row>
    <row r="263" spans="1:5" x14ac:dyDescent="0.3">
      <c r="A263" t="s">
        <v>771</v>
      </c>
      <c r="B263" t="s">
        <v>5</v>
      </c>
      <c r="C263" t="s">
        <v>772</v>
      </c>
      <c r="D263" t="s">
        <v>773</v>
      </c>
      <c r="E263" t="str">
        <f>HYPERLINK("https://talan.bank.gov.ua/get-user-certificate/BaRrHb1wDx9Bg8TikG6U","Завантажити сертифікат")</f>
        <v>Завантажити сертифікат</v>
      </c>
    </row>
    <row r="264" spans="1:5" x14ac:dyDescent="0.3">
      <c r="A264" t="s">
        <v>774</v>
      </c>
      <c r="B264" t="s">
        <v>5</v>
      </c>
      <c r="C264" t="s">
        <v>775</v>
      </c>
      <c r="D264" t="s">
        <v>776</v>
      </c>
      <c r="E264" t="str">
        <f>HYPERLINK("https://talan.bank.gov.ua/get-user-certificate/BaRrHVNf_xqUj_IJIVrm","Завантажити сертифікат")</f>
        <v>Завантажити сертифікат</v>
      </c>
    </row>
    <row r="265" spans="1:5" x14ac:dyDescent="0.3">
      <c r="A265" t="s">
        <v>777</v>
      </c>
      <c r="B265" t="s">
        <v>5</v>
      </c>
      <c r="C265" t="s">
        <v>778</v>
      </c>
      <c r="D265" t="s">
        <v>779</v>
      </c>
      <c r="E265" t="str">
        <f>HYPERLINK("https://talan.bank.gov.ua/get-user-certificate/BaRrHpQh4VzmC5nZDnj5","Завантажити сертифікат")</f>
        <v>Завантажити сертифікат</v>
      </c>
    </row>
    <row r="266" spans="1:5" x14ac:dyDescent="0.3">
      <c r="A266" t="s">
        <v>780</v>
      </c>
      <c r="B266" t="s">
        <v>5</v>
      </c>
      <c r="C266" t="s">
        <v>781</v>
      </c>
      <c r="D266" t="s">
        <v>782</v>
      </c>
      <c r="E266" t="str">
        <f>HYPERLINK("https://talan.bank.gov.ua/get-user-certificate/BaRrHbakRbMH4Y_kqAcX","Завантажити сертифікат")</f>
        <v>Завантажити сертифікат</v>
      </c>
    </row>
    <row r="267" spans="1:5" x14ac:dyDescent="0.3">
      <c r="A267" t="s">
        <v>783</v>
      </c>
      <c r="B267" t="s">
        <v>5</v>
      </c>
      <c r="C267" t="s">
        <v>784</v>
      </c>
      <c r="D267" t="s">
        <v>785</v>
      </c>
      <c r="E267" t="str">
        <f>HYPERLINK("https://talan.bank.gov.ua/get-user-certificate/BaRrHCnqx5CCH8sH5k0l","Завантажити сертифікат")</f>
        <v>Завантажити сертифікат</v>
      </c>
    </row>
    <row r="268" spans="1:5" x14ac:dyDescent="0.3">
      <c r="A268" t="s">
        <v>786</v>
      </c>
      <c r="B268" t="s">
        <v>5</v>
      </c>
      <c r="C268" t="s">
        <v>787</v>
      </c>
      <c r="D268" t="s">
        <v>788</v>
      </c>
      <c r="E268" t="str">
        <f>HYPERLINK("https://talan.bank.gov.ua/get-user-certificate/BaRrHt9Pdf_rJwqXp5uc","Завантажити сертифікат")</f>
        <v>Завантажити сертифікат</v>
      </c>
    </row>
    <row r="269" spans="1:5" x14ac:dyDescent="0.3">
      <c r="A269" t="s">
        <v>789</v>
      </c>
      <c r="B269" t="s">
        <v>5</v>
      </c>
      <c r="C269" t="s">
        <v>790</v>
      </c>
      <c r="D269" t="s">
        <v>791</v>
      </c>
      <c r="E269" t="str">
        <f>HYPERLINK("https://talan.bank.gov.ua/get-user-certificate/BaRrHMEkFfe2axnoXJTF","Завантажити сертифікат")</f>
        <v>Завантажити сертифікат</v>
      </c>
    </row>
    <row r="270" spans="1:5" x14ac:dyDescent="0.3">
      <c r="A270" t="s">
        <v>792</v>
      </c>
      <c r="B270" t="s">
        <v>5</v>
      </c>
      <c r="C270" t="s">
        <v>793</v>
      </c>
      <c r="D270" t="s">
        <v>794</v>
      </c>
      <c r="E270" t="str">
        <f>HYPERLINK("https://talan.bank.gov.ua/get-user-certificate/BaRrHR6oQCDTcHuHEjEY","Завантажити сертифікат")</f>
        <v>Завантажити сертифікат</v>
      </c>
    </row>
    <row r="271" spans="1:5" x14ac:dyDescent="0.3">
      <c r="A271" t="s">
        <v>795</v>
      </c>
      <c r="B271" t="s">
        <v>5</v>
      </c>
      <c r="C271" t="s">
        <v>796</v>
      </c>
      <c r="D271" t="s">
        <v>19</v>
      </c>
      <c r="E271" t="str">
        <f>HYPERLINK("https://talan.bank.gov.ua/get-user-certificate/BaRrHOUv3L_olktnftzA","Завантажити сертифікат")</f>
        <v>Завантажити сертифікат</v>
      </c>
    </row>
    <row r="272" spans="1:5" x14ac:dyDescent="0.3">
      <c r="A272" t="s">
        <v>797</v>
      </c>
      <c r="B272" t="s">
        <v>5</v>
      </c>
      <c r="C272" t="s">
        <v>798</v>
      </c>
      <c r="D272" t="s">
        <v>799</v>
      </c>
      <c r="E272" t="str">
        <f>HYPERLINK("https://talan.bank.gov.ua/get-user-certificate/BaRrHrrcG_wcvTBcxQ1V","Завантажити сертифікат")</f>
        <v>Завантажити сертифікат</v>
      </c>
    </row>
    <row r="273" spans="1:5" x14ac:dyDescent="0.3">
      <c r="A273" t="s">
        <v>800</v>
      </c>
      <c r="B273" t="s">
        <v>5</v>
      </c>
      <c r="C273" t="s">
        <v>801</v>
      </c>
      <c r="D273" t="s">
        <v>802</v>
      </c>
      <c r="E273" t="str">
        <f>HYPERLINK("https://talan.bank.gov.ua/get-user-certificate/BaRrHWcGjK_2NAl9VJIy","Завантажити сертифікат")</f>
        <v>Завантажити сертифікат</v>
      </c>
    </row>
    <row r="274" spans="1:5" x14ac:dyDescent="0.3">
      <c r="A274" t="s">
        <v>803</v>
      </c>
      <c r="B274" t="s">
        <v>5</v>
      </c>
      <c r="C274" t="s">
        <v>804</v>
      </c>
      <c r="D274" t="s">
        <v>805</v>
      </c>
      <c r="E274" t="str">
        <f>HYPERLINK("https://talan.bank.gov.ua/get-user-certificate/BaRrHDtTd532fiudZ7mr","Завантажити сертифікат")</f>
        <v>Завантажити сертифікат</v>
      </c>
    </row>
    <row r="275" spans="1:5" x14ac:dyDescent="0.3">
      <c r="A275" t="s">
        <v>806</v>
      </c>
      <c r="B275" t="s">
        <v>5</v>
      </c>
      <c r="C275" t="s">
        <v>807</v>
      </c>
      <c r="D275" t="s">
        <v>808</v>
      </c>
      <c r="E275" t="str">
        <f>HYPERLINK("https://talan.bank.gov.ua/get-user-certificate/BaRrHbnAEWw21AAUSDmE","Завантажити сертифікат")</f>
        <v>Завантажити сертифікат</v>
      </c>
    </row>
    <row r="276" spans="1:5" x14ac:dyDescent="0.3">
      <c r="A276" t="s">
        <v>809</v>
      </c>
      <c r="B276" t="s">
        <v>5</v>
      </c>
      <c r="C276" t="s">
        <v>810</v>
      </c>
      <c r="D276" t="s">
        <v>811</v>
      </c>
      <c r="E276" t="str">
        <f>HYPERLINK("https://talan.bank.gov.ua/get-user-certificate/BaRrHdhSxzSxl9nXPKwI","Завантажити сертифікат")</f>
        <v>Завантажити сертифікат</v>
      </c>
    </row>
    <row r="277" spans="1:5" x14ac:dyDescent="0.3">
      <c r="A277" t="s">
        <v>812</v>
      </c>
      <c r="B277" t="s">
        <v>5</v>
      </c>
      <c r="C277" t="s">
        <v>813</v>
      </c>
      <c r="D277" t="s">
        <v>162</v>
      </c>
      <c r="E277" t="str">
        <f>HYPERLINK("https://talan.bank.gov.ua/get-user-certificate/BaRrH_eC1my5UXzSDQMt","Завантажити сертифікат")</f>
        <v>Завантажити сертифікат</v>
      </c>
    </row>
    <row r="278" spans="1:5" x14ac:dyDescent="0.3">
      <c r="A278" t="s">
        <v>814</v>
      </c>
      <c r="B278" t="s">
        <v>5</v>
      </c>
      <c r="C278" t="s">
        <v>815</v>
      </c>
      <c r="D278" t="s">
        <v>816</v>
      </c>
      <c r="E278" t="str">
        <f>HYPERLINK("https://talan.bank.gov.ua/get-user-certificate/BaRrH0jom5CdpMW8PwZ0","Завантажити сертифікат")</f>
        <v>Завантажити сертифікат</v>
      </c>
    </row>
    <row r="279" spans="1:5" x14ac:dyDescent="0.3">
      <c r="A279" t="s">
        <v>817</v>
      </c>
      <c r="B279" t="s">
        <v>5</v>
      </c>
      <c r="C279" t="s">
        <v>818</v>
      </c>
      <c r="D279" t="s">
        <v>819</v>
      </c>
      <c r="E279" t="str">
        <f>HYPERLINK("https://talan.bank.gov.ua/get-user-certificate/BaRrHIpKgm7diaJGFgEZ","Завантажити сертифікат")</f>
        <v>Завантажити сертифікат</v>
      </c>
    </row>
    <row r="280" spans="1:5" x14ac:dyDescent="0.3">
      <c r="A280" t="s">
        <v>820</v>
      </c>
      <c r="B280" t="s">
        <v>5</v>
      </c>
      <c r="C280" t="s">
        <v>821</v>
      </c>
      <c r="D280" t="s">
        <v>822</v>
      </c>
      <c r="E280" t="str">
        <f>HYPERLINK("https://talan.bank.gov.ua/get-user-certificate/BaRrH8qkXSzOE4IBeIJX","Завантажити сертифікат")</f>
        <v>Завантажити сертифікат</v>
      </c>
    </row>
    <row r="281" spans="1:5" x14ac:dyDescent="0.3">
      <c r="A281" t="s">
        <v>823</v>
      </c>
      <c r="B281" t="s">
        <v>5</v>
      </c>
      <c r="C281" t="s">
        <v>824</v>
      </c>
      <c r="D281" t="s">
        <v>825</v>
      </c>
      <c r="E281" t="str">
        <f>HYPERLINK("https://talan.bank.gov.ua/get-user-certificate/BaRrHmejc_jyPUDUURAu","Завантажити сертифікат")</f>
        <v>Завантажити сертифікат</v>
      </c>
    </row>
    <row r="282" spans="1:5" x14ac:dyDescent="0.3">
      <c r="A282" t="s">
        <v>826</v>
      </c>
      <c r="B282" t="s">
        <v>5</v>
      </c>
      <c r="C282" t="s">
        <v>827</v>
      </c>
      <c r="D282" t="s">
        <v>828</v>
      </c>
      <c r="E282" t="str">
        <f>HYPERLINK("https://talan.bank.gov.ua/get-user-certificate/BaRrHE_HglFmpg9zLM7B","Завантажити сертифікат")</f>
        <v>Завантажити сертифікат</v>
      </c>
    </row>
    <row r="283" spans="1:5" x14ac:dyDescent="0.3">
      <c r="A283" t="s">
        <v>829</v>
      </c>
      <c r="B283" t="s">
        <v>5</v>
      </c>
      <c r="C283" t="s">
        <v>830</v>
      </c>
      <c r="D283" t="s">
        <v>831</v>
      </c>
      <c r="E283" t="str">
        <f>HYPERLINK("https://talan.bank.gov.ua/get-user-certificate/BaRrHP6sburAzDxJxfWU","Завантажити сертифікат")</f>
        <v>Завантажити сертифікат</v>
      </c>
    </row>
    <row r="284" spans="1:5" x14ac:dyDescent="0.3">
      <c r="A284" t="s">
        <v>832</v>
      </c>
      <c r="B284" t="s">
        <v>5</v>
      </c>
      <c r="C284" t="s">
        <v>833</v>
      </c>
      <c r="D284" t="s">
        <v>19</v>
      </c>
      <c r="E284" t="str">
        <f>HYPERLINK("https://talan.bank.gov.ua/get-user-certificate/BaRrH-zrMDl6t8pv0Onq","Завантажити сертифікат")</f>
        <v>Завантажити сертифікат</v>
      </c>
    </row>
    <row r="285" spans="1:5" x14ac:dyDescent="0.3">
      <c r="A285" t="s">
        <v>834</v>
      </c>
      <c r="B285" t="s">
        <v>5</v>
      </c>
      <c r="C285" t="s">
        <v>835</v>
      </c>
      <c r="D285" t="s">
        <v>836</v>
      </c>
      <c r="E285" t="str">
        <f>HYPERLINK("https://talan.bank.gov.ua/get-user-certificate/BaRrHlw3IIj7dR8GpjS2","Завантажити сертифікат")</f>
        <v>Завантажити сертифікат</v>
      </c>
    </row>
    <row r="286" spans="1:5" x14ac:dyDescent="0.3">
      <c r="A286" t="s">
        <v>837</v>
      </c>
      <c r="B286" t="s">
        <v>5</v>
      </c>
      <c r="C286" t="s">
        <v>838</v>
      </c>
      <c r="D286" t="s">
        <v>839</v>
      </c>
      <c r="E286" t="str">
        <f>HYPERLINK("https://talan.bank.gov.ua/get-user-certificate/BaRrHnDOLP58EpxGjEJH","Завантажити сертифікат")</f>
        <v>Завантажити сертифікат</v>
      </c>
    </row>
    <row r="287" spans="1:5" x14ac:dyDescent="0.3">
      <c r="A287" t="s">
        <v>840</v>
      </c>
      <c r="B287" t="s">
        <v>5</v>
      </c>
      <c r="C287" t="s">
        <v>841</v>
      </c>
      <c r="D287" t="s">
        <v>842</v>
      </c>
      <c r="E287" t="str">
        <f>HYPERLINK("https://talan.bank.gov.ua/get-user-certificate/BaRrHyo79qYOQkQrnCJ9","Завантажити сертифікат")</f>
        <v>Завантажити сертифікат</v>
      </c>
    </row>
    <row r="288" spans="1:5" x14ac:dyDescent="0.3">
      <c r="A288" t="s">
        <v>843</v>
      </c>
      <c r="B288" t="s">
        <v>5</v>
      </c>
      <c r="C288" t="s">
        <v>844</v>
      </c>
      <c r="D288" t="s">
        <v>845</v>
      </c>
      <c r="E288" t="str">
        <f>HYPERLINK("https://talan.bank.gov.ua/get-user-certificate/BaRrHh7mbyGCsMJcKSmh","Завантажити сертифікат")</f>
        <v>Завантажити сертифікат</v>
      </c>
    </row>
    <row r="289" spans="1:5" x14ac:dyDescent="0.3">
      <c r="A289" t="s">
        <v>846</v>
      </c>
      <c r="B289" t="s">
        <v>5</v>
      </c>
      <c r="C289" t="s">
        <v>847</v>
      </c>
      <c r="D289" t="s">
        <v>848</v>
      </c>
      <c r="E289" t="str">
        <f>HYPERLINK("https://talan.bank.gov.ua/get-user-certificate/BaRrH6he3qNAZMDdGUgq","Завантажити сертифікат")</f>
        <v>Завантажити сертифікат</v>
      </c>
    </row>
    <row r="290" spans="1:5" x14ac:dyDescent="0.3">
      <c r="A290" t="s">
        <v>849</v>
      </c>
      <c r="B290" t="s">
        <v>5</v>
      </c>
      <c r="C290" t="s">
        <v>850</v>
      </c>
      <c r="D290" t="s">
        <v>851</v>
      </c>
      <c r="E290" t="str">
        <f>HYPERLINK("https://talan.bank.gov.ua/get-user-certificate/BaRrHwKsE9cfrTNHVCt2","Завантажити сертифікат")</f>
        <v>Завантажити сертифікат</v>
      </c>
    </row>
    <row r="291" spans="1:5" x14ac:dyDescent="0.3">
      <c r="A291" t="s">
        <v>852</v>
      </c>
      <c r="B291" t="s">
        <v>5</v>
      </c>
      <c r="C291" t="s">
        <v>853</v>
      </c>
      <c r="D291" t="s">
        <v>207</v>
      </c>
      <c r="E291" t="str">
        <f>HYPERLINK("https://talan.bank.gov.ua/get-user-certificate/BaRrHPZy8ovZWFbcvniP","Завантажити сертифікат")</f>
        <v>Завантажити сертифікат</v>
      </c>
    </row>
    <row r="292" spans="1:5" x14ac:dyDescent="0.3">
      <c r="A292" t="s">
        <v>854</v>
      </c>
      <c r="B292" t="s">
        <v>5</v>
      </c>
      <c r="C292" t="s">
        <v>855</v>
      </c>
      <c r="D292" t="s">
        <v>856</v>
      </c>
      <c r="E292" t="str">
        <f>HYPERLINK("https://talan.bank.gov.ua/get-user-certificate/BaRrHt2o82p6UwYQB_7t","Завантажити сертифікат")</f>
        <v>Завантажити сертифікат</v>
      </c>
    </row>
    <row r="293" spans="1:5" x14ac:dyDescent="0.3">
      <c r="A293" t="s">
        <v>857</v>
      </c>
      <c r="B293" t="s">
        <v>5</v>
      </c>
      <c r="C293" t="s">
        <v>858</v>
      </c>
      <c r="D293" t="s">
        <v>859</v>
      </c>
      <c r="E293" t="str">
        <f>HYPERLINK("https://talan.bank.gov.ua/get-user-certificate/BaRrHa3sz3R2NWtFct6E","Завантажити сертифікат")</f>
        <v>Завантажити сертифікат</v>
      </c>
    </row>
    <row r="294" spans="1:5" x14ac:dyDescent="0.3">
      <c r="A294" t="s">
        <v>860</v>
      </c>
      <c r="B294" t="s">
        <v>5</v>
      </c>
      <c r="C294" t="s">
        <v>861</v>
      </c>
      <c r="D294" t="s">
        <v>862</v>
      </c>
      <c r="E294" t="str">
        <f>HYPERLINK("https://talan.bank.gov.ua/get-user-certificate/BaRrH3FUxB-c2nO2PD0Q","Завантажити сертифікат")</f>
        <v>Завантажити сертифікат</v>
      </c>
    </row>
    <row r="295" spans="1:5" x14ac:dyDescent="0.3">
      <c r="A295" t="s">
        <v>863</v>
      </c>
      <c r="B295" t="s">
        <v>5</v>
      </c>
      <c r="C295" t="s">
        <v>864</v>
      </c>
      <c r="D295" t="s">
        <v>865</v>
      </c>
      <c r="E295" t="str">
        <f>HYPERLINK("https://talan.bank.gov.ua/get-user-certificate/BaRrHzNrfY5zkC9XtjXt","Завантажити сертифікат")</f>
        <v>Завантажити сертифікат</v>
      </c>
    </row>
    <row r="296" spans="1:5" x14ac:dyDescent="0.3">
      <c r="A296" t="s">
        <v>866</v>
      </c>
      <c r="B296" t="s">
        <v>5</v>
      </c>
      <c r="C296" t="s">
        <v>867</v>
      </c>
      <c r="D296" t="s">
        <v>868</v>
      </c>
      <c r="E296" t="str">
        <f>HYPERLINK("https://talan.bank.gov.ua/get-user-certificate/BaRrHIYvqssJ24hNwjpR","Завантажити сертифікат")</f>
        <v>Завантажити сертифікат</v>
      </c>
    </row>
    <row r="297" spans="1:5" x14ac:dyDescent="0.3">
      <c r="A297" t="s">
        <v>869</v>
      </c>
      <c r="B297" t="s">
        <v>5</v>
      </c>
      <c r="C297" t="s">
        <v>870</v>
      </c>
      <c r="D297" t="s">
        <v>871</v>
      </c>
      <c r="E297" t="str">
        <f>HYPERLINK("https://talan.bank.gov.ua/get-user-certificate/BaRrHM_F_hDFPRNeEit7","Завантажити сертифікат")</f>
        <v>Завантажити сертифікат</v>
      </c>
    </row>
    <row r="298" spans="1:5" x14ac:dyDescent="0.3">
      <c r="A298" t="s">
        <v>872</v>
      </c>
      <c r="B298" t="s">
        <v>5</v>
      </c>
      <c r="C298" t="s">
        <v>873</v>
      </c>
      <c r="D298" t="s">
        <v>874</v>
      </c>
      <c r="E298" t="str">
        <f>HYPERLINK("https://talan.bank.gov.ua/get-user-certificate/BaRrHmTw61NSO04aAg4q","Завантажити сертифікат")</f>
        <v>Завантажити сертифікат</v>
      </c>
    </row>
    <row r="299" spans="1:5" x14ac:dyDescent="0.3">
      <c r="A299" t="s">
        <v>875</v>
      </c>
      <c r="B299" t="s">
        <v>5</v>
      </c>
      <c r="C299" t="s">
        <v>876</v>
      </c>
      <c r="D299" t="s">
        <v>877</v>
      </c>
      <c r="E299" t="str">
        <f>HYPERLINK("https://talan.bank.gov.ua/get-user-certificate/BaRrHvYC9Nb9VOS277eY","Завантажити сертифікат")</f>
        <v>Завантажити сертифікат</v>
      </c>
    </row>
    <row r="300" spans="1:5" x14ac:dyDescent="0.3">
      <c r="A300" t="s">
        <v>878</v>
      </c>
      <c r="B300" t="s">
        <v>5</v>
      </c>
      <c r="C300" t="s">
        <v>879</v>
      </c>
      <c r="D300" t="s">
        <v>880</v>
      </c>
      <c r="E300" t="str">
        <f>HYPERLINK("https://talan.bank.gov.ua/get-user-certificate/BaRrHnMu650Vm6K3MeRR","Завантажити сертифікат")</f>
        <v>Завантажити сертифікат</v>
      </c>
    </row>
    <row r="301" spans="1:5" x14ac:dyDescent="0.3">
      <c r="A301" t="s">
        <v>881</v>
      </c>
      <c r="B301" t="s">
        <v>5</v>
      </c>
      <c r="C301" t="s">
        <v>882</v>
      </c>
      <c r="D301" t="s">
        <v>883</v>
      </c>
      <c r="E301" t="str">
        <f>HYPERLINK("https://talan.bank.gov.ua/get-user-certificate/BaRrH-A2Q-KK6EZ89N3n","Завантажити сертифікат")</f>
        <v>Завантажити сертифікат</v>
      </c>
    </row>
    <row r="302" spans="1:5" x14ac:dyDescent="0.3">
      <c r="A302" t="s">
        <v>884</v>
      </c>
      <c r="B302" t="s">
        <v>5</v>
      </c>
      <c r="C302" t="s">
        <v>885</v>
      </c>
      <c r="D302" t="s">
        <v>886</v>
      </c>
      <c r="E302" t="str">
        <f>HYPERLINK("https://talan.bank.gov.ua/get-user-certificate/BaRrHwpjcfNMFFE8lF_R","Завантажити сертифікат")</f>
        <v>Завантажити сертифікат</v>
      </c>
    </row>
    <row r="303" spans="1:5" x14ac:dyDescent="0.3">
      <c r="A303" t="s">
        <v>887</v>
      </c>
      <c r="B303" t="s">
        <v>5</v>
      </c>
      <c r="C303" t="s">
        <v>888</v>
      </c>
      <c r="D303" t="s">
        <v>132</v>
      </c>
      <c r="E303" t="str">
        <f>HYPERLINK("https://talan.bank.gov.ua/get-user-certificate/BaRrHNpmCBF_cAVgr6OQ","Завантажити сертифікат")</f>
        <v>Завантажити сертифікат</v>
      </c>
    </row>
    <row r="304" spans="1:5" x14ac:dyDescent="0.3">
      <c r="A304" t="s">
        <v>889</v>
      </c>
      <c r="B304" t="s">
        <v>5</v>
      </c>
      <c r="C304" t="s">
        <v>890</v>
      </c>
      <c r="D304" t="s">
        <v>891</v>
      </c>
      <c r="E304" t="str">
        <f>HYPERLINK("https://talan.bank.gov.ua/get-user-certificate/BaRrHXlLdrUCoK9SCp9z","Завантажити сертифікат")</f>
        <v>Завантажити сертифікат</v>
      </c>
    </row>
    <row r="305" spans="1:5" x14ac:dyDescent="0.3">
      <c r="A305" t="s">
        <v>892</v>
      </c>
      <c r="B305" t="s">
        <v>5</v>
      </c>
      <c r="C305" t="s">
        <v>893</v>
      </c>
      <c r="D305" t="s">
        <v>894</v>
      </c>
      <c r="E305" t="str">
        <f>HYPERLINK("https://talan.bank.gov.ua/get-user-certificate/BaRrHGwExTSntZUgYdAy","Завантажити сертифікат")</f>
        <v>Завантажити сертифікат</v>
      </c>
    </row>
    <row r="306" spans="1:5" x14ac:dyDescent="0.3">
      <c r="A306" t="s">
        <v>895</v>
      </c>
      <c r="B306" t="s">
        <v>5</v>
      </c>
      <c r="C306" t="s">
        <v>896</v>
      </c>
      <c r="D306" t="s">
        <v>192</v>
      </c>
      <c r="E306" t="str">
        <f>HYPERLINK("https://talan.bank.gov.ua/get-user-certificate/BaRrHb5-6d2jh3RoY8xx","Завантажити сертифікат")</f>
        <v>Завантажити сертифікат</v>
      </c>
    </row>
    <row r="307" spans="1:5" x14ac:dyDescent="0.3">
      <c r="A307" t="s">
        <v>897</v>
      </c>
      <c r="B307" t="s">
        <v>5</v>
      </c>
      <c r="C307" t="s">
        <v>898</v>
      </c>
      <c r="D307" t="s">
        <v>899</v>
      </c>
      <c r="E307" t="str">
        <f>HYPERLINK("https://talan.bank.gov.ua/get-user-certificate/BaRrHzTMf9YkDSrE9Jz7","Завантажити сертифікат")</f>
        <v>Завантажити сертифікат</v>
      </c>
    </row>
    <row r="308" spans="1:5" x14ac:dyDescent="0.3">
      <c r="A308" t="s">
        <v>900</v>
      </c>
      <c r="B308" t="s">
        <v>5</v>
      </c>
      <c r="C308" t="s">
        <v>901</v>
      </c>
      <c r="D308" t="s">
        <v>902</v>
      </c>
      <c r="E308" t="str">
        <f>HYPERLINK("https://talan.bank.gov.ua/get-user-certificate/BaRrHG44KkpNFf8FHqbF","Завантажити сертифікат")</f>
        <v>Завантажити сертифікат</v>
      </c>
    </row>
    <row r="309" spans="1:5" x14ac:dyDescent="0.3">
      <c r="A309" t="s">
        <v>903</v>
      </c>
      <c r="B309" t="s">
        <v>5</v>
      </c>
      <c r="C309" t="s">
        <v>904</v>
      </c>
      <c r="D309" t="s">
        <v>905</v>
      </c>
      <c r="E309" t="str">
        <f>HYPERLINK("https://talan.bank.gov.ua/get-user-certificate/BaRrHxEmYzWcQ7splht9","Завантажити сертифікат")</f>
        <v>Завантажити сертифікат</v>
      </c>
    </row>
    <row r="310" spans="1:5" x14ac:dyDescent="0.3">
      <c r="A310" t="s">
        <v>906</v>
      </c>
      <c r="B310" t="s">
        <v>5</v>
      </c>
      <c r="C310" t="s">
        <v>907</v>
      </c>
      <c r="D310" t="s">
        <v>908</v>
      </c>
      <c r="E310" t="str">
        <f>HYPERLINK("https://talan.bank.gov.ua/get-user-certificate/BaRrHitXAekl-Zm_rZfe","Завантажити сертифікат")</f>
        <v>Завантажити сертифікат</v>
      </c>
    </row>
    <row r="311" spans="1:5" x14ac:dyDescent="0.3">
      <c r="A311" t="s">
        <v>909</v>
      </c>
      <c r="B311" t="s">
        <v>5</v>
      </c>
      <c r="C311" t="s">
        <v>910</v>
      </c>
      <c r="D311" t="s">
        <v>911</v>
      </c>
      <c r="E311" t="str">
        <f>HYPERLINK("https://talan.bank.gov.ua/get-user-certificate/BaRrHaELTOfqGWCVpjia","Завантажити сертифікат")</f>
        <v>Завантажити сертифікат</v>
      </c>
    </row>
    <row r="312" spans="1:5" x14ac:dyDescent="0.3">
      <c r="A312" t="s">
        <v>912</v>
      </c>
      <c r="B312" t="s">
        <v>5</v>
      </c>
      <c r="C312" t="s">
        <v>913</v>
      </c>
      <c r="D312" t="s">
        <v>914</v>
      </c>
      <c r="E312" t="str">
        <f>HYPERLINK("https://talan.bank.gov.ua/get-user-certificate/BaRrHDNgWGHg8WNwi-i3","Завантажити сертифікат")</f>
        <v>Завантажити сертифікат</v>
      </c>
    </row>
    <row r="313" spans="1:5" x14ac:dyDescent="0.3">
      <c r="A313" t="s">
        <v>915</v>
      </c>
      <c r="B313" t="s">
        <v>5</v>
      </c>
      <c r="C313" t="s">
        <v>916</v>
      </c>
      <c r="D313" t="s">
        <v>917</v>
      </c>
      <c r="E313" t="str">
        <f>HYPERLINK("https://talan.bank.gov.ua/get-user-certificate/BaRrHyZrHuP1zrfFzIO9","Завантажити сертифікат")</f>
        <v>Завантажити сертифікат</v>
      </c>
    </row>
    <row r="314" spans="1:5" x14ac:dyDescent="0.3">
      <c r="A314" t="s">
        <v>918</v>
      </c>
      <c r="B314" t="s">
        <v>5</v>
      </c>
      <c r="C314" t="s">
        <v>919</v>
      </c>
      <c r="D314" t="s">
        <v>920</v>
      </c>
      <c r="E314" t="str">
        <f>HYPERLINK("https://talan.bank.gov.ua/get-user-certificate/BaRrHo-RP479V4ezEaUB","Завантажити сертифікат")</f>
        <v>Завантажити сертифікат</v>
      </c>
    </row>
    <row r="315" spans="1:5" x14ac:dyDescent="0.3">
      <c r="A315" t="s">
        <v>921</v>
      </c>
      <c r="B315" t="s">
        <v>5</v>
      </c>
      <c r="C315" t="s">
        <v>922</v>
      </c>
      <c r="D315" t="s">
        <v>923</v>
      </c>
      <c r="E315" t="str">
        <f>HYPERLINK("https://talan.bank.gov.ua/get-user-certificate/BaRrHPaVkr885glQh7-X","Завантажити сертифікат")</f>
        <v>Завантажити сертифікат</v>
      </c>
    </row>
    <row r="316" spans="1:5" x14ac:dyDescent="0.3">
      <c r="A316" t="s">
        <v>924</v>
      </c>
      <c r="B316" t="s">
        <v>5</v>
      </c>
      <c r="C316" t="s">
        <v>925</v>
      </c>
      <c r="D316" t="s">
        <v>926</v>
      </c>
      <c r="E316" t="str">
        <f>HYPERLINK("https://talan.bank.gov.ua/get-user-certificate/BaRrH6Rzu2gUSZ3CSGF4","Завантажити сертифікат")</f>
        <v>Завантажити сертифікат</v>
      </c>
    </row>
    <row r="317" spans="1:5" x14ac:dyDescent="0.3">
      <c r="A317" t="s">
        <v>927</v>
      </c>
      <c r="B317" t="s">
        <v>5</v>
      </c>
      <c r="C317" t="s">
        <v>928</v>
      </c>
      <c r="D317" t="s">
        <v>929</v>
      </c>
      <c r="E317" t="str">
        <f>HYPERLINK("https://talan.bank.gov.ua/get-user-certificate/BaRrHluyzE_NFgnE4gPP","Завантажити сертифікат")</f>
        <v>Завантажити сертифікат</v>
      </c>
    </row>
    <row r="318" spans="1:5" x14ac:dyDescent="0.3">
      <c r="A318" t="s">
        <v>930</v>
      </c>
      <c r="B318" t="s">
        <v>5</v>
      </c>
      <c r="C318" t="s">
        <v>931</v>
      </c>
      <c r="D318" t="s">
        <v>932</v>
      </c>
      <c r="E318" t="str">
        <f>HYPERLINK("https://talan.bank.gov.ua/get-user-certificate/BaRrHKMNvVtRy3U5iz1Z","Завантажити сертифікат")</f>
        <v>Завантажити сертифікат</v>
      </c>
    </row>
    <row r="319" spans="1:5" x14ac:dyDescent="0.3">
      <c r="A319" t="s">
        <v>933</v>
      </c>
      <c r="B319" t="s">
        <v>5</v>
      </c>
      <c r="C319" t="s">
        <v>934</v>
      </c>
      <c r="D319" t="s">
        <v>382</v>
      </c>
      <c r="E319" t="str">
        <f>HYPERLINK("https://talan.bank.gov.ua/get-user-certificate/BaRrHqEq5p6TMF6PDRyF","Завантажити сертифікат")</f>
        <v>Завантажити сертифікат</v>
      </c>
    </row>
    <row r="320" spans="1:5" x14ac:dyDescent="0.3">
      <c r="A320" t="s">
        <v>935</v>
      </c>
      <c r="B320" t="s">
        <v>5</v>
      </c>
      <c r="C320" t="s">
        <v>936</v>
      </c>
      <c r="D320" t="s">
        <v>937</v>
      </c>
      <c r="E320" t="str">
        <f>HYPERLINK("https://talan.bank.gov.ua/get-user-certificate/BaRrHud0zRAfB3aDYxxR","Завантажити сертифікат")</f>
        <v>Завантажити сертифікат</v>
      </c>
    </row>
    <row r="321" spans="1:5" x14ac:dyDescent="0.3">
      <c r="A321" t="s">
        <v>938</v>
      </c>
      <c r="B321" t="s">
        <v>5</v>
      </c>
      <c r="C321" t="s">
        <v>939</v>
      </c>
      <c r="D321" t="s">
        <v>940</v>
      </c>
      <c r="E321" t="str">
        <f>HYPERLINK("https://talan.bank.gov.ua/get-user-certificate/BaRrHC1EypN4zJOdG0UQ","Завантажити сертифікат")</f>
        <v>Завантажити сертифікат</v>
      </c>
    </row>
    <row r="322" spans="1:5" x14ac:dyDescent="0.3">
      <c r="A322" t="s">
        <v>941</v>
      </c>
      <c r="B322" t="s">
        <v>5</v>
      </c>
      <c r="C322" t="s">
        <v>942</v>
      </c>
      <c r="D322" t="s">
        <v>943</v>
      </c>
      <c r="E322" t="str">
        <f>HYPERLINK("https://talan.bank.gov.ua/get-user-certificate/BaRrHVTa5MZOTo79XI8Q","Завантажити сертифікат")</f>
        <v>Завантажити сертифікат</v>
      </c>
    </row>
    <row r="323" spans="1:5" x14ac:dyDescent="0.3">
      <c r="A323" t="s">
        <v>944</v>
      </c>
      <c r="B323" t="s">
        <v>5</v>
      </c>
      <c r="C323" t="s">
        <v>945</v>
      </c>
      <c r="D323" t="s">
        <v>946</v>
      </c>
      <c r="E323" t="str">
        <f>HYPERLINK("https://talan.bank.gov.ua/get-user-certificate/BaRrHTmaa-JFI6Q86s0Q","Завантажити сертифікат")</f>
        <v>Завантажити сертифікат</v>
      </c>
    </row>
    <row r="324" spans="1:5" x14ac:dyDescent="0.3">
      <c r="A324" t="s">
        <v>947</v>
      </c>
      <c r="B324" t="s">
        <v>5</v>
      </c>
      <c r="C324" t="s">
        <v>948</v>
      </c>
      <c r="D324" t="s">
        <v>949</v>
      </c>
      <c r="E324" t="str">
        <f>HYPERLINK("https://talan.bank.gov.ua/get-user-certificate/BaRrH1hwMqA6BAjk44Gg","Завантажити сертифікат")</f>
        <v>Завантажити сертифікат</v>
      </c>
    </row>
    <row r="325" spans="1:5" x14ac:dyDescent="0.3">
      <c r="A325" t="s">
        <v>950</v>
      </c>
      <c r="B325" t="s">
        <v>5</v>
      </c>
      <c r="C325" t="s">
        <v>951</v>
      </c>
      <c r="D325" t="s">
        <v>952</v>
      </c>
      <c r="E325" t="str">
        <f>HYPERLINK("https://talan.bank.gov.ua/get-user-certificate/BaRrHr2naC1DEQnRnYJs","Завантажити сертифікат")</f>
        <v>Завантажити сертифікат</v>
      </c>
    </row>
    <row r="326" spans="1:5" x14ac:dyDescent="0.3">
      <c r="A326" t="s">
        <v>953</v>
      </c>
      <c r="B326" t="s">
        <v>5</v>
      </c>
      <c r="C326" t="s">
        <v>954</v>
      </c>
      <c r="D326" t="s">
        <v>671</v>
      </c>
      <c r="E326" t="str">
        <f>HYPERLINK("https://talan.bank.gov.ua/get-user-certificate/BaRrH1LgKIiXmmLHexgf","Завантажити сертифікат")</f>
        <v>Завантажити сертифікат</v>
      </c>
    </row>
    <row r="327" spans="1:5" x14ac:dyDescent="0.3">
      <c r="A327" t="s">
        <v>955</v>
      </c>
      <c r="B327" t="s">
        <v>5</v>
      </c>
      <c r="C327" t="s">
        <v>956</v>
      </c>
      <c r="D327" t="s">
        <v>957</v>
      </c>
      <c r="E327" t="str">
        <f>HYPERLINK("https://talan.bank.gov.ua/get-user-certificate/BaRrHn17DDPULuauFiqI","Завантажити сертифікат")</f>
        <v>Завантажити сертифікат</v>
      </c>
    </row>
    <row r="328" spans="1:5" x14ac:dyDescent="0.3">
      <c r="A328" t="s">
        <v>958</v>
      </c>
      <c r="B328" t="s">
        <v>5</v>
      </c>
      <c r="C328" t="s">
        <v>959</v>
      </c>
      <c r="D328" t="s">
        <v>960</v>
      </c>
      <c r="E328" t="str">
        <f>HYPERLINK("https://talan.bank.gov.ua/get-user-certificate/BaRrHcv_AohL1osJR5oY","Завантажити сертифікат")</f>
        <v>Завантажити сертифікат</v>
      </c>
    </row>
    <row r="329" spans="1:5" x14ac:dyDescent="0.3">
      <c r="A329" t="s">
        <v>961</v>
      </c>
      <c r="B329" t="s">
        <v>5</v>
      </c>
      <c r="C329" t="s">
        <v>962</v>
      </c>
      <c r="D329" t="s">
        <v>963</v>
      </c>
      <c r="E329" t="str">
        <f>HYPERLINK("https://talan.bank.gov.ua/get-user-certificate/BaRrHkdcruqVfO5MRCsp","Завантажити сертифікат")</f>
        <v>Завантажити сертифікат</v>
      </c>
    </row>
    <row r="330" spans="1:5" x14ac:dyDescent="0.3">
      <c r="A330" t="s">
        <v>964</v>
      </c>
      <c r="B330" t="s">
        <v>5</v>
      </c>
      <c r="C330" t="s">
        <v>965</v>
      </c>
      <c r="D330" t="s">
        <v>966</v>
      </c>
      <c r="E330" t="str">
        <f>HYPERLINK("https://talan.bank.gov.ua/get-user-certificate/BaRrHC_Py_1QSMGhiMoR","Завантажити сертифікат")</f>
        <v>Завантажити сертифікат</v>
      </c>
    </row>
    <row r="331" spans="1:5" x14ac:dyDescent="0.3">
      <c r="A331" t="s">
        <v>967</v>
      </c>
      <c r="B331" t="s">
        <v>5</v>
      </c>
      <c r="C331" t="s">
        <v>968</v>
      </c>
      <c r="D331" t="s">
        <v>969</v>
      </c>
      <c r="E331" t="str">
        <f>HYPERLINK("https://talan.bank.gov.ua/get-user-certificate/BaRrHidH8dJ3vqm4Ltwr","Завантажити сертифікат")</f>
        <v>Завантажити сертифікат</v>
      </c>
    </row>
    <row r="332" spans="1:5" x14ac:dyDescent="0.3">
      <c r="A332" t="s">
        <v>970</v>
      </c>
      <c r="B332" t="s">
        <v>5</v>
      </c>
      <c r="C332" t="s">
        <v>971</v>
      </c>
      <c r="D332" t="s">
        <v>972</v>
      </c>
      <c r="E332" t="str">
        <f>HYPERLINK("https://talan.bank.gov.ua/get-user-certificate/BaRrHlJCYnlxHthPWiOm","Завантажити сертифікат")</f>
        <v>Завантажити сертифікат</v>
      </c>
    </row>
    <row r="333" spans="1:5" x14ac:dyDescent="0.3">
      <c r="A333" t="s">
        <v>973</v>
      </c>
      <c r="B333" t="s">
        <v>5</v>
      </c>
      <c r="C333" t="s">
        <v>974</v>
      </c>
      <c r="D333" t="s">
        <v>975</v>
      </c>
      <c r="E333" t="str">
        <f>HYPERLINK("https://talan.bank.gov.ua/get-user-certificate/BaRrH6ui3MffKCpKfM99","Завантажити сертифікат")</f>
        <v>Завантажити сертифікат</v>
      </c>
    </row>
    <row r="334" spans="1:5" x14ac:dyDescent="0.3">
      <c r="A334" t="s">
        <v>976</v>
      </c>
      <c r="B334" t="s">
        <v>5</v>
      </c>
      <c r="C334" t="s">
        <v>977</v>
      </c>
      <c r="D334" t="s">
        <v>978</v>
      </c>
      <c r="E334" t="str">
        <f>HYPERLINK("https://talan.bank.gov.ua/get-user-certificate/BaRrHRhRWY_PXfLy33gB","Завантажити сертифікат")</f>
        <v>Завантажити сертифікат</v>
      </c>
    </row>
    <row r="335" spans="1:5" x14ac:dyDescent="0.3">
      <c r="A335" t="s">
        <v>979</v>
      </c>
      <c r="B335" t="s">
        <v>5</v>
      </c>
      <c r="C335" t="s">
        <v>980</v>
      </c>
      <c r="D335" t="s">
        <v>981</v>
      </c>
      <c r="E335" t="str">
        <f>HYPERLINK("https://talan.bank.gov.ua/get-user-certificate/BaRrHyLl0BrCDMnfQmx6","Завантажити сертифікат")</f>
        <v>Завантажити сертифікат</v>
      </c>
    </row>
    <row r="336" spans="1:5" x14ac:dyDescent="0.3">
      <c r="A336" t="s">
        <v>982</v>
      </c>
      <c r="B336" t="s">
        <v>5</v>
      </c>
      <c r="C336" t="s">
        <v>983</v>
      </c>
      <c r="D336" t="s">
        <v>192</v>
      </c>
      <c r="E336" t="str">
        <f>HYPERLINK("https://talan.bank.gov.ua/get-user-certificate/BaRrHvLF4ZHM0yLZ3CYw","Завантажити сертифікат")</f>
        <v>Завантажити сертифікат</v>
      </c>
    </row>
    <row r="337" spans="1:5" x14ac:dyDescent="0.3">
      <c r="A337" t="s">
        <v>984</v>
      </c>
      <c r="B337" t="s">
        <v>5</v>
      </c>
      <c r="C337" t="s">
        <v>985</v>
      </c>
      <c r="D337" t="s">
        <v>986</v>
      </c>
      <c r="E337" t="str">
        <f>HYPERLINK("https://talan.bank.gov.ua/get-user-certificate/BaRrHQwfXLGX4V59BUp_","Завантажити сертифікат")</f>
        <v>Завантажити сертифікат</v>
      </c>
    </row>
    <row r="338" spans="1:5" x14ac:dyDescent="0.3">
      <c r="A338" t="s">
        <v>987</v>
      </c>
      <c r="B338" t="s">
        <v>5</v>
      </c>
      <c r="C338" t="s">
        <v>988</v>
      </c>
      <c r="D338" t="s">
        <v>989</v>
      </c>
      <c r="E338" t="str">
        <f>HYPERLINK("https://talan.bank.gov.ua/get-user-certificate/BaRrHb5ItMU_hJLFFGAO","Завантажити сертифікат")</f>
        <v>Завантажити сертифікат</v>
      </c>
    </row>
    <row r="339" spans="1:5" x14ac:dyDescent="0.3">
      <c r="A339" t="s">
        <v>990</v>
      </c>
      <c r="B339" t="s">
        <v>5</v>
      </c>
      <c r="C339" t="s">
        <v>991</v>
      </c>
      <c r="D339" t="s">
        <v>992</v>
      </c>
      <c r="E339" t="str">
        <f>HYPERLINK("https://talan.bank.gov.ua/get-user-certificate/BaRrHhgwXSjGhV-G0S2z","Завантажити сертифікат")</f>
        <v>Завантажити сертифікат</v>
      </c>
    </row>
    <row r="340" spans="1:5" x14ac:dyDescent="0.3">
      <c r="A340" t="s">
        <v>993</v>
      </c>
      <c r="B340" t="s">
        <v>5</v>
      </c>
      <c r="C340" t="s">
        <v>994</v>
      </c>
      <c r="D340" t="s">
        <v>995</v>
      </c>
      <c r="E340" t="str">
        <f>HYPERLINK("https://talan.bank.gov.ua/get-user-certificate/BaRrH7kJgn5szH0zWVzw","Завантажити сертифікат")</f>
        <v>Завантажити сертифікат</v>
      </c>
    </row>
    <row r="341" spans="1:5" x14ac:dyDescent="0.3">
      <c r="A341" t="s">
        <v>996</v>
      </c>
      <c r="B341" t="s">
        <v>5</v>
      </c>
      <c r="C341" t="s">
        <v>997</v>
      </c>
      <c r="D341" t="s">
        <v>998</v>
      </c>
      <c r="E341" t="str">
        <f>HYPERLINK("https://talan.bank.gov.ua/get-user-certificate/BaRrHp3A3ik5bxjJZ-RC","Завантажити сертифікат")</f>
        <v>Завантажити сертифікат</v>
      </c>
    </row>
    <row r="342" spans="1:5" x14ac:dyDescent="0.3">
      <c r="A342" t="s">
        <v>999</v>
      </c>
      <c r="B342" t="s">
        <v>5</v>
      </c>
      <c r="C342" t="s">
        <v>1000</v>
      </c>
      <c r="D342" t="s">
        <v>1001</v>
      </c>
      <c r="E342" t="str">
        <f>HYPERLINK("https://talan.bank.gov.ua/get-user-certificate/BaRrHXISxBCX05rHBYdL","Завантажити сертифікат")</f>
        <v>Завантажити сертифікат</v>
      </c>
    </row>
    <row r="343" spans="1:5" x14ac:dyDescent="0.3">
      <c r="A343" t="s">
        <v>1002</v>
      </c>
      <c r="B343" t="s">
        <v>5</v>
      </c>
      <c r="C343" t="s">
        <v>1003</v>
      </c>
      <c r="D343" t="s">
        <v>1004</v>
      </c>
      <c r="E343" t="str">
        <f>HYPERLINK("https://talan.bank.gov.ua/get-user-certificate/BaRrHoUblHA6jTL62Zh8","Завантажити сертифікат")</f>
        <v>Завантажити сертифікат</v>
      </c>
    </row>
    <row r="344" spans="1:5" x14ac:dyDescent="0.3">
      <c r="A344" t="s">
        <v>1005</v>
      </c>
      <c r="B344" t="s">
        <v>5</v>
      </c>
      <c r="C344" t="s">
        <v>1006</v>
      </c>
      <c r="D344" t="s">
        <v>1007</v>
      </c>
      <c r="E344" t="str">
        <f>HYPERLINK("https://talan.bank.gov.ua/get-user-certificate/BaRrHDx4m7qmS3jOyMq5","Завантажити сертифікат")</f>
        <v>Завантажити сертифікат</v>
      </c>
    </row>
    <row r="345" spans="1:5" x14ac:dyDescent="0.3">
      <c r="A345" t="s">
        <v>1008</v>
      </c>
      <c r="B345" t="s">
        <v>5</v>
      </c>
      <c r="C345" t="s">
        <v>1009</v>
      </c>
      <c r="D345" t="s">
        <v>1010</v>
      </c>
      <c r="E345" t="str">
        <f>HYPERLINK("https://talan.bank.gov.ua/get-user-certificate/BaRrHwCdTquRpGnfGM3B","Завантажити сертифікат")</f>
        <v>Завантажити сертифікат</v>
      </c>
    </row>
    <row r="346" spans="1:5" x14ac:dyDescent="0.3">
      <c r="A346" t="s">
        <v>1011</v>
      </c>
      <c r="B346" t="s">
        <v>5</v>
      </c>
      <c r="C346" t="s">
        <v>1012</v>
      </c>
      <c r="D346" t="s">
        <v>90</v>
      </c>
      <c r="E346" t="str">
        <f>HYPERLINK("https://talan.bank.gov.ua/get-user-certificate/BaRrH8pFvsVj21-X8qK1","Завантажити сертифікат")</f>
        <v>Завантажити сертифікат</v>
      </c>
    </row>
    <row r="347" spans="1:5" x14ac:dyDescent="0.3">
      <c r="A347" t="s">
        <v>1013</v>
      </c>
      <c r="B347" t="s">
        <v>5</v>
      </c>
      <c r="C347" t="s">
        <v>1014</v>
      </c>
      <c r="D347" t="s">
        <v>1015</v>
      </c>
      <c r="E347" t="str">
        <f>HYPERLINK("https://talan.bank.gov.ua/get-user-certificate/BaRrHprZkmUaCOTbiUmS","Завантажити сертифікат")</f>
        <v>Завантажити сертифікат</v>
      </c>
    </row>
    <row r="348" spans="1:5" x14ac:dyDescent="0.3">
      <c r="A348" t="s">
        <v>1016</v>
      </c>
      <c r="B348" t="s">
        <v>5</v>
      </c>
      <c r="C348" t="s">
        <v>1017</v>
      </c>
      <c r="D348" t="s">
        <v>1018</v>
      </c>
      <c r="E348" t="str">
        <f>HYPERLINK("https://talan.bank.gov.ua/get-user-certificate/BaRrHH-IJ6Ah5QXSumnC","Завантажити сертифікат")</f>
        <v>Завантажити сертифікат</v>
      </c>
    </row>
    <row r="349" spans="1:5" x14ac:dyDescent="0.3">
      <c r="A349" t="s">
        <v>1019</v>
      </c>
      <c r="B349" t="s">
        <v>5</v>
      </c>
      <c r="C349" t="s">
        <v>1020</v>
      </c>
      <c r="D349" t="s">
        <v>1021</v>
      </c>
      <c r="E349" t="str">
        <f>HYPERLINK("https://talan.bank.gov.ua/get-user-certificate/BaRrHzuiZQ-hyWw0QDBI","Завантажити сертифікат")</f>
        <v>Завантажити сертифікат</v>
      </c>
    </row>
    <row r="350" spans="1:5" x14ac:dyDescent="0.3">
      <c r="A350" t="s">
        <v>1022</v>
      </c>
      <c r="B350" t="s">
        <v>5</v>
      </c>
      <c r="C350" t="s">
        <v>1023</v>
      </c>
      <c r="D350" t="s">
        <v>1024</v>
      </c>
      <c r="E350" t="str">
        <f>HYPERLINK("https://talan.bank.gov.ua/get-user-certificate/BaRrHU_c_6RyZ-Yj-lHo","Завантажити сертифікат")</f>
        <v>Завантажити сертифікат</v>
      </c>
    </row>
    <row r="351" spans="1:5" x14ac:dyDescent="0.3">
      <c r="A351" t="s">
        <v>1025</v>
      </c>
      <c r="B351" t="s">
        <v>5</v>
      </c>
      <c r="C351" t="s">
        <v>1026</v>
      </c>
      <c r="D351" t="s">
        <v>1027</v>
      </c>
      <c r="E351" t="str">
        <f>HYPERLINK("https://talan.bank.gov.ua/get-user-certificate/BaRrHoNWEH2RQopUp_So","Завантажити сертифікат")</f>
        <v>Завантажити сертифікат</v>
      </c>
    </row>
    <row r="352" spans="1:5" x14ac:dyDescent="0.3">
      <c r="A352" t="s">
        <v>1028</v>
      </c>
      <c r="B352" t="s">
        <v>5</v>
      </c>
      <c r="C352" t="s">
        <v>1029</v>
      </c>
      <c r="D352" t="s">
        <v>1030</v>
      </c>
      <c r="E352" t="str">
        <f>HYPERLINK("https://talan.bank.gov.ua/get-user-certificate/BaRrHuwHg5vK1lcLY-Yt","Завантажити сертифікат")</f>
        <v>Завантажити сертифікат</v>
      </c>
    </row>
    <row r="353" spans="1:5" x14ac:dyDescent="0.3">
      <c r="A353" t="s">
        <v>1031</v>
      </c>
      <c r="B353" t="s">
        <v>5</v>
      </c>
      <c r="C353" t="s">
        <v>1032</v>
      </c>
      <c r="D353" t="s">
        <v>1033</v>
      </c>
      <c r="E353" t="str">
        <f>HYPERLINK("https://talan.bank.gov.ua/get-user-certificate/BaRrHepSYrQUfOyWBTyy","Завантажити сертифікат")</f>
        <v>Завантажити сертифікат</v>
      </c>
    </row>
    <row r="354" spans="1:5" x14ac:dyDescent="0.3">
      <c r="A354" t="s">
        <v>1034</v>
      </c>
      <c r="B354" t="s">
        <v>5</v>
      </c>
      <c r="C354" t="s">
        <v>1035</v>
      </c>
      <c r="D354" t="s">
        <v>1036</v>
      </c>
      <c r="E354" t="str">
        <f>HYPERLINK("https://talan.bank.gov.ua/get-user-certificate/BaRrHjLU1ky1WFmBVT2-","Завантажити сертифікат")</f>
        <v>Завантажити сертифікат</v>
      </c>
    </row>
    <row r="355" spans="1:5" x14ac:dyDescent="0.3">
      <c r="A355" t="s">
        <v>1037</v>
      </c>
      <c r="B355" t="s">
        <v>5</v>
      </c>
      <c r="C355" t="s">
        <v>1038</v>
      </c>
      <c r="D355" t="s">
        <v>1039</v>
      </c>
      <c r="E355" t="str">
        <f>HYPERLINK("https://talan.bank.gov.ua/get-user-certificate/BaRrHLmGYC1K4vVbHJju","Завантажити сертифікат")</f>
        <v>Завантажити сертифікат</v>
      </c>
    </row>
    <row r="356" spans="1:5" x14ac:dyDescent="0.3">
      <c r="A356" t="s">
        <v>1040</v>
      </c>
      <c r="B356" t="s">
        <v>5</v>
      </c>
      <c r="C356" t="s">
        <v>1041</v>
      </c>
      <c r="D356" t="s">
        <v>135</v>
      </c>
      <c r="E356" t="str">
        <f>HYPERLINK("https://talan.bank.gov.ua/get-user-certificate/BaRrHFx5VcQjIdm3O1IA","Завантажити сертифікат")</f>
        <v>Завантажити сертифікат</v>
      </c>
    </row>
    <row r="357" spans="1:5" x14ac:dyDescent="0.3">
      <c r="A357" t="s">
        <v>1042</v>
      </c>
      <c r="B357" t="s">
        <v>5</v>
      </c>
      <c r="C357" t="s">
        <v>1043</v>
      </c>
      <c r="D357" t="s">
        <v>1044</v>
      </c>
      <c r="E357" t="str">
        <f>HYPERLINK("https://talan.bank.gov.ua/get-user-certificate/BaRrHk_WRgBHVxjXYaHE","Завантажити сертифікат")</f>
        <v>Завантажити сертифікат</v>
      </c>
    </row>
    <row r="358" spans="1:5" x14ac:dyDescent="0.3">
      <c r="A358" t="s">
        <v>1045</v>
      </c>
      <c r="B358" t="s">
        <v>5</v>
      </c>
      <c r="C358" t="s">
        <v>1046</v>
      </c>
      <c r="D358" t="s">
        <v>1047</v>
      </c>
      <c r="E358" t="str">
        <f>HYPERLINK("https://talan.bank.gov.ua/get-user-certificate/BaRrHpxMxmEb1_buVUT1","Завантажити сертифікат")</f>
        <v>Завантажити сертифікат</v>
      </c>
    </row>
    <row r="359" spans="1:5" x14ac:dyDescent="0.3">
      <c r="A359" t="s">
        <v>1048</v>
      </c>
      <c r="B359" t="s">
        <v>5</v>
      </c>
      <c r="C359" t="s">
        <v>1049</v>
      </c>
      <c r="D359" t="s">
        <v>1050</v>
      </c>
      <c r="E359" t="str">
        <f>HYPERLINK("https://talan.bank.gov.ua/get-user-certificate/BaRrHMsAha2y5PTK22Lg","Завантажити сертифікат")</f>
        <v>Завантажити сертифікат</v>
      </c>
    </row>
    <row r="360" spans="1:5" x14ac:dyDescent="0.3">
      <c r="A360" t="s">
        <v>1051</v>
      </c>
      <c r="B360" t="s">
        <v>5</v>
      </c>
      <c r="C360" t="s">
        <v>1052</v>
      </c>
      <c r="D360" t="s">
        <v>1053</v>
      </c>
      <c r="E360" t="str">
        <f>HYPERLINK("https://talan.bank.gov.ua/get-user-certificate/BaRrHEX565iR6d-6wyOR","Завантажити сертифікат")</f>
        <v>Завантажити сертифікат</v>
      </c>
    </row>
    <row r="361" spans="1:5" x14ac:dyDescent="0.3">
      <c r="A361" t="s">
        <v>1054</v>
      </c>
      <c r="B361" t="s">
        <v>5</v>
      </c>
      <c r="C361" t="s">
        <v>1055</v>
      </c>
      <c r="D361" t="s">
        <v>1056</v>
      </c>
      <c r="E361" t="str">
        <f>HYPERLINK("https://talan.bank.gov.ua/get-user-certificate/BaRrH1beG2qL3slB2MXO","Завантажити сертифікат")</f>
        <v>Завантажити сертифікат</v>
      </c>
    </row>
    <row r="362" spans="1:5" x14ac:dyDescent="0.3">
      <c r="A362" t="s">
        <v>1057</v>
      </c>
      <c r="B362" t="s">
        <v>5</v>
      </c>
      <c r="C362" t="s">
        <v>1058</v>
      </c>
      <c r="D362" t="s">
        <v>1059</v>
      </c>
      <c r="E362" t="str">
        <f>HYPERLINK("https://talan.bank.gov.ua/get-user-certificate/BaRrHi-jjqkJyw53SZx9","Завантажити сертифікат")</f>
        <v>Завантажити сертифікат</v>
      </c>
    </row>
    <row r="363" spans="1:5" x14ac:dyDescent="0.3">
      <c r="A363" t="s">
        <v>1060</v>
      </c>
      <c r="B363" t="s">
        <v>5</v>
      </c>
      <c r="C363" t="s">
        <v>1061</v>
      </c>
      <c r="D363" t="s">
        <v>1062</v>
      </c>
      <c r="E363" t="str">
        <f>HYPERLINK("https://talan.bank.gov.ua/get-user-certificate/BaRrHZQHjKOmOp_yE89P","Завантажити сертифікат")</f>
        <v>Завантажити сертифікат</v>
      </c>
    </row>
    <row r="364" spans="1:5" x14ac:dyDescent="0.3">
      <c r="A364" t="s">
        <v>1063</v>
      </c>
      <c r="B364" t="s">
        <v>5</v>
      </c>
      <c r="C364" t="s">
        <v>1064</v>
      </c>
      <c r="D364" t="s">
        <v>1065</v>
      </c>
      <c r="E364" t="str">
        <f>HYPERLINK("https://talan.bank.gov.ua/get-user-certificate/BaRrHBTdSVJym4BmPzEz","Завантажити сертифікат")</f>
        <v>Завантажити сертифікат</v>
      </c>
    </row>
    <row r="365" spans="1:5" x14ac:dyDescent="0.3">
      <c r="A365" t="s">
        <v>1066</v>
      </c>
      <c r="B365" t="s">
        <v>5</v>
      </c>
      <c r="C365" t="s">
        <v>1067</v>
      </c>
      <c r="D365" t="s">
        <v>531</v>
      </c>
      <c r="E365" t="str">
        <f>HYPERLINK("https://talan.bank.gov.ua/get-user-certificate/BaRrHO4-KZwlhRmIrndQ","Завантажити сертифікат")</f>
        <v>Завантажити сертифікат</v>
      </c>
    </row>
    <row r="366" spans="1:5" x14ac:dyDescent="0.3">
      <c r="A366" t="s">
        <v>1068</v>
      </c>
      <c r="B366" t="s">
        <v>5</v>
      </c>
      <c r="C366" t="s">
        <v>1069</v>
      </c>
      <c r="D366" t="s">
        <v>1070</v>
      </c>
      <c r="E366" t="str">
        <f>HYPERLINK("https://talan.bank.gov.ua/get-user-certificate/BaRrHlKJXSAzBzXVf22-","Завантажити сертифікат")</f>
        <v>Завантажити сертифікат</v>
      </c>
    </row>
    <row r="367" spans="1:5" x14ac:dyDescent="0.3">
      <c r="A367" t="s">
        <v>1071</v>
      </c>
      <c r="B367" t="s">
        <v>5</v>
      </c>
      <c r="C367" t="s">
        <v>1072</v>
      </c>
      <c r="D367" t="s">
        <v>1073</v>
      </c>
      <c r="E367" t="str">
        <f>HYPERLINK("https://talan.bank.gov.ua/get-user-certificate/BaRrHVN4oWUMuPYsmUDo","Завантажити сертифікат")</f>
        <v>Завантажити сертифікат</v>
      </c>
    </row>
    <row r="368" spans="1:5" x14ac:dyDescent="0.3">
      <c r="A368" t="s">
        <v>1074</v>
      </c>
      <c r="B368" t="s">
        <v>5</v>
      </c>
      <c r="C368" t="s">
        <v>1075</v>
      </c>
      <c r="D368" t="s">
        <v>1076</v>
      </c>
      <c r="E368" t="str">
        <f>HYPERLINK("https://talan.bank.gov.ua/get-user-certificate/BaRrHfV2DGV5639DkVQK","Завантажити сертифікат")</f>
        <v>Завантажити сертифікат</v>
      </c>
    </row>
    <row r="369" spans="1:5" x14ac:dyDescent="0.3">
      <c r="A369" t="s">
        <v>1077</v>
      </c>
      <c r="B369" t="s">
        <v>5</v>
      </c>
      <c r="C369" t="s">
        <v>1078</v>
      </c>
      <c r="D369" t="s">
        <v>1079</v>
      </c>
      <c r="E369" t="str">
        <f>HYPERLINK("https://talan.bank.gov.ua/get-user-certificate/BaRrHVxNI9CJKAtGW-9n","Завантажити сертифікат")</f>
        <v>Завантажити сертифікат</v>
      </c>
    </row>
    <row r="370" spans="1:5" x14ac:dyDescent="0.3">
      <c r="A370" t="s">
        <v>1080</v>
      </c>
      <c r="B370" t="s">
        <v>5</v>
      </c>
      <c r="C370" t="s">
        <v>1081</v>
      </c>
      <c r="D370" t="s">
        <v>1082</v>
      </c>
      <c r="E370" t="str">
        <f>HYPERLINK("https://talan.bank.gov.ua/get-user-certificate/BaRrHS6VtMCyRox_O6_j","Завантажити сертифікат")</f>
        <v>Завантажити сертифікат</v>
      </c>
    </row>
    <row r="371" spans="1:5" x14ac:dyDescent="0.3">
      <c r="A371" t="s">
        <v>1083</v>
      </c>
      <c r="B371" t="s">
        <v>5</v>
      </c>
      <c r="C371" t="s">
        <v>1084</v>
      </c>
      <c r="D371" t="s">
        <v>1085</v>
      </c>
      <c r="E371" t="str">
        <f>HYPERLINK("https://talan.bank.gov.ua/get-user-certificate/BaRrHvgOojR5H_rJy6kd","Завантажити сертифікат")</f>
        <v>Завантажити сертифікат</v>
      </c>
    </row>
    <row r="372" spans="1:5" x14ac:dyDescent="0.3">
      <c r="A372" t="s">
        <v>1086</v>
      </c>
      <c r="B372" t="s">
        <v>5</v>
      </c>
      <c r="C372" t="s">
        <v>1087</v>
      </c>
      <c r="D372" t="s">
        <v>1088</v>
      </c>
      <c r="E372" t="str">
        <f>HYPERLINK("https://talan.bank.gov.ua/get-user-certificate/BaRrHJMbnFp_2YV4rGPu","Завантажити сертифікат")</f>
        <v>Завантажити сертифікат</v>
      </c>
    </row>
    <row r="373" spans="1:5" x14ac:dyDescent="0.3">
      <c r="A373" t="s">
        <v>1089</v>
      </c>
      <c r="B373" t="s">
        <v>5</v>
      </c>
      <c r="C373" t="s">
        <v>1090</v>
      </c>
      <c r="D373" t="s">
        <v>1091</v>
      </c>
      <c r="E373" t="str">
        <f>HYPERLINK("https://talan.bank.gov.ua/get-user-certificate/BaRrHv2RkZu1qVzvT4Uv","Завантажити сертифікат")</f>
        <v>Завантажити сертифікат</v>
      </c>
    </row>
    <row r="374" spans="1:5" x14ac:dyDescent="0.3">
      <c r="A374" t="s">
        <v>1092</v>
      </c>
      <c r="B374" t="s">
        <v>5</v>
      </c>
      <c r="C374" t="s">
        <v>1093</v>
      </c>
      <c r="D374" t="s">
        <v>1094</v>
      </c>
      <c r="E374" t="str">
        <f>HYPERLINK("https://talan.bank.gov.ua/get-user-certificate/BaRrHpzarI4M14mVsx07","Завантажити сертифікат")</f>
        <v>Завантажити сертифікат</v>
      </c>
    </row>
    <row r="375" spans="1:5" x14ac:dyDescent="0.3">
      <c r="A375" t="s">
        <v>1095</v>
      </c>
      <c r="B375" t="s">
        <v>5</v>
      </c>
      <c r="C375" t="s">
        <v>1096</v>
      </c>
      <c r="D375" t="s">
        <v>1097</v>
      </c>
      <c r="E375" t="str">
        <f>HYPERLINK("https://talan.bank.gov.ua/get-user-certificate/BaRrHXfr4TTSDIhiYcTh","Завантажити сертифікат")</f>
        <v>Завантажити сертифікат</v>
      </c>
    </row>
    <row r="376" spans="1:5" x14ac:dyDescent="0.3">
      <c r="A376" t="s">
        <v>1098</v>
      </c>
      <c r="B376" t="s">
        <v>5</v>
      </c>
      <c r="C376" t="s">
        <v>1099</v>
      </c>
      <c r="D376" t="s">
        <v>1100</v>
      </c>
      <c r="E376" t="str">
        <f>HYPERLINK("https://talan.bank.gov.ua/get-user-certificate/BaRrH-K_ykNDGGMwRzOc","Завантажити сертифікат")</f>
        <v>Завантажити сертифікат</v>
      </c>
    </row>
    <row r="377" spans="1:5" x14ac:dyDescent="0.3">
      <c r="A377" t="s">
        <v>1101</v>
      </c>
      <c r="B377" t="s">
        <v>5</v>
      </c>
      <c r="C377" t="s">
        <v>1102</v>
      </c>
      <c r="D377" t="s">
        <v>1103</v>
      </c>
      <c r="E377" t="str">
        <f>HYPERLINK("https://talan.bank.gov.ua/get-user-certificate/BaRrHNDx0DZlNKfSko3v","Завантажити сертифікат")</f>
        <v>Завантажити сертифікат</v>
      </c>
    </row>
    <row r="378" spans="1:5" x14ac:dyDescent="0.3">
      <c r="A378" t="s">
        <v>1104</v>
      </c>
      <c r="B378" t="s">
        <v>5</v>
      </c>
      <c r="C378" t="s">
        <v>1105</v>
      </c>
      <c r="D378" t="s">
        <v>1106</v>
      </c>
      <c r="E378" t="str">
        <f>HYPERLINK("https://talan.bank.gov.ua/get-user-certificate/BaRrHcfkyb3bZ7o6Jf40","Завантажити сертифікат")</f>
        <v>Завантажити сертифікат</v>
      </c>
    </row>
    <row r="379" spans="1:5" x14ac:dyDescent="0.3">
      <c r="A379" t="s">
        <v>1107</v>
      </c>
      <c r="B379" t="s">
        <v>5</v>
      </c>
      <c r="C379" t="s">
        <v>1108</v>
      </c>
      <c r="D379" t="s">
        <v>1109</v>
      </c>
      <c r="E379" t="str">
        <f>HYPERLINK("https://talan.bank.gov.ua/get-user-certificate/BaRrHUMBFrnIsG02rF16","Завантажити сертифікат")</f>
        <v>Завантажити сертифікат</v>
      </c>
    </row>
    <row r="380" spans="1:5" x14ac:dyDescent="0.3">
      <c r="A380" t="s">
        <v>1110</v>
      </c>
      <c r="B380" t="s">
        <v>5</v>
      </c>
      <c r="C380" t="s">
        <v>1111</v>
      </c>
      <c r="D380" t="s">
        <v>1112</v>
      </c>
      <c r="E380" t="str">
        <f>HYPERLINK("https://talan.bank.gov.ua/get-user-certificate/BaRrHNipQExAJZKI7qfM","Завантажити сертифікат")</f>
        <v>Завантажити сертифікат</v>
      </c>
    </row>
    <row r="381" spans="1:5" x14ac:dyDescent="0.3">
      <c r="A381" t="s">
        <v>1113</v>
      </c>
      <c r="B381" t="s">
        <v>5</v>
      </c>
      <c r="C381" t="s">
        <v>1114</v>
      </c>
      <c r="D381" t="s">
        <v>1115</v>
      </c>
      <c r="E381" t="str">
        <f>HYPERLINK("https://talan.bank.gov.ua/get-user-certificate/BaRrH3s1fDfgHY9NPXBv","Завантажити сертифікат")</f>
        <v>Завантажити сертифікат</v>
      </c>
    </row>
    <row r="382" spans="1:5" x14ac:dyDescent="0.3">
      <c r="A382" t="s">
        <v>1116</v>
      </c>
      <c r="B382" t="s">
        <v>5</v>
      </c>
      <c r="C382" t="s">
        <v>1117</v>
      </c>
      <c r="D382" t="s">
        <v>1118</v>
      </c>
      <c r="E382" t="str">
        <f>HYPERLINK("https://talan.bank.gov.ua/get-user-certificate/BaRrH5XbhqeFMxT92FAZ","Завантажити сертифікат")</f>
        <v>Завантажити сертифікат</v>
      </c>
    </row>
    <row r="383" spans="1:5" x14ac:dyDescent="0.3">
      <c r="A383" t="s">
        <v>1119</v>
      </c>
      <c r="B383" t="s">
        <v>5</v>
      </c>
      <c r="C383" t="s">
        <v>1120</v>
      </c>
      <c r="D383" t="s">
        <v>1121</v>
      </c>
      <c r="E383" t="str">
        <f>HYPERLINK("https://talan.bank.gov.ua/get-user-certificate/BaRrH2YRM5G-6RrJMqzA","Завантажити сертифікат")</f>
        <v>Завантажити сертифікат</v>
      </c>
    </row>
    <row r="384" spans="1:5" x14ac:dyDescent="0.3">
      <c r="A384" t="s">
        <v>1122</v>
      </c>
      <c r="B384" t="s">
        <v>5</v>
      </c>
      <c r="C384" t="s">
        <v>1123</v>
      </c>
      <c r="D384" t="s">
        <v>1124</v>
      </c>
      <c r="E384" t="str">
        <f>HYPERLINK("https://talan.bank.gov.ua/get-user-certificate/BaRrHoQCCWdPKSXnvB7U","Завантажити сертифікат")</f>
        <v>Завантажити сертифікат</v>
      </c>
    </row>
    <row r="385" spans="1:5" x14ac:dyDescent="0.3">
      <c r="A385" t="s">
        <v>1125</v>
      </c>
      <c r="B385" t="s">
        <v>5</v>
      </c>
      <c r="C385" t="s">
        <v>1126</v>
      </c>
      <c r="D385" t="s">
        <v>1127</v>
      </c>
      <c r="E385" t="str">
        <f>HYPERLINK("https://talan.bank.gov.ua/get-user-certificate/BaRrHpc0-pV4I4DX8wgK","Завантажити сертифікат")</f>
        <v>Завантажити сертифікат</v>
      </c>
    </row>
    <row r="386" spans="1:5" x14ac:dyDescent="0.3">
      <c r="A386" t="s">
        <v>1128</v>
      </c>
      <c r="B386" t="s">
        <v>5</v>
      </c>
      <c r="C386" t="s">
        <v>1129</v>
      </c>
      <c r="D386" t="s">
        <v>1130</v>
      </c>
      <c r="E386" t="str">
        <f>HYPERLINK("https://talan.bank.gov.ua/get-user-certificate/BaRrHcX_-_fMwB69SCrk","Завантажити сертифікат")</f>
        <v>Завантажити сертифікат</v>
      </c>
    </row>
    <row r="387" spans="1:5" x14ac:dyDescent="0.3">
      <c r="A387" t="s">
        <v>1131</v>
      </c>
      <c r="B387" t="s">
        <v>5</v>
      </c>
      <c r="C387" t="s">
        <v>1132</v>
      </c>
      <c r="D387" t="s">
        <v>1133</v>
      </c>
      <c r="E387" t="str">
        <f>HYPERLINK("https://talan.bank.gov.ua/get-user-certificate/BaRrHoA72h9mDLviXu5f","Завантажити сертифікат")</f>
        <v>Завантажити сертифікат</v>
      </c>
    </row>
    <row r="388" spans="1:5" x14ac:dyDescent="0.3">
      <c r="A388" t="s">
        <v>1134</v>
      </c>
      <c r="B388" t="s">
        <v>5</v>
      </c>
      <c r="C388" t="s">
        <v>1135</v>
      </c>
      <c r="D388" t="s">
        <v>1136</v>
      </c>
      <c r="E388" t="str">
        <f>HYPERLINK("https://talan.bank.gov.ua/get-user-certificate/BaRrHI3KyoYQXBXWQUhj","Завантажити сертифікат")</f>
        <v>Завантажити сертифікат</v>
      </c>
    </row>
    <row r="389" spans="1:5" x14ac:dyDescent="0.3">
      <c r="A389" t="s">
        <v>1137</v>
      </c>
      <c r="B389" t="s">
        <v>5</v>
      </c>
      <c r="C389" t="s">
        <v>1138</v>
      </c>
      <c r="D389" t="s">
        <v>1139</v>
      </c>
      <c r="E389" t="str">
        <f>HYPERLINK("https://talan.bank.gov.ua/get-user-certificate/BaRrHWpabYvv8wZJEhrZ","Завантажити сертифікат")</f>
        <v>Завантажити сертифікат</v>
      </c>
    </row>
    <row r="390" spans="1:5" x14ac:dyDescent="0.3">
      <c r="A390" t="s">
        <v>1140</v>
      </c>
      <c r="B390" t="s">
        <v>5</v>
      </c>
      <c r="C390" t="s">
        <v>1141</v>
      </c>
      <c r="D390" t="s">
        <v>1142</v>
      </c>
      <c r="E390" t="str">
        <f>HYPERLINK("https://talan.bank.gov.ua/get-user-certificate/BaRrHiiEnfyhBbUNive1","Завантажити сертифікат")</f>
        <v>Завантажити сертифікат</v>
      </c>
    </row>
    <row r="391" spans="1:5" x14ac:dyDescent="0.3">
      <c r="A391" t="s">
        <v>1143</v>
      </c>
      <c r="B391" t="s">
        <v>5</v>
      </c>
      <c r="C391" t="s">
        <v>1144</v>
      </c>
      <c r="D391" t="s">
        <v>1145</v>
      </c>
      <c r="E391" t="str">
        <f>HYPERLINK("https://talan.bank.gov.ua/get-user-certificate/BaRrHii9BIhtPMuW1PEs","Завантажити сертифікат")</f>
        <v>Завантажити сертифікат</v>
      </c>
    </row>
    <row r="392" spans="1:5" x14ac:dyDescent="0.3">
      <c r="A392" t="s">
        <v>1146</v>
      </c>
      <c r="B392" t="s">
        <v>5</v>
      </c>
      <c r="C392" t="s">
        <v>1147</v>
      </c>
      <c r="D392" t="s">
        <v>1148</v>
      </c>
      <c r="E392" t="str">
        <f>HYPERLINK("https://talan.bank.gov.ua/get-user-certificate/BaRrHHHa3z7G71xFoC5U","Завантажити сертифікат")</f>
        <v>Завантажити сертифікат</v>
      </c>
    </row>
    <row r="393" spans="1:5" x14ac:dyDescent="0.3">
      <c r="A393" t="s">
        <v>1149</v>
      </c>
      <c r="B393" t="s">
        <v>5</v>
      </c>
      <c r="C393" t="s">
        <v>1150</v>
      </c>
      <c r="D393" t="s">
        <v>1151</v>
      </c>
      <c r="E393" t="str">
        <f>HYPERLINK("https://talan.bank.gov.ua/get-user-certificate/BaRrHCWSbzgb6Axuaccb","Завантажити сертифікат")</f>
        <v>Завантажити сертифікат</v>
      </c>
    </row>
    <row r="394" spans="1:5" x14ac:dyDescent="0.3">
      <c r="A394" t="s">
        <v>1152</v>
      </c>
      <c r="B394" t="s">
        <v>5</v>
      </c>
      <c r="C394" t="s">
        <v>1153</v>
      </c>
      <c r="D394" t="s">
        <v>204</v>
      </c>
      <c r="E394" t="str">
        <f>HYPERLINK("https://talan.bank.gov.ua/get-user-certificate/BaRrHMLDV-swFimN8pI6","Завантажити сертифікат")</f>
        <v>Завантажити сертифікат</v>
      </c>
    </row>
    <row r="395" spans="1:5" x14ac:dyDescent="0.3">
      <c r="A395" t="s">
        <v>1154</v>
      </c>
      <c r="B395" t="s">
        <v>5</v>
      </c>
      <c r="C395" t="s">
        <v>1155</v>
      </c>
      <c r="D395" t="s">
        <v>1156</v>
      </c>
      <c r="E395" t="str">
        <f>HYPERLINK("https://talan.bank.gov.ua/get-user-certificate/BaRrHgdo2x3jDysqi-66","Завантажити сертифікат")</f>
        <v>Завантажити сертифікат</v>
      </c>
    </row>
    <row r="396" spans="1:5" x14ac:dyDescent="0.3">
      <c r="A396" t="s">
        <v>1157</v>
      </c>
      <c r="B396" t="s">
        <v>5</v>
      </c>
      <c r="C396" t="s">
        <v>1158</v>
      </c>
      <c r="D396" t="s">
        <v>1159</v>
      </c>
      <c r="E396" t="str">
        <f>HYPERLINK("https://talan.bank.gov.ua/get-user-certificate/BaRrHLiuLx58rOTCRzaK","Завантажити сертифікат")</f>
        <v>Завантажити сертифікат</v>
      </c>
    </row>
    <row r="397" spans="1:5" x14ac:dyDescent="0.3">
      <c r="A397" t="s">
        <v>1160</v>
      </c>
      <c r="B397" t="s">
        <v>5</v>
      </c>
      <c r="C397" t="s">
        <v>1161</v>
      </c>
      <c r="D397" t="s">
        <v>1162</v>
      </c>
      <c r="E397" t="str">
        <f>HYPERLINK("https://talan.bank.gov.ua/get-user-certificate/BaRrHL2lrHFm2t-SVju1","Завантажити сертифікат")</f>
        <v>Завантажити сертифікат</v>
      </c>
    </row>
    <row r="398" spans="1:5" x14ac:dyDescent="0.3">
      <c r="A398" t="s">
        <v>1163</v>
      </c>
      <c r="B398" t="s">
        <v>5</v>
      </c>
      <c r="C398" t="s">
        <v>1164</v>
      </c>
      <c r="D398" t="s">
        <v>1165</v>
      </c>
      <c r="E398" t="str">
        <f>HYPERLINK("https://talan.bank.gov.ua/get-user-certificate/BaRrHmSi2S_bO-vdKa-y","Завантажити сертифікат")</f>
        <v>Завантажити сертифікат</v>
      </c>
    </row>
    <row r="399" spans="1:5" x14ac:dyDescent="0.3">
      <c r="A399" t="s">
        <v>1166</v>
      </c>
      <c r="B399" t="s">
        <v>5</v>
      </c>
      <c r="C399" t="s">
        <v>1167</v>
      </c>
      <c r="D399" t="s">
        <v>418</v>
      </c>
      <c r="E399" t="str">
        <f>HYPERLINK("https://talan.bank.gov.ua/get-user-certificate/BaRrHZaj0ediE5wHwQ9J","Завантажити сертифікат")</f>
        <v>Завантажити сертифікат</v>
      </c>
    </row>
    <row r="400" spans="1:5" x14ac:dyDescent="0.3">
      <c r="A400" t="s">
        <v>1168</v>
      </c>
      <c r="B400" t="s">
        <v>5</v>
      </c>
      <c r="C400" t="s">
        <v>1169</v>
      </c>
      <c r="D400" t="s">
        <v>153</v>
      </c>
      <c r="E400" t="str">
        <f>HYPERLINK("https://talan.bank.gov.ua/get-user-certificate/BaRrHHxLryIBz3hXJM5m","Завантажити сертифікат")</f>
        <v>Завантажити сертифікат</v>
      </c>
    </row>
    <row r="401" spans="1:5" x14ac:dyDescent="0.3">
      <c r="A401" t="s">
        <v>1170</v>
      </c>
      <c r="B401" t="s">
        <v>5</v>
      </c>
      <c r="C401" t="s">
        <v>1171</v>
      </c>
      <c r="D401" t="s">
        <v>1172</v>
      </c>
      <c r="E401" t="str">
        <f>HYPERLINK("https://talan.bank.gov.ua/get-user-certificate/BaRrHiUEhZxeb4S-Vkfi","Завантажити сертифікат")</f>
        <v>Завантажити сертифікат</v>
      </c>
    </row>
    <row r="402" spans="1:5" x14ac:dyDescent="0.3">
      <c r="A402" t="s">
        <v>1173</v>
      </c>
      <c r="B402" t="s">
        <v>5</v>
      </c>
      <c r="C402" t="s">
        <v>1174</v>
      </c>
      <c r="D402" t="s">
        <v>1175</v>
      </c>
      <c r="E402" t="str">
        <f>HYPERLINK("https://talan.bank.gov.ua/get-user-certificate/BaRrHXK2CBDErU8OcMhp","Завантажити сертифікат")</f>
        <v>Завантажити сертифікат</v>
      </c>
    </row>
    <row r="403" spans="1:5" x14ac:dyDescent="0.3">
      <c r="A403" t="s">
        <v>1176</v>
      </c>
      <c r="B403" t="s">
        <v>5</v>
      </c>
      <c r="C403" t="s">
        <v>1177</v>
      </c>
      <c r="D403" t="s">
        <v>1178</v>
      </c>
      <c r="E403" t="str">
        <f>HYPERLINK("https://talan.bank.gov.ua/get-user-certificate/BaRrHrSTvrfowEZxLsYy","Завантажити сертифікат")</f>
        <v>Завантажити сертифікат</v>
      </c>
    </row>
    <row r="404" spans="1:5" x14ac:dyDescent="0.3">
      <c r="A404" t="s">
        <v>1179</v>
      </c>
      <c r="B404" t="s">
        <v>5</v>
      </c>
      <c r="C404" t="s">
        <v>1180</v>
      </c>
      <c r="D404" t="s">
        <v>1181</v>
      </c>
      <c r="E404" t="str">
        <f>HYPERLINK("https://talan.bank.gov.ua/get-user-certificate/BaRrHFr98y9qS3vUye5o","Завантажити сертифікат")</f>
        <v>Завантажити сертифікат</v>
      </c>
    </row>
    <row r="405" spans="1:5" x14ac:dyDescent="0.3">
      <c r="A405" t="s">
        <v>1182</v>
      </c>
      <c r="B405" t="s">
        <v>5</v>
      </c>
      <c r="C405" t="s">
        <v>1183</v>
      </c>
      <c r="D405" t="s">
        <v>1181</v>
      </c>
      <c r="E405" t="str">
        <f>HYPERLINK("https://talan.bank.gov.ua/get-user-certificate/BaRrHzlJZXmyBUUiLq9Z","Завантажити сертифікат")</f>
        <v>Завантажити сертифікат</v>
      </c>
    </row>
    <row r="406" spans="1:5" x14ac:dyDescent="0.3">
      <c r="A406" t="s">
        <v>1184</v>
      </c>
      <c r="B406" t="s">
        <v>5</v>
      </c>
      <c r="C406" t="s">
        <v>1185</v>
      </c>
      <c r="D406" t="s">
        <v>1186</v>
      </c>
      <c r="E406" t="str">
        <f>HYPERLINK("https://talan.bank.gov.ua/get-user-certificate/BaRrH8NJy6Ou8U0HNMQh","Завантажити сертифікат")</f>
        <v>Завантажити сертифікат</v>
      </c>
    </row>
    <row r="407" spans="1:5" x14ac:dyDescent="0.3">
      <c r="A407" t="s">
        <v>1187</v>
      </c>
      <c r="B407" t="s">
        <v>5</v>
      </c>
      <c r="C407" t="s">
        <v>1188</v>
      </c>
      <c r="D407" t="s">
        <v>1189</v>
      </c>
      <c r="E407" t="str">
        <f>HYPERLINK("https://talan.bank.gov.ua/get-user-certificate/BaRrH9_b6QiNYizHakrr","Завантажити сертифікат")</f>
        <v>Завантажити сертифікат</v>
      </c>
    </row>
    <row r="408" spans="1:5" x14ac:dyDescent="0.3">
      <c r="A408" t="s">
        <v>1190</v>
      </c>
      <c r="B408" t="s">
        <v>5</v>
      </c>
      <c r="C408" t="s">
        <v>1191</v>
      </c>
      <c r="D408" t="s">
        <v>1192</v>
      </c>
      <c r="E408" t="str">
        <f>HYPERLINK("https://talan.bank.gov.ua/get-user-certificate/BaRrHuBicemqYYr_MNBS","Завантажити сертифікат")</f>
        <v>Завантажити сертифікат</v>
      </c>
    </row>
    <row r="409" spans="1:5" x14ac:dyDescent="0.3">
      <c r="A409" t="s">
        <v>1193</v>
      </c>
      <c r="B409" t="s">
        <v>5</v>
      </c>
      <c r="C409" t="s">
        <v>1194</v>
      </c>
      <c r="D409" t="s">
        <v>1195</v>
      </c>
      <c r="E409" t="str">
        <f>HYPERLINK("https://talan.bank.gov.ua/get-user-certificate/BaRrH3TsCqtQoWCq1XlB","Завантажити сертифікат")</f>
        <v>Завантажити сертифікат</v>
      </c>
    </row>
    <row r="410" spans="1:5" x14ac:dyDescent="0.3">
      <c r="A410" t="s">
        <v>1196</v>
      </c>
      <c r="B410" t="s">
        <v>5</v>
      </c>
      <c r="C410" t="s">
        <v>1197</v>
      </c>
      <c r="D410" t="s">
        <v>373</v>
      </c>
      <c r="E410" t="str">
        <f>HYPERLINK("https://talan.bank.gov.ua/get-user-certificate/BaRrHHV9l6AN2-KrkgCQ","Завантажити сертифікат")</f>
        <v>Завантажити сертифікат</v>
      </c>
    </row>
    <row r="411" spans="1:5" x14ac:dyDescent="0.3">
      <c r="A411" t="s">
        <v>1198</v>
      </c>
      <c r="B411" t="s">
        <v>5</v>
      </c>
      <c r="C411" t="s">
        <v>1199</v>
      </c>
      <c r="D411" t="s">
        <v>1200</v>
      </c>
      <c r="E411" t="str">
        <f>HYPERLINK("https://talan.bank.gov.ua/get-user-certificate/BaRrHm0_UIzz6I4zTs54","Завантажити сертифікат")</f>
        <v>Завантажити сертифікат</v>
      </c>
    </row>
    <row r="412" spans="1:5" x14ac:dyDescent="0.3">
      <c r="A412" t="s">
        <v>1201</v>
      </c>
      <c r="B412" t="s">
        <v>5</v>
      </c>
      <c r="C412" t="s">
        <v>1202</v>
      </c>
      <c r="D412" t="s">
        <v>1203</v>
      </c>
      <c r="E412" t="str">
        <f>HYPERLINK("https://talan.bank.gov.ua/get-user-certificate/BaRrHtuD8yAdVhCwYsHg","Завантажити сертифікат")</f>
        <v>Завантажити сертифікат</v>
      </c>
    </row>
    <row r="413" spans="1:5" x14ac:dyDescent="0.3">
      <c r="A413" t="s">
        <v>1204</v>
      </c>
      <c r="B413" t="s">
        <v>5</v>
      </c>
      <c r="C413" t="s">
        <v>1205</v>
      </c>
      <c r="D413" t="s">
        <v>1206</v>
      </c>
      <c r="E413" t="str">
        <f>HYPERLINK("https://talan.bank.gov.ua/get-user-certificate/BaRrHfHI6fT5OnjhQcpe","Завантажити сертифікат")</f>
        <v>Завантажити сертифікат</v>
      </c>
    </row>
    <row r="414" spans="1:5" x14ac:dyDescent="0.3">
      <c r="A414" t="s">
        <v>1207</v>
      </c>
      <c r="B414" t="s">
        <v>5</v>
      </c>
      <c r="C414" t="s">
        <v>1208</v>
      </c>
      <c r="D414" t="s">
        <v>1209</v>
      </c>
      <c r="E414" t="str">
        <f>HYPERLINK("https://talan.bank.gov.ua/get-user-certificate/BaRrHwpAMaLK8gngVEeU","Завантажити сертифікат")</f>
        <v>Завантажити сертифікат</v>
      </c>
    </row>
    <row r="415" spans="1:5" x14ac:dyDescent="0.3">
      <c r="A415" t="s">
        <v>1210</v>
      </c>
      <c r="B415" t="s">
        <v>5</v>
      </c>
      <c r="C415" t="s">
        <v>1211</v>
      </c>
      <c r="D415" t="s">
        <v>1212</v>
      </c>
      <c r="E415" t="str">
        <f>HYPERLINK("https://talan.bank.gov.ua/get-user-certificate/BaRrHOUobb-4tYhzSH56","Завантажити сертифікат")</f>
        <v>Завантажити сертифікат</v>
      </c>
    </row>
    <row r="416" spans="1:5" x14ac:dyDescent="0.3">
      <c r="A416" t="s">
        <v>1213</v>
      </c>
      <c r="B416" t="s">
        <v>5</v>
      </c>
      <c r="C416" t="s">
        <v>1214</v>
      </c>
      <c r="D416" t="s">
        <v>1215</v>
      </c>
      <c r="E416" t="str">
        <f>HYPERLINK("https://talan.bank.gov.ua/get-user-certificate/BaRrH-gwkzS8-qVl3Nyo","Завантажити сертифікат")</f>
        <v>Завантажити сертифікат</v>
      </c>
    </row>
    <row r="417" spans="1:5" x14ac:dyDescent="0.3">
      <c r="A417" t="s">
        <v>1216</v>
      </c>
      <c r="B417" t="s">
        <v>5</v>
      </c>
      <c r="C417" t="s">
        <v>1217</v>
      </c>
      <c r="D417" t="s">
        <v>1218</v>
      </c>
      <c r="E417" t="str">
        <f>HYPERLINK("https://talan.bank.gov.ua/get-user-certificate/BaRrHBpvdbQTbgandSEW","Завантажити сертифікат")</f>
        <v>Завантажити сертифікат</v>
      </c>
    </row>
    <row r="418" spans="1:5" x14ac:dyDescent="0.3">
      <c r="A418" t="s">
        <v>1219</v>
      </c>
      <c r="B418" t="s">
        <v>5</v>
      </c>
      <c r="C418" t="s">
        <v>1220</v>
      </c>
      <c r="D418" t="s">
        <v>1221</v>
      </c>
      <c r="E418" t="str">
        <f>HYPERLINK("https://talan.bank.gov.ua/get-user-certificate/BaRrHXxDDq3YnlLXjURY","Завантажити сертифікат")</f>
        <v>Завантажити сертифікат</v>
      </c>
    </row>
    <row r="419" spans="1:5" x14ac:dyDescent="0.3">
      <c r="A419" t="s">
        <v>1222</v>
      </c>
      <c r="B419" t="s">
        <v>5</v>
      </c>
      <c r="C419" t="s">
        <v>1223</v>
      </c>
      <c r="D419" t="s">
        <v>1224</v>
      </c>
      <c r="E419" t="str">
        <f>HYPERLINK("https://talan.bank.gov.ua/get-user-certificate/BaRrHlDItH7GOhoABKVh","Завантажити сертифікат")</f>
        <v>Завантажити сертифікат</v>
      </c>
    </row>
    <row r="420" spans="1:5" x14ac:dyDescent="0.3">
      <c r="A420" t="s">
        <v>1225</v>
      </c>
      <c r="B420" t="s">
        <v>5</v>
      </c>
      <c r="C420" t="s">
        <v>1226</v>
      </c>
      <c r="D420" t="s">
        <v>572</v>
      </c>
      <c r="E420" t="str">
        <f>HYPERLINK("https://talan.bank.gov.ua/get-user-certificate/BaRrHxLzw8StlCTxXHgZ","Завантажити сертифікат")</f>
        <v>Завантажити сертифікат</v>
      </c>
    </row>
    <row r="421" spans="1:5" x14ac:dyDescent="0.3">
      <c r="A421" t="s">
        <v>1227</v>
      </c>
      <c r="B421" t="s">
        <v>5</v>
      </c>
      <c r="C421" t="s">
        <v>1228</v>
      </c>
      <c r="D421" t="s">
        <v>1229</v>
      </c>
      <c r="E421" t="str">
        <f>HYPERLINK("https://talan.bank.gov.ua/get-user-certificate/BaRrHgtPFPKMT9TIQjl_","Завантажити сертифікат")</f>
        <v>Завантажити сертифікат</v>
      </c>
    </row>
    <row r="422" spans="1:5" x14ac:dyDescent="0.3">
      <c r="A422" t="s">
        <v>1230</v>
      </c>
      <c r="B422" t="s">
        <v>5</v>
      </c>
      <c r="C422" t="s">
        <v>1231</v>
      </c>
      <c r="D422" t="s">
        <v>192</v>
      </c>
      <c r="E422" t="str">
        <f>HYPERLINK("https://talan.bank.gov.ua/get-user-certificate/BaRrH7FrftFyPDlrXtoN","Завантажити сертифікат")</f>
        <v>Завантажити сертифікат</v>
      </c>
    </row>
    <row r="423" spans="1:5" x14ac:dyDescent="0.3">
      <c r="A423" t="s">
        <v>1232</v>
      </c>
      <c r="B423" t="s">
        <v>5</v>
      </c>
      <c r="C423" t="s">
        <v>1233</v>
      </c>
      <c r="D423" t="s">
        <v>1234</v>
      </c>
      <c r="E423" t="str">
        <f>HYPERLINK("https://talan.bank.gov.ua/get-user-certificate/BaRrHARKyk12uojSQslR","Завантажити сертифікат")</f>
        <v>Завантажити сертифікат</v>
      </c>
    </row>
    <row r="424" spans="1:5" x14ac:dyDescent="0.3">
      <c r="A424" t="s">
        <v>1235</v>
      </c>
      <c r="B424" t="s">
        <v>5</v>
      </c>
      <c r="C424" t="s">
        <v>1236</v>
      </c>
      <c r="D424" t="s">
        <v>1237</v>
      </c>
      <c r="E424" t="str">
        <f>HYPERLINK("https://talan.bank.gov.ua/get-user-certificate/BaRrHs7eLGgsfKTUuoyT","Завантажити сертифікат")</f>
        <v>Завантажити сертифікат</v>
      </c>
    </row>
    <row r="425" spans="1:5" x14ac:dyDescent="0.3">
      <c r="A425" t="s">
        <v>1238</v>
      </c>
      <c r="B425" t="s">
        <v>5</v>
      </c>
      <c r="C425" t="s">
        <v>1239</v>
      </c>
      <c r="D425" t="s">
        <v>1237</v>
      </c>
      <c r="E425" t="str">
        <f>HYPERLINK("https://talan.bank.gov.ua/get-user-certificate/BaRrH8oziZzUH3ITMN6X","Завантажити сертифікат")</f>
        <v>Завантажити сертифікат</v>
      </c>
    </row>
    <row r="426" spans="1:5" x14ac:dyDescent="0.3">
      <c r="A426" t="s">
        <v>1240</v>
      </c>
      <c r="B426" t="s">
        <v>5</v>
      </c>
      <c r="C426" t="s">
        <v>1241</v>
      </c>
      <c r="D426" t="s">
        <v>99</v>
      </c>
      <c r="E426" t="str">
        <f>HYPERLINK("https://talan.bank.gov.ua/get-user-certificate/BaRrHExV8SJAob_-2tDB","Завантажити сертифікат")</f>
        <v>Завантажити сертифікат</v>
      </c>
    </row>
    <row r="427" spans="1:5" x14ac:dyDescent="0.3">
      <c r="A427" t="s">
        <v>1242</v>
      </c>
      <c r="B427" t="s">
        <v>5</v>
      </c>
      <c r="C427" t="s">
        <v>1243</v>
      </c>
      <c r="D427" t="s">
        <v>1244</v>
      </c>
      <c r="E427" t="str">
        <f>HYPERLINK("https://talan.bank.gov.ua/get-user-certificate/BaRrHrbKY3cqr3ESYuWk","Завантажити сертифікат")</f>
        <v>Завантажити сертифікат</v>
      </c>
    </row>
    <row r="428" spans="1:5" x14ac:dyDescent="0.3">
      <c r="A428" t="s">
        <v>1245</v>
      </c>
      <c r="B428" t="s">
        <v>5</v>
      </c>
      <c r="C428" t="s">
        <v>1246</v>
      </c>
      <c r="D428" t="s">
        <v>1247</v>
      </c>
      <c r="E428" t="str">
        <f>HYPERLINK("https://talan.bank.gov.ua/get-user-certificate/BaRrHorWE04yUX_8q43D","Завантажити сертифікат")</f>
        <v>Завантажити сертифікат</v>
      </c>
    </row>
    <row r="429" spans="1:5" x14ac:dyDescent="0.3">
      <c r="A429" t="s">
        <v>1248</v>
      </c>
      <c r="B429" t="s">
        <v>5</v>
      </c>
      <c r="C429" t="s">
        <v>1249</v>
      </c>
      <c r="D429" t="s">
        <v>1250</v>
      </c>
      <c r="E429" t="str">
        <f>HYPERLINK("https://talan.bank.gov.ua/get-user-certificate/BaRrHpaw4aDWGhaCp6np","Завантажити сертифікат")</f>
        <v>Завантажити сертифікат</v>
      </c>
    </row>
    <row r="430" spans="1:5" x14ac:dyDescent="0.3">
      <c r="A430" t="s">
        <v>1251</v>
      </c>
      <c r="B430" t="s">
        <v>5</v>
      </c>
      <c r="C430" t="s">
        <v>1252</v>
      </c>
      <c r="D430" t="s">
        <v>1253</v>
      </c>
      <c r="E430" t="str">
        <f>HYPERLINK("https://talan.bank.gov.ua/get-user-certificate/BaRrH16TtN5zmG0dh6qN","Завантажити сертифікат")</f>
        <v>Завантажити сертифікат</v>
      </c>
    </row>
    <row r="431" spans="1:5" x14ac:dyDescent="0.3">
      <c r="A431" t="s">
        <v>1254</v>
      </c>
      <c r="B431" t="s">
        <v>5</v>
      </c>
      <c r="C431" t="s">
        <v>1255</v>
      </c>
      <c r="D431" t="s">
        <v>1088</v>
      </c>
      <c r="E431" t="str">
        <f>HYPERLINK("https://talan.bank.gov.ua/get-user-certificate/BaRrHBpAsP7ZCaaLQP-M","Завантажити сертифікат")</f>
        <v>Завантажити сертифікат</v>
      </c>
    </row>
  </sheetData>
  <sheetProtection formatCells="0" formatColumns="0" formatRows="0" insertColumns="0" insertRows="0" insertHyperlinks="0" deleteColumns="0" deleteRows="0" sort="0" autoFilter="0" pivotTables="0"/>
  <hyperlinks>
    <hyperlink ref="E2" r:id="rId1" tooltip="Завантажити сертифікат" display="Завантажити сертифікат"/>
    <hyperlink ref="E3" r:id="rId2" tooltip="Завантажити сертифікат" display="Завантажити сертифікат"/>
    <hyperlink ref="E4" r:id="rId3" tooltip="Завантажити сертифікат" display="Завантажити сертифікат"/>
    <hyperlink ref="E5" r:id="rId4" tooltip="Завантажити сертифікат" display="Завантажити сертифікат"/>
    <hyperlink ref="E6" r:id="rId5" tooltip="Завантажити сертифікат" display="Завантажити сертифікат"/>
    <hyperlink ref="E7" r:id="rId6" tooltip="Завантажити сертифікат" display="Завантажити сертифікат"/>
    <hyperlink ref="E8" r:id="rId7" tooltip="Завантажити сертифікат" display="Завантажити сертифікат"/>
    <hyperlink ref="E9" r:id="rId8" tooltip="Завантажити сертифікат" display="Завантажити сертифікат"/>
    <hyperlink ref="E10" r:id="rId9" tooltip="Завантажити сертифікат" display="Завантажити сертифікат"/>
    <hyperlink ref="E11" r:id="rId10" tooltip="Завантажити сертифікат" display="Завантажити сертифікат"/>
    <hyperlink ref="E12" r:id="rId11" tooltip="Завантажити сертифікат" display="Завантажити сертифікат"/>
    <hyperlink ref="E13" r:id="rId12" tooltip="Завантажити сертифікат" display="Завантажити сертифікат"/>
    <hyperlink ref="E14" r:id="rId13" tooltip="Завантажити сертифікат" display="Завантажити сертифікат"/>
    <hyperlink ref="E15" r:id="rId14" tooltip="Завантажити сертифікат" display="Завантажити сертифікат"/>
    <hyperlink ref="E16" r:id="rId15" tooltip="Завантажити сертифікат" display="Завантажити сертифікат"/>
    <hyperlink ref="E17" r:id="rId16" tooltip="Завантажити сертифікат" display="Завантажити сертифікат"/>
    <hyperlink ref="E18" r:id="rId17" tooltip="Завантажити сертифікат" display="Завантажити сертифікат"/>
    <hyperlink ref="E19" r:id="rId18" tooltip="Завантажити сертифікат" display="Завантажити сертифікат"/>
    <hyperlink ref="E20" r:id="rId19" tooltip="Завантажити сертифікат" display="Завантажити сертифікат"/>
    <hyperlink ref="E21" r:id="rId20" tooltip="Завантажити сертифікат" display="Завантажити сертифікат"/>
    <hyperlink ref="E22" r:id="rId21" tooltip="Завантажити сертифікат" display="Завантажити сертифікат"/>
    <hyperlink ref="E23" r:id="rId22" tooltip="Завантажити сертифікат" display="Завантажити сертифікат"/>
    <hyperlink ref="E24" r:id="rId23" tooltip="Завантажити сертифікат" display="Завантажити сертифікат"/>
    <hyperlink ref="E25" r:id="rId24" tooltip="Завантажити сертифікат" display="Завантажити сертифікат"/>
    <hyperlink ref="E26" r:id="rId25" tooltip="Завантажити сертифікат" display="Завантажити сертифікат"/>
    <hyperlink ref="E27" r:id="rId26" tooltip="Завантажити сертифікат" display="Завантажити сертифікат"/>
    <hyperlink ref="E28" r:id="rId27" tooltip="Завантажити сертифікат" display="Завантажити сертифікат"/>
    <hyperlink ref="E29" r:id="rId28" tooltip="Завантажити сертифікат" display="Завантажити сертифікат"/>
    <hyperlink ref="E30" r:id="rId29" tooltip="Завантажити сертифікат" display="Завантажити сертифікат"/>
    <hyperlink ref="E31" r:id="rId30" tooltip="Завантажити сертифікат" display="Завантажити сертифікат"/>
    <hyperlink ref="E32" r:id="rId31" tooltip="Завантажити сертифікат" display="Завантажити сертифікат"/>
    <hyperlink ref="E33" r:id="rId32" tooltip="Завантажити сертифікат" display="Завантажити сертифікат"/>
    <hyperlink ref="E34" r:id="rId33" tooltip="Завантажити сертифікат" display="Завантажити сертифікат"/>
    <hyperlink ref="E35" r:id="rId34" tooltip="Завантажити сертифікат" display="Завантажити сертифікат"/>
    <hyperlink ref="E36" r:id="rId35" tooltip="Завантажити сертифікат" display="Завантажити сертифікат"/>
    <hyperlink ref="E37" r:id="rId36" tooltip="Завантажити сертифікат" display="Завантажити сертифікат"/>
    <hyperlink ref="E38" r:id="rId37" tooltip="Завантажити сертифікат" display="Завантажити сертифікат"/>
    <hyperlink ref="E39" r:id="rId38" tooltip="Завантажити сертифікат" display="Завантажити сертифікат"/>
    <hyperlink ref="E40" r:id="rId39" tooltip="Завантажити сертифікат" display="Завантажити сертифікат"/>
    <hyperlink ref="E41" r:id="rId40" tooltip="Завантажити сертифікат" display="Завантажити сертифікат"/>
    <hyperlink ref="E42" r:id="rId41" tooltip="Завантажити сертифікат" display="Завантажити сертифікат"/>
    <hyperlink ref="E43" r:id="rId42" tooltip="Завантажити сертифікат" display="Завантажити сертифікат"/>
    <hyperlink ref="E44" r:id="rId43" tooltip="Завантажити сертифікат" display="Завантажити сертифікат"/>
    <hyperlink ref="E45" r:id="rId44" tooltip="Завантажити сертифікат" display="Завантажити сертифікат"/>
    <hyperlink ref="E46" r:id="rId45" tooltip="Завантажити сертифікат" display="Завантажити сертифікат"/>
    <hyperlink ref="E47" r:id="rId46" tooltip="Завантажити сертифікат" display="Завантажити сертифікат"/>
    <hyperlink ref="E48" r:id="rId47" tooltip="Завантажити сертифікат" display="Завантажити сертифікат"/>
    <hyperlink ref="E49" r:id="rId48" tooltip="Завантажити сертифікат" display="Завантажити сертифікат"/>
    <hyperlink ref="E50" r:id="rId49" tooltip="Завантажити сертифікат" display="Завантажити сертифікат"/>
    <hyperlink ref="E51" r:id="rId50" tooltip="Завантажити сертифікат" display="Завантажити сертифікат"/>
    <hyperlink ref="E52" r:id="rId51" tooltip="Завантажити сертифікат" display="Завантажити сертифікат"/>
    <hyperlink ref="E53" r:id="rId52" tooltip="Завантажити сертифікат" display="Завантажити сертифікат"/>
    <hyperlink ref="E54" r:id="rId53" tooltip="Завантажити сертифікат" display="Завантажити сертифікат"/>
    <hyperlink ref="E55" r:id="rId54" tooltip="Завантажити сертифікат" display="Завантажити сертифікат"/>
    <hyperlink ref="E56" r:id="rId55" tooltip="Завантажити сертифікат" display="Завантажити сертифікат"/>
    <hyperlink ref="E57" r:id="rId56" tooltip="Завантажити сертифікат" display="Завантажити сертифікат"/>
    <hyperlink ref="E58" r:id="rId57" tooltip="Завантажити сертифікат" display="Завантажити сертифікат"/>
    <hyperlink ref="E59" r:id="rId58" tooltip="Завантажити сертифікат" display="Завантажити сертифікат"/>
    <hyperlink ref="E60" r:id="rId59" tooltip="Завантажити сертифікат" display="Завантажити сертифікат"/>
    <hyperlink ref="E61" r:id="rId60" tooltip="Завантажити сертифікат" display="Завантажити сертифікат"/>
    <hyperlink ref="E62" r:id="rId61" tooltip="Завантажити сертифікат" display="Завантажити сертифікат"/>
    <hyperlink ref="E63" r:id="rId62" tooltip="Завантажити сертифікат" display="Завантажити сертифікат"/>
    <hyperlink ref="E64" r:id="rId63" tooltip="Завантажити сертифікат" display="Завантажити сертифікат"/>
    <hyperlink ref="E65" r:id="rId64" tooltip="Завантажити сертифікат" display="Завантажити сертифікат"/>
    <hyperlink ref="E66" r:id="rId65" tooltip="Завантажити сертифікат" display="Завантажити сертифікат"/>
    <hyperlink ref="E67" r:id="rId66" tooltip="Завантажити сертифікат" display="Завантажити сертифікат"/>
    <hyperlink ref="E68" r:id="rId67" tooltip="Завантажити сертифікат" display="Завантажити сертифікат"/>
    <hyperlink ref="E69" r:id="rId68" tooltip="Завантажити сертифікат" display="Завантажити сертифікат"/>
    <hyperlink ref="E70" r:id="rId69" tooltip="Завантажити сертифікат" display="Завантажити сертифікат"/>
    <hyperlink ref="E71" r:id="rId70" tooltip="Завантажити сертифікат" display="Завантажити сертифікат"/>
    <hyperlink ref="E72" r:id="rId71" tooltip="Завантажити сертифікат" display="Завантажити сертифікат"/>
    <hyperlink ref="E73" r:id="rId72" tooltip="Завантажити сертифікат" display="Завантажити сертифікат"/>
    <hyperlink ref="E74" r:id="rId73" tooltip="Завантажити сертифікат" display="Завантажити сертифікат"/>
    <hyperlink ref="E75" r:id="rId74" tooltip="Завантажити сертифікат" display="Завантажити сертифікат"/>
    <hyperlink ref="E76" r:id="rId75" tooltip="Завантажити сертифікат" display="Завантажити сертифікат"/>
    <hyperlink ref="E77" r:id="rId76" tooltip="Завантажити сертифікат" display="Завантажити сертифікат"/>
    <hyperlink ref="E78" r:id="rId77" tooltip="Завантажити сертифікат" display="Завантажити сертифікат"/>
    <hyperlink ref="E79" r:id="rId78" tooltip="Завантажити сертифікат" display="Завантажити сертифікат"/>
    <hyperlink ref="E80" r:id="rId79" tooltip="Завантажити сертифікат" display="Завантажити сертифікат"/>
    <hyperlink ref="E81" r:id="rId80" tooltip="Завантажити сертифікат" display="Завантажити сертифікат"/>
    <hyperlink ref="E82" r:id="rId81" tooltip="Завантажити сертифікат" display="Завантажити сертифікат"/>
    <hyperlink ref="E83" r:id="rId82" tooltip="Завантажити сертифікат" display="Завантажити сертифікат"/>
    <hyperlink ref="E84" r:id="rId83" tooltip="Завантажити сертифікат" display="Завантажити сертифікат"/>
    <hyperlink ref="E85" r:id="rId84" tooltip="Завантажити сертифікат" display="Завантажити сертифікат"/>
    <hyperlink ref="E86" r:id="rId85" tooltip="Завантажити сертифікат" display="Завантажити сертифікат"/>
    <hyperlink ref="E87" r:id="rId86" tooltip="Завантажити сертифікат" display="Завантажити сертифікат"/>
    <hyperlink ref="E88" r:id="rId87" tooltip="Завантажити сертифікат" display="Завантажити сертифікат"/>
    <hyperlink ref="E89" r:id="rId88" tooltip="Завантажити сертифікат" display="Завантажити сертифікат"/>
    <hyperlink ref="E90" r:id="rId89" tooltip="Завантажити сертифікат" display="Завантажити сертифікат"/>
    <hyperlink ref="E91" r:id="rId90" tooltip="Завантажити сертифікат" display="Завантажити сертифікат"/>
    <hyperlink ref="E92" r:id="rId91" tooltip="Завантажити сертифікат" display="Завантажити сертифікат"/>
    <hyperlink ref="E93" r:id="rId92" tooltip="Завантажити сертифікат" display="Завантажити сертифікат"/>
    <hyperlink ref="E94" r:id="rId93" tooltip="Завантажити сертифікат" display="Завантажити сертифікат"/>
    <hyperlink ref="E95" r:id="rId94" tooltip="Завантажити сертифікат" display="Завантажити сертифікат"/>
    <hyperlink ref="E96" r:id="rId95" tooltip="Завантажити сертифікат" display="Завантажити сертифікат"/>
    <hyperlink ref="E97" r:id="rId96" tooltip="Завантажити сертифікат" display="Завантажити сертифікат"/>
    <hyperlink ref="E98" r:id="rId97" tooltip="Завантажити сертифікат" display="Завантажити сертифікат"/>
    <hyperlink ref="E99" r:id="rId98" tooltip="Завантажити сертифікат" display="Завантажити сертифікат"/>
    <hyperlink ref="E100" r:id="rId99" tooltip="Завантажити сертифікат" display="Завантажити сертифікат"/>
    <hyperlink ref="E101" r:id="rId100" tooltip="Завантажити сертифікат" display="Завантажити сертифікат"/>
    <hyperlink ref="E102" r:id="rId101" tooltip="Завантажити сертифікат" display="Завантажити сертифікат"/>
    <hyperlink ref="E103" r:id="rId102" tooltip="Завантажити сертифікат" display="Завантажити сертифікат"/>
    <hyperlink ref="E104" r:id="rId103" tooltip="Завантажити сертифікат" display="Завантажити сертифікат"/>
    <hyperlink ref="E105" r:id="rId104" tooltip="Завантажити сертифікат" display="Завантажити сертифікат"/>
    <hyperlink ref="E106" r:id="rId105" tooltip="Завантажити сертифікат" display="Завантажити сертифікат"/>
    <hyperlink ref="E107" r:id="rId106" tooltip="Завантажити сертифікат" display="Завантажити сертифікат"/>
    <hyperlink ref="E108" r:id="rId107" tooltip="Завантажити сертифікат" display="Завантажити сертифікат"/>
    <hyperlink ref="E109" r:id="rId108" tooltip="Завантажити сертифікат" display="Завантажити сертифікат"/>
    <hyperlink ref="E110" r:id="rId109" tooltip="Завантажити сертифікат" display="Завантажити сертифікат"/>
    <hyperlink ref="E111" r:id="rId110" tooltip="Завантажити сертифікат" display="Завантажити сертифікат"/>
    <hyperlink ref="E112" r:id="rId111" tooltip="Завантажити сертифікат" display="Завантажити сертифікат"/>
    <hyperlink ref="E113" r:id="rId112" tooltip="Завантажити сертифікат" display="Завантажити сертифікат"/>
    <hyperlink ref="E114" r:id="rId113" tooltip="Завантажити сертифікат" display="Завантажити сертифікат"/>
    <hyperlink ref="E115" r:id="rId114" tooltip="Завантажити сертифікат" display="Завантажити сертифікат"/>
    <hyperlink ref="E116" r:id="rId115" tooltip="Завантажити сертифікат" display="Завантажити сертифікат"/>
    <hyperlink ref="E117" r:id="rId116" tooltip="Завантажити сертифікат" display="Завантажити сертифікат"/>
    <hyperlink ref="E118" r:id="rId117" tooltip="Завантажити сертифікат" display="Завантажити сертифікат"/>
    <hyperlink ref="E119" r:id="rId118" tooltip="Завантажити сертифікат" display="Завантажити сертифікат"/>
    <hyperlink ref="E120" r:id="rId119" tooltip="Завантажити сертифікат" display="Завантажити сертифікат"/>
    <hyperlink ref="E121" r:id="rId120" tooltip="Завантажити сертифікат" display="Завантажити сертифікат"/>
    <hyperlink ref="E122" r:id="rId121" tooltip="Завантажити сертифікат" display="Завантажити сертифікат"/>
    <hyperlink ref="E123" r:id="rId122" tooltip="Завантажити сертифікат" display="Завантажити сертифікат"/>
    <hyperlink ref="E124" r:id="rId123" tooltip="Завантажити сертифікат" display="Завантажити сертифікат"/>
    <hyperlink ref="E125" r:id="rId124" tooltip="Завантажити сертифікат" display="Завантажити сертифікат"/>
    <hyperlink ref="E126" r:id="rId125" tooltip="Завантажити сертифікат" display="Завантажити сертифікат"/>
    <hyperlink ref="E127" r:id="rId126" tooltip="Завантажити сертифікат" display="Завантажити сертифікат"/>
    <hyperlink ref="E128" r:id="rId127" tooltip="Завантажити сертифікат" display="Завантажити сертифікат"/>
    <hyperlink ref="E129" r:id="rId128" tooltip="Завантажити сертифікат" display="Завантажити сертифікат"/>
    <hyperlink ref="E130" r:id="rId129" tooltip="Завантажити сертифікат" display="Завантажити сертифікат"/>
    <hyperlink ref="E131" r:id="rId130" tooltip="Завантажити сертифікат" display="Завантажити сертифікат"/>
    <hyperlink ref="E132" r:id="rId131" tooltip="Завантажити сертифікат" display="Завантажити сертифікат"/>
    <hyperlink ref="E133" r:id="rId132" tooltip="Завантажити сертифікат" display="Завантажити сертифікат"/>
    <hyperlink ref="E134" r:id="rId133" tooltip="Завантажити сертифікат" display="Завантажити сертифікат"/>
    <hyperlink ref="E135" r:id="rId134" tooltip="Завантажити сертифікат" display="Завантажити сертифікат"/>
    <hyperlink ref="E136" r:id="rId135" tooltip="Завантажити сертифікат" display="Завантажити сертифікат"/>
    <hyperlink ref="E137" r:id="rId136" tooltip="Завантажити сертифікат" display="Завантажити сертифікат"/>
    <hyperlink ref="E138" r:id="rId137" tooltip="Завантажити сертифікат" display="Завантажити сертифікат"/>
    <hyperlink ref="E139" r:id="rId138" tooltip="Завантажити сертифікат" display="Завантажити сертифікат"/>
    <hyperlink ref="E140" r:id="rId139" tooltip="Завантажити сертифікат" display="Завантажити сертифікат"/>
    <hyperlink ref="E141" r:id="rId140" tooltip="Завантажити сертифікат" display="Завантажити сертифікат"/>
    <hyperlink ref="E142" r:id="rId141" tooltip="Завантажити сертифікат" display="Завантажити сертифікат"/>
    <hyperlink ref="E143" r:id="rId142" tooltip="Завантажити сертифікат" display="Завантажити сертифікат"/>
    <hyperlink ref="E144" r:id="rId143" tooltip="Завантажити сертифікат" display="Завантажити сертифікат"/>
    <hyperlink ref="E145" r:id="rId144" tooltip="Завантажити сертифікат" display="Завантажити сертифікат"/>
    <hyperlink ref="E146" r:id="rId145" tooltip="Завантажити сертифікат" display="Завантажити сертифікат"/>
    <hyperlink ref="E147" r:id="rId146" tooltip="Завантажити сертифікат" display="Завантажити сертифікат"/>
    <hyperlink ref="E148" r:id="rId147" tooltip="Завантажити сертифікат" display="Завантажити сертифікат"/>
    <hyperlink ref="E149" r:id="rId148" tooltip="Завантажити сертифікат" display="Завантажити сертифікат"/>
    <hyperlink ref="E150" r:id="rId149" tooltip="Завантажити сертифікат" display="Завантажити сертифікат"/>
    <hyperlink ref="E151" r:id="rId150" tooltip="Завантажити сертифікат" display="Завантажити сертифікат"/>
    <hyperlink ref="E152" r:id="rId151" tooltip="Завантажити сертифікат" display="Завантажити сертифікат"/>
    <hyperlink ref="E153" r:id="rId152" tooltip="Завантажити сертифікат" display="Завантажити сертифікат"/>
    <hyperlink ref="E154" r:id="rId153" tooltip="Завантажити сертифікат" display="Завантажити сертифікат"/>
    <hyperlink ref="E155" r:id="rId154" tooltip="Завантажити сертифікат" display="Завантажити сертифікат"/>
    <hyperlink ref="E156" r:id="rId155" tooltip="Завантажити сертифікат" display="Завантажити сертифікат"/>
    <hyperlink ref="E157" r:id="rId156" tooltip="Завантажити сертифікат" display="Завантажити сертифікат"/>
    <hyperlink ref="E158" r:id="rId157" tooltip="Завантажити сертифікат" display="Завантажити сертифікат"/>
    <hyperlink ref="E159" r:id="rId158" tooltip="Завантажити сертифікат" display="Завантажити сертифікат"/>
    <hyperlink ref="E160" r:id="rId159" tooltip="Завантажити сертифікат" display="Завантажити сертифікат"/>
    <hyperlink ref="E161" r:id="rId160" tooltip="Завантажити сертифікат" display="Завантажити сертифікат"/>
    <hyperlink ref="E162" r:id="rId161" tooltip="Завантажити сертифікат" display="Завантажити сертифікат"/>
    <hyperlink ref="E163" r:id="rId162" tooltip="Завантажити сертифікат" display="Завантажити сертифікат"/>
    <hyperlink ref="E164" r:id="rId163" tooltip="Завантажити сертифікат" display="Завантажити сертифікат"/>
    <hyperlink ref="E165" r:id="rId164" tooltip="Завантажити сертифікат" display="Завантажити сертифікат"/>
    <hyperlink ref="E166" r:id="rId165" tooltip="Завантажити сертифікат" display="Завантажити сертифікат"/>
    <hyperlink ref="E167" r:id="rId166" tooltip="Завантажити сертифікат" display="Завантажити сертифікат"/>
    <hyperlink ref="E168" r:id="rId167" tooltip="Завантажити сертифікат" display="Завантажити сертифікат"/>
    <hyperlink ref="E169" r:id="rId168" tooltip="Завантажити сертифікат" display="Завантажити сертифікат"/>
    <hyperlink ref="E170" r:id="rId169" tooltip="Завантажити сертифікат" display="Завантажити сертифікат"/>
    <hyperlink ref="E171" r:id="rId170" tooltip="Завантажити сертифікат" display="Завантажити сертифікат"/>
    <hyperlink ref="E172" r:id="rId171" tooltip="Завантажити сертифікат" display="Завантажити сертифікат"/>
    <hyperlink ref="E173" r:id="rId172" tooltip="Завантажити сертифікат" display="Завантажити сертифікат"/>
    <hyperlink ref="E174" r:id="rId173" tooltip="Завантажити сертифікат" display="Завантажити сертифікат"/>
    <hyperlink ref="E175" r:id="rId174" tooltip="Завантажити сертифікат" display="Завантажити сертифікат"/>
    <hyperlink ref="E176" r:id="rId175" tooltip="Завантажити сертифікат" display="Завантажити сертифікат"/>
    <hyperlink ref="E177" r:id="rId176" tooltip="Завантажити сертифікат" display="Завантажити сертифікат"/>
    <hyperlink ref="E178" r:id="rId177" tooltip="Завантажити сертифікат" display="Завантажити сертифікат"/>
    <hyperlink ref="E179" r:id="rId178" tooltip="Завантажити сертифікат" display="Завантажити сертифікат"/>
    <hyperlink ref="E180" r:id="rId179" tooltip="Завантажити сертифікат" display="Завантажити сертифікат"/>
    <hyperlink ref="E181" r:id="rId180" tooltip="Завантажити сертифікат" display="Завантажити сертифікат"/>
    <hyperlink ref="E182" r:id="rId181" tooltip="Завантажити сертифікат" display="Завантажити сертифікат"/>
    <hyperlink ref="E183" r:id="rId182" tooltip="Завантажити сертифікат" display="Завантажити сертифікат"/>
    <hyperlink ref="E184" r:id="rId183" tooltip="Завантажити сертифікат" display="Завантажити сертифікат"/>
    <hyperlink ref="E185" r:id="rId184" tooltip="Завантажити сертифікат" display="Завантажити сертифікат"/>
    <hyperlink ref="E186" r:id="rId185" tooltip="Завантажити сертифікат" display="Завантажити сертифікат"/>
    <hyperlink ref="E187" r:id="rId186" tooltip="Завантажити сертифікат" display="Завантажити сертифікат"/>
    <hyperlink ref="E188" r:id="rId187" tooltip="Завантажити сертифікат" display="Завантажити сертифікат"/>
    <hyperlink ref="E189" r:id="rId188" tooltip="Завантажити сертифікат" display="Завантажити сертифікат"/>
    <hyperlink ref="E190" r:id="rId189" tooltip="Завантажити сертифікат" display="Завантажити сертифікат"/>
    <hyperlink ref="E191" r:id="rId190" tooltip="Завантажити сертифікат" display="Завантажити сертифікат"/>
    <hyperlink ref="E192" r:id="rId191" tooltip="Завантажити сертифікат" display="Завантажити сертифікат"/>
    <hyperlink ref="E193" r:id="rId192" tooltip="Завантажити сертифікат" display="Завантажити сертифікат"/>
    <hyperlink ref="E194" r:id="rId193" tooltip="Завантажити сертифікат" display="Завантажити сертифікат"/>
    <hyperlink ref="E195" r:id="rId194" tooltip="Завантажити сертифікат" display="Завантажити сертифікат"/>
    <hyperlink ref="E196" r:id="rId195" tooltip="Завантажити сертифікат" display="Завантажити сертифікат"/>
    <hyperlink ref="E197" r:id="rId196" tooltip="Завантажити сертифікат" display="Завантажити сертифікат"/>
    <hyperlink ref="E198" r:id="rId197" tooltip="Завантажити сертифікат" display="Завантажити сертифікат"/>
    <hyperlink ref="E199" r:id="rId198" tooltip="Завантажити сертифікат" display="Завантажити сертифікат"/>
    <hyperlink ref="E200" r:id="rId199" tooltip="Завантажити сертифікат" display="Завантажити сертифікат"/>
    <hyperlink ref="E201" r:id="rId200" tooltip="Завантажити сертифікат" display="Завантажити сертифікат"/>
    <hyperlink ref="E202" r:id="rId201" tooltip="Завантажити сертифікат" display="Завантажити сертифікат"/>
    <hyperlink ref="E203" r:id="rId202" tooltip="Завантажити сертифікат" display="Завантажити сертифікат"/>
    <hyperlink ref="E204" r:id="rId203" tooltip="Завантажити сертифікат" display="Завантажити сертифікат"/>
    <hyperlink ref="E205" r:id="rId204" tooltip="Завантажити сертифікат" display="Завантажити сертифікат"/>
    <hyperlink ref="E206" r:id="rId205" tooltip="Завантажити сертифікат" display="Завантажити сертифікат"/>
    <hyperlink ref="E207" r:id="rId206" tooltip="Завантажити сертифікат" display="Завантажити сертифікат"/>
    <hyperlink ref="E208" r:id="rId207" tooltip="Завантажити сертифікат" display="Завантажити сертифікат"/>
    <hyperlink ref="E209" r:id="rId208" tooltip="Завантажити сертифікат" display="Завантажити сертифікат"/>
    <hyperlink ref="E210" r:id="rId209" tooltip="Завантажити сертифікат" display="Завантажити сертифікат"/>
    <hyperlink ref="E211" r:id="rId210" tooltip="Завантажити сертифікат" display="Завантажити сертифікат"/>
    <hyperlink ref="E212" r:id="rId211" tooltip="Завантажити сертифікат" display="Завантажити сертифікат"/>
    <hyperlink ref="E213" r:id="rId212" tooltip="Завантажити сертифікат" display="Завантажити сертифікат"/>
    <hyperlink ref="E214" r:id="rId213" tooltip="Завантажити сертифікат" display="Завантажити сертифікат"/>
    <hyperlink ref="E215" r:id="rId214" tooltip="Завантажити сертифікат" display="Завантажити сертифікат"/>
    <hyperlink ref="E216" r:id="rId215" tooltip="Завантажити сертифікат" display="Завантажити сертифікат"/>
    <hyperlink ref="E217" r:id="rId216" tooltip="Завантажити сертифікат" display="Завантажити сертифікат"/>
    <hyperlink ref="E218" r:id="rId217" tooltip="Завантажити сертифікат" display="Завантажити сертифікат"/>
    <hyperlink ref="E219" r:id="rId218" tooltip="Завантажити сертифікат" display="Завантажити сертифікат"/>
    <hyperlink ref="E220" r:id="rId219" tooltip="Завантажити сертифікат" display="Завантажити сертифікат"/>
    <hyperlink ref="E221" r:id="rId220" tooltip="Завантажити сертифікат" display="Завантажити сертифікат"/>
    <hyperlink ref="E222" r:id="rId221" tooltip="Завантажити сертифікат" display="Завантажити сертифікат"/>
    <hyperlink ref="E223" r:id="rId222" tooltip="Завантажити сертифікат" display="Завантажити сертифікат"/>
    <hyperlink ref="E224" r:id="rId223" tooltip="Завантажити сертифікат" display="Завантажити сертифікат"/>
    <hyperlink ref="E225" r:id="rId224" tooltip="Завантажити сертифікат" display="Завантажити сертифікат"/>
    <hyperlink ref="E226" r:id="rId225" tooltip="Завантажити сертифікат" display="Завантажити сертифікат"/>
    <hyperlink ref="E227" r:id="rId226" tooltip="Завантажити сертифікат" display="Завантажити сертифікат"/>
    <hyperlink ref="E228" r:id="rId227" tooltip="Завантажити сертифікат" display="Завантажити сертифікат"/>
    <hyperlink ref="E229" r:id="rId228" tooltip="Завантажити сертифікат" display="Завантажити сертифікат"/>
    <hyperlink ref="E230" r:id="rId229" tooltip="Завантажити сертифікат" display="Завантажити сертифікат"/>
    <hyperlink ref="E231" r:id="rId230" tooltip="Завантажити сертифікат" display="Завантажити сертифікат"/>
    <hyperlink ref="E232" r:id="rId231" tooltip="Завантажити сертифікат" display="Завантажити сертифікат"/>
    <hyperlink ref="E233" r:id="rId232" tooltip="Завантажити сертифікат" display="Завантажити сертифікат"/>
    <hyperlink ref="E234" r:id="rId233" tooltip="Завантажити сертифікат" display="Завантажити сертифікат"/>
    <hyperlink ref="E235" r:id="rId234" tooltip="Завантажити сертифікат" display="Завантажити сертифікат"/>
    <hyperlink ref="E236" r:id="rId235" tooltip="Завантажити сертифікат" display="Завантажити сертифікат"/>
    <hyperlink ref="E237" r:id="rId236" tooltip="Завантажити сертифікат" display="Завантажити сертифікат"/>
    <hyperlink ref="E238" r:id="rId237" tooltip="Завантажити сертифікат" display="Завантажити сертифікат"/>
    <hyperlink ref="E239" r:id="rId238" tooltip="Завантажити сертифікат" display="Завантажити сертифікат"/>
    <hyperlink ref="E240" r:id="rId239" tooltip="Завантажити сертифікат" display="Завантажити сертифікат"/>
    <hyperlink ref="E241" r:id="rId240" tooltip="Завантажити сертифікат" display="Завантажити сертифікат"/>
    <hyperlink ref="E242" r:id="rId241" tooltip="Завантажити сертифікат" display="Завантажити сертифікат"/>
    <hyperlink ref="E243" r:id="rId242" tooltip="Завантажити сертифікат" display="Завантажити сертифікат"/>
    <hyperlink ref="E244" r:id="rId243" tooltip="Завантажити сертифікат" display="Завантажити сертифікат"/>
    <hyperlink ref="E245" r:id="rId244" tooltip="Завантажити сертифікат" display="Завантажити сертифікат"/>
    <hyperlink ref="E246" r:id="rId245" tooltip="Завантажити сертифікат" display="Завантажити сертифікат"/>
    <hyperlink ref="E247" r:id="rId246" tooltip="Завантажити сертифікат" display="Завантажити сертифікат"/>
    <hyperlink ref="E248" r:id="rId247" tooltip="Завантажити сертифікат" display="Завантажити сертифікат"/>
    <hyperlink ref="E249" r:id="rId248" tooltip="Завантажити сертифікат" display="Завантажити сертифікат"/>
    <hyperlink ref="E250" r:id="rId249" tooltip="Завантажити сертифікат" display="Завантажити сертифікат"/>
    <hyperlink ref="E251" r:id="rId250" tooltip="Завантажити сертифікат" display="Завантажити сертифікат"/>
    <hyperlink ref="E252" r:id="rId251" tooltip="Завантажити сертифікат" display="Завантажити сертифікат"/>
    <hyperlink ref="E253" r:id="rId252" tooltip="Завантажити сертифікат" display="Завантажити сертифікат"/>
    <hyperlink ref="E254" r:id="rId253" tooltip="Завантажити сертифікат" display="Завантажити сертифікат"/>
    <hyperlink ref="E255" r:id="rId254" tooltip="Завантажити сертифікат" display="Завантажити сертифікат"/>
    <hyperlink ref="E256" r:id="rId255" tooltip="Завантажити сертифікат" display="Завантажити сертифікат"/>
    <hyperlink ref="E257" r:id="rId256" tooltip="Завантажити сертифікат" display="Завантажити сертифікат"/>
    <hyperlink ref="E258" r:id="rId257" tooltip="Завантажити сертифікат" display="Завантажити сертифікат"/>
    <hyperlink ref="E259" r:id="rId258" tooltip="Завантажити сертифікат" display="Завантажити сертифікат"/>
    <hyperlink ref="E260" r:id="rId259" tooltip="Завантажити сертифікат" display="Завантажити сертифікат"/>
    <hyperlink ref="E261" r:id="rId260" tooltip="Завантажити сертифікат" display="Завантажити сертифікат"/>
    <hyperlink ref="E262" r:id="rId261" tooltip="Завантажити сертифікат" display="Завантажити сертифікат"/>
    <hyperlink ref="E263" r:id="rId262" tooltip="Завантажити сертифікат" display="Завантажити сертифікат"/>
    <hyperlink ref="E264" r:id="rId263" tooltip="Завантажити сертифікат" display="Завантажити сертифікат"/>
    <hyperlink ref="E265" r:id="rId264" tooltip="Завантажити сертифікат" display="Завантажити сертифікат"/>
    <hyperlink ref="E266" r:id="rId265" tooltip="Завантажити сертифікат" display="Завантажити сертифікат"/>
    <hyperlink ref="E267" r:id="rId266" tooltip="Завантажити сертифікат" display="Завантажити сертифікат"/>
    <hyperlink ref="E268" r:id="rId267" tooltip="Завантажити сертифікат" display="Завантажити сертифікат"/>
    <hyperlink ref="E269" r:id="rId268" tooltip="Завантажити сертифікат" display="Завантажити сертифікат"/>
    <hyperlink ref="E270" r:id="rId269" tooltip="Завантажити сертифікат" display="Завантажити сертифікат"/>
    <hyperlink ref="E271" r:id="rId270" tooltip="Завантажити сертифікат" display="Завантажити сертифікат"/>
    <hyperlink ref="E272" r:id="rId271" tooltip="Завантажити сертифікат" display="Завантажити сертифікат"/>
    <hyperlink ref="E273" r:id="rId272" tooltip="Завантажити сертифікат" display="Завантажити сертифікат"/>
    <hyperlink ref="E274" r:id="rId273" tooltip="Завантажити сертифікат" display="Завантажити сертифікат"/>
    <hyperlink ref="E275" r:id="rId274" tooltip="Завантажити сертифікат" display="Завантажити сертифікат"/>
    <hyperlink ref="E276" r:id="rId275" tooltip="Завантажити сертифікат" display="Завантажити сертифікат"/>
    <hyperlink ref="E277" r:id="rId276" tooltip="Завантажити сертифікат" display="Завантажити сертифікат"/>
    <hyperlink ref="E278" r:id="rId277" tooltip="Завантажити сертифікат" display="Завантажити сертифікат"/>
    <hyperlink ref="E279" r:id="rId278" tooltip="Завантажити сертифікат" display="Завантажити сертифікат"/>
    <hyperlink ref="E280" r:id="rId279" tooltip="Завантажити сертифікат" display="Завантажити сертифікат"/>
    <hyperlink ref="E281" r:id="rId280" tooltip="Завантажити сертифікат" display="Завантажити сертифікат"/>
    <hyperlink ref="E282" r:id="rId281" tooltip="Завантажити сертифікат" display="Завантажити сертифікат"/>
    <hyperlink ref="E283" r:id="rId282" tooltip="Завантажити сертифікат" display="Завантажити сертифікат"/>
    <hyperlink ref="E284" r:id="rId283" tooltip="Завантажити сертифікат" display="Завантажити сертифікат"/>
    <hyperlink ref="E285" r:id="rId284" tooltip="Завантажити сертифікат" display="Завантажити сертифікат"/>
    <hyperlink ref="E286" r:id="rId285" tooltip="Завантажити сертифікат" display="Завантажити сертифікат"/>
    <hyperlink ref="E287" r:id="rId286" tooltip="Завантажити сертифікат" display="Завантажити сертифікат"/>
    <hyperlink ref="E288" r:id="rId287" tooltip="Завантажити сертифікат" display="Завантажити сертифікат"/>
    <hyperlink ref="E289" r:id="rId288" tooltip="Завантажити сертифікат" display="Завантажити сертифікат"/>
    <hyperlink ref="E290" r:id="rId289" tooltip="Завантажити сертифікат" display="Завантажити сертифікат"/>
    <hyperlink ref="E291" r:id="rId290" tooltip="Завантажити сертифікат" display="Завантажити сертифікат"/>
    <hyperlink ref="E292" r:id="rId291" tooltip="Завантажити сертифікат" display="Завантажити сертифікат"/>
    <hyperlink ref="E293" r:id="rId292" tooltip="Завантажити сертифікат" display="Завантажити сертифікат"/>
    <hyperlink ref="E294" r:id="rId293" tooltip="Завантажити сертифікат" display="Завантажити сертифікат"/>
    <hyperlink ref="E295" r:id="rId294" tooltip="Завантажити сертифікат" display="Завантажити сертифікат"/>
    <hyperlink ref="E296" r:id="rId295" tooltip="Завантажити сертифікат" display="Завантажити сертифікат"/>
    <hyperlink ref="E297" r:id="rId296" tooltip="Завантажити сертифікат" display="Завантажити сертифікат"/>
    <hyperlink ref="E298" r:id="rId297" tooltip="Завантажити сертифікат" display="Завантажити сертифікат"/>
    <hyperlink ref="E299" r:id="rId298" tooltip="Завантажити сертифікат" display="Завантажити сертифікат"/>
    <hyperlink ref="E300" r:id="rId299" tooltip="Завантажити сертифікат" display="Завантажити сертифікат"/>
    <hyperlink ref="E301" r:id="rId300" tooltip="Завантажити сертифікат" display="Завантажити сертифікат"/>
    <hyperlink ref="E302" r:id="rId301" tooltip="Завантажити сертифікат" display="Завантажити сертифікат"/>
    <hyperlink ref="E303" r:id="rId302" tooltip="Завантажити сертифікат" display="Завантажити сертифікат"/>
    <hyperlink ref="E304" r:id="rId303" tooltip="Завантажити сертифікат" display="Завантажити сертифікат"/>
    <hyperlink ref="E305" r:id="rId304" tooltip="Завантажити сертифікат" display="Завантажити сертифікат"/>
    <hyperlink ref="E306" r:id="rId305" tooltip="Завантажити сертифікат" display="Завантажити сертифікат"/>
    <hyperlink ref="E307" r:id="rId306" tooltip="Завантажити сертифікат" display="Завантажити сертифікат"/>
    <hyperlink ref="E308" r:id="rId307" tooltip="Завантажити сертифікат" display="Завантажити сертифікат"/>
    <hyperlink ref="E309" r:id="rId308" tooltip="Завантажити сертифікат" display="Завантажити сертифікат"/>
    <hyperlink ref="E310" r:id="rId309" tooltip="Завантажити сертифікат" display="Завантажити сертифікат"/>
    <hyperlink ref="E311" r:id="rId310" tooltip="Завантажити сертифікат" display="Завантажити сертифікат"/>
    <hyperlink ref="E312" r:id="rId311" tooltip="Завантажити сертифікат" display="Завантажити сертифікат"/>
    <hyperlink ref="E313" r:id="rId312" tooltip="Завантажити сертифікат" display="Завантажити сертифікат"/>
    <hyperlink ref="E314" r:id="rId313" tooltip="Завантажити сертифікат" display="Завантажити сертифікат"/>
    <hyperlink ref="E315" r:id="rId314" tooltip="Завантажити сертифікат" display="Завантажити сертифікат"/>
    <hyperlink ref="E316" r:id="rId315" tooltip="Завантажити сертифікат" display="Завантажити сертифікат"/>
    <hyperlink ref="E317" r:id="rId316" tooltip="Завантажити сертифікат" display="Завантажити сертифікат"/>
    <hyperlink ref="E318" r:id="rId317" tooltip="Завантажити сертифікат" display="Завантажити сертифікат"/>
    <hyperlink ref="E319" r:id="rId318" tooltip="Завантажити сертифікат" display="Завантажити сертифікат"/>
    <hyperlink ref="E320" r:id="rId319" tooltip="Завантажити сертифікат" display="Завантажити сертифікат"/>
    <hyperlink ref="E321" r:id="rId320" tooltip="Завантажити сертифікат" display="Завантажити сертифікат"/>
    <hyperlink ref="E322" r:id="rId321" tooltip="Завантажити сертифікат" display="Завантажити сертифікат"/>
    <hyperlink ref="E323" r:id="rId322" tooltip="Завантажити сертифікат" display="Завантажити сертифікат"/>
    <hyperlink ref="E324" r:id="rId323" tooltip="Завантажити сертифікат" display="Завантажити сертифікат"/>
    <hyperlink ref="E325" r:id="rId324" tooltip="Завантажити сертифікат" display="Завантажити сертифікат"/>
    <hyperlink ref="E326" r:id="rId325" tooltip="Завантажити сертифікат" display="Завантажити сертифікат"/>
    <hyperlink ref="E327" r:id="rId326" tooltip="Завантажити сертифікат" display="Завантажити сертифікат"/>
    <hyperlink ref="E328" r:id="rId327" tooltip="Завантажити сертифікат" display="Завантажити сертифікат"/>
    <hyperlink ref="E329" r:id="rId328" tooltip="Завантажити сертифікат" display="Завантажити сертифікат"/>
    <hyperlink ref="E330" r:id="rId329" tooltip="Завантажити сертифікат" display="Завантажити сертифікат"/>
    <hyperlink ref="E331" r:id="rId330" tooltip="Завантажити сертифікат" display="Завантажити сертифікат"/>
    <hyperlink ref="E332" r:id="rId331" tooltip="Завантажити сертифікат" display="Завантажити сертифікат"/>
    <hyperlink ref="E333" r:id="rId332" tooltip="Завантажити сертифікат" display="Завантажити сертифікат"/>
    <hyperlink ref="E334" r:id="rId333" tooltip="Завантажити сертифікат" display="Завантажити сертифікат"/>
    <hyperlink ref="E335" r:id="rId334" tooltip="Завантажити сертифікат" display="Завантажити сертифікат"/>
    <hyperlink ref="E336" r:id="rId335" tooltip="Завантажити сертифікат" display="Завантажити сертифікат"/>
    <hyperlink ref="E337" r:id="rId336" tooltip="Завантажити сертифікат" display="Завантажити сертифікат"/>
    <hyperlink ref="E338" r:id="rId337" tooltip="Завантажити сертифікат" display="Завантажити сертифікат"/>
    <hyperlink ref="E339" r:id="rId338" tooltip="Завантажити сертифікат" display="Завантажити сертифікат"/>
    <hyperlink ref="E340" r:id="rId339" tooltip="Завантажити сертифікат" display="Завантажити сертифікат"/>
    <hyperlink ref="E341" r:id="rId340" tooltip="Завантажити сертифікат" display="Завантажити сертифікат"/>
    <hyperlink ref="E342" r:id="rId341" tooltip="Завантажити сертифікат" display="Завантажити сертифікат"/>
    <hyperlink ref="E343" r:id="rId342" tooltip="Завантажити сертифікат" display="Завантажити сертифікат"/>
    <hyperlink ref="E344" r:id="rId343" tooltip="Завантажити сертифікат" display="Завантажити сертифікат"/>
    <hyperlink ref="E345" r:id="rId344" tooltip="Завантажити сертифікат" display="Завантажити сертифікат"/>
    <hyperlink ref="E346" r:id="rId345" tooltip="Завантажити сертифікат" display="Завантажити сертифікат"/>
    <hyperlink ref="E347" r:id="rId346" tooltip="Завантажити сертифікат" display="Завантажити сертифікат"/>
    <hyperlink ref="E348" r:id="rId347" tooltip="Завантажити сертифікат" display="Завантажити сертифікат"/>
    <hyperlink ref="E349" r:id="rId348" tooltip="Завантажити сертифікат" display="Завантажити сертифікат"/>
    <hyperlink ref="E350" r:id="rId349" tooltip="Завантажити сертифікат" display="Завантажити сертифікат"/>
    <hyperlink ref="E351" r:id="rId350" tooltip="Завантажити сертифікат" display="Завантажити сертифікат"/>
    <hyperlink ref="E352" r:id="rId351" tooltip="Завантажити сертифікат" display="Завантажити сертифікат"/>
    <hyperlink ref="E353" r:id="rId352" tooltip="Завантажити сертифікат" display="Завантажити сертифікат"/>
    <hyperlink ref="E354" r:id="rId353" tooltip="Завантажити сертифікат" display="Завантажити сертифікат"/>
    <hyperlink ref="E355" r:id="rId354" tooltip="Завантажити сертифікат" display="Завантажити сертифікат"/>
    <hyperlink ref="E356" r:id="rId355" tooltip="Завантажити сертифікат" display="Завантажити сертифікат"/>
    <hyperlink ref="E357" r:id="rId356" tooltip="Завантажити сертифікат" display="Завантажити сертифікат"/>
    <hyperlink ref="E358" r:id="rId357" tooltip="Завантажити сертифікат" display="Завантажити сертифікат"/>
    <hyperlink ref="E359" r:id="rId358" tooltip="Завантажити сертифікат" display="Завантажити сертифікат"/>
    <hyperlink ref="E360" r:id="rId359" tooltip="Завантажити сертифікат" display="Завантажити сертифікат"/>
    <hyperlink ref="E361" r:id="rId360" tooltip="Завантажити сертифікат" display="Завантажити сертифікат"/>
    <hyperlink ref="E362" r:id="rId361" tooltip="Завантажити сертифікат" display="Завантажити сертифікат"/>
    <hyperlink ref="E363" r:id="rId362" tooltip="Завантажити сертифікат" display="Завантажити сертифікат"/>
    <hyperlink ref="E364" r:id="rId363" tooltip="Завантажити сертифікат" display="Завантажити сертифікат"/>
    <hyperlink ref="E365" r:id="rId364" tooltip="Завантажити сертифікат" display="Завантажити сертифікат"/>
    <hyperlink ref="E366" r:id="rId365" tooltip="Завантажити сертифікат" display="Завантажити сертифікат"/>
    <hyperlink ref="E367" r:id="rId366" tooltip="Завантажити сертифікат" display="Завантажити сертифікат"/>
    <hyperlink ref="E368" r:id="rId367" tooltip="Завантажити сертифікат" display="Завантажити сертифікат"/>
    <hyperlink ref="E369" r:id="rId368" tooltip="Завантажити сертифікат" display="Завантажити сертифікат"/>
    <hyperlink ref="E370" r:id="rId369" tooltip="Завантажити сертифікат" display="Завантажити сертифікат"/>
    <hyperlink ref="E371" r:id="rId370" tooltip="Завантажити сертифікат" display="Завантажити сертифікат"/>
    <hyperlink ref="E372" r:id="rId371" tooltip="Завантажити сертифікат" display="Завантажити сертифікат"/>
    <hyperlink ref="E373" r:id="rId372" tooltip="Завантажити сертифікат" display="Завантажити сертифікат"/>
    <hyperlink ref="E374" r:id="rId373" tooltip="Завантажити сертифікат" display="Завантажити сертифікат"/>
    <hyperlink ref="E375" r:id="rId374" tooltip="Завантажити сертифікат" display="Завантажити сертифікат"/>
    <hyperlink ref="E376" r:id="rId375" tooltip="Завантажити сертифікат" display="Завантажити сертифікат"/>
    <hyperlink ref="E377" r:id="rId376" tooltip="Завантажити сертифікат" display="Завантажити сертифікат"/>
    <hyperlink ref="E378" r:id="rId377" tooltip="Завантажити сертифікат" display="Завантажити сертифікат"/>
    <hyperlink ref="E379" r:id="rId378" tooltip="Завантажити сертифікат" display="Завантажити сертифікат"/>
    <hyperlink ref="E380" r:id="rId379" tooltip="Завантажити сертифікат" display="Завантажити сертифікат"/>
    <hyperlink ref="E381" r:id="rId380" tooltip="Завантажити сертифікат" display="Завантажити сертифікат"/>
    <hyperlink ref="E382" r:id="rId381" tooltip="Завантажити сертифікат" display="Завантажити сертифікат"/>
    <hyperlink ref="E383" r:id="rId382" tooltip="Завантажити сертифікат" display="Завантажити сертифікат"/>
    <hyperlink ref="E384" r:id="rId383" tooltip="Завантажити сертифікат" display="Завантажити сертифікат"/>
    <hyperlink ref="E385" r:id="rId384" tooltip="Завантажити сертифікат" display="Завантажити сертифікат"/>
    <hyperlink ref="E386" r:id="rId385" tooltip="Завантажити сертифікат" display="Завантажити сертифікат"/>
    <hyperlink ref="E387" r:id="rId386" tooltip="Завантажити сертифікат" display="Завантажити сертифікат"/>
    <hyperlink ref="E388" r:id="rId387" tooltip="Завантажити сертифікат" display="Завантажити сертифікат"/>
    <hyperlink ref="E389" r:id="rId388" tooltip="Завантажити сертифікат" display="Завантажити сертифікат"/>
    <hyperlink ref="E390" r:id="rId389" tooltip="Завантажити сертифікат" display="Завантажити сертифікат"/>
    <hyperlink ref="E391" r:id="rId390" tooltip="Завантажити сертифікат" display="Завантажити сертифікат"/>
    <hyperlink ref="E392" r:id="rId391" tooltip="Завантажити сертифікат" display="Завантажити сертифікат"/>
    <hyperlink ref="E393" r:id="rId392" tooltip="Завантажити сертифікат" display="Завантажити сертифікат"/>
    <hyperlink ref="E394" r:id="rId393" tooltip="Завантажити сертифікат" display="Завантажити сертифікат"/>
    <hyperlink ref="E395" r:id="rId394" tooltip="Завантажити сертифікат" display="Завантажити сертифікат"/>
    <hyperlink ref="E396" r:id="rId395" tooltip="Завантажити сертифікат" display="Завантажити сертифікат"/>
    <hyperlink ref="E397" r:id="rId396" tooltip="Завантажити сертифікат" display="Завантажити сертифікат"/>
    <hyperlink ref="E398" r:id="rId397" tooltip="Завантажити сертифікат" display="Завантажити сертифікат"/>
    <hyperlink ref="E399" r:id="rId398" tooltip="Завантажити сертифікат" display="Завантажити сертифікат"/>
    <hyperlink ref="E400" r:id="rId399" tooltip="Завантажити сертифікат" display="Завантажити сертифікат"/>
    <hyperlink ref="E401" r:id="rId400" tooltip="Завантажити сертифікат" display="Завантажити сертифікат"/>
    <hyperlink ref="E402" r:id="rId401" tooltip="Завантажити сертифікат" display="Завантажити сертифікат"/>
    <hyperlink ref="E403" r:id="rId402" tooltip="Завантажити сертифікат" display="Завантажити сертифікат"/>
    <hyperlink ref="E404" r:id="rId403" tooltip="Завантажити сертифікат" display="Завантажити сертифікат"/>
    <hyperlink ref="E405" r:id="rId404" tooltip="Завантажити сертифікат" display="Завантажити сертифікат"/>
    <hyperlink ref="E406" r:id="rId405" tooltip="Завантажити сертифікат" display="Завантажити сертифікат"/>
    <hyperlink ref="E407" r:id="rId406" tooltip="Завантажити сертифікат" display="Завантажити сертифікат"/>
    <hyperlink ref="E408" r:id="rId407" tooltip="Завантажити сертифікат" display="Завантажити сертифікат"/>
    <hyperlink ref="E409" r:id="rId408" tooltip="Завантажити сертифікат" display="Завантажити сертифікат"/>
    <hyperlink ref="E410" r:id="rId409" tooltip="Завантажити сертифікат" display="Завантажити сертифікат"/>
    <hyperlink ref="E411" r:id="rId410" tooltip="Завантажити сертифікат" display="Завантажити сертифікат"/>
    <hyperlink ref="E412" r:id="rId411" tooltip="Завантажити сертифікат" display="Завантажити сертифікат"/>
    <hyperlink ref="E413" r:id="rId412" tooltip="Завантажити сертифікат" display="Завантажити сертифікат"/>
    <hyperlink ref="E414" r:id="rId413" tooltip="Завантажити сертифікат" display="Завантажити сертифікат"/>
    <hyperlink ref="E415" r:id="rId414" tooltip="Завантажити сертифікат" display="Завантажити сертифікат"/>
    <hyperlink ref="E416" r:id="rId415" tooltip="Завантажити сертифікат" display="Завантажити сертифікат"/>
    <hyperlink ref="E417" r:id="rId416" tooltip="Завантажити сертифікат" display="Завантажити сертифікат"/>
    <hyperlink ref="E418" r:id="rId417" tooltip="Завантажити сертифікат" display="Завантажити сертифікат"/>
    <hyperlink ref="E419" r:id="rId418" tooltip="Завантажити сертифікат" display="Завантажити сертифікат"/>
    <hyperlink ref="E420" r:id="rId419" tooltip="Завантажити сертифікат" display="Завантажити сертифікат"/>
    <hyperlink ref="E421" r:id="rId420" tooltip="Завантажити сертифікат" display="Завантажити сертифікат"/>
    <hyperlink ref="E422" r:id="rId421" tooltip="Завантажити сертифікат" display="Завантажити сертифікат"/>
    <hyperlink ref="E423" r:id="rId422" tooltip="Завантажити сертифікат" display="Завантажити сертифікат"/>
    <hyperlink ref="E424" r:id="rId423" tooltip="Завантажити сертифікат" display="Завантажити сертифікат"/>
    <hyperlink ref="E425" r:id="rId424" tooltip="Завантажити сертифікат" display="Завантажити сертифікат"/>
    <hyperlink ref="E426" r:id="rId425" tooltip="Завантажити сертифікат" display="Завантажити сертифікат"/>
    <hyperlink ref="E427" r:id="rId426" tooltip="Завантажити сертифікат" display="Завантажити сертифікат"/>
    <hyperlink ref="E428" r:id="rId427" tooltip="Завантажити сертифікат" display="Завантажити сертифікат"/>
    <hyperlink ref="E429" r:id="rId428" tooltip="Завантажити сертифікат" display="Завантажити сертифікат"/>
    <hyperlink ref="E430" r:id="rId429" tooltip="Завантажити сертифікат" display="Завантажити сертифікат"/>
    <hyperlink ref="E431" r:id="rId430" tooltip="Завантажити сертифікат" display="Завантажити сертифікат"/>
  </hyperlinks>
  <pageMargins left="0.7" right="0.7" top="0.75" bottom="0.75" header="0.3" footer="0.3"/>
  <pageSetup orientation="portrait" r:id="rId4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Багінська Каріна Геннадіївна</cp:lastModifiedBy>
  <dcterms:created xsi:type="dcterms:W3CDTF">2025-11-11T14:47:43Z</dcterms:created>
  <dcterms:modified xsi:type="dcterms:W3CDTF">2025-11-11T14:53:19Z</dcterms:modified>
  <cp:category/>
</cp:coreProperties>
</file>