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 кібербезпека\"/>
    </mc:Choice>
  </mc:AlternateContent>
  <bookViews>
    <workbookView xWindow="0" yWindow="0" windowWidth="23040" windowHeight="9072"/>
  </bookViews>
  <sheets>
    <sheet name="Worksheet" sheetId="1" r:id="rId1"/>
  </sheets>
  <calcPr calcId="999999"/>
</workbook>
</file>

<file path=xl/calcChain.xml><?xml version="1.0" encoding="utf-8"?>
<calcChain xmlns="http://schemas.openxmlformats.org/spreadsheetml/2006/main">
  <c r="B1940" i="1" l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<sst xmlns="http://schemas.openxmlformats.org/spreadsheetml/2006/main" count="1941" uniqueCount="1934">
  <si>
    <t>ПІБ</t>
  </si>
  <si>
    <t>Посилання на сертифікат</t>
  </si>
  <si>
    <t>Alina Myhno</t>
  </si>
  <si>
    <t>Anastasia Petrova</t>
  </si>
  <si>
    <t>Anastasia Tarasova</t>
  </si>
  <si>
    <t>Anastasiia Liashko</t>
  </si>
  <si>
    <t>Andrei Melnick</t>
  </si>
  <si>
    <t>Anna Diliahina</t>
  </si>
  <si>
    <t>Anna Kononchuk</t>
  </si>
  <si>
    <t>Arsen Kryvenko</t>
  </si>
  <si>
    <t>Artem Tsiupachenko</t>
  </si>
  <si>
    <t>Bohdana Vyshyvana</t>
  </si>
  <si>
    <t>Daria Sokolova</t>
  </si>
  <si>
    <t>Fedir Koval</t>
  </si>
  <si>
    <t>Hanna Dotsenko</t>
  </si>
  <si>
    <t>Inna Panchuk</t>
  </si>
  <si>
    <t>Ivan Petrakovets</t>
  </si>
  <si>
    <t>Ivanna Gontaruk</t>
  </si>
  <si>
    <t>Iлля Левченко</t>
  </si>
  <si>
    <t>Karina Bortun</t>
  </si>
  <si>
    <t>Kateryna Kalinichenko</t>
  </si>
  <si>
    <t>Kirylo Karnaruk</t>
  </si>
  <si>
    <t>Kristina Obitski</t>
  </si>
  <si>
    <t>Maksym Malitskyi</t>
  </si>
  <si>
    <t>Maksym Zhuk</t>
  </si>
  <si>
    <t>Mariana Kisilova</t>
  </si>
  <si>
    <t>Mariana Lebed</t>
  </si>
  <si>
    <t>Marina Bandura</t>
  </si>
  <si>
    <t>Max Mitroshyn</t>
  </si>
  <si>
    <t>Mazur Anastasia</t>
  </si>
  <si>
    <t>Nadia Konovalenko</t>
  </si>
  <si>
    <t>Nastya Babkina</t>
  </si>
  <si>
    <t>Oksana Boichuk</t>
  </si>
  <si>
    <t>Oksana Nasaduk</t>
  </si>
  <si>
    <t>Oleksii Poniuk</t>
  </si>
  <si>
    <t>Olena Alieksieieva</t>
  </si>
  <si>
    <t>Olena Andrieieva</t>
  </si>
  <si>
    <t>Olena Golovko</t>
  </si>
  <si>
    <t>Olena Hnativ</t>
  </si>
  <si>
    <t>Olena Panchenko</t>
  </si>
  <si>
    <t>Olena Shaurova</t>
  </si>
  <si>
    <t>Olena Smetanina</t>
  </si>
  <si>
    <t>Olesya Nekoz</t>
  </si>
  <si>
    <t>Olha Viunyk</t>
  </si>
  <si>
    <t>Polina Protsenko</t>
  </si>
  <si>
    <t>Rozalina Khmelkova</t>
  </si>
  <si>
    <t>Sofia Matkivska</t>
  </si>
  <si>
    <t>Sofia Sobko</t>
  </si>
  <si>
    <t>Sofiia Kucherivska</t>
  </si>
  <si>
    <t>Stas Monko</t>
  </si>
  <si>
    <t>Svitlana Moiseienko</t>
  </si>
  <si>
    <t>Tatyana Tarasova</t>
  </si>
  <si>
    <t>Tetiana Kapeliushna</t>
  </si>
  <si>
    <t>Tetiana Riabovolyk</t>
  </si>
  <si>
    <t>Tetiana Roshko</t>
  </si>
  <si>
    <t>Vadym Shokha</t>
  </si>
  <si>
    <t>Victoria Kravchenko</t>
  </si>
  <si>
    <t>Vika Ovcharova</t>
  </si>
  <si>
    <t>Vladislav Lyzhyn</t>
  </si>
  <si>
    <t>Zoom user</t>
  </si>
  <si>
    <t>Аделіна Попова</t>
  </si>
  <si>
    <t>Айлін Султанова</t>
  </si>
  <si>
    <t>Алевтина Ляхно</t>
  </si>
  <si>
    <t>Александр Чередниченко</t>
  </si>
  <si>
    <t>Александр Чихичин</t>
  </si>
  <si>
    <t>Алена Шевченко</t>
  </si>
  <si>
    <t>Аліна</t>
  </si>
  <si>
    <t>Аліна Валях</t>
  </si>
  <si>
    <t>Аліна Герасименко</t>
  </si>
  <si>
    <t>Аліна Голик</t>
  </si>
  <si>
    <t>Аліна Железнова</t>
  </si>
  <si>
    <t>Аліна Леканка</t>
  </si>
  <si>
    <t>Аліна Масленнікова</t>
  </si>
  <si>
    <t>Аліна Микитенко</t>
  </si>
  <si>
    <t>Аліна Міняйленко</t>
  </si>
  <si>
    <t>Аліна Пазенко</t>
  </si>
  <si>
    <t>Аліна Панченко</t>
  </si>
  <si>
    <t>Аліна Парієнко</t>
  </si>
  <si>
    <t>Аліна Пономаренко</t>
  </si>
  <si>
    <t>Аліна Приміна</t>
  </si>
  <si>
    <t>Аліна Старченко</t>
  </si>
  <si>
    <t>Аліна Черевко</t>
  </si>
  <si>
    <t>Аліна Шерстюк</t>
  </si>
  <si>
    <t>Аліса Галанзовська</t>
  </si>
  <si>
    <t>Аліса Карпенко</t>
  </si>
  <si>
    <t>Аліса Москалець</t>
  </si>
  <si>
    <t>Алла Батечко</t>
  </si>
  <si>
    <t>Алла Горбоконь</t>
  </si>
  <si>
    <t>Алла Дідик</t>
  </si>
  <si>
    <t>Алла Каленська</t>
  </si>
  <si>
    <t>Алла Краснова</t>
  </si>
  <si>
    <t>Алла Лукашвілі</t>
  </si>
  <si>
    <t>Алла Найдьонова</t>
  </si>
  <si>
    <t>Алла Подгорна</t>
  </si>
  <si>
    <t>Алла Цибулько</t>
  </si>
  <si>
    <t>Алла Шаповал</t>
  </si>
  <si>
    <t>Альбина Велигжанина</t>
  </si>
  <si>
    <t>Альбіна Іскандарова</t>
  </si>
  <si>
    <t>Альбіна Панченко</t>
  </si>
  <si>
    <t>Альона Бенеда</t>
  </si>
  <si>
    <t>Альона Галіченко</t>
  </si>
  <si>
    <t>Альона Коломієць</t>
  </si>
  <si>
    <t>Альона Кравченко</t>
  </si>
  <si>
    <t>Альона Раковська</t>
  </si>
  <si>
    <t>Альона Савченко</t>
  </si>
  <si>
    <t>Альона Співак</t>
  </si>
  <si>
    <t>Альона Черьомухіна</t>
  </si>
  <si>
    <t>Аміна Нестеренко</t>
  </si>
  <si>
    <t>Анастасия Кравченко</t>
  </si>
  <si>
    <t>Анастасія Артьомова</t>
  </si>
  <si>
    <t>Анастасія Атанова</t>
  </si>
  <si>
    <t>Анастасія Бандура</t>
  </si>
  <si>
    <t>Анастасія Білименко</t>
  </si>
  <si>
    <t>Анастасія Білінська</t>
  </si>
  <si>
    <t>Анастасія Бубнова</t>
  </si>
  <si>
    <t>Анастасія Будкевич</t>
  </si>
  <si>
    <t>Анастасія Булка</t>
  </si>
  <si>
    <t>Анастасія Василик</t>
  </si>
  <si>
    <t>Анастасія Віннічук</t>
  </si>
  <si>
    <t>Анастасія Волошина</t>
  </si>
  <si>
    <t>Анастасія Глушко</t>
  </si>
  <si>
    <t>Анастасія Гуріна</t>
  </si>
  <si>
    <t>Анастасія Єршова</t>
  </si>
  <si>
    <t>Анастасія Животовська</t>
  </si>
  <si>
    <t>Анастасія Зайцева</t>
  </si>
  <si>
    <t>Анастасія Ізвєкова</t>
  </si>
  <si>
    <t>Анастасія Іщук</t>
  </si>
  <si>
    <t>Анастасія Карнаух</t>
  </si>
  <si>
    <t>Анастасія Кирилюк</t>
  </si>
  <si>
    <t>Анастасія Коптєва</t>
  </si>
  <si>
    <t>Анастасія Коротя</t>
  </si>
  <si>
    <t>Анастасія Кошаріна</t>
  </si>
  <si>
    <t>Анастасія Купчак</t>
  </si>
  <si>
    <t>Анастасія Лавриненко</t>
  </si>
  <si>
    <t>Анастасія Мазуряк</t>
  </si>
  <si>
    <t>Анастасія Набокова</t>
  </si>
  <si>
    <t>Анастасія Олефіренко</t>
  </si>
  <si>
    <t>Анастасія Орловська</t>
  </si>
  <si>
    <t>Анастасія Пелюх</t>
  </si>
  <si>
    <t>Анастасія Пецкова</t>
  </si>
  <si>
    <t>Анастасія Пєєва</t>
  </si>
  <si>
    <t>Анастасія Руденко</t>
  </si>
  <si>
    <t>Анастасія Семиноженко</t>
  </si>
  <si>
    <t>Анастасія Серга</t>
  </si>
  <si>
    <t>Анастасія Скоромна</t>
  </si>
  <si>
    <t>Анастасія Степаненко</t>
  </si>
  <si>
    <t>Анастасія Таргоній</t>
  </si>
  <si>
    <t>Анастасія Тімофєєва</t>
  </si>
  <si>
    <t>Анастасія Тросюк</t>
  </si>
  <si>
    <t>Анастасія Хоменко</t>
  </si>
  <si>
    <t>Анастасія Хорунжа</t>
  </si>
  <si>
    <t>Анастасія Шадоріна</t>
  </si>
  <si>
    <t>Анастасія Шевчук</t>
  </si>
  <si>
    <t>Анастасія Яременко</t>
  </si>
  <si>
    <t>Анастасія Ярова</t>
  </si>
  <si>
    <t>Анастасія-Марія Борисович</t>
  </si>
  <si>
    <t>Анатолій Костецький</t>
  </si>
  <si>
    <t>Анатолій Шемейко</t>
  </si>
  <si>
    <t>Ангеліна Бойко</t>
  </si>
  <si>
    <t>Ангеліна Гуменюк</t>
  </si>
  <si>
    <t>Ангеліна Ілітчук</t>
  </si>
  <si>
    <t>Ангеліна Кошман</t>
  </si>
  <si>
    <t>Ангеліна Крупчак</t>
  </si>
  <si>
    <t>Ангеліна Маврова</t>
  </si>
  <si>
    <t>Ангеліна Рубан</t>
  </si>
  <si>
    <t>Ангеліна Степаніченко</t>
  </si>
  <si>
    <t>Ангеліна Ходань</t>
  </si>
  <si>
    <t>Ангеліна Черменська</t>
  </si>
  <si>
    <t>Андріан Дутчак</t>
  </si>
  <si>
    <t>Андріана Сусік</t>
  </si>
  <si>
    <t>Андрій Бесараб</t>
  </si>
  <si>
    <t>Андрій Білий</t>
  </si>
  <si>
    <t>Андрій Головатий</t>
  </si>
  <si>
    <t>Андрій Голяткін</t>
  </si>
  <si>
    <t>Андрій Жук</t>
  </si>
  <si>
    <t>Андрій Звягінцев</t>
  </si>
  <si>
    <t>Андрій Іванов</t>
  </si>
  <si>
    <t>Андрій Карнаух</t>
  </si>
  <si>
    <t>Андрій Колодій</t>
  </si>
  <si>
    <t>Андрій Кудрявченко</t>
  </si>
  <si>
    <t>Андрій Печериця</t>
  </si>
  <si>
    <t>Андрій Скоробогатов</t>
  </si>
  <si>
    <t>Андрій Шуба</t>
  </si>
  <si>
    <t>Анжела Калашник</t>
  </si>
  <si>
    <t>Анжела Мельничук</t>
  </si>
  <si>
    <t>Анжела Ніколаєва</t>
  </si>
  <si>
    <t>Анжела Петрова</t>
  </si>
  <si>
    <t>Анжела Пичіненко</t>
  </si>
  <si>
    <t>Анжеліка Сафонова</t>
  </si>
  <si>
    <t>Анжеліка Циба</t>
  </si>
  <si>
    <t>Анжеліка Янущиць</t>
  </si>
  <si>
    <t>Анна Андрєєва</t>
  </si>
  <si>
    <t>Анна Бабич</t>
  </si>
  <si>
    <t>Анна Боброва</t>
  </si>
  <si>
    <t>Анна Бойко</t>
  </si>
  <si>
    <t>Анна Варнавська</t>
  </si>
  <si>
    <t>Анна Вікарій</t>
  </si>
  <si>
    <t>Анна Власова</t>
  </si>
  <si>
    <t>Анна Ворко</t>
  </si>
  <si>
    <t>Анна Ворона</t>
  </si>
  <si>
    <t>Анна Гайворонська</t>
  </si>
  <si>
    <t>Анна Гончар</t>
  </si>
  <si>
    <t>Анна Грищенко</t>
  </si>
  <si>
    <t>Анна Дімед</t>
  </si>
  <si>
    <t>Анна Заблоцька</t>
  </si>
  <si>
    <t>Анна Кислинська</t>
  </si>
  <si>
    <t>Анна Кльофас</t>
  </si>
  <si>
    <t>Анна Кобилка</t>
  </si>
  <si>
    <t>Анна Котвицька</t>
  </si>
  <si>
    <t>Анна Котик</t>
  </si>
  <si>
    <t>Анна Мартинова</t>
  </si>
  <si>
    <t>Анна Норичка</t>
  </si>
  <si>
    <t>Анна Олександренко</t>
  </si>
  <si>
    <t>Анна Павлик</t>
  </si>
  <si>
    <t>Анна Рибкіна</t>
  </si>
  <si>
    <t>Анна Романенко</t>
  </si>
  <si>
    <t>Анна Склянова</t>
  </si>
  <si>
    <t>Анна Скуйбида</t>
  </si>
  <si>
    <t>Анна Слободяник</t>
  </si>
  <si>
    <t>Анна Слюсар</t>
  </si>
  <si>
    <t>Анна Степанченко</t>
  </si>
  <si>
    <t>Анна Сушкова</t>
  </si>
  <si>
    <t>Анна Сюмар</t>
  </si>
  <si>
    <t>Анна Ткачук</t>
  </si>
  <si>
    <t>Анна Трикозенко</t>
  </si>
  <si>
    <t>Анна Чубей</t>
  </si>
  <si>
    <t>Анна Шевелєва</t>
  </si>
  <si>
    <t>Анна Юзепенко</t>
  </si>
  <si>
    <t>Антон Радінський</t>
  </si>
  <si>
    <t>Антон Чередніченко</t>
  </si>
  <si>
    <t>Антоніна Бородай</t>
  </si>
  <si>
    <t>Антоніна Довга</t>
  </si>
  <si>
    <t>Антоніна Кривчанська</t>
  </si>
  <si>
    <t>Антонова Софія</t>
  </si>
  <si>
    <t>Аня Лучинець</t>
  </si>
  <si>
    <t>Аня Мацкуляк</t>
  </si>
  <si>
    <t>Аня Назаренко</t>
  </si>
  <si>
    <t>Аня Ткач</t>
  </si>
  <si>
    <t>Аріна Ластович</t>
  </si>
  <si>
    <t>Аріна Пилипенко</t>
  </si>
  <si>
    <t>Аріна Савіна</t>
  </si>
  <si>
    <t>Аріна Чурсінова</t>
  </si>
  <si>
    <t>Арсений Заславец</t>
  </si>
  <si>
    <t>Арсеній Радченко</t>
  </si>
  <si>
    <t>Арсеній Симачов</t>
  </si>
  <si>
    <t>Артем Аношечкін</t>
  </si>
  <si>
    <t>Артем Геряк</t>
  </si>
  <si>
    <t>Артем Горст</t>
  </si>
  <si>
    <t>Артем Дорош</t>
  </si>
  <si>
    <t>Артем Єрмошкін</t>
  </si>
  <si>
    <t>Артем Котляр</t>
  </si>
  <si>
    <t>Артем Крамар</t>
  </si>
  <si>
    <t>Артем Мальцев</t>
  </si>
  <si>
    <t>Артем Панченко</t>
  </si>
  <si>
    <t>Артем Перевозняк</t>
  </si>
  <si>
    <t>Артем Плахотнік</t>
  </si>
  <si>
    <t>Артем Стужук</t>
  </si>
  <si>
    <t>Артем Тарчинський</t>
  </si>
  <si>
    <t>Артем Федун</t>
  </si>
  <si>
    <t>Артем Шелманов</t>
  </si>
  <si>
    <t>Артем Шило</t>
  </si>
  <si>
    <t>Артур Андриевский</t>
  </si>
  <si>
    <t>Артур Олексин</t>
  </si>
  <si>
    <t>Артур Тіхонов</t>
  </si>
  <si>
    <t>Біломитцев Андрій</t>
  </si>
  <si>
    <t>Біляк Ніна</t>
  </si>
  <si>
    <t>Богдан Безпоясний</t>
  </si>
  <si>
    <t>Богдан Добровольський</t>
  </si>
  <si>
    <t>Богдан Остудімов</t>
  </si>
  <si>
    <t>Богдан Смірнов</t>
  </si>
  <si>
    <t>Богдан Ціліцький</t>
  </si>
  <si>
    <t>Богдан Чміленко</t>
  </si>
  <si>
    <t>Богдана Мартинюк</t>
  </si>
  <si>
    <t>Богдана Пузік</t>
  </si>
  <si>
    <t>Богдана Романчук</t>
  </si>
  <si>
    <t>Бондар Олена</t>
  </si>
  <si>
    <t>Борис Василь</t>
  </si>
  <si>
    <t>Боярський Михайло</t>
  </si>
  <si>
    <t>Бровар Марія</t>
  </si>
  <si>
    <t>Буренко Елена</t>
  </si>
  <si>
    <t>Бурковська Марина</t>
  </si>
  <si>
    <t>Вадим Гладун</t>
  </si>
  <si>
    <t>Вадим Дзеркалій</t>
  </si>
  <si>
    <t>Вадим Мельнійчук</t>
  </si>
  <si>
    <t>Вадим Нордио</t>
  </si>
  <si>
    <t>Вадим Пархомчук</t>
  </si>
  <si>
    <t>Вадим Рачковський</t>
  </si>
  <si>
    <t>Валентин Котляр</t>
  </si>
  <si>
    <t>Валентин Павликівський</t>
  </si>
  <si>
    <t>Валентин Черватюк</t>
  </si>
  <si>
    <t>Валентина Бежан</t>
  </si>
  <si>
    <t>Валентина Бойко</t>
  </si>
  <si>
    <t>Валентина Василенко</t>
  </si>
  <si>
    <t>Валентина Глухова</t>
  </si>
  <si>
    <t>Валентина Гузь</t>
  </si>
  <si>
    <t>Валентина Кисляк</t>
  </si>
  <si>
    <t>Валентина Крохмаль</t>
  </si>
  <si>
    <t>Валентина Ліпінська</t>
  </si>
  <si>
    <t>Валентина Плис</t>
  </si>
  <si>
    <t>Валентина Ремізова</t>
  </si>
  <si>
    <t>Валентина Семешина</t>
  </si>
  <si>
    <t>Валентина Сосницька</t>
  </si>
  <si>
    <t>Валентина Тороні</t>
  </si>
  <si>
    <t>Валентина Філіп'єва</t>
  </si>
  <si>
    <t>Валентина Черкас</t>
  </si>
  <si>
    <t>Валентина Чуйко</t>
  </si>
  <si>
    <t>Валентина Школьна</t>
  </si>
  <si>
    <t>Валерій Ващик</t>
  </si>
  <si>
    <t>Валерій Гарбар</t>
  </si>
  <si>
    <t>Валерій Лозко</t>
  </si>
  <si>
    <t>Валерій Тіхоненков</t>
  </si>
  <si>
    <t>Валерій Чередніченко</t>
  </si>
  <si>
    <t>Валерія Атанасова</t>
  </si>
  <si>
    <t>Валерія Бистрицька</t>
  </si>
  <si>
    <t>Валерія Ванєк</t>
  </si>
  <si>
    <t>Валерія Денисенко</t>
  </si>
  <si>
    <t>Валерія Дорош</t>
  </si>
  <si>
    <t>Валерія Качур</t>
  </si>
  <si>
    <t>Валерія Кілочок</t>
  </si>
  <si>
    <t>Валерія Малуха</t>
  </si>
  <si>
    <t>Валерія Обізна</t>
  </si>
  <si>
    <t>Валерія Підгорна</t>
  </si>
  <si>
    <t>Валерія Порческу</t>
  </si>
  <si>
    <t>Валерія Смочко</t>
  </si>
  <si>
    <t>Валерія Стеценко</t>
  </si>
  <si>
    <t>Валерія Тріщун</t>
  </si>
  <si>
    <t>Валерія Туз</t>
  </si>
  <si>
    <t>Варламова Наталія</t>
  </si>
  <si>
    <t>Василина Павлів</t>
  </si>
  <si>
    <t>Василь Данканич</t>
  </si>
  <si>
    <t>Василь Скрипка</t>
  </si>
  <si>
    <t>Верба Олександр</t>
  </si>
  <si>
    <t>Вергун Дмитро</t>
  </si>
  <si>
    <t>Вероника Лугова</t>
  </si>
  <si>
    <t>Вероніка Васильєва</t>
  </si>
  <si>
    <t>Вероніка Вершанська</t>
  </si>
  <si>
    <t>Вероніка Волочай</t>
  </si>
  <si>
    <t>Вероніка Гапон</t>
  </si>
  <si>
    <t>Вероніка Іщенко</t>
  </si>
  <si>
    <t>Вероніка Кирюшина</t>
  </si>
  <si>
    <t>Вероніка Матвєєва</t>
  </si>
  <si>
    <t>Вероніка Черниш</t>
  </si>
  <si>
    <t>Віктор Берегун</t>
  </si>
  <si>
    <t>Віктор Дишко</t>
  </si>
  <si>
    <t>Віктор Комишан</t>
  </si>
  <si>
    <t>Віктор Муринський</t>
  </si>
  <si>
    <t>Віктор Сиротюк</t>
  </si>
  <si>
    <t>Віктор Черкашин</t>
  </si>
  <si>
    <t>ВІктор Янукович</t>
  </si>
  <si>
    <t>Вікторія Акулевська</t>
  </si>
  <si>
    <t>Вікторія Апанасенко</t>
  </si>
  <si>
    <t>Вікторія Байдуж</t>
  </si>
  <si>
    <t>Вікторія Балагура</t>
  </si>
  <si>
    <t>Вікторія Барвінченко</t>
  </si>
  <si>
    <t>Вікторія Барильник</t>
  </si>
  <si>
    <t>Вікторія Богослав</t>
  </si>
  <si>
    <t>Вікторія Васильєва</t>
  </si>
  <si>
    <t>Вікторія Вербицька</t>
  </si>
  <si>
    <t>Вікторія Виноградна</t>
  </si>
  <si>
    <t>Вікторія Волошина-Сідей</t>
  </si>
  <si>
    <t>Вікторія Гись</t>
  </si>
  <si>
    <t>Вікторія Гончарик</t>
  </si>
  <si>
    <t>Вікторія Горуцька</t>
  </si>
  <si>
    <t>Вікторія Даниленко</t>
  </si>
  <si>
    <t>Вікторія Дудник</t>
  </si>
  <si>
    <t>Вікторія Євменова</t>
  </si>
  <si>
    <t>Вікторія Івченко</t>
  </si>
  <si>
    <t>Вікторія Ісько</t>
  </si>
  <si>
    <t>Вікторія Кастрамицька</t>
  </si>
  <si>
    <t>Вікторія Кашпар</t>
  </si>
  <si>
    <t>Вікторія Коваленко</t>
  </si>
  <si>
    <t>Вікторія Корзун</t>
  </si>
  <si>
    <t>Вікторія Коробенюк</t>
  </si>
  <si>
    <t>Вікторія Костогриз</t>
  </si>
  <si>
    <t>Вікторія Костюк</t>
  </si>
  <si>
    <t>Вікторія Кушніренко</t>
  </si>
  <si>
    <t>Вікторія Левченко</t>
  </si>
  <si>
    <t>Вікторія Легкобит</t>
  </si>
  <si>
    <t>Вікторія Леус</t>
  </si>
  <si>
    <t>Вікторія Мазур</t>
  </si>
  <si>
    <t>Вікторія Максименко</t>
  </si>
  <si>
    <t>Вікторія Мариніна</t>
  </si>
  <si>
    <t>Вікторія Михайленко</t>
  </si>
  <si>
    <t>Вікторія Мойсеєнко</t>
  </si>
  <si>
    <t>Вікторія Момот</t>
  </si>
  <si>
    <t>вікторія окіпняк</t>
  </si>
  <si>
    <t>Вікторія Петровська</t>
  </si>
  <si>
    <t>Вікторія Пилипенко</t>
  </si>
  <si>
    <t>Вікторія Підгорна</t>
  </si>
  <si>
    <t>Вікторія Піонтківська</t>
  </si>
  <si>
    <t>Вікторія Похилько</t>
  </si>
  <si>
    <t>Вікторія Рассоха</t>
  </si>
  <si>
    <t>Вікторія Рехман</t>
  </si>
  <si>
    <t>Вікторія Рудик</t>
  </si>
  <si>
    <t>Вікторія Ручинська</t>
  </si>
  <si>
    <t>Вікторія Селіна</t>
  </si>
  <si>
    <t>Вікторія Сердюченко</t>
  </si>
  <si>
    <t>Вікторія Сіжук</t>
  </si>
  <si>
    <t>Вікторія Таран</t>
  </si>
  <si>
    <t>Вікторія Тещинська</t>
  </si>
  <si>
    <t>Вікторія Ткаченко</t>
  </si>
  <si>
    <t>Вікторія Федак</t>
  </si>
  <si>
    <t>Вікторія Ференець</t>
  </si>
  <si>
    <t>Вікторія Фещенко</t>
  </si>
  <si>
    <t>Вікторія Хабалевська</t>
  </si>
  <si>
    <t>Вікторія Шевченко</t>
  </si>
  <si>
    <t>Вікторія Шекеряк</t>
  </si>
  <si>
    <t>Вікторія Янова</t>
  </si>
  <si>
    <t>Віолета Філімонова</t>
  </si>
  <si>
    <t>Віолєта Кушніренко</t>
  </si>
  <si>
    <t>Віра Дудченко</t>
  </si>
  <si>
    <t>Віра Єрмолаєва</t>
  </si>
  <si>
    <t>Віра Фоміна</t>
  </si>
  <si>
    <t>Віта Довга</t>
  </si>
  <si>
    <t>Віта Кузук</t>
  </si>
  <si>
    <t>Віта Маменчук</t>
  </si>
  <si>
    <t>Віталій Ганчич</t>
  </si>
  <si>
    <t>Віталій Костиник</t>
  </si>
  <si>
    <t>Віталій Кравчук</t>
  </si>
  <si>
    <t>Віталій Островський</t>
  </si>
  <si>
    <t>Віталій Рутковський</t>
  </si>
  <si>
    <t>Віталій Таратула</t>
  </si>
  <si>
    <t>Віталій Юрик</t>
  </si>
  <si>
    <t>Віталій Янковецький</t>
  </si>
  <si>
    <t>Віталіна Антонюк</t>
  </si>
  <si>
    <t>Віталія Пікалова</t>
  </si>
  <si>
    <t>Влад Бочарников</t>
  </si>
  <si>
    <t>Влад Грицик</t>
  </si>
  <si>
    <t>Влад Крижанівський</t>
  </si>
  <si>
    <t>Влад Майоров</t>
  </si>
  <si>
    <t>Влад Погрібняк</t>
  </si>
  <si>
    <t>Влад Станішевський</t>
  </si>
  <si>
    <t>Влада Мирошниченко</t>
  </si>
  <si>
    <t>Владимирова Владислава</t>
  </si>
  <si>
    <t>Владислав Гриб</t>
  </si>
  <si>
    <t>Владислав Дерень</t>
  </si>
  <si>
    <t>Владислав Красовський</t>
  </si>
  <si>
    <t>Владислав Крючков</t>
  </si>
  <si>
    <t>Владислав Ляховенко</t>
  </si>
  <si>
    <t>Владислав Майєр</t>
  </si>
  <si>
    <t>Владислав Мельник</t>
  </si>
  <si>
    <t>Владислав Рачковський</t>
  </si>
  <si>
    <t>Владислав Сахнюк</t>
  </si>
  <si>
    <t>Владислав Сиворка</t>
  </si>
  <si>
    <t>Владислав Сірак</t>
  </si>
  <si>
    <t>Владислав Троценко</t>
  </si>
  <si>
    <t>Владислав Хотунов</t>
  </si>
  <si>
    <t>Владислав Шапаренко</t>
  </si>
  <si>
    <t>Владислав Швидун</t>
  </si>
  <si>
    <t>Владислава Хлань</t>
  </si>
  <si>
    <t>Вова Гуцол</t>
  </si>
  <si>
    <t>Вовна Інна</t>
  </si>
  <si>
    <t>Володимир Вельма</t>
  </si>
  <si>
    <t>Володимир Воронцов</t>
  </si>
  <si>
    <t>Володимир Гринько</t>
  </si>
  <si>
    <t>Володимир Груздов</t>
  </si>
  <si>
    <t>Володимир Рудковський</t>
  </si>
  <si>
    <t>Володимир Сибірцев</t>
  </si>
  <si>
    <t>Володимир Стібель</t>
  </si>
  <si>
    <t>Володимир Юхименко</t>
  </si>
  <si>
    <t>В'ячеслав Зуєв</t>
  </si>
  <si>
    <t>Вячеслав Летик</t>
  </si>
  <si>
    <t>Вячеслав Пархомов</t>
  </si>
  <si>
    <t>Габур Ілона</t>
  </si>
  <si>
    <t>Галина Гайдукова</t>
  </si>
  <si>
    <t>Галина Гончарова</t>
  </si>
  <si>
    <t>Галина Гордійчук</t>
  </si>
  <si>
    <t>Галина Городинська</t>
  </si>
  <si>
    <t>Галина Карпінська</t>
  </si>
  <si>
    <t>Галина Катеринюк</t>
  </si>
  <si>
    <t>Галина Кіяниця</t>
  </si>
  <si>
    <t>Галина Коваленко</t>
  </si>
  <si>
    <t>Галина Лозинська</t>
  </si>
  <si>
    <t>Галина Маламанюк</t>
  </si>
  <si>
    <t>Галина Махлай</t>
  </si>
  <si>
    <t>Галина Мельник Галина</t>
  </si>
  <si>
    <t>Галина Молодожонова</t>
  </si>
  <si>
    <t>Галина Сенич</t>
  </si>
  <si>
    <t>Галина Слободяник</t>
  </si>
  <si>
    <t>Ганна Должек</t>
  </si>
  <si>
    <t>Ганна Євсєєва</t>
  </si>
  <si>
    <t>Ганна Кулигіна</t>
  </si>
  <si>
    <t>Ганна Кураксіна</t>
  </si>
  <si>
    <t>Ганна Мельник</t>
  </si>
  <si>
    <t>Ганна Меценко</t>
  </si>
  <si>
    <t>Ганна Орел</t>
  </si>
  <si>
    <t>Ганна Перекопська</t>
  </si>
  <si>
    <t>Ганна Станєва</t>
  </si>
  <si>
    <t>Гарькавая Анастасія</t>
  </si>
  <si>
    <t>Георгіян Євгеній</t>
  </si>
  <si>
    <t>Глеб Петров</t>
  </si>
  <si>
    <t>Гліб Ковтонюк</t>
  </si>
  <si>
    <t>Гордій Дідовський</t>
  </si>
  <si>
    <t>Городнюк Олексій</t>
  </si>
  <si>
    <t>Горошко Вікторія</t>
  </si>
  <si>
    <t>Гримайло Тетяна</t>
  </si>
  <si>
    <t>Гук Уляна</t>
  </si>
  <si>
    <t>Давiд Авдєєнко</t>
  </si>
  <si>
    <t>Давид Абеленцев</t>
  </si>
  <si>
    <t>Давид Козленко</t>
  </si>
  <si>
    <t>Давид Хведелидзе</t>
  </si>
  <si>
    <t>Даниил Павлинский</t>
  </si>
  <si>
    <t>Даниіл Янович</t>
  </si>
  <si>
    <t>Данило Андреєв</t>
  </si>
  <si>
    <t>Данило Волков</t>
  </si>
  <si>
    <t>Данило Гадяцький</t>
  </si>
  <si>
    <t>Данило Коваленко</t>
  </si>
  <si>
    <t>Данило Лющанський</t>
  </si>
  <si>
    <t>Данило Маціпура</t>
  </si>
  <si>
    <t>Данило Набока</t>
  </si>
  <si>
    <t>Данило Поцілуєнко</t>
  </si>
  <si>
    <t>Даніїл Руденко</t>
  </si>
  <si>
    <t>Даніл Смірнов</t>
  </si>
  <si>
    <t>Дар’я Зелинська</t>
  </si>
  <si>
    <t>Дар’я Обертинська</t>
  </si>
  <si>
    <t>Дар’я Тищук</t>
  </si>
  <si>
    <t>Дарина В’юн</t>
  </si>
  <si>
    <t>Дарина Демура</t>
  </si>
  <si>
    <t>Дарина Заводовська</t>
  </si>
  <si>
    <t>Дарина Кондратюк</t>
  </si>
  <si>
    <t>Дарина Мальцева</t>
  </si>
  <si>
    <t>Даріна Матвєєва</t>
  </si>
  <si>
    <t>Дарія Вершигора</t>
  </si>
  <si>
    <t>Дарія Звонарьова</t>
  </si>
  <si>
    <t>Дарія Мазур</t>
  </si>
  <si>
    <t>Дарія Семенець</t>
  </si>
  <si>
    <t>Дарія Чмільова</t>
  </si>
  <si>
    <t>Дарн Єлісєєва</t>
  </si>
  <si>
    <t>Дарья Ігнатьєва</t>
  </si>
  <si>
    <t>Дар'я Веремєєва</t>
  </si>
  <si>
    <t>Дар'я Володимирівна Майстренко</t>
  </si>
  <si>
    <t>Дар'я Григор'єва</t>
  </si>
  <si>
    <t>Дар'я Женжера</t>
  </si>
  <si>
    <t>Дар'я Ковальова</t>
  </si>
  <si>
    <t>Дар'я Корнієнко</t>
  </si>
  <si>
    <t>Дар'я Кравцова</t>
  </si>
  <si>
    <t>Дар'я Куденець</t>
  </si>
  <si>
    <t>Дарʼя Куць</t>
  </si>
  <si>
    <t>Дарʼя Пономарьова</t>
  </si>
  <si>
    <t>Дарʼя Рибак</t>
  </si>
  <si>
    <t>Дарʼя Рибалко</t>
  </si>
  <si>
    <t>Дар'я Ходацька</t>
  </si>
  <si>
    <t>Дар'я Шапочка</t>
  </si>
  <si>
    <t>Даша Білоус</t>
  </si>
  <si>
    <t>Даша Васильева</t>
  </si>
  <si>
    <t>Даша Савчук</t>
  </si>
  <si>
    <t>Даяна Балюк</t>
  </si>
  <si>
    <t>Дем'янів Ярослав</t>
  </si>
  <si>
    <t>Денис Абзалов</t>
  </si>
  <si>
    <t>Денис Воробець</t>
  </si>
  <si>
    <t>Денис Калашнік</t>
  </si>
  <si>
    <t>Денис Коверник</t>
  </si>
  <si>
    <t>Денис Кузьменко</t>
  </si>
  <si>
    <t>Денис Лещенко</t>
  </si>
  <si>
    <t>Денис Морозов</t>
  </si>
  <si>
    <t>Денис Партолюк</t>
  </si>
  <si>
    <t>Денис Сердюк</t>
  </si>
  <si>
    <t>Денис Терешкін</t>
  </si>
  <si>
    <t>Денис Шепелєв</t>
  </si>
  <si>
    <t>Денис Юревич</t>
  </si>
  <si>
    <t>Дерека Тетяна</t>
  </si>
  <si>
    <t>Диана Меденцева</t>
  </si>
  <si>
    <t>Дима Рашевский</t>
  </si>
  <si>
    <t>Дима Шевалдин</t>
  </si>
  <si>
    <t>Діана Григанич</t>
  </si>
  <si>
    <t>Діана Денисенко</t>
  </si>
  <si>
    <t>Діана Загородня</t>
  </si>
  <si>
    <t>Діана Каліневич</t>
  </si>
  <si>
    <t>Діана Кокоша</t>
  </si>
  <si>
    <t>Діана Корчмар</t>
  </si>
  <si>
    <t>Діана Курбатова</t>
  </si>
  <si>
    <t>Діана Лудан</t>
  </si>
  <si>
    <t>Діана Нетеса</t>
  </si>
  <si>
    <t>Діана Пригара</t>
  </si>
  <si>
    <t>Діана Пристай</t>
  </si>
  <si>
    <t>Діана Сепик</t>
  </si>
  <si>
    <t>Діана Снурнікова</t>
  </si>
  <si>
    <t>Діана Стецюк</t>
  </si>
  <si>
    <t>Діана Троян</t>
  </si>
  <si>
    <t>Діана Туливітер</t>
  </si>
  <si>
    <t>Діана Філінович</t>
  </si>
  <si>
    <t>Діана Церпиш</t>
  </si>
  <si>
    <t>Діана Чиботарь</t>
  </si>
  <si>
    <t>Діана Штаненко</t>
  </si>
  <si>
    <t>Діма Кучер</t>
  </si>
  <si>
    <t>Діма Лежавський</t>
  </si>
  <si>
    <t>Дмитро Веліченко</t>
  </si>
  <si>
    <t>Дмитро Гонтар</t>
  </si>
  <si>
    <t>Дмитро Давидович</t>
  </si>
  <si>
    <t>Дмитро Деркач</t>
  </si>
  <si>
    <t>Дмитро Єрмоленко</t>
  </si>
  <si>
    <t>Дмитро Іллєв</t>
  </si>
  <si>
    <t>Дмитро Копил</t>
  </si>
  <si>
    <t>Дмитро Максимець</t>
  </si>
  <si>
    <t>Дмитро Матвєєв</t>
  </si>
  <si>
    <t>Дмитро Миколайчук</t>
  </si>
  <si>
    <t>Дмитро Пушкар</t>
  </si>
  <si>
    <t>Дмитро Решетник</t>
  </si>
  <si>
    <t>Дмитро Сименчук</t>
  </si>
  <si>
    <t>Дмитро Смолкін</t>
  </si>
  <si>
    <t>Дмитро Сорокін</t>
  </si>
  <si>
    <t>Дмитро Стерляжніков</t>
  </si>
  <si>
    <t>Дмитро Стратієнко</t>
  </si>
  <si>
    <t>Дмитро Суховенко</t>
  </si>
  <si>
    <t>ДМИТРО ТРОЦЕНКО</t>
  </si>
  <si>
    <t>Дмитро Філюрський</t>
  </si>
  <si>
    <t>Дмитро Юрчук</t>
  </si>
  <si>
    <t>Дмитро Янкелов</t>
  </si>
  <si>
    <t>Дмитро Ярош</t>
  </si>
  <si>
    <t>Домініка Глянь</t>
  </si>
  <si>
    <t>Домініка Літкевич</t>
  </si>
  <si>
    <t>Дорога Діана</t>
  </si>
  <si>
    <t>Дорош Вероніка</t>
  </si>
  <si>
    <t>Дрія Уляна</t>
  </si>
  <si>
    <t>Евген Іванов</t>
  </si>
  <si>
    <t>Евгений Семенюк</t>
  </si>
  <si>
    <t>Евеліна Бахчеван</t>
  </si>
  <si>
    <t>Евеліна Фефелова</t>
  </si>
  <si>
    <t>Егор Бердецький</t>
  </si>
  <si>
    <t>Едуард Чавдар</t>
  </si>
  <si>
    <t>Елена Домаскина</t>
  </si>
  <si>
    <t>Еліна Бондик</t>
  </si>
  <si>
    <t>Еліна Вакулович</t>
  </si>
  <si>
    <t>Еліна Феєр</t>
  </si>
  <si>
    <t>Елла Дроздова</t>
  </si>
  <si>
    <t>Ельвіра Кононченко</t>
  </si>
  <si>
    <t>Ельдар Бектеміров</t>
  </si>
  <si>
    <t>Емілія Іманова</t>
  </si>
  <si>
    <t>Єва Меденці</t>
  </si>
  <si>
    <t>Євген Жовніренко</t>
  </si>
  <si>
    <t>Євген Майдебура</t>
  </si>
  <si>
    <t>Євген Онищенко</t>
  </si>
  <si>
    <t>Євген Рожок</t>
  </si>
  <si>
    <t>Євген Український</t>
  </si>
  <si>
    <t>Євгеній Бартєнєв</t>
  </si>
  <si>
    <t>Євгеній Долінський</t>
  </si>
  <si>
    <t>Євгеній Дубінко</t>
  </si>
  <si>
    <t>Євгеній Лебедєв</t>
  </si>
  <si>
    <t>Євгеній Самойлов</t>
  </si>
  <si>
    <t>Євгенія Валько</t>
  </si>
  <si>
    <t>Євгенія Великодна</t>
  </si>
  <si>
    <t>Євгенія Крепець</t>
  </si>
  <si>
    <t>Євгенія Маркова</t>
  </si>
  <si>
    <t>Євгенія Плахотніченко</t>
  </si>
  <si>
    <t>Євгенія Пушкіна</t>
  </si>
  <si>
    <t>Євгенія Чайка</t>
  </si>
  <si>
    <t>Євгенія Шаповалова</t>
  </si>
  <si>
    <t>Євгенія Шевцова</t>
  </si>
  <si>
    <t>Єгор Гальченко</t>
  </si>
  <si>
    <t>Єгор Горшков</t>
  </si>
  <si>
    <t>Єгор Куницький</t>
  </si>
  <si>
    <t>Єгор Литвиненко</t>
  </si>
  <si>
    <t>Єгор Песчанський</t>
  </si>
  <si>
    <t>Єгор Сідненко</t>
  </si>
  <si>
    <t>Єгор Тарасов</t>
  </si>
  <si>
    <t>Єлизавета Васильєва</t>
  </si>
  <si>
    <t>Єлизавета Ковтун</t>
  </si>
  <si>
    <t>Єлизавета Козіна</t>
  </si>
  <si>
    <t>Єлизавета Малєєва</t>
  </si>
  <si>
    <t>Єлизавета Озерова</t>
  </si>
  <si>
    <t>Єлизавета Решетиловська</t>
  </si>
  <si>
    <t>Єлизавета Римаренко</t>
  </si>
  <si>
    <t>Єлизавета Сагачко</t>
  </si>
  <si>
    <t>Єлизавета Шевчук</t>
  </si>
  <si>
    <t>Єлизавета Щербак</t>
  </si>
  <si>
    <t>Єлисей Гаращенко</t>
  </si>
  <si>
    <t>Єлізавета Захарченко</t>
  </si>
  <si>
    <t>Єременко Крістіна</t>
  </si>
  <si>
    <t>Жанна Кресан</t>
  </si>
  <si>
    <t>Жанна Устюгова</t>
  </si>
  <si>
    <t>Женя Шагун</t>
  </si>
  <si>
    <t>Заєць Владислав</t>
  </si>
  <si>
    <t>злата соляник</t>
  </si>
  <si>
    <t>Знайдюк Євгеній</t>
  </si>
  <si>
    <t>Зоряна Захарова</t>
  </si>
  <si>
    <t>Зоряна Кирик</t>
  </si>
  <si>
    <t>Зоя Кирсенко</t>
  </si>
  <si>
    <t>Игорь Найпак</t>
  </si>
  <si>
    <t>Илья Дмитренко</t>
  </si>
  <si>
    <t>Илья Сергеев</t>
  </si>
  <si>
    <t>Ирина Роценко</t>
  </si>
  <si>
    <t>Іван Гілевич</t>
  </si>
  <si>
    <t>Іван Горбатов</t>
  </si>
  <si>
    <t>Іван Грошенков</t>
  </si>
  <si>
    <t>Іван Губарєв</t>
  </si>
  <si>
    <t>Іван Земляний</t>
  </si>
  <si>
    <t>Іван Калашник</t>
  </si>
  <si>
    <t>Іван Луцюк</t>
  </si>
  <si>
    <t>Іван Матвієнко</t>
  </si>
  <si>
    <t>Іван Мацько</t>
  </si>
  <si>
    <t>Іван Немкович</t>
  </si>
  <si>
    <t>Іван Щур</t>
  </si>
  <si>
    <t>Іванка Грицюк</t>
  </si>
  <si>
    <t>Іванна Довганик</t>
  </si>
  <si>
    <t>Іванна Лях</t>
  </si>
  <si>
    <t>Іванна Пірог</t>
  </si>
  <si>
    <t>Іванна Сторожук</t>
  </si>
  <si>
    <t>Ігор Береза</t>
  </si>
  <si>
    <t>Ігор Діхтяренко</t>
  </si>
  <si>
    <t>Ігор Луценко</t>
  </si>
  <si>
    <t>Ігор Михальченко</t>
  </si>
  <si>
    <t>Ігор Мусієнко</t>
  </si>
  <si>
    <t>Ігор Пальоха</t>
  </si>
  <si>
    <t>Ігор Рінило</t>
  </si>
  <si>
    <t>Ігоря Хавула</t>
  </si>
  <si>
    <t>Ілля Гиренко</t>
  </si>
  <si>
    <t>Ілля Горелов</t>
  </si>
  <si>
    <t>Ілля Жук</t>
  </si>
  <si>
    <t>Ілля Зуйко</t>
  </si>
  <si>
    <t>Ілля Кисса</t>
  </si>
  <si>
    <t>Ілля Яцкевич</t>
  </si>
  <si>
    <t>Ілона Біленька</t>
  </si>
  <si>
    <t>Ілона Нашко</t>
  </si>
  <si>
    <t>Ілона Тишковець</t>
  </si>
  <si>
    <t>Ілона Шмалько</t>
  </si>
  <si>
    <t>Інга Павлова</t>
  </si>
  <si>
    <t>Інна ВАРНАВСЬКА</t>
  </si>
  <si>
    <t>Інна Гадомська</t>
  </si>
  <si>
    <t>Інна Городинська</t>
  </si>
  <si>
    <t>Інна Грицай</t>
  </si>
  <si>
    <t>Інна Миколаївна</t>
  </si>
  <si>
    <t>Інна Мовчан</t>
  </si>
  <si>
    <t>Інна Платоненко</t>
  </si>
  <si>
    <t>Інна Різченко</t>
  </si>
  <si>
    <t>Інна Рудь</t>
  </si>
  <si>
    <t>Інна Слободчікова</t>
  </si>
  <si>
    <t>Інна Сомченко</t>
  </si>
  <si>
    <t>Інна Сопілка</t>
  </si>
  <si>
    <t>Інна Фатеєва</t>
  </si>
  <si>
    <t>Інна Чернега</t>
  </si>
  <si>
    <t>Інна Щербак</t>
  </si>
  <si>
    <t>Інна Юрченко</t>
  </si>
  <si>
    <t>Іра Бородай</t>
  </si>
  <si>
    <t>Іра Столярчук</t>
  </si>
  <si>
    <t>Іра Шелест</t>
  </si>
  <si>
    <t>Ірина Абрамова</t>
  </si>
  <si>
    <t>Ірина Агашарифова</t>
  </si>
  <si>
    <t>Ірина Аніщенко</t>
  </si>
  <si>
    <t>Ірина Білик</t>
  </si>
  <si>
    <t>Ірина Гелей</t>
  </si>
  <si>
    <t>Ірина Данчук</t>
  </si>
  <si>
    <t>Ірина Дементьєва</t>
  </si>
  <si>
    <t>Ірина Дякова</t>
  </si>
  <si>
    <t>Ірина Єфіменко</t>
  </si>
  <si>
    <t>Ірина Жолнач</t>
  </si>
  <si>
    <t>Ірина Жуковська</t>
  </si>
  <si>
    <t>Ірина Зайцева</t>
  </si>
  <si>
    <t>Ірина Зарецька</t>
  </si>
  <si>
    <t>Ірина Золенко</t>
  </si>
  <si>
    <t>Ірина Ісаєва</t>
  </si>
  <si>
    <t>Ірина Кісельова</t>
  </si>
  <si>
    <t>Ірина Кожухар</t>
  </si>
  <si>
    <t>Ірина Колмогорова</t>
  </si>
  <si>
    <t>Ірина Копилова</t>
  </si>
  <si>
    <t>Ірина Кудина</t>
  </si>
  <si>
    <t>Ірина Кухта</t>
  </si>
  <si>
    <t>Ірина Кушнір</t>
  </si>
  <si>
    <t>Ірина Лещик</t>
  </si>
  <si>
    <t>Ірина Лойко</t>
  </si>
  <si>
    <t>Ірина Луців</t>
  </si>
  <si>
    <t>Ірина Марченко</t>
  </si>
  <si>
    <t>Ірина Милоход</t>
  </si>
  <si>
    <t>Ірина Мозгова</t>
  </si>
  <si>
    <t>Ірина Музичко</t>
  </si>
  <si>
    <t>Ірина Осятинська</t>
  </si>
  <si>
    <t>Ірина Павкович</t>
  </si>
  <si>
    <t>Ірина Палка</t>
  </si>
  <si>
    <t>Ірина Панасюк</t>
  </si>
  <si>
    <t>Ірина Пащенко</t>
  </si>
  <si>
    <t>Ірина Переходько</t>
  </si>
  <si>
    <t>Ірина Порсюрова</t>
  </si>
  <si>
    <t>Ірина Портянова</t>
  </si>
  <si>
    <t>Ірина Пух</t>
  </si>
  <si>
    <t>Ірина Пушкар</t>
  </si>
  <si>
    <t>Ірина П'ятигорець</t>
  </si>
  <si>
    <t>Ірина Романович</t>
  </si>
  <si>
    <t>Ірина Рудська</t>
  </si>
  <si>
    <t>Ірина РЯБЧЕНКО</t>
  </si>
  <si>
    <t>Ірина Садчикова</t>
  </si>
  <si>
    <t>Ірина Саклакова</t>
  </si>
  <si>
    <t>Ірина Семенова</t>
  </si>
  <si>
    <t>Ірина Семенюта</t>
  </si>
  <si>
    <t>Ірина Сєрих</t>
  </si>
  <si>
    <t>Ірина Силютіна</t>
  </si>
  <si>
    <t>Ірина Слядзь</t>
  </si>
  <si>
    <t>Ірина Степаненко</t>
  </si>
  <si>
    <t>Ірина Степанечко</t>
  </si>
  <si>
    <t>Ірина Тахтарова</t>
  </si>
  <si>
    <t>Ірина Твердохвалова</t>
  </si>
  <si>
    <t>Ірина Тимофієва</t>
  </si>
  <si>
    <t>Ірина Товарянська</t>
  </si>
  <si>
    <t>Ірина Толстікова</t>
  </si>
  <si>
    <t>Ірина Тураєва</t>
  </si>
  <si>
    <t>Ірина Харченко</t>
  </si>
  <si>
    <t>Ірина Хоменко</t>
  </si>
  <si>
    <t>Ірина Цимбалюк</t>
  </si>
  <si>
    <t>Ірина Чкан</t>
  </si>
  <si>
    <t>Ірина Чумак</t>
  </si>
  <si>
    <t>Ірина Чуприна</t>
  </si>
  <si>
    <t>Ірина Штулер</t>
  </si>
  <si>
    <t>Ірина Ющенко</t>
  </si>
  <si>
    <t>Ірина Ярмолка</t>
  </si>
  <si>
    <t>Калініченко Анна</t>
  </si>
  <si>
    <t>Каміла Богданова</t>
  </si>
  <si>
    <t>каміла дерчик</t>
  </si>
  <si>
    <t>Карина Калашник</t>
  </si>
  <si>
    <t>Карина Шиян</t>
  </si>
  <si>
    <t>Карина Шуть</t>
  </si>
  <si>
    <t>Каріна Аузяк</t>
  </si>
  <si>
    <t>Каріна Барсученко</t>
  </si>
  <si>
    <t>Каріна Бобир</t>
  </si>
  <si>
    <t>Каріна Гудима</t>
  </si>
  <si>
    <t>Каріна Дмитрук</t>
  </si>
  <si>
    <t>Каріна Ковальська</t>
  </si>
  <si>
    <t>Каріна Міхалевська</t>
  </si>
  <si>
    <t>Каріна Тиха</t>
  </si>
  <si>
    <t>Кароліна Гончарук</t>
  </si>
  <si>
    <t>Кароліна Кавуненко</t>
  </si>
  <si>
    <t>Кароліна Чмільова</t>
  </si>
  <si>
    <t>Катерина Бакуменко</t>
  </si>
  <si>
    <t>Катерина Безгубенко</t>
  </si>
  <si>
    <t>Катерина Влащенко</t>
  </si>
  <si>
    <t>Катерина Вязовська</t>
  </si>
  <si>
    <t>Катерина Горбань</t>
  </si>
  <si>
    <t>Катерина Городецька</t>
  </si>
  <si>
    <t>Катерина Грабівська</t>
  </si>
  <si>
    <t>Катерина Гринько</t>
  </si>
  <si>
    <t>Катерина Долгополова</t>
  </si>
  <si>
    <t>Катерина Ертман</t>
  </si>
  <si>
    <t>Катерина Зінар</t>
  </si>
  <si>
    <t>Катерина Кулик</t>
  </si>
  <si>
    <t>Катерина Лаврухіна</t>
  </si>
  <si>
    <t>Катерина Личкун</t>
  </si>
  <si>
    <t>Катерина Лозова</t>
  </si>
  <si>
    <t>Катерина Лук'яненко</t>
  </si>
  <si>
    <t>Катерина Муравєйнікова</t>
  </si>
  <si>
    <t>Катерина Печененко</t>
  </si>
  <si>
    <t>Катерина Подоліч</t>
  </si>
  <si>
    <t>Катерина Рубленко</t>
  </si>
  <si>
    <t>Катерина Савіцька</t>
  </si>
  <si>
    <t>Катерина Середа</t>
  </si>
  <si>
    <t>Катерина Ситнікова</t>
  </si>
  <si>
    <t>Катерина Супрун</t>
  </si>
  <si>
    <t>Катерина Терез</t>
  </si>
  <si>
    <t>Катерина Чобан</t>
  </si>
  <si>
    <t>Катерина Швець</t>
  </si>
  <si>
    <t>Катерина Юнаш</t>
  </si>
  <si>
    <t>Катерина Яворська</t>
  </si>
  <si>
    <t>Катя Лисенкова</t>
  </si>
  <si>
    <t>Катя Лук'янчук</t>
  </si>
  <si>
    <t>Катя Манзій</t>
  </si>
  <si>
    <t>Кирил Пелешок</t>
  </si>
  <si>
    <t>Кирилл Гнатенко</t>
  </si>
  <si>
    <t>Кирилл Григорьев</t>
  </si>
  <si>
    <t>Кирило Бєлоконь</t>
  </si>
  <si>
    <t>Кирило Захаров</t>
  </si>
  <si>
    <t>Кирило Сахно</t>
  </si>
  <si>
    <t>Кирило Теперик</t>
  </si>
  <si>
    <t>Кіра Березуєва</t>
  </si>
  <si>
    <t>Кіра Омельчук</t>
  </si>
  <si>
    <t>Кіра Середа</t>
  </si>
  <si>
    <t>Кірілл Золотарьов</t>
  </si>
  <si>
    <t>Кірілл Кудишкін</t>
  </si>
  <si>
    <t>Клим Гадяцький</t>
  </si>
  <si>
    <t>Коваль Мирослава</t>
  </si>
  <si>
    <t>Коваль Наталія Коваль Наталія</t>
  </si>
  <si>
    <t>Ковальська Вікторія</t>
  </si>
  <si>
    <t>Коледж ММФК</t>
  </si>
  <si>
    <t>Костя Куготов</t>
  </si>
  <si>
    <t>Костянтин Аненко</t>
  </si>
  <si>
    <t>Костянтин Кірбаба</t>
  </si>
  <si>
    <t>Костянтин Красноженов</t>
  </si>
  <si>
    <t>Костянтин Попович</t>
  </si>
  <si>
    <t>Котик-Манькова Наталія</t>
  </si>
  <si>
    <t>Котяй Вікторія</t>
  </si>
  <si>
    <t>Кристина Карабанова</t>
  </si>
  <si>
    <t>Кристина Соболєва</t>
  </si>
  <si>
    <t>Крістіна Желавська</t>
  </si>
  <si>
    <t>Кропотов Петро</t>
  </si>
  <si>
    <t>Крупик Володимир</t>
  </si>
  <si>
    <t>ксенія єфіменко</t>
  </si>
  <si>
    <t>Ксенія Івануха</t>
  </si>
  <si>
    <t>Ксенія Маслєннікова</t>
  </si>
  <si>
    <t>Ксенія Шуляк</t>
  </si>
  <si>
    <t>Кулик Світлана</t>
  </si>
  <si>
    <t>Кулініч Сергій</t>
  </si>
  <si>
    <t>Лаврентьєва Ірина</t>
  </si>
  <si>
    <t>Лариса Алексєєва</t>
  </si>
  <si>
    <t>Лариса Безушка</t>
  </si>
  <si>
    <t>Лариса Білоусова</t>
  </si>
  <si>
    <t>Лариса Бровко</t>
  </si>
  <si>
    <t>Лариса Буйна</t>
  </si>
  <si>
    <t>Лариса Вишневська</t>
  </si>
  <si>
    <t>Лариса Демидова</t>
  </si>
  <si>
    <t>Лариса Духовникова</t>
  </si>
  <si>
    <t>Лариса Кива</t>
  </si>
  <si>
    <t>Лариса Ковальчук</t>
  </si>
  <si>
    <t>Лариса Козирева</t>
  </si>
  <si>
    <t>Лариса Макарова</t>
  </si>
  <si>
    <t>Лариса Самілів</t>
  </si>
  <si>
    <t>Лариса Смірнова</t>
  </si>
  <si>
    <t>Лариса Турова</t>
  </si>
  <si>
    <t>Лариса Чирук</t>
  </si>
  <si>
    <t>Лариса Чконія</t>
  </si>
  <si>
    <t>Лариса Чопак</t>
  </si>
  <si>
    <t>Ласкова Наталія</t>
  </si>
  <si>
    <t>Лаура Тоноян</t>
  </si>
  <si>
    <t>Лащенко Дар'я</t>
  </si>
  <si>
    <t>Лебедєв Олексій</t>
  </si>
  <si>
    <t>лев барвновський</t>
  </si>
  <si>
    <t xml:space="preserve">Левченко Тетяна </t>
  </si>
  <si>
    <t>Леонід Довгаль</t>
  </si>
  <si>
    <t>Леся Бережна</t>
  </si>
  <si>
    <t xml:space="preserve">Леся Білан </t>
  </si>
  <si>
    <t>Леся Габа</t>
  </si>
  <si>
    <t>Леся Ігнатенко</t>
  </si>
  <si>
    <t>Леся Іщук</t>
  </si>
  <si>
    <t>Леся Павлик</t>
  </si>
  <si>
    <t>Леся Паршукова</t>
  </si>
  <si>
    <t>Леся Степанова</t>
  </si>
  <si>
    <t>Леся Табаченко</t>
  </si>
  <si>
    <t>Леся Тугова</t>
  </si>
  <si>
    <t>Леся Фединишин</t>
  </si>
  <si>
    <t>Леся Фесан</t>
  </si>
  <si>
    <t>Леся Цюцюра</t>
  </si>
  <si>
    <t>Липчанський Ігор Липчанський Ігор</t>
  </si>
  <si>
    <t>Ліана Динник</t>
  </si>
  <si>
    <t>Лідія Белянко</t>
  </si>
  <si>
    <t>Лідія Долецька</t>
  </si>
  <si>
    <t>Ліза Бондар</t>
  </si>
  <si>
    <t>Ліза Герасимчук</t>
  </si>
  <si>
    <t>Лілія Бабич</t>
  </si>
  <si>
    <t>Лілія Демчук</t>
  </si>
  <si>
    <t>Лілія Лисицька</t>
  </si>
  <si>
    <t>Лілія Мілютіна</t>
  </si>
  <si>
    <t>Лілія Руденко</t>
  </si>
  <si>
    <t>Лілія Тарасенко</t>
  </si>
  <si>
    <t>Ліля Гула</t>
  </si>
  <si>
    <t>Ліна Москаленко</t>
  </si>
  <si>
    <t>Луїза Парфірова</t>
  </si>
  <si>
    <t>Лункіна Ксюша</t>
  </si>
  <si>
    <t>Любов Власенко</t>
  </si>
  <si>
    <t>Любов Гут</t>
  </si>
  <si>
    <t>Любов Катіба</t>
  </si>
  <si>
    <t>Любов Квасній</t>
  </si>
  <si>
    <t>Любов Матвійчук</t>
  </si>
  <si>
    <t>Любов Сороколіт</t>
  </si>
  <si>
    <t>Любов Черкавська</t>
  </si>
  <si>
    <t>Любомир Захаров</t>
  </si>
  <si>
    <t>Людмила Авдєєва</t>
  </si>
  <si>
    <t>Людмила Алєксова</t>
  </si>
  <si>
    <t>Людмила Андрейченко</t>
  </si>
  <si>
    <t>Людмила Архитка</t>
  </si>
  <si>
    <t>Людмила Бежнар</t>
  </si>
  <si>
    <t>Людмила Білик</t>
  </si>
  <si>
    <t>Людмила Бойко</t>
  </si>
  <si>
    <t>Людмила Вихор</t>
  </si>
  <si>
    <t>Людмила Гладиш</t>
  </si>
  <si>
    <t>Людмила Глушко</t>
  </si>
  <si>
    <t>Людмила Грищенко</t>
  </si>
  <si>
    <t>Людмила Гряник</t>
  </si>
  <si>
    <t>Людмила Дивнич</t>
  </si>
  <si>
    <t>Людмила ДИМЧЕНКО Людмила ДИМЧЕНКО</t>
  </si>
  <si>
    <t>Людмила Дубовицька</t>
  </si>
  <si>
    <t>Людмила Здоровко</t>
  </si>
  <si>
    <t>Людмила Капаєва</t>
  </si>
  <si>
    <t>Людмила Каркушевська</t>
  </si>
  <si>
    <t>Людмила Козак</t>
  </si>
  <si>
    <t>Людмила Ленцова</t>
  </si>
  <si>
    <t>Людмила Луценко</t>
  </si>
  <si>
    <t>Людмила Маслак</t>
  </si>
  <si>
    <t>Людмила Матюк</t>
  </si>
  <si>
    <t>Людмила Махинько</t>
  </si>
  <si>
    <t>Людмила Мельник</t>
  </si>
  <si>
    <t>Людмила Нянько</t>
  </si>
  <si>
    <t>Людмила Охота</t>
  </si>
  <si>
    <t>Людмила Паршикова</t>
  </si>
  <si>
    <t>Людмила Петрик</t>
  </si>
  <si>
    <t>Людмила Пилипенко</t>
  </si>
  <si>
    <t>Людмила Подольська</t>
  </si>
  <si>
    <t>Людмила Поперечнюк</t>
  </si>
  <si>
    <t>Людмила Рижко</t>
  </si>
  <si>
    <t>Людмила Роут</t>
  </si>
  <si>
    <t>Людмила Свистун</t>
  </si>
  <si>
    <t>Людмила Семененко</t>
  </si>
  <si>
    <t>Людмила Сьомик-Жураківська</t>
  </si>
  <si>
    <t>Людмила Таболіна</t>
  </si>
  <si>
    <t>Людмила Терехова</t>
  </si>
  <si>
    <t>Людмила Тимошенко</t>
  </si>
  <si>
    <t>Людмила Федоренко</t>
  </si>
  <si>
    <t>Людмила Хмара</t>
  </si>
  <si>
    <t>Людмила Чвертко</t>
  </si>
  <si>
    <t>Людмила Чернова</t>
  </si>
  <si>
    <t>Людмила Черногородова</t>
  </si>
  <si>
    <t>Людмила Шаповалова</t>
  </si>
  <si>
    <t>Людмила Юрчишена</t>
  </si>
  <si>
    <t>Людмила Якобчук</t>
  </si>
  <si>
    <t>Магуріна Марія</t>
  </si>
  <si>
    <t>Майя Люта</t>
  </si>
  <si>
    <t>Майя Цюрюпа</t>
  </si>
  <si>
    <t>Майя Шароян</t>
  </si>
  <si>
    <t>Максим Бухкало</t>
  </si>
  <si>
    <t>Максим Бухонін</t>
  </si>
  <si>
    <t>Максим Величко</t>
  </si>
  <si>
    <t>Максим Гнєдашов</t>
  </si>
  <si>
    <t>Максим Данилюк</t>
  </si>
  <si>
    <t>Максим Дудчак</t>
  </si>
  <si>
    <t>Максим Задворний</t>
  </si>
  <si>
    <t>Максим Ільющенко</t>
  </si>
  <si>
    <t>Максим Ковальчук</t>
  </si>
  <si>
    <t>Максим Коломоец</t>
  </si>
  <si>
    <t>Максим Компанієць</t>
  </si>
  <si>
    <t>Максим Константинов</t>
  </si>
  <si>
    <t>Максим Корчевний</t>
  </si>
  <si>
    <t>Максим Куліков</t>
  </si>
  <si>
    <t>Максим Левченко</t>
  </si>
  <si>
    <t>Максим Лєбєдєв</t>
  </si>
  <si>
    <t>Максим Лисенко</t>
  </si>
  <si>
    <t>Максим Луценко</t>
  </si>
  <si>
    <t>Максим Луцько</t>
  </si>
  <si>
    <t>Максим Матусар</t>
  </si>
  <si>
    <t>Максим Мірошниченко Максим Мірошниченко</t>
  </si>
  <si>
    <t>Максим Моря</t>
  </si>
  <si>
    <t>Максим Нечитайло</t>
  </si>
  <si>
    <t>Максим Онищенко</t>
  </si>
  <si>
    <t>Максим Остапенко</t>
  </si>
  <si>
    <t>Максим Підгайний</t>
  </si>
  <si>
    <t>Максим Притула</t>
  </si>
  <si>
    <t>Максим Рильський</t>
  </si>
  <si>
    <t>Максим Рязанцев</t>
  </si>
  <si>
    <t>Максим Сендецький</t>
  </si>
  <si>
    <t>Максим Сінчук</t>
  </si>
  <si>
    <t>Максим Соколик</t>
  </si>
  <si>
    <t>Максим Стефанюк</t>
  </si>
  <si>
    <t>Максим Татарніков</t>
  </si>
  <si>
    <t>Максим Фесюк</t>
  </si>
  <si>
    <t>Максим Юрченко</t>
  </si>
  <si>
    <t xml:space="preserve">Малинка Тетяна </t>
  </si>
  <si>
    <t>Маргарита Борисенко</t>
  </si>
  <si>
    <t>Маргарита Міхєєва</t>
  </si>
  <si>
    <t>Маргарита Назаревич</t>
  </si>
  <si>
    <t>Маргарита Олим</t>
  </si>
  <si>
    <t>Маргарита Орлова-Замула</t>
  </si>
  <si>
    <t>Маргарита Рильцева</t>
  </si>
  <si>
    <t>Маргарита Самсонюк</t>
  </si>
  <si>
    <t>Марина Андрієвська</t>
  </si>
  <si>
    <t>Марина Булай</t>
  </si>
  <si>
    <t>Марина Космінська</t>
  </si>
  <si>
    <t>Марина Котяхова</t>
  </si>
  <si>
    <t>Марина Кульчак</t>
  </si>
  <si>
    <t>Марина Лазукіна</t>
  </si>
  <si>
    <t>Марина Лопатіна</t>
  </si>
  <si>
    <t>Марина Неставальська</t>
  </si>
  <si>
    <t>Марина Нестеровська</t>
  </si>
  <si>
    <t>Марина Носова</t>
  </si>
  <si>
    <t>Марина Полеховська</t>
  </si>
  <si>
    <t>Марина Портнова</t>
  </si>
  <si>
    <t>Марина Пустовіт</t>
  </si>
  <si>
    <t>Марина Пяленко</t>
  </si>
  <si>
    <t>Марина Сергієнко</t>
  </si>
  <si>
    <t>Марина Слободянюк</t>
  </si>
  <si>
    <t>Марина Стрижеус</t>
  </si>
  <si>
    <t>Марина Тітула</t>
  </si>
  <si>
    <t>Марина Токар</t>
  </si>
  <si>
    <t>Марина Толмачова</t>
  </si>
  <si>
    <t>Марина Фатьянова</t>
  </si>
  <si>
    <t>Марина Філоненко</t>
  </si>
  <si>
    <t>Марина Чмир</t>
  </si>
  <si>
    <t>Марина Щедріна</t>
  </si>
  <si>
    <t>Мария Антоненко</t>
  </si>
  <si>
    <t>Мария Мазур</t>
  </si>
  <si>
    <t>Маріанна Двойнісюк</t>
  </si>
  <si>
    <t>Маріанна Лизогуб</t>
  </si>
  <si>
    <t>Маріанна Панченко</t>
  </si>
  <si>
    <t>Маріна Волох</t>
  </si>
  <si>
    <t>Марічка Козак</t>
  </si>
  <si>
    <t>Марія Астахова</t>
  </si>
  <si>
    <t>Марія Безпала</t>
  </si>
  <si>
    <t>Марія Беркало</t>
  </si>
  <si>
    <t>Марія Вергун</t>
  </si>
  <si>
    <t>Марія Джугла</t>
  </si>
  <si>
    <t>Марія Дрожевська</t>
  </si>
  <si>
    <t>Марія Жукова</t>
  </si>
  <si>
    <t>Марія Золотарьов</t>
  </si>
  <si>
    <t>Марія Кізима</t>
  </si>
  <si>
    <t>Марія Кіпоренко</t>
  </si>
  <si>
    <t>Марія Клімчук</t>
  </si>
  <si>
    <t>Марія Колосова</t>
  </si>
  <si>
    <t>Марія Котова</t>
  </si>
  <si>
    <t>Марія Котюк</t>
  </si>
  <si>
    <t>Марія Кричун</t>
  </si>
  <si>
    <t>Марія Лисенко</t>
  </si>
  <si>
    <t>Марія Марко</t>
  </si>
  <si>
    <t>Марія Маслова</t>
  </si>
  <si>
    <t>Марія Мозгова</t>
  </si>
  <si>
    <t>Марія Оковита</t>
  </si>
  <si>
    <t>Марія Поліщук</t>
  </si>
  <si>
    <t>Марія Процик</t>
  </si>
  <si>
    <t>Марія Романів</t>
  </si>
  <si>
    <t>Марія Руденко</t>
  </si>
  <si>
    <t>Марія Саніцька</t>
  </si>
  <si>
    <t>Марія Соколова</t>
  </si>
  <si>
    <t>Марія Старчук</t>
  </si>
  <si>
    <t>Марія Таран</t>
  </si>
  <si>
    <t>Марія Теребейчик</t>
  </si>
  <si>
    <t>Марія Тоха</t>
  </si>
  <si>
    <t>Марія Тузко</t>
  </si>
  <si>
    <t>Марія Фазан</t>
  </si>
  <si>
    <t>Марія Фурман</t>
  </si>
  <si>
    <t>Марія Халіна</t>
  </si>
  <si>
    <t>Марія Чаплигіна</t>
  </si>
  <si>
    <t>Марія Шум</t>
  </si>
  <si>
    <t>Марк Бобровський</t>
  </si>
  <si>
    <t>Марк Зайцев</t>
  </si>
  <si>
    <t>Марк Кухарєв</t>
  </si>
  <si>
    <t>Марта Ашенберг</t>
  </si>
  <si>
    <t>Марта Кривко</t>
  </si>
  <si>
    <t>Марта Симінська</t>
  </si>
  <si>
    <t>Мару Бережний</t>
  </si>
  <si>
    <t>Мар'ян Винничук</t>
  </si>
  <si>
    <t>Мар'ян Савчин</t>
  </si>
  <si>
    <t>Мар'яна Андрюшина</t>
  </si>
  <si>
    <t>Мар'яна Берест</t>
  </si>
  <si>
    <t>Мар'яна Волощук</t>
  </si>
  <si>
    <t>Мар'яна Князевич</t>
  </si>
  <si>
    <t>Мар'яна Марціновська</t>
  </si>
  <si>
    <t>Мар'яна Романишин</t>
  </si>
  <si>
    <t>Мар'яна Шубер</t>
  </si>
  <si>
    <t>Матвей Решитько</t>
  </si>
  <si>
    <t>Мельничук Ірина</t>
  </si>
  <si>
    <t>Микита Бочарніков</t>
  </si>
  <si>
    <t>Микита Дмитренко</t>
  </si>
  <si>
    <t>Микита Кучугурний</t>
  </si>
  <si>
    <t>микита ткаченко</t>
  </si>
  <si>
    <t>Микита Якут</t>
  </si>
  <si>
    <t>Микола Васильківський</t>
  </si>
  <si>
    <t>Микола Кошовий</t>
  </si>
  <si>
    <t>Микола Чухно</t>
  </si>
  <si>
    <t>Мирослав Котляр</t>
  </si>
  <si>
    <t>Мирослав Применко</t>
  </si>
  <si>
    <t>Мирослав Сапальов</t>
  </si>
  <si>
    <t>Мирослав Стєбаков</t>
  </si>
  <si>
    <t>Мирослава Бурба</t>
  </si>
  <si>
    <t>Мирослава Шолтіс</t>
  </si>
  <si>
    <t>Мисик Ілона</t>
  </si>
  <si>
    <t>Михайло Вонсович</t>
  </si>
  <si>
    <t>Михайло Митник</t>
  </si>
  <si>
    <t>Михайло Мʼялик</t>
  </si>
  <si>
    <t>Михайло Орлик</t>
  </si>
  <si>
    <t>Михайло Рильцев</t>
  </si>
  <si>
    <t>Міша Горобeць</t>
  </si>
  <si>
    <t>Момот Руслан</t>
  </si>
  <si>
    <t>Нагорний Павло</t>
  </si>
  <si>
    <t>Надія Ангелова</t>
  </si>
  <si>
    <t>Надія Березніченко</t>
  </si>
  <si>
    <t>Надія Божко</t>
  </si>
  <si>
    <t>Надія Виноградна</t>
  </si>
  <si>
    <t>Надія Володченко</t>
  </si>
  <si>
    <t>Надія Волошевич</t>
  </si>
  <si>
    <t>Надія Волченкова</t>
  </si>
  <si>
    <t>Надія Ганжа</t>
  </si>
  <si>
    <t>Надія Гарасимчук</t>
  </si>
  <si>
    <t>Надія Горейко</t>
  </si>
  <si>
    <t>Надія Іщенко</t>
  </si>
  <si>
    <t>Надія Купченко</t>
  </si>
  <si>
    <t>Надія Мальована</t>
  </si>
  <si>
    <t>Надія Музика</t>
  </si>
  <si>
    <t>Надія Панталій</t>
  </si>
  <si>
    <t>Надія Прокопенко</t>
  </si>
  <si>
    <t>Надія Пунейко</t>
  </si>
  <si>
    <t>Надія Савіцька</t>
  </si>
  <si>
    <t>Надія Салюк</t>
  </si>
  <si>
    <t>Надія Сидоренко</t>
  </si>
  <si>
    <t>Надія Слив'як</t>
  </si>
  <si>
    <t>Надія ЯЦОЛА</t>
  </si>
  <si>
    <t>Надя Шевченко</t>
  </si>
  <si>
    <t>Назар Бондар</t>
  </si>
  <si>
    <t>Назар Дьордій</t>
  </si>
  <si>
    <t>Назар Казюка</t>
  </si>
  <si>
    <t>Назар Куликов</t>
  </si>
  <si>
    <t>Назар Стейскал</t>
  </si>
  <si>
    <t>Назарій Панченко</t>
  </si>
  <si>
    <t>Назарій Скакун</t>
  </si>
  <si>
    <t>Назарій Струс</t>
  </si>
  <si>
    <t>Назаров Тимофій</t>
  </si>
  <si>
    <t>Настя Бенеда</t>
  </si>
  <si>
    <t>Настя Пилипенко</t>
  </si>
  <si>
    <t>Настя Титова</t>
  </si>
  <si>
    <t>Настя Хуторна</t>
  </si>
  <si>
    <t>Наталія Агапова</t>
  </si>
  <si>
    <t>Наталія Антонюк</t>
  </si>
  <si>
    <t>Наталія Ахтирська</t>
  </si>
  <si>
    <t>Наталія Базар</t>
  </si>
  <si>
    <t>Наталія Балабайко</t>
  </si>
  <si>
    <t>Наталія Баранова</t>
  </si>
  <si>
    <t>Наталія Білик</t>
  </si>
  <si>
    <t>Наталія Бірзул</t>
  </si>
  <si>
    <t>Наталія Болбот</t>
  </si>
  <si>
    <t>Наталія Булат</t>
  </si>
  <si>
    <t>Наталія Волохова</t>
  </si>
  <si>
    <t>Наталія Галуза</t>
  </si>
  <si>
    <t>Наталія Герасимова</t>
  </si>
  <si>
    <t>Наталія Гладинець</t>
  </si>
  <si>
    <t>Наталія Голівець</t>
  </si>
  <si>
    <t>Наталія Голуб</t>
  </si>
  <si>
    <t>Наталія Гробова</t>
  </si>
  <si>
    <t>Наталія Гулай</t>
  </si>
  <si>
    <t>Наталія Гуленко Наталія Гуленко</t>
  </si>
  <si>
    <t>Наталія Данік</t>
  </si>
  <si>
    <t>Наталія Дем'янчук</t>
  </si>
  <si>
    <t>Наталія Джанова</t>
  </si>
  <si>
    <t>Наталія Долженко</t>
  </si>
  <si>
    <t>Наталія Дорош</t>
  </si>
  <si>
    <t>Наталія Євтушко</t>
  </si>
  <si>
    <t>Наталія Єрмолова</t>
  </si>
  <si>
    <t>Наталія Запрягайло</t>
  </si>
  <si>
    <t>Наталія Зотова</t>
  </si>
  <si>
    <t>Наталія Каліш</t>
  </si>
  <si>
    <t>Наталія Кваша</t>
  </si>
  <si>
    <t>Наталія Кисла</t>
  </si>
  <si>
    <t>Наталія Кіріченко</t>
  </si>
  <si>
    <t>Наталія КОВТУН</t>
  </si>
  <si>
    <t>Наталія Костюк</t>
  </si>
  <si>
    <t>Наталія Кравчук Наталія Кравчук</t>
  </si>
  <si>
    <t>Наталія Кривошап</t>
  </si>
  <si>
    <t>Наталія Кулик</t>
  </si>
  <si>
    <t>Наталія Куліш</t>
  </si>
  <si>
    <t>Наталія Кучерява</t>
  </si>
  <si>
    <t>Наталія Левіна</t>
  </si>
  <si>
    <t>Наталія Лимаренко</t>
  </si>
  <si>
    <t>Наталія Ліщенко</t>
  </si>
  <si>
    <t>Наталія Лопухович</t>
  </si>
  <si>
    <t>Наталія Ляшук</t>
  </si>
  <si>
    <t>Наталія Мазур</t>
  </si>
  <si>
    <t>Наталія Мостовенко</t>
  </si>
  <si>
    <t>Наталія Мошенська</t>
  </si>
  <si>
    <t>Наталія Муржак</t>
  </si>
  <si>
    <t>Наталія Неруца</t>
  </si>
  <si>
    <t>Наталія Олефіренко</t>
  </si>
  <si>
    <t>Наталія Олійник</t>
  </si>
  <si>
    <t>Наталія Осадчук</t>
  </si>
  <si>
    <t>Наталія Острога</t>
  </si>
  <si>
    <t>Наталія Пасішник</t>
  </si>
  <si>
    <t>Наталія Пацеріна</t>
  </si>
  <si>
    <t>Наталія Попадинець</t>
  </si>
  <si>
    <t>Наталія Порошина</t>
  </si>
  <si>
    <t>Наталія Постольна</t>
  </si>
  <si>
    <t>Наталія Привалова</t>
  </si>
  <si>
    <t>Наталія Птишник</t>
  </si>
  <si>
    <t>Наталія Радько</t>
  </si>
  <si>
    <t>Наталія Романенко</t>
  </si>
  <si>
    <t>Наталія Савіна</t>
  </si>
  <si>
    <t>Наталія Сідловська</t>
  </si>
  <si>
    <t>Наталія Славинська</t>
  </si>
  <si>
    <t>Наталія Солонцова</t>
  </si>
  <si>
    <t>Наталія Сотнікова</t>
  </si>
  <si>
    <t>Наталія Судаковська</t>
  </si>
  <si>
    <t>Наталія Сухопар</t>
  </si>
  <si>
    <t>Наталія Ткачук</t>
  </si>
  <si>
    <t>Наталія Троненко</t>
  </si>
  <si>
    <t>Наталія Хан</t>
  </si>
  <si>
    <t>Наталія Хміль</t>
  </si>
  <si>
    <t>Наталія Холявка</t>
  </si>
  <si>
    <t>Наталія Хоменко</t>
  </si>
  <si>
    <t>Наталія Цюпа</t>
  </si>
  <si>
    <t>Наталія Чайка</t>
  </si>
  <si>
    <t>Наталія Чорноус</t>
  </si>
  <si>
    <t>Наталія Шаповалова</t>
  </si>
  <si>
    <t>Наталія Шевцова</t>
  </si>
  <si>
    <t>Наталія Шилан</t>
  </si>
  <si>
    <t>Наталія Щербакова</t>
  </si>
  <si>
    <t>Наталья Деревянко</t>
  </si>
  <si>
    <t>Наталя Бурдюгова</t>
  </si>
  <si>
    <t>Наталя Вакуленко</t>
  </si>
  <si>
    <t>Наталя Володимирівна</t>
  </si>
  <si>
    <t>Наталя Гнєтньова</t>
  </si>
  <si>
    <t>Наталя Карпова</t>
  </si>
  <si>
    <t>Наталя Кісенко</t>
  </si>
  <si>
    <t>Наталя Колесник</t>
  </si>
  <si>
    <t>Наталя Мараховська</t>
  </si>
  <si>
    <t>Наталя Пархета</t>
  </si>
  <si>
    <t>Наталя Перечепа</t>
  </si>
  <si>
    <t>Наталя Полішко</t>
  </si>
  <si>
    <t>Наталя Рибальченко</t>
  </si>
  <si>
    <t>Наталя Терлецька</t>
  </si>
  <si>
    <t>Наталя Цибулькіна</t>
  </si>
  <si>
    <t>Наталя Челнокова</t>
  </si>
  <si>
    <t>Наталя Шаргородська</t>
  </si>
  <si>
    <t>Наталя Шикула</t>
  </si>
  <si>
    <t>Наталя Яворська</t>
  </si>
  <si>
    <t>Неллі ЗІНЕНКО</t>
  </si>
  <si>
    <t>Неля Лазоренко</t>
  </si>
  <si>
    <t>Неля Миронова</t>
  </si>
  <si>
    <t>Неля Петрова</t>
  </si>
  <si>
    <t>Неплях Віталіна</t>
  </si>
  <si>
    <t>никита дефорж</t>
  </si>
  <si>
    <t>Ніка Дудинець</t>
  </si>
  <si>
    <t>Ніка Роговська</t>
  </si>
  <si>
    <t>Нікіта Мосалов</t>
  </si>
  <si>
    <t>Нікіта Нікітос</t>
  </si>
  <si>
    <t>Ніколь Суру</t>
  </si>
  <si>
    <t>Ніна Гришко</t>
  </si>
  <si>
    <t>Ніна Домашенко</t>
  </si>
  <si>
    <t>Ніна ЦИКАЛО</t>
  </si>
  <si>
    <t>Одарка Софійчук</t>
  </si>
  <si>
    <t>Одесвндр Муратков</t>
  </si>
  <si>
    <t>Оксана Будрик</t>
  </si>
  <si>
    <t>Оксана Бут-Гусаім</t>
  </si>
  <si>
    <t>Оксана Вінницька</t>
  </si>
  <si>
    <t>Оксана Вовченко</t>
  </si>
  <si>
    <t>Оксана Газука</t>
  </si>
  <si>
    <t>Оксана Галат</t>
  </si>
  <si>
    <t>Оксана Гапоненко</t>
  </si>
  <si>
    <t>Оксана Горбачова</t>
  </si>
  <si>
    <t>Оксана Гордієнко</t>
  </si>
  <si>
    <t>Оксана Гордюк</t>
  </si>
  <si>
    <t>Оксана Гребець</t>
  </si>
  <si>
    <t>Оксана Дзюбенко</t>
  </si>
  <si>
    <t>Оксана Димченко</t>
  </si>
  <si>
    <t>Оксана Добушовська</t>
  </si>
  <si>
    <t>Оксана Дудяк</t>
  </si>
  <si>
    <t>Оксана Іваницька</t>
  </si>
  <si>
    <t>Оксана Квітко</t>
  </si>
  <si>
    <t>Оксана Колеснік</t>
  </si>
  <si>
    <t>Оксана Константиника</t>
  </si>
  <si>
    <t>Оксана Корнєєва</t>
  </si>
  <si>
    <t>Оксана Котирло</t>
  </si>
  <si>
    <t>Оксана Кравченко</t>
  </si>
  <si>
    <t>Оксана Кузiв</t>
  </si>
  <si>
    <t>Оксана Легка</t>
  </si>
  <si>
    <t>Оксана Манжола</t>
  </si>
  <si>
    <t>Оксана Маслова</t>
  </si>
  <si>
    <t>Оксана Микитюк</t>
  </si>
  <si>
    <t>Оксана Мурахевич Оксана Мурахевич</t>
  </si>
  <si>
    <t>Оксана Оксана</t>
  </si>
  <si>
    <t>Оксана Остюк</t>
  </si>
  <si>
    <t>Оксана Павленко</t>
  </si>
  <si>
    <t>Оксана Парна</t>
  </si>
  <si>
    <t>Оксана Пригода</t>
  </si>
  <si>
    <t>Оксана Ратушняк</t>
  </si>
  <si>
    <t>Оксана Руденко</t>
  </si>
  <si>
    <t>Оксана Сорокіна</t>
  </si>
  <si>
    <t>Оксана Співак</t>
  </si>
  <si>
    <t>Оксана Стеблюк</t>
  </si>
  <si>
    <t>Оксана Тиханова</t>
  </si>
  <si>
    <t>Оксана Токовило</t>
  </si>
  <si>
    <t>Оксана Тутова</t>
  </si>
  <si>
    <t>Оксана Харсіка</t>
  </si>
  <si>
    <t>Оксана Шиян</t>
  </si>
  <si>
    <t>Оксана Щерба</t>
  </si>
  <si>
    <t>Оксана Якименко</t>
  </si>
  <si>
    <t>Оксана Яриш</t>
  </si>
  <si>
    <t>Оксана-Марія Караман</t>
  </si>
  <si>
    <t>Олег Гончаренко</t>
  </si>
  <si>
    <t>Олег Конюхов</t>
  </si>
  <si>
    <t>Олег Корева</t>
  </si>
  <si>
    <t>Олег Луцишин</t>
  </si>
  <si>
    <t>Олег Савка</t>
  </si>
  <si>
    <t>Олег Чурсін</t>
  </si>
  <si>
    <t>Олексадра Сологуб</t>
  </si>
  <si>
    <t>Олександр Айварджі</t>
  </si>
  <si>
    <t>Олександр Бердник</t>
  </si>
  <si>
    <t>Олександр Валінкевич</t>
  </si>
  <si>
    <t>Олександр Войтенко .</t>
  </si>
  <si>
    <t>Олександр Гаряга</t>
  </si>
  <si>
    <t>Олександр Дорошенко</t>
  </si>
  <si>
    <t>Олександр Івашина</t>
  </si>
  <si>
    <t>Олександр Кислинський</t>
  </si>
  <si>
    <t>Олександр Кривошеєв</t>
  </si>
  <si>
    <t>Олександр Кутвіцький</t>
  </si>
  <si>
    <t>Олександр Мазур</t>
  </si>
  <si>
    <t>Олександр Никифоров</t>
  </si>
  <si>
    <t>Олександр Перошенков</t>
  </si>
  <si>
    <t>Олександр Поліщук</t>
  </si>
  <si>
    <t>Олександр Прокопенко</t>
  </si>
  <si>
    <t>Олександр Радзиховський</t>
  </si>
  <si>
    <t>Олександр Синявін</t>
  </si>
  <si>
    <t>Олександр Содоль</t>
  </si>
  <si>
    <t>Олександр Стецькович</t>
  </si>
  <si>
    <t>Олександр Таран</t>
  </si>
  <si>
    <t>Олександр Токар</t>
  </si>
  <si>
    <t>Олександр Федій</t>
  </si>
  <si>
    <t>Олександр Шимко</t>
  </si>
  <si>
    <t>Олександра Анісімова</t>
  </si>
  <si>
    <t>Олександра Бартощак</t>
  </si>
  <si>
    <t>Олександра Гайвук</t>
  </si>
  <si>
    <t>Олександра Заціровська</t>
  </si>
  <si>
    <t>Олександра Зеленська</t>
  </si>
  <si>
    <t>Олександра Ісаєва</t>
  </si>
  <si>
    <t>Олександра Комисарчук</t>
  </si>
  <si>
    <t>Олександра Моісеєнко</t>
  </si>
  <si>
    <t>Олександра Перунова</t>
  </si>
  <si>
    <t>Олександра Пишногуб</t>
  </si>
  <si>
    <t>Олександра Пісна</t>
  </si>
  <si>
    <t>Олександра Риморова</t>
  </si>
  <si>
    <t>Олександра Скакун</t>
  </si>
  <si>
    <t>Олександра Ткаченко</t>
  </si>
  <si>
    <t xml:space="preserve">Олександре Зорькін </t>
  </si>
  <si>
    <t>Олексій Єрмаков</t>
  </si>
  <si>
    <t>Олексій Фальченко</t>
  </si>
  <si>
    <t>Олексій Ярига</t>
  </si>
  <si>
    <t>Олена Батова</t>
  </si>
  <si>
    <t>Олена Більда</t>
  </si>
  <si>
    <t>Олена Булах</t>
  </si>
  <si>
    <t>Олена Васильєва</t>
  </si>
  <si>
    <t>Олена Вікторівна Басалаєва</t>
  </si>
  <si>
    <t>Олена Гончаренко</t>
  </si>
  <si>
    <t>ОЛЕНА ДЕНИСЕНКО</t>
  </si>
  <si>
    <t>Олена Добробаба</t>
  </si>
  <si>
    <t>Олена Драна</t>
  </si>
  <si>
    <t>Олена Дьогтєва</t>
  </si>
  <si>
    <t>Олена Євтухова</t>
  </si>
  <si>
    <t>Олена Єлісєєва</t>
  </si>
  <si>
    <t>Олена Єрьоменко</t>
  </si>
  <si>
    <t>Олена Зерній</t>
  </si>
  <si>
    <t>Олена Іванів</t>
  </si>
  <si>
    <t>Олена Іщак</t>
  </si>
  <si>
    <t>Олена Калюжна</t>
  </si>
  <si>
    <t>Олена Кармазь</t>
  </si>
  <si>
    <t>Олена Кашкарова</t>
  </si>
  <si>
    <t>Олена Кірієнко</t>
  </si>
  <si>
    <t>Олена Клименко</t>
  </si>
  <si>
    <t>Олена Кобець</t>
  </si>
  <si>
    <t>Олена Коломієць</t>
  </si>
  <si>
    <t>Олена Колот</t>
  </si>
  <si>
    <t>Олена Корягіна</t>
  </si>
  <si>
    <t>Олена Кузьменко</t>
  </si>
  <si>
    <t>Олена Лагошна</t>
  </si>
  <si>
    <t>Олена Левицька</t>
  </si>
  <si>
    <t>Олена Левківська</t>
  </si>
  <si>
    <t>Олена Лобуренко</t>
  </si>
  <si>
    <t>Олена Любота</t>
  </si>
  <si>
    <t>Олена Мазуренко</t>
  </si>
  <si>
    <t>Олена Макарова</t>
  </si>
  <si>
    <t>Олена Марценюк</t>
  </si>
  <si>
    <t>Олена Миколаївна Собецька</t>
  </si>
  <si>
    <t>Олена Миронова</t>
  </si>
  <si>
    <t>Олена Миронюк</t>
  </si>
  <si>
    <t>Олена Мікушина</t>
  </si>
  <si>
    <t>Олена Міроненко</t>
  </si>
  <si>
    <t>Олена Мокроменко</t>
  </si>
  <si>
    <t>Олена Моренко</t>
  </si>
  <si>
    <t>Олена Москаленко</t>
  </si>
  <si>
    <t>Олена Оверко</t>
  </si>
  <si>
    <t>Олена Павлів</t>
  </si>
  <si>
    <t>Олена Павлова</t>
  </si>
  <si>
    <t>Олена Піскарьова</t>
  </si>
  <si>
    <t>Олена Погребна</t>
  </si>
  <si>
    <t>Олена Потапенко</t>
  </si>
  <si>
    <t>Олена Почуєва</t>
  </si>
  <si>
    <t>Олена Продан</t>
  </si>
  <si>
    <t>Олена Проценко</t>
  </si>
  <si>
    <t>Олена Прутська</t>
  </si>
  <si>
    <t>Олена Рибак</t>
  </si>
  <si>
    <t>Олена Рожкова</t>
  </si>
  <si>
    <t>Олена Русанова</t>
  </si>
  <si>
    <t>Олена Рябчинська</t>
  </si>
  <si>
    <t>Олена Сарахман</t>
  </si>
  <si>
    <t>Олена Сидоренко</t>
  </si>
  <si>
    <t>Олена Степаненко</t>
  </si>
  <si>
    <t>Олена Стеценко</t>
  </si>
  <si>
    <t>Олена Теплова</t>
  </si>
  <si>
    <t>Олена Ткач</t>
  </si>
  <si>
    <t>Олена Токаренко</t>
  </si>
  <si>
    <t>Олена Тону</t>
  </si>
  <si>
    <t>Олена Трухман</t>
  </si>
  <si>
    <t>Олена Ходацька</t>
  </si>
  <si>
    <t>Олена Хоменко</t>
  </si>
  <si>
    <t>Олена Цимбалюк</t>
  </si>
  <si>
    <t>Олена Черкасова</t>
  </si>
  <si>
    <t>Олена Черняєва</t>
  </si>
  <si>
    <t>Олена Шаповалова</t>
  </si>
  <si>
    <t>Олена Шимко</t>
  </si>
  <si>
    <t>Олена Шолька</t>
  </si>
  <si>
    <t>Олена Шпак</t>
  </si>
  <si>
    <t>Олеся Кисельова</t>
  </si>
  <si>
    <t>Олеся Мазепіна</t>
  </si>
  <si>
    <t>Олеся Манаїла</t>
  </si>
  <si>
    <t>Олеся Мовчан</t>
  </si>
  <si>
    <t>Олеся Петлиця</t>
  </si>
  <si>
    <t>Олеся Рудік</t>
  </si>
  <si>
    <t>Олеся Штефюк</t>
  </si>
  <si>
    <t>Ольга Антонюк</t>
  </si>
  <si>
    <t>Ольга Бабенко</t>
  </si>
  <si>
    <t>Ольга Бобкова</t>
  </si>
  <si>
    <t>Ольга Бойко</t>
  </si>
  <si>
    <t>Ольга Болдирь</t>
  </si>
  <si>
    <t>Ольга Большакова</t>
  </si>
  <si>
    <t>Ольга Бондаренко</t>
  </si>
  <si>
    <t>Ольга Бурцева</t>
  </si>
  <si>
    <t>Ольга В'юник</t>
  </si>
  <si>
    <t>Ольга Габорець</t>
  </si>
  <si>
    <t>Ольга Габрильчук</t>
  </si>
  <si>
    <t>Ольга Герінбург</t>
  </si>
  <si>
    <t>Ольга Григорчук</t>
  </si>
  <si>
    <t>Ольга Гриценко</t>
  </si>
  <si>
    <t>Ольга Гук</t>
  </si>
  <si>
    <t>Ольга Долотова</t>
  </si>
  <si>
    <t>Ольга Заболотня</t>
  </si>
  <si>
    <t>Ольга Іванчак</t>
  </si>
  <si>
    <t>Ольга Катеренчук</t>
  </si>
  <si>
    <t>Ольга Кітриш</t>
  </si>
  <si>
    <t>Ольга Клімак</t>
  </si>
  <si>
    <t>Ольга Коваленко</t>
  </si>
  <si>
    <t>Ольга Коломоєць</t>
  </si>
  <si>
    <t>Ольга Лазаренко</t>
  </si>
  <si>
    <t>Ольга Леонідівна Десятерик</t>
  </si>
  <si>
    <t>Ольга Лопушняк</t>
  </si>
  <si>
    <t>Ольга Лунгол</t>
  </si>
  <si>
    <t>Ольга Малахівська</t>
  </si>
  <si>
    <t>Ольга Мацевко</t>
  </si>
  <si>
    <t>Ольга Машталяр</t>
  </si>
  <si>
    <t>Ольга Міщенко</t>
  </si>
  <si>
    <t>Ольга Науменко</t>
  </si>
  <si>
    <t>Ольга Немеш</t>
  </si>
  <si>
    <t>Ольга Нестерчук</t>
  </si>
  <si>
    <t>Ольга Ольга</t>
  </si>
  <si>
    <t>Ольга Палига</t>
  </si>
  <si>
    <t>Ольга Панта</t>
  </si>
  <si>
    <t>Ольга Понурок</t>
  </si>
  <si>
    <t>Ольга Поцілуєнко</t>
  </si>
  <si>
    <t>Ольга Пригун</t>
  </si>
  <si>
    <t>Ольга Прокопенко</t>
  </si>
  <si>
    <t>Ольга Ревера</t>
  </si>
  <si>
    <t>Ольга Саєнко</t>
  </si>
  <si>
    <t>Ольга Ступаченко</t>
  </si>
  <si>
    <t>Ольга Товстенко</t>
  </si>
  <si>
    <t>Ольга Черноуцан</t>
  </si>
  <si>
    <t>Ольга Черняк</t>
  </si>
  <si>
    <t>Ольга Шевченко</t>
  </si>
  <si>
    <t>Ольга Шевчук</t>
  </si>
  <si>
    <t>Ольга Шільвінська</t>
  </si>
  <si>
    <t>Ольга Щерба</t>
  </si>
  <si>
    <t>Ольга Якименко</t>
  </si>
  <si>
    <t>Оля Дичка</t>
  </si>
  <si>
    <t>Оля Мізюк</t>
  </si>
  <si>
    <t>Оля Серафін</t>
  </si>
  <si>
    <t>Оля Цив‘юк</t>
  </si>
  <si>
    <t>Ореста Щербан</t>
  </si>
  <si>
    <t>Орина Ярмак</t>
  </si>
  <si>
    <t>Осипенко Анастасія</t>
  </si>
  <si>
    <t>Павло Будзин</t>
  </si>
  <si>
    <t>Павло Котвицький</t>
  </si>
  <si>
    <t>Павло Кузь</t>
  </si>
  <si>
    <t>Павло Ломака</t>
  </si>
  <si>
    <t>Павло Макарець</t>
  </si>
  <si>
    <t>Павло Ямшинський</t>
  </si>
  <si>
    <t>Парфьонова Анна</t>
  </si>
  <si>
    <t>Перкун Марія</t>
  </si>
  <si>
    <t>Петрів Юлія</t>
  </si>
  <si>
    <t>Петро Адрианов</t>
  </si>
  <si>
    <t>Петро Андруховець</t>
  </si>
  <si>
    <t>Петро Гоцуляк</t>
  </si>
  <si>
    <t>Петро Демченко</t>
  </si>
  <si>
    <t>Петро Рахівський</t>
  </si>
  <si>
    <t>Плигань Оксана</t>
  </si>
  <si>
    <t>Подошвелева Ольга</t>
  </si>
  <si>
    <t>Полєтаєв Максим</t>
  </si>
  <si>
    <t>Поліна Безштанько</t>
  </si>
  <si>
    <t>Поліна Ветчинкіна</t>
  </si>
  <si>
    <t xml:space="preserve">Поліна Зінковська </t>
  </si>
  <si>
    <t>Поліна Калугіна</t>
  </si>
  <si>
    <t>Поліна Лосєва</t>
  </si>
  <si>
    <t>Поліна Поліна</t>
  </si>
  <si>
    <t>Поліщук Микола</t>
  </si>
  <si>
    <t>Полончук Павло</t>
  </si>
  <si>
    <t>Пользователь Zoom</t>
  </si>
  <si>
    <t>Попова Галина</t>
  </si>
  <si>
    <t>Рамин Рагимов</t>
  </si>
  <si>
    <t>Рекало Георгій</t>
  </si>
  <si>
    <t>Рибій Роман</t>
  </si>
  <si>
    <t>Рисенко Ольга</t>
  </si>
  <si>
    <t>Ріта Пальчак</t>
  </si>
  <si>
    <t>Родіон Мокрогуз</t>
  </si>
  <si>
    <t>Рой Марина</t>
  </si>
  <si>
    <t>Рома Копервас</t>
  </si>
  <si>
    <t>Роман Буряк</t>
  </si>
  <si>
    <t>Роман Гасимов</t>
  </si>
  <si>
    <t>Роман Запорожець</t>
  </si>
  <si>
    <t>Роман Каравацький</t>
  </si>
  <si>
    <t>Роман Коцюба</t>
  </si>
  <si>
    <t>Роман Кулик</t>
  </si>
  <si>
    <t>Роман Южека</t>
  </si>
  <si>
    <t>Роман Ярема</t>
  </si>
  <si>
    <t>Росада Мар'яна</t>
  </si>
  <si>
    <t>Росіна Агратіна</t>
  </si>
  <si>
    <t>Ростислав Климович</t>
  </si>
  <si>
    <t>Ростислав Куліш</t>
  </si>
  <si>
    <t>Ростислав Музика</t>
  </si>
  <si>
    <t>Ростислав Саакян</t>
  </si>
  <si>
    <t>Ростислав Сгібнєв</t>
  </si>
  <si>
    <t>Рудська Ірина</t>
  </si>
  <si>
    <t>Руслан Гаркуша</t>
  </si>
  <si>
    <t>Руслан Главацький</t>
  </si>
  <si>
    <t>Руслан Омельченко</t>
  </si>
  <si>
    <t>Руслан Педченко</t>
  </si>
  <si>
    <t>Руслан Штокалюк</t>
  </si>
  <si>
    <t>Руслана Жлуховська</t>
  </si>
  <si>
    <t>Руслана Козак</t>
  </si>
  <si>
    <t>Руслана Онищак</t>
  </si>
  <si>
    <t>Руслана Половʼян</t>
  </si>
  <si>
    <t>Руслана Сосновська</t>
  </si>
  <si>
    <t>Руслана Сочинська</t>
  </si>
  <si>
    <t>Руслана Циганкова</t>
  </si>
  <si>
    <t>саваелий попов</t>
  </si>
  <si>
    <t>Савін Станіслав</t>
  </si>
  <si>
    <t>Саволюк Тетяна</t>
  </si>
  <si>
    <t>Самая Гасанова</t>
  </si>
  <si>
    <t>Саша Корева</t>
  </si>
  <si>
    <t>Саша Перепелица</t>
  </si>
  <si>
    <t>Саша Плужник</t>
  </si>
  <si>
    <t>Саша Савченко</t>
  </si>
  <si>
    <t>Саша Ткаченко</t>
  </si>
  <si>
    <t>Светлана Лебідь</t>
  </si>
  <si>
    <t>Свистуленко Валерія</t>
  </si>
  <si>
    <t>Світлана Абрамович</t>
  </si>
  <si>
    <t>Світлана Агєєва</t>
  </si>
  <si>
    <t>Світлана Аненко</t>
  </si>
  <si>
    <t>Світлана Баран</t>
  </si>
  <si>
    <t>Світлана Бігуняк</t>
  </si>
  <si>
    <t>Світлана Бойчук</t>
  </si>
  <si>
    <t>Світлана Буклей</t>
  </si>
  <si>
    <t>Світлана Віноградова</t>
  </si>
  <si>
    <t>Світлана Волкова</t>
  </si>
  <si>
    <t>Світлана Ганзюк</t>
  </si>
  <si>
    <t>Світлана Гнєдова</t>
  </si>
  <si>
    <t>Світлана Губаль</t>
  </si>
  <si>
    <t>Світлана Добришина</t>
  </si>
  <si>
    <t>Світлана Друганова</t>
  </si>
  <si>
    <t>Світлана Єгоричева</t>
  </si>
  <si>
    <t>Світлана Заліська</t>
  </si>
  <si>
    <t>Світлана Засуха</t>
  </si>
  <si>
    <t>Світлана Зуб</t>
  </si>
  <si>
    <t>Світлана Івах</t>
  </si>
  <si>
    <t>Світлана Івашина</t>
  </si>
  <si>
    <t>Світлана Каширіна</t>
  </si>
  <si>
    <t>Світлана Кладова</t>
  </si>
  <si>
    <t>Світлана Колісник</t>
  </si>
  <si>
    <t>Світлана Кормош</t>
  </si>
  <si>
    <t>Світлана Кравчук</t>
  </si>
  <si>
    <t>Світлана Круковська</t>
  </si>
  <si>
    <t>Світлана Куца</t>
  </si>
  <si>
    <t>Світлана Легомінова</t>
  </si>
  <si>
    <t>Світлана Літовка-Деменіна</t>
  </si>
  <si>
    <t>Світлана Логвін</t>
  </si>
  <si>
    <t>Світлана Луценко</t>
  </si>
  <si>
    <t>Світлана Любименко</t>
  </si>
  <si>
    <t>Світлана Марфіч</t>
  </si>
  <si>
    <t>Світлана Миколаївна</t>
  </si>
  <si>
    <t>Світлана Овчарова</t>
  </si>
  <si>
    <t>Світлана Охримчук</t>
  </si>
  <si>
    <t>Світлана Панчук</t>
  </si>
  <si>
    <t>Світлана Пиріг</t>
  </si>
  <si>
    <t>Світлана Племяник</t>
  </si>
  <si>
    <t>Світлана Попач</t>
  </si>
  <si>
    <t>Світлана Проценко</t>
  </si>
  <si>
    <t>Світлана Резнік</t>
  </si>
  <si>
    <t>Світлана Рєзнікова</t>
  </si>
  <si>
    <t>Світлана Середа</t>
  </si>
  <si>
    <t>Світлана Соколовська</t>
  </si>
  <si>
    <t>Світлана Софієнко</t>
  </si>
  <si>
    <t>Світлана Степова</t>
  </si>
  <si>
    <t>Світлана Тетеря</t>
  </si>
  <si>
    <t>Світлана Ткаченко</t>
  </si>
  <si>
    <t>Світлана Топор</t>
  </si>
  <si>
    <t>Світлана Трішкіна</t>
  </si>
  <si>
    <t>Світлана Удод</t>
  </si>
  <si>
    <t>Світлана Фалєєва</t>
  </si>
  <si>
    <t>Світлана Юзько</t>
  </si>
  <si>
    <t>Світлана Яцентюк</t>
  </si>
  <si>
    <t>Севда Чілашвілі</t>
  </si>
  <si>
    <t>Семен Душин</t>
  </si>
  <si>
    <t>Сергей Шевцов</t>
  </si>
  <si>
    <t>Сергій Акінін</t>
  </si>
  <si>
    <t>Сергій Бовсунівський</t>
  </si>
  <si>
    <t>Сергій Васильович Капітула</t>
  </si>
  <si>
    <t>Сергій Волошин</t>
  </si>
  <si>
    <t>Сергій Горбоконь</t>
  </si>
  <si>
    <t>Сергій Закутній</t>
  </si>
  <si>
    <t>Сергій Іванов</t>
  </si>
  <si>
    <t>Сергій Кабанець</t>
  </si>
  <si>
    <t>Сергій Ковальський</t>
  </si>
  <si>
    <t>Сергій Левада</t>
  </si>
  <si>
    <t>Сергій Паршуков</t>
  </si>
  <si>
    <t>Сергій Святенко</t>
  </si>
  <si>
    <t>Сергій Ташлицький</t>
  </si>
  <si>
    <t>Ситник Катерина</t>
  </si>
  <si>
    <t>Сільвія Гупало</t>
  </si>
  <si>
    <t>Скрипник Дар'я</t>
  </si>
  <si>
    <t>Славик Долженко</t>
  </si>
  <si>
    <t>Славік Зозуля</t>
  </si>
  <si>
    <t>Славік Кулієв</t>
  </si>
  <si>
    <t>Сліпченко Гліб</t>
  </si>
  <si>
    <t>Сніжана Гринюк</t>
  </si>
  <si>
    <t>Сніжана Онопрієнко</t>
  </si>
  <si>
    <t>Сніжана Юрченко</t>
  </si>
  <si>
    <t>Соколов Максим</t>
  </si>
  <si>
    <t>София Котлярчук</t>
  </si>
  <si>
    <t>Софіна Сармісокова</t>
  </si>
  <si>
    <t>Софія Ахтимійчук</t>
  </si>
  <si>
    <t>Софія Барикіна</t>
  </si>
  <si>
    <t>Софія БІла</t>
  </si>
  <si>
    <t>Софія Богомолова</t>
  </si>
  <si>
    <t>Софія Візніченко</t>
  </si>
  <si>
    <t>Софія Воліченко</t>
  </si>
  <si>
    <t>Софія Габрук</t>
  </si>
  <si>
    <t>Софія Голишевська</t>
  </si>
  <si>
    <t>Софія Добридник</t>
  </si>
  <si>
    <t>Софія Зеленкова</t>
  </si>
  <si>
    <t>Софія Іваненко</t>
  </si>
  <si>
    <t>Софія Іванічева</t>
  </si>
  <si>
    <t>Софія Іванченко</t>
  </si>
  <si>
    <t>Софія Клименко</t>
  </si>
  <si>
    <t>Софія Клітна</t>
  </si>
  <si>
    <t>Софія Кононенко</t>
  </si>
  <si>
    <t>Софія Коробенко</t>
  </si>
  <si>
    <t>Софія Котовчихіна</t>
  </si>
  <si>
    <t>Софія Кубарєва</t>
  </si>
  <si>
    <t>Софія Ладаняк</t>
  </si>
  <si>
    <t>Софія Ломонос</t>
  </si>
  <si>
    <t>Софія Ляба</t>
  </si>
  <si>
    <t>Софія Малигіна</t>
  </si>
  <si>
    <t>Софія Мар'єнко</t>
  </si>
  <si>
    <t>Софія Овчаренко</t>
  </si>
  <si>
    <t>Софія Рацька</t>
  </si>
  <si>
    <t>Софія Роміна</t>
  </si>
  <si>
    <t>Софія Рудніцька</t>
  </si>
  <si>
    <t>Софія Савенко</t>
  </si>
  <si>
    <t>Софія Сауляк</t>
  </si>
  <si>
    <t>Софія Старинець</t>
  </si>
  <si>
    <t>Софія Шишко</t>
  </si>
  <si>
    <t>Ссніжанна Долгіна</t>
  </si>
  <si>
    <t>Станіслав Абрамкін</t>
  </si>
  <si>
    <t>Станіслав Горбатенко</t>
  </si>
  <si>
    <t>Станіслав Любуня</t>
  </si>
  <si>
    <t>Станіслав Ротов</t>
  </si>
  <si>
    <t>Станіслав Сириденко</t>
  </si>
  <si>
    <t>Станіслав Фоменко</t>
  </si>
  <si>
    <t>Степура Назарій</t>
  </si>
  <si>
    <t>Стефанія Грицишин</t>
  </si>
  <si>
    <t>Столяр Марія</t>
  </si>
  <si>
    <t>Таїсія Острова</t>
  </si>
  <si>
    <t>Таїсія Повшенюк</t>
  </si>
  <si>
    <t>Тамара Зазуля</t>
  </si>
  <si>
    <t>Тамара Плоха</t>
  </si>
  <si>
    <t>Таня Бруснікіна</t>
  </si>
  <si>
    <t>Таня Дяченко</t>
  </si>
  <si>
    <t>Таня Житкевич</t>
  </si>
  <si>
    <t>Тарас Заклинський</t>
  </si>
  <si>
    <t>Тарас Щербаков</t>
  </si>
  <si>
    <t>Таргоній Анна</t>
  </si>
  <si>
    <t>Тетяна Баган</t>
  </si>
  <si>
    <t>Тетяна Берест</t>
  </si>
  <si>
    <t>Тетяна Боброва</t>
  </si>
  <si>
    <t>Тетяна Богославець-Дроздюк</t>
  </si>
  <si>
    <t>Тетяна Бурлака</t>
  </si>
  <si>
    <t>Тетяна Вакал</t>
  </si>
  <si>
    <t>Тетяна Волкодав</t>
  </si>
  <si>
    <t>Тетяна Волошина</t>
  </si>
  <si>
    <t>Тетяна Гаврилко</t>
  </si>
  <si>
    <t>Тетяна Гадземан</t>
  </si>
  <si>
    <t>Тетяна Галкіна</t>
  </si>
  <si>
    <t>Тетяна Гаращенко</t>
  </si>
  <si>
    <t>Тетяна ГАЦЬКО</t>
  </si>
  <si>
    <t>Тетяна Гнатенко</t>
  </si>
  <si>
    <t>Тетяна Горяінова</t>
  </si>
  <si>
    <t>Тетяна Грінгауз</t>
  </si>
  <si>
    <t>Тетяна Гусєва</t>
  </si>
  <si>
    <t>Тетяна Деркач</t>
  </si>
  <si>
    <t>Тетяна Димова</t>
  </si>
  <si>
    <t>Тетяна Дубовик</t>
  </si>
  <si>
    <t>Тетяна Єршова</t>
  </si>
  <si>
    <t>Тетяна Жигаліна</t>
  </si>
  <si>
    <t>Тетяна Заїкина</t>
  </si>
  <si>
    <t>Тетяна Запрягайло</t>
  </si>
  <si>
    <t>Тетяна Зубік</t>
  </si>
  <si>
    <t>Тетяна Казьонна</t>
  </si>
  <si>
    <t>Тетяна Касянюк</t>
  </si>
  <si>
    <t>Тетяна Кірілова</t>
  </si>
  <si>
    <t>Тетяна Кісільова</t>
  </si>
  <si>
    <t>Тетяна Ковальова</t>
  </si>
  <si>
    <t>Тетяна Колеснік</t>
  </si>
  <si>
    <t>Тетяна Консул</t>
  </si>
  <si>
    <t>Тетяна Корж</t>
  </si>
  <si>
    <t>Тетяна Коцан</t>
  </si>
  <si>
    <t>Тетяна Кочмар</t>
  </si>
  <si>
    <t>Тетяна Крилова</t>
  </si>
  <si>
    <t>Тетяна Лисиця</t>
  </si>
  <si>
    <t>Тетяна Ломага</t>
  </si>
  <si>
    <t>Тетяна Мандибура</t>
  </si>
  <si>
    <t>Тетяна Мандрика</t>
  </si>
  <si>
    <t>Тетяна Маринич</t>
  </si>
  <si>
    <t>Тетяна Мартиник</t>
  </si>
  <si>
    <t>Тетяна Марчевська</t>
  </si>
  <si>
    <t>Тетяна Марченко</t>
  </si>
  <si>
    <t>Тетяна Мельникова</t>
  </si>
  <si>
    <t>Тетяна Немченко</t>
  </si>
  <si>
    <t>Тетяна Непомяща</t>
  </si>
  <si>
    <t>Тетяна Пасенчук</t>
  </si>
  <si>
    <t>Тетяна Пилипенко</t>
  </si>
  <si>
    <t>Тетяна Піхаленко</t>
  </si>
  <si>
    <t>Тетяна Подгорна</t>
  </si>
  <si>
    <t>Тетяна Пожалова</t>
  </si>
  <si>
    <t>Тетяна Поливода</t>
  </si>
  <si>
    <t>Тетяна Понджоля</t>
  </si>
  <si>
    <t>Тетяна Прокопенко</t>
  </si>
  <si>
    <t>Тетяна Прокоф’єва</t>
  </si>
  <si>
    <t>Тетяна Пучковська</t>
  </si>
  <si>
    <t>Тетяна Пушкар</t>
  </si>
  <si>
    <t>Тетяна Пушкаш</t>
  </si>
  <si>
    <t>Тетяна Райлян</t>
  </si>
  <si>
    <t>Тетяна Расулова</t>
  </si>
  <si>
    <t>Тетяна Рєзван</t>
  </si>
  <si>
    <t>Тетяна Романчук</t>
  </si>
  <si>
    <t>Тетяна Сергєєва</t>
  </si>
  <si>
    <t>Тетяна Сірук</t>
  </si>
  <si>
    <t>Тетяна Скіра Тетяна Скіра</t>
  </si>
  <si>
    <t>Тетяна Скічко</t>
  </si>
  <si>
    <t>Тетяна Слободян</t>
  </si>
  <si>
    <t>Тетяна Тузко</t>
  </si>
  <si>
    <t>Тетяна Черемісіна</t>
  </si>
  <si>
    <t>Тетяна Черкасова</t>
  </si>
  <si>
    <t>Тетяна Черняк</t>
  </si>
  <si>
    <t>Тетяна Чолак</t>
  </si>
  <si>
    <t>Тетяна Шафорост</t>
  </si>
  <si>
    <t>Тетяна Шеремета</t>
  </si>
  <si>
    <t>Тетяна Шумак</t>
  </si>
  <si>
    <t>Тетяна Яковець</t>
  </si>
  <si>
    <t>Тимофій Кульчіцький</t>
  </si>
  <si>
    <t>Тимоша Кулинич</t>
  </si>
  <si>
    <t>Тимур Анісовець</t>
  </si>
  <si>
    <t>Тимур Вовчук</t>
  </si>
  <si>
    <t>Трепет Анастасія</t>
  </si>
  <si>
    <t>Тріфан Марія</t>
  </si>
  <si>
    <t>Турта Анастасія</t>
  </si>
  <si>
    <t>Уляна Буцяк</t>
  </si>
  <si>
    <t>Уляна Визнюк</t>
  </si>
  <si>
    <t>Уляна Гаврилюк -Ревула</t>
  </si>
  <si>
    <t>Уляна Жирова</t>
  </si>
  <si>
    <t>Уляна Матіч</t>
  </si>
  <si>
    <t>Урсуляк Вікторія</t>
  </si>
  <si>
    <t>Феруза Султанова</t>
  </si>
  <si>
    <t>Філіпчук Ірина</t>
  </si>
  <si>
    <t>Хозеєва Ірина</t>
  </si>
  <si>
    <t>Хомко Марʼяна</t>
  </si>
  <si>
    <t>Христина Буряник</t>
  </si>
  <si>
    <t>Цвігун Юлія</t>
  </si>
  <si>
    <t>Чемерис Софія</t>
  </si>
  <si>
    <t>Черкашина Юлія</t>
  </si>
  <si>
    <t>Черненко Ярослав</t>
  </si>
  <si>
    <t>Чорненька Вероніка</t>
  </si>
  <si>
    <t>Шульга Альона</t>
  </si>
  <si>
    <t>Щербань Світлана</t>
  </si>
  <si>
    <t>Юлiя Максимова</t>
  </si>
  <si>
    <t>Юлия Кожухарь</t>
  </si>
  <si>
    <t>Юліана Лосинська</t>
  </si>
  <si>
    <t>Юлія Аскарова</t>
  </si>
  <si>
    <t>Юлія Брановська</t>
  </si>
  <si>
    <t>Юлія Бурдіян</t>
  </si>
  <si>
    <t>Юлія Власенко</t>
  </si>
  <si>
    <t>Юлія Возняк</t>
  </si>
  <si>
    <t>Юлія Вонсович</t>
  </si>
  <si>
    <t>Юлія Гвоздь</t>
  </si>
  <si>
    <t>Юлія Гладка</t>
  </si>
  <si>
    <t>Юлія Голіней</t>
  </si>
  <si>
    <t>Юлія Дерев'янко</t>
  </si>
  <si>
    <t>Юлія Дорота</t>
  </si>
  <si>
    <t>Юлія Зінченко</t>
  </si>
  <si>
    <t>Юлія Киян</t>
  </si>
  <si>
    <t>Юлія Коваленко</t>
  </si>
  <si>
    <t>Юлія Ковтун</t>
  </si>
  <si>
    <t>Юлія Колесникова</t>
  </si>
  <si>
    <t>Юлія Коросташивець</t>
  </si>
  <si>
    <t>Юлія Кушніренко</t>
  </si>
  <si>
    <t>Юлія Лисун</t>
  </si>
  <si>
    <t>Юлія Ложкіна</t>
  </si>
  <si>
    <t>Юлія Лозова</t>
  </si>
  <si>
    <t>Юлія Лупашко</t>
  </si>
  <si>
    <t>Юлія Мармалюк</t>
  </si>
  <si>
    <t>Юлія Марчевська</t>
  </si>
  <si>
    <t>Юлія Маслова</t>
  </si>
  <si>
    <t>Юлія Меланко</t>
  </si>
  <si>
    <t>Юлія Нікольчук</t>
  </si>
  <si>
    <t>Юлія Петренко</t>
  </si>
  <si>
    <t>Юлія Романішина</t>
  </si>
  <si>
    <t>Юлія Савюк</t>
  </si>
  <si>
    <t>Юлія Тимчук</t>
  </si>
  <si>
    <t>Юлія Ткаченко</t>
  </si>
  <si>
    <t>Юлія Топчій</t>
  </si>
  <si>
    <t>Юлія Шевченко</t>
  </si>
  <si>
    <t>Юлія Юлія</t>
  </si>
  <si>
    <t>Юля Демитер</t>
  </si>
  <si>
    <t>Юля Заверуха</t>
  </si>
  <si>
    <t>Юля Молоденко</t>
  </si>
  <si>
    <t>Юля Ніконова</t>
  </si>
  <si>
    <t>Юля Панібраць</t>
  </si>
  <si>
    <t>Юля Шеркунова</t>
  </si>
  <si>
    <t>Юрий Бондаренко</t>
  </si>
  <si>
    <t>Юрій Беккер</t>
  </si>
  <si>
    <t>Юрій Гаврилюк</t>
  </si>
  <si>
    <t>Юрій Калюжний</t>
  </si>
  <si>
    <t>Юрій Сидоренко</t>
  </si>
  <si>
    <t>Юрценюк Наталія</t>
  </si>
  <si>
    <t>Яковин Остап</t>
  </si>
  <si>
    <t>Яна Бєдна</t>
  </si>
  <si>
    <t>Яна Буренко</t>
  </si>
  <si>
    <t>Яна Водяник</t>
  </si>
  <si>
    <t>Яна Корбут</t>
  </si>
  <si>
    <t>Яна Кушнірук</t>
  </si>
  <si>
    <t>Яна Лакомська</t>
  </si>
  <si>
    <t>Яна Маклакова</t>
  </si>
  <si>
    <t>Яна Мокрянин</t>
  </si>
  <si>
    <t>Яна Радчук</t>
  </si>
  <si>
    <t>Яна Соляник</t>
  </si>
  <si>
    <t>Яна Шмельова</t>
  </si>
  <si>
    <t>Ярина Стефанюк</t>
  </si>
  <si>
    <t>Ярмолюк Ярмолюк</t>
  </si>
  <si>
    <t>Ярослав Барабанов</t>
  </si>
  <si>
    <t>Ярослав Биков</t>
  </si>
  <si>
    <t>Ярослав Дараган</t>
  </si>
  <si>
    <t>Ярослав Жильцов</t>
  </si>
  <si>
    <t>Ярослав Зубков</t>
  </si>
  <si>
    <t>Ярослав Котляр</t>
  </si>
  <si>
    <t>Ярослав Майстренко</t>
  </si>
  <si>
    <t>Ярослав Теляшенко</t>
  </si>
  <si>
    <t>Ярослав Тимків</t>
  </si>
  <si>
    <t>Ярослав Чередниченко</t>
  </si>
  <si>
    <t>Ярослав Щербак</t>
  </si>
  <si>
    <t>Ярослава Бура</t>
  </si>
  <si>
    <t>Ярослава Ільків</t>
  </si>
  <si>
    <t>Ярослава Козуб</t>
  </si>
  <si>
    <t>Ярослава Оксак</t>
  </si>
  <si>
    <t>Ярослава Редько</t>
  </si>
  <si>
    <t>Ясон Серебряков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</si>
</sst>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talan.bank.gov.ua/get-user-certificate/R0PnZU5fykF8NDHoTock" TargetMode="External"/><Relationship Id="rId1827" Type="http://schemas.openxmlformats.org/officeDocument/2006/relationships/hyperlink" Target="https://talan.bank.gov.ua/get-user-certificate/R0PnZ_vKqSxsRhydz0k5" TargetMode="External"/><Relationship Id="rId21" Type="http://schemas.openxmlformats.org/officeDocument/2006/relationships/hyperlink" Target="https://talan.bank.gov.ua/get-user-certificate/R0PnZqCfZO58ApaQxQK4" TargetMode="External"/><Relationship Id="rId170" Type="http://schemas.openxmlformats.org/officeDocument/2006/relationships/hyperlink" Target="https://talan.bank.gov.ua/get-user-certificate/R0PnZrT-wPDDIiNMMXoc" TargetMode="External"/><Relationship Id="rId268" Type="http://schemas.openxmlformats.org/officeDocument/2006/relationships/hyperlink" Target="https://talan.bank.gov.ua/get-user-certificate/R0PnZ5eyx9IJVYrrRw60" TargetMode="External"/><Relationship Id="rId475" Type="http://schemas.openxmlformats.org/officeDocument/2006/relationships/hyperlink" Target="https://talan.bank.gov.ua/get-user-certificate/R0PnZv1MjTKa2hDM4Ctj" TargetMode="External"/><Relationship Id="rId682" Type="http://schemas.openxmlformats.org/officeDocument/2006/relationships/hyperlink" Target="https://talan.bank.gov.ua/get-user-certificate/R0PnZ_ZeEm-56PixdF7n" TargetMode="External"/><Relationship Id="rId128" Type="http://schemas.openxmlformats.org/officeDocument/2006/relationships/hyperlink" Target="https://talan.bank.gov.ua/get-user-certificate/R0PnZ5hMvieeLvl9Ea8o" TargetMode="External"/><Relationship Id="rId335" Type="http://schemas.openxmlformats.org/officeDocument/2006/relationships/hyperlink" Target="https://talan.bank.gov.ua/get-user-certificate/R0PnZ_WKaYpNrJmtrS8E" TargetMode="External"/><Relationship Id="rId542" Type="http://schemas.openxmlformats.org/officeDocument/2006/relationships/hyperlink" Target="https://talan.bank.gov.ua/get-user-certificate/R0PnZTELF1yfpSxr9uh1" TargetMode="External"/><Relationship Id="rId987" Type="http://schemas.openxmlformats.org/officeDocument/2006/relationships/hyperlink" Target="https://talan.bank.gov.ua/get-user-certificate/R0PnZrn-le7lAt9CZ5lW" TargetMode="External"/><Relationship Id="rId1172" Type="http://schemas.openxmlformats.org/officeDocument/2006/relationships/hyperlink" Target="https://talan.bank.gov.ua/get-user-certificate/R0PnZ2Xxtn63OdxbzIW3" TargetMode="External"/><Relationship Id="rId402" Type="http://schemas.openxmlformats.org/officeDocument/2006/relationships/hyperlink" Target="https://talan.bank.gov.ua/get-user-certificate/R0PnZByTiz5oDXcNF5AH" TargetMode="External"/><Relationship Id="rId847" Type="http://schemas.openxmlformats.org/officeDocument/2006/relationships/hyperlink" Target="https://talan.bank.gov.ua/get-user-certificate/R0PnZRhV9yNCulXXjJys" TargetMode="External"/><Relationship Id="rId1032" Type="http://schemas.openxmlformats.org/officeDocument/2006/relationships/hyperlink" Target="https://talan.bank.gov.ua/get-user-certificate/R0PnZYUBnzdYOQqR3EwZ" TargetMode="External"/><Relationship Id="rId1477" Type="http://schemas.openxmlformats.org/officeDocument/2006/relationships/hyperlink" Target="https://talan.bank.gov.ua/get-user-certificate/R0PnZVDPGnxbLv2hztBv" TargetMode="External"/><Relationship Id="rId1684" Type="http://schemas.openxmlformats.org/officeDocument/2006/relationships/hyperlink" Target="https://talan.bank.gov.ua/get-user-certificate/R0PnZ6FQSgTc4kQCrt7I" TargetMode="External"/><Relationship Id="rId1891" Type="http://schemas.openxmlformats.org/officeDocument/2006/relationships/hyperlink" Target="https://talan.bank.gov.ua/get-user-certificate/R0PnZisugOLTR7TCeKBd" TargetMode="External"/><Relationship Id="rId707" Type="http://schemas.openxmlformats.org/officeDocument/2006/relationships/hyperlink" Target="https://talan.bank.gov.ua/get-user-certificate/R0PnZ_mdomzCP_CYNWBg" TargetMode="External"/><Relationship Id="rId914" Type="http://schemas.openxmlformats.org/officeDocument/2006/relationships/hyperlink" Target="https://talan.bank.gov.ua/get-user-certificate/R0PnZSMYCZ99pj8zjHAT" TargetMode="External"/><Relationship Id="rId1337" Type="http://schemas.openxmlformats.org/officeDocument/2006/relationships/hyperlink" Target="https://talan.bank.gov.ua/get-user-certificate/R0PnZsVhJSIR1UEQDLqP" TargetMode="External"/><Relationship Id="rId1544" Type="http://schemas.openxmlformats.org/officeDocument/2006/relationships/hyperlink" Target="https://talan.bank.gov.ua/get-user-certificate/R0PnZWQ23e0kR6pTgE1K" TargetMode="External"/><Relationship Id="rId1751" Type="http://schemas.openxmlformats.org/officeDocument/2006/relationships/hyperlink" Target="https://talan.bank.gov.ua/get-user-certificate/R0PnZswHar6mH7pLUSDE" TargetMode="External"/><Relationship Id="rId43" Type="http://schemas.openxmlformats.org/officeDocument/2006/relationships/hyperlink" Target="https://talan.bank.gov.ua/get-user-certificate/R0PnZwrpZRe3wMgvLjnV" TargetMode="External"/><Relationship Id="rId1404" Type="http://schemas.openxmlformats.org/officeDocument/2006/relationships/hyperlink" Target="https://talan.bank.gov.ua/get-user-certificate/R0PnZdsuou6otrbBtaKY" TargetMode="External"/><Relationship Id="rId1611" Type="http://schemas.openxmlformats.org/officeDocument/2006/relationships/hyperlink" Target="https://talan.bank.gov.ua/get-user-certificate/R0PnZwOBou-AlkUsjYnd" TargetMode="External"/><Relationship Id="rId1849" Type="http://schemas.openxmlformats.org/officeDocument/2006/relationships/hyperlink" Target="https://talan.bank.gov.ua/get-user-certificate/R0PnZndXgXI28vNmKFHD" TargetMode="External"/><Relationship Id="rId192" Type="http://schemas.openxmlformats.org/officeDocument/2006/relationships/hyperlink" Target="https://talan.bank.gov.ua/get-user-certificate/R0PnZx0aS_LcBnTsnCq2" TargetMode="External"/><Relationship Id="rId1709" Type="http://schemas.openxmlformats.org/officeDocument/2006/relationships/hyperlink" Target="https://talan.bank.gov.ua/get-user-certificate/R0PnZYpWZ_Smp9GRc2Jl" TargetMode="External"/><Relationship Id="rId1916" Type="http://schemas.openxmlformats.org/officeDocument/2006/relationships/hyperlink" Target="https://talan.bank.gov.ua/get-user-certificate/R0PnZjEQz8CCDwLuwOdF" TargetMode="External"/><Relationship Id="rId497" Type="http://schemas.openxmlformats.org/officeDocument/2006/relationships/hyperlink" Target="https://talan.bank.gov.ua/get-user-certificate/R0PnZvOFyhY5eQdTLfVO" TargetMode="External"/><Relationship Id="rId357" Type="http://schemas.openxmlformats.org/officeDocument/2006/relationships/hyperlink" Target="https://talan.bank.gov.ua/get-user-certificate/R0PnZtpR5urrAmzsue41" TargetMode="External"/><Relationship Id="rId1194" Type="http://schemas.openxmlformats.org/officeDocument/2006/relationships/hyperlink" Target="https://talan.bank.gov.ua/get-user-certificate/R0PnZ14PnZc-TVt6R6eG" TargetMode="External"/><Relationship Id="rId217" Type="http://schemas.openxmlformats.org/officeDocument/2006/relationships/hyperlink" Target="https://talan.bank.gov.ua/get-user-certificate/R0PnZK2i-hAKzM2iwWvi" TargetMode="External"/><Relationship Id="rId564" Type="http://schemas.openxmlformats.org/officeDocument/2006/relationships/hyperlink" Target="https://talan.bank.gov.ua/get-user-certificate/R0PnZc0KNdhCxIjaq-D_" TargetMode="External"/><Relationship Id="rId771" Type="http://schemas.openxmlformats.org/officeDocument/2006/relationships/hyperlink" Target="https://talan.bank.gov.ua/get-user-certificate/R0PnZLKJAp9-r_5c5n-U" TargetMode="External"/><Relationship Id="rId869" Type="http://schemas.openxmlformats.org/officeDocument/2006/relationships/hyperlink" Target="https://talan.bank.gov.ua/get-user-certificate/R0PnZtnEr2APV1CYl5TG" TargetMode="External"/><Relationship Id="rId1499" Type="http://schemas.openxmlformats.org/officeDocument/2006/relationships/hyperlink" Target="https://talan.bank.gov.ua/get-user-certificate/R0PnZfiIk-DejnBDY1uD" TargetMode="External"/><Relationship Id="rId424" Type="http://schemas.openxmlformats.org/officeDocument/2006/relationships/hyperlink" Target="https://talan.bank.gov.ua/get-user-certificate/R0PnZHCBNtBCYcFDzp46" TargetMode="External"/><Relationship Id="rId631" Type="http://schemas.openxmlformats.org/officeDocument/2006/relationships/hyperlink" Target="https://talan.bank.gov.ua/get-user-certificate/R0PnZzDewYukwGW2LD3j" TargetMode="External"/><Relationship Id="rId729" Type="http://schemas.openxmlformats.org/officeDocument/2006/relationships/hyperlink" Target="https://talan.bank.gov.ua/get-user-certificate/R0PnZVFk2V6wO1F2AHdv" TargetMode="External"/><Relationship Id="rId1054" Type="http://schemas.openxmlformats.org/officeDocument/2006/relationships/hyperlink" Target="https://talan.bank.gov.ua/get-user-certificate/R0PnZOFfaul3Wd4-vOVu" TargetMode="External"/><Relationship Id="rId1261" Type="http://schemas.openxmlformats.org/officeDocument/2006/relationships/hyperlink" Target="https://talan.bank.gov.ua/get-user-certificate/R0PnZSkvOUiql3vLDrjc" TargetMode="External"/><Relationship Id="rId1359" Type="http://schemas.openxmlformats.org/officeDocument/2006/relationships/hyperlink" Target="https://talan.bank.gov.ua/get-user-certificate/R0PnZzvTv-EhfGjDzv6G" TargetMode="External"/><Relationship Id="rId936" Type="http://schemas.openxmlformats.org/officeDocument/2006/relationships/hyperlink" Target="https://talan.bank.gov.ua/get-user-certificate/R0PnZMTMtFHZ4sO11o1E" TargetMode="External"/><Relationship Id="rId1121" Type="http://schemas.openxmlformats.org/officeDocument/2006/relationships/hyperlink" Target="https://talan.bank.gov.ua/get-user-certificate/R0PnZRfqNpCXViF214Du" TargetMode="External"/><Relationship Id="rId1219" Type="http://schemas.openxmlformats.org/officeDocument/2006/relationships/hyperlink" Target="https://talan.bank.gov.ua/get-user-certificate/R0PnZ7P-DGo8ZsCd4Jo5" TargetMode="External"/><Relationship Id="rId1566" Type="http://schemas.openxmlformats.org/officeDocument/2006/relationships/hyperlink" Target="https://talan.bank.gov.ua/get-user-certificate/R0PnZQ80KO0GL_hpj7zH" TargetMode="External"/><Relationship Id="rId1773" Type="http://schemas.openxmlformats.org/officeDocument/2006/relationships/hyperlink" Target="https://talan.bank.gov.ua/get-user-certificate/R0PnZI_19LedJLD5L43n" TargetMode="External"/><Relationship Id="rId65" Type="http://schemas.openxmlformats.org/officeDocument/2006/relationships/hyperlink" Target="https://talan.bank.gov.ua/get-user-certificate/R0PnZrrpuvMZh76Z1LuH" TargetMode="External"/><Relationship Id="rId1426" Type="http://schemas.openxmlformats.org/officeDocument/2006/relationships/hyperlink" Target="https://talan.bank.gov.ua/get-user-certificate/R0PnZovn_KfN3R3PX_WW" TargetMode="External"/><Relationship Id="rId1633" Type="http://schemas.openxmlformats.org/officeDocument/2006/relationships/hyperlink" Target="https://talan.bank.gov.ua/get-user-certificate/R0PnZBiolkJSZl1Cn1_E" TargetMode="External"/><Relationship Id="rId1840" Type="http://schemas.openxmlformats.org/officeDocument/2006/relationships/hyperlink" Target="https://talan.bank.gov.ua/get-user-certificate/R0PnZs1GJADsGtBVGVlD" TargetMode="External"/><Relationship Id="rId1700" Type="http://schemas.openxmlformats.org/officeDocument/2006/relationships/hyperlink" Target="https://talan.bank.gov.ua/get-user-certificate/R0PnZflgj7FDwFENOqHT" TargetMode="External"/><Relationship Id="rId1938" Type="http://schemas.openxmlformats.org/officeDocument/2006/relationships/hyperlink" Target="https://talan.bank.gov.ua/get-user-certificate/R0PnZFQceZF3MoclkkI2" TargetMode="External"/><Relationship Id="rId281" Type="http://schemas.openxmlformats.org/officeDocument/2006/relationships/hyperlink" Target="https://talan.bank.gov.ua/get-user-certificate/R0PnZ4JO1ZX3RN7H1zDC" TargetMode="External"/><Relationship Id="rId141" Type="http://schemas.openxmlformats.org/officeDocument/2006/relationships/hyperlink" Target="https://talan.bank.gov.ua/get-user-certificate/R0PnZuqLQb5ymzH8Bl7C" TargetMode="External"/><Relationship Id="rId379" Type="http://schemas.openxmlformats.org/officeDocument/2006/relationships/hyperlink" Target="https://talan.bank.gov.ua/get-user-certificate/R0PnZAgMH1C_9PATX1lN" TargetMode="External"/><Relationship Id="rId586" Type="http://schemas.openxmlformats.org/officeDocument/2006/relationships/hyperlink" Target="https://talan.bank.gov.ua/get-user-certificate/R0PnZE9n7XCWgi37z_aw" TargetMode="External"/><Relationship Id="rId793" Type="http://schemas.openxmlformats.org/officeDocument/2006/relationships/hyperlink" Target="https://talan.bank.gov.ua/get-user-certificate/R0PnZ-r0hl4jMda5yx4H" TargetMode="External"/><Relationship Id="rId7" Type="http://schemas.openxmlformats.org/officeDocument/2006/relationships/hyperlink" Target="https://talan.bank.gov.ua/get-user-certificate/R0PnZzQEILL00AGeT4Ov" TargetMode="External"/><Relationship Id="rId239" Type="http://schemas.openxmlformats.org/officeDocument/2006/relationships/hyperlink" Target="https://talan.bank.gov.ua/get-user-certificate/R0PnZ5CZEwAI8wKL8tdx" TargetMode="External"/><Relationship Id="rId446" Type="http://schemas.openxmlformats.org/officeDocument/2006/relationships/hyperlink" Target="https://talan.bank.gov.ua/get-user-certificate/R0PnZ84Eo1JPcM3D0t_s" TargetMode="External"/><Relationship Id="rId653" Type="http://schemas.openxmlformats.org/officeDocument/2006/relationships/hyperlink" Target="https://talan.bank.gov.ua/get-user-certificate/R0PnZacEpEkKy3tJtIwb" TargetMode="External"/><Relationship Id="rId1076" Type="http://schemas.openxmlformats.org/officeDocument/2006/relationships/hyperlink" Target="https://talan.bank.gov.ua/get-user-certificate/R0PnZ5H_-y0L1SS15D-C" TargetMode="External"/><Relationship Id="rId1283" Type="http://schemas.openxmlformats.org/officeDocument/2006/relationships/hyperlink" Target="https://talan.bank.gov.ua/get-user-certificate/R0PnZ7MvErdNBc5r9QAR" TargetMode="External"/><Relationship Id="rId1490" Type="http://schemas.openxmlformats.org/officeDocument/2006/relationships/hyperlink" Target="https://talan.bank.gov.ua/get-user-certificate/R0PnZkBqjbk-UNQuvsHS" TargetMode="External"/><Relationship Id="rId306" Type="http://schemas.openxmlformats.org/officeDocument/2006/relationships/hyperlink" Target="https://talan.bank.gov.ua/get-user-certificate/R0PnZEL4Hz24s9pIfUzv" TargetMode="External"/><Relationship Id="rId860" Type="http://schemas.openxmlformats.org/officeDocument/2006/relationships/hyperlink" Target="https://talan.bank.gov.ua/get-user-certificate/R0PnZzJCLtvi4QjfXgMU" TargetMode="External"/><Relationship Id="rId958" Type="http://schemas.openxmlformats.org/officeDocument/2006/relationships/hyperlink" Target="https://talan.bank.gov.ua/get-user-certificate/R0PnZCDZjEL8BfBEgz9D" TargetMode="External"/><Relationship Id="rId1143" Type="http://schemas.openxmlformats.org/officeDocument/2006/relationships/hyperlink" Target="https://talan.bank.gov.ua/get-user-certificate/R0PnZFlbS3ImimWtQcun" TargetMode="External"/><Relationship Id="rId1588" Type="http://schemas.openxmlformats.org/officeDocument/2006/relationships/hyperlink" Target="https://talan.bank.gov.ua/get-user-certificate/R0PnZwEehpdwqltnr7r6" TargetMode="External"/><Relationship Id="rId1795" Type="http://schemas.openxmlformats.org/officeDocument/2006/relationships/hyperlink" Target="https://talan.bank.gov.ua/get-user-certificate/R0PnZxUEsJH6tJ7g6M5K" TargetMode="External"/><Relationship Id="rId87" Type="http://schemas.openxmlformats.org/officeDocument/2006/relationships/hyperlink" Target="https://talan.bank.gov.ua/get-user-certificate/R0PnZGsTfCFNARMz6Gjw" TargetMode="External"/><Relationship Id="rId513" Type="http://schemas.openxmlformats.org/officeDocument/2006/relationships/hyperlink" Target="https://talan.bank.gov.ua/get-user-certificate/R0PnZMtTm9gcmdVvxCvL" TargetMode="External"/><Relationship Id="rId720" Type="http://schemas.openxmlformats.org/officeDocument/2006/relationships/hyperlink" Target="https://talan.bank.gov.ua/get-user-certificate/R0PnZ6WfNubma4ZpROIr" TargetMode="External"/><Relationship Id="rId818" Type="http://schemas.openxmlformats.org/officeDocument/2006/relationships/hyperlink" Target="https://talan.bank.gov.ua/get-user-certificate/R0PnZl7qjfeLUuawXL6k" TargetMode="External"/><Relationship Id="rId1350" Type="http://schemas.openxmlformats.org/officeDocument/2006/relationships/hyperlink" Target="https://talan.bank.gov.ua/get-user-certificate/R0PnZj9r5VRiOSwMrMtm" TargetMode="External"/><Relationship Id="rId1448" Type="http://schemas.openxmlformats.org/officeDocument/2006/relationships/hyperlink" Target="https://talan.bank.gov.ua/get-user-certificate/R0PnZTvsUZID6juMQmnB" TargetMode="External"/><Relationship Id="rId1655" Type="http://schemas.openxmlformats.org/officeDocument/2006/relationships/hyperlink" Target="https://talan.bank.gov.ua/get-user-certificate/R0PnZMQ_DUmqBHc6SHM7" TargetMode="External"/><Relationship Id="rId1003" Type="http://schemas.openxmlformats.org/officeDocument/2006/relationships/hyperlink" Target="https://talan.bank.gov.ua/get-user-certificate/R0PnZb4cGluinAOmnuNN" TargetMode="External"/><Relationship Id="rId1210" Type="http://schemas.openxmlformats.org/officeDocument/2006/relationships/hyperlink" Target="https://talan.bank.gov.ua/get-user-certificate/R0PnZBWtu2S4HwccEVLJ" TargetMode="External"/><Relationship Id="rId1308" Type="http://schemas.openxmlformats.org/officeDocument/2006/relationships/hyperlink" Target="https://talan.bank.gov.ua/get-user-certificate/R0PnZrIa2FLyWTgkyVSZ" TargetMode="External"/><Relationship Id="rId1862" Type="http://schemas.openxmlformats.org/officeDocument/2006/relationships/hyperlink" Target="https://talan.bank.gov.ua/get-user-certificate/R0PnZ5ayhRPtCGEe1rqB" TargetMode="External"/><Relationship Id="rId1515" Type="http://schemas.openxmlformats.org/officeDocument/2006/relationships/hyperlink" Target="https://talan.bank.gov.ua/get-user-certificate/R0PnZkP2jrXk5pBkOZn0" TargetMode="External"/><Relationship Id="rId1722" Type="http://schemas.openxmlformats.org/officeDocument/2006/relationships/hyperlink" Target="https://talan.bank.gov.ua/get-user-certificate/R0PnZb_Xdoy_x6McOytA" TargetMode="External"/><Relationship Id="rId14" Type="http://schemas.openxmlformats.org/officeDocument/2006/relationships/hyperlink" Target="https://talan.bank.gov.ua/get-user-certificate/R0PnZSkIwIltGN9XtHWF" TargetMode="External"/><Relationship Id="rId163" Type="http://schemas.openxmlformats.org/officeDocument/2006/relationships/hyperlink" Target="https://talan.bank.gov.ua/get-user-certificate/R0PnZ0HgR2dSjcVULS1d" TargetMode="External"/><Relationship Id="rId370" Type="http://schemas.openxmlformats.org/officeDocument/2006/relationships/hyperlink" Target="https://talan.bank.gov.ua/get-user-certificate/R0PnZ3LKrBR8Tu5nuyTc" TargetMode="External"/><Relationship Id="rId230" Type="http://schemas.openxmlformats.org/officeDocument/2006/relationships/hyperlink" Target="https://talan.bank.gov.ua/get-user-certificate/R0PnZBzsspoVcBqX00jS" TargetMode="External"/><Relationship Id="rId468" Type="http://schemas.openxmlformats.org/officeDocument/2006/relationships/hyperlink" Target="https://talan.bank.gov.ua/get-user-certificate/R0PnZ4oHU4NQzWBer2mM" TargetMode="External"/><Relationship Id="rId675" Type="http://schemas.openxmlformats.org/officeDocument/2006/relationships/hyperlink" Target="https://talan.bank.gov.ua/get-user-certificate/R0PnZLHpkzNNb91eTCUE" TargetMode="External"/><Relationship Id="rId882" Type="http://schemas.openxmlformats.org/officeDocument/2006/relationships/hyperlink" Target="https://talan.bank.gov.ua/get-user-certificate/R0PnZZkdExXu92M3nRJF" TargetMode="External"/><Relationship Id="rId1098" Type="http://schemas.openxmlformats.org/officeDocument/2006/relationships/hyperlink" Target="https://talan.bank.gov.ua/get-user-certificate/R0PnZvp2iPwSAviPsnbR" TargetMode="External"/><Relationship Id="rId328" Type="http://schemas.openxmlformats.org/officeDocument/2006/relationships/hyperlink" Target="https://talan.bank.gov.ua/get-user-certificate/R0PnZhK2YUToLW3J7l-o" TargetMode="External"/><Relationship Id="rId535" Type="http://schemas.openxmlformats.org/officeDocument/2006/relationships/hyperlink" Target="https://talan.bank.gov.ua/get-user-certificate/R0PnZb1y11SMRfZIl0Es" TargetMode="External"/><Relationship Id="rId742" Type="http://schemas.openxmlformats.org/officeDocument/2006/relationships/hyperlink" Target="https://talan.bank.gov.ua/get-user-certificate/R0PnZzvKXBHcz-WyeGhS" TargetMode="External"/><Relationship Id="rId1165" Type="http://schemas.openxmlformats.org/officeDocument/2006/relationships/hyperlink" Target="https://talan.bank.gov.ua/get-user-certificate/R0PnZ0jRKvwfLVqsQKdJ" TargetMode="External"/><Relationship Id="rId1372" Type="http://schemas.openxmlformats.org/officeDocument/2006/relationships/hyperlink" Target="https://talan.bank.gov.ua/get-user-certificate/R0PnZY27973b1oVoPOJL" TargetMode="External"/><Relationship Id="rId602" Type="http://schemas.openxmlformats.org/officeDocument/2006/relationships/hyperlink" Target="https://talan.bank.gov.ua/get-user-certificate/R0PnZt3C63QxJm2-VekU" TargetMode="External"/><Relationship Id="rId1025" Type="http://schemas.openxmlformats.org/officeDocument/2006/relationships/hyperlink" Target="https://talan.bank.gov.ua/get-user-certificate/R0PnZXmNaLqbH3JsKkaK" TargetMode="External"/><Relationship Id="rId1232" Type="http://schemas.openxmlformats.org/officeDocument/2006/relationships/hyperlink" Target="https://talan.bank.gov.ua/get-user-certificate/R0PnZLkFWMXkDcAd_NkQ" TargetMode="External"/><Relationship Id="rId1677" Type="http://schemas.openxmlformats.org/officeDocument/2006/relationships/hyperlink" Target="https://talan.bank.gov.ua/get-user-certificate/R0PnZJumPpnM0bUNVSlo" TargetMode="External"/><Relationship Id="rId1884" Type="http://schemas.openxmlformats.org/officeDocument/2006/relationships/hyperlink" Target="https://talan.bank.gov.ua/get-user-certificate/R0PnZo2BypQV2VL4ic-w" TargetMode="External"/><Relationship Id="rId907" Type="http://schemas.openxmlformats.org/officeDocument/2006/relationships/hyperlink" Target="https://talan.bank.gov.ua/get-user-certificate/R0PnZgXomAW8c-NprHzg" TargetMode="External"/><Relationship Id="rId1537" Type="http://schemas.openxmlformats.org/officeDocument/2006/relationships/hyperlink" Target="https://talan.bank.gov.ua/get-user-certificate/R0PnZV-OxOwx-m2GU4SF" TargetMode="External"/><Relationship Id="rId1744" Type="http://schemas.openxmlformats.org/officeDocument/2006/relationships/hyperlink" Target="https://talan.bank.gov.ua/get-user-certificate/R0PnZhxLvKxiwegnw8zB" TargetMode="External"/><Relationship Id="rId36" Type="http://schemas.openxmlformats.org/officeDocument/2006/relationships/hyperlink" Target="https://talan.bank.gov.ua/get-user-certificate/R0PnZRNWXS8aj0HzWMT8" TargetMode="External"/><Relationship Id="rId1604" Type="http://schemas.openxmlformats.org/officeDocument/2006/relationships/hyperlink" Target="https://talan.bank.gov.ua/get-user-certificate/R0PnZl-vtr0np-mQAxVW" TargetMode="External"/><Relationship Id="rId185" Type="http://schemas.openxmlformats.org/officeDocument/2006/relationships/hyperlink" Target="https://talan.bank.gov.ua/get-user-certificate/R0PnZTIoBAgB-KcI_Mnr" TargetMode="External"/><Relationship Id="rId1811" Type="http://schemas.openxmlformats.org/officeDocument/2006/relationships/hyperlink" Target="https://talan.bank.gov.ua/get-user-certificate/R0PnZPbCOcmHzWd_DiVs" TargetMode="External"/><Relationship Id="rId1909" Type="http://schemas.openxmlformats.org/officeDocument/2006/relationships/hyperlink" Target="https://talan.bank.gov.ua/get-user-certificate/R0PnZX71MHaA9VznMfLI" TargetMode="External"/><Relationship Id="rId392" Type="http://schemas.openxmlformats.org/officeDocument/2006/relationships/hyperlink" Target="https://talan.bank.gov.ua/get-user-certificate/R0PnZ6X-rZO2d1OMeFR5" TargetMode="External"/><Relationship Id="rId697" Type="http://schemas.openxmlformats.org/officeDocument/2006/relationships/hyperlink" Target="https://talan.bank.gov.ua/get-user-certificate/R0PnZbxdbcrZTlYU2JIo" TargetMode="External"/><Relationship Id="rId252" Type="http://schemas.openxmlformats.org/officeDocument/2006/relationships/hyperlink" Target="https://talan.bank.gov.ua/get-user-certificate/R0PnZwGRIAsktZ_-yMBU" TargetMode="External"/><Relationship Id="rId1187" Type="http://schemas.openxmlformats.org/officeDocument/2006/relationships/hyperlink" Target="https://talan.bank.gov.ua/get-user-certificate/R0PnZ0N2H88bao_vKThv" TargetMode="External"/><Relationship Id="rId112" Type="http://schemas.openxmlformats.org/officeDocument/2006/relationships/hyperlink" Target="https://talan.bank.gov.ua/get-user-certificate/R0PnZpyEZC75Prz8r8Px" TargetMode="External"/><Relationship Id="rId557" Type="http://schemas.openxmlformats.org/officeDocument/2006/relationships/hyperlink" Target="https://talan.bank.gov.ua/get-user-certificate/R0PnZUtL5Vx-yG7vCGEr" TargetMode="External"/><Relationship Id="rId764" Type="http://schemas.openxmlformats.org/officeDocument/2006/relationships/hyperlink" Target="https://talan.bank.gov.ua/get-user-certificate/R0PnZqj-ZBm3vzR27ECa" TargetMode="External"/><Relationship Id="rId971" Type="http://schemas.openxmlformats.org/officeDocument/2006/relationships/hyperlink" Target="https://talan.bank.gov.ua/get-user-certificate/R0PnZ4Z8QP3ICGIqR_V5" TargetMode="External"/><Relationship Id="rId1394" Type="http://schemas.openxmlformats.org/officeDocument/2006/relationships/hyperlink" Target="https://talan.bank.gov.ua/get-user-certificate/R0PnZg09J558dBA4cW0j" TargetMode="External"/><Relationship Id="rId1699" Type="http://schemas.openxmlformats.org/officeDocument/2006/relationships/hyperlink" Target="https://talan.bank.gov.ua/get-user-certificate/R0PnZ89TEB67ldR3KW_R" TargetMode="External"/><Relationship Id="rId417" Type="http://schemas.openxmlformats.org/officeDocument/2006/relationships/hyperlink" Target="https://talan.bank.gov.ua/get-user-certificate/R0PnZBVscqZxFNEFOGnp" TargetMode="External"/><Relationship Id="rId624" Type="http://schemas.openxmlformats.org/officeDocument/2006/relationships/hyperlink" Target="https://talan.bank.gov.ua/get-user-certificate/R0PnZpII2DW-rimdyzpE" TargetMode="External"/><Relationship Id="rId831" Type="http://schemas.openxmlformats.org/officeDocument/2006/relationships/hyperlink" Target="https://talan.bank.gov.ua/get-user-certificate/R0PnZ1ZsxMEb-6Aqzc3w" TargetMode="External"/><Relationship Id="rId1047" Type="http://schemas.openxmlformats.org/officeDocument/2006/relationships/hyperlink" Target="https://talan.bank.gov.ua/get-user-certificate/R0PnZ7JydecPgzTWcnkb" TargetMode="External"/><Relationship Id="rId1254" Type="http://schemas.openxmlformats.org/officeDocument/2006/relationships/hyperlink" Target="https://talan.bank.gov.ua/get-user-certificate/R0PnZPgKtrg1AjsJLGG_" TargetMode="External"/><Relationship Id="rId1461" Type="http://schemas.openxmlformats.org/officeDocument/2006/relationships/hyperlink" Target="https://talan.bank.gov.ua/get-user-certificate/R0PnZNeur7qajnqvWJ97" TargetMode="External"/><Relationship Id="rId929" Type="http://schemas.openxmlformats.org/officeDocument/2006/relationships/hyperlink" Target="https://talan.bank.gov.ua/get-user-certificate/R0PnZP8iFJx9YVv5xtAI" TargetMode="External"/><Relationship Id="rId1114" Type="http://schemas.openxmlformats.org/officeDocument/2006/relationships/hyperlink" Target="https://talan.bank.gov.ua/get-user-certificate/R0PnZRpWO9isvS06kJga" TargetMode="External"/><Relationship Id="rId1321" Type="http://schemas.openxmlformats.org/officeDocument/2006/relationships/hyperlink" Target="https://talan.bank.gov.ua/get-user-certificate/R0PnZxD0tjSsfLmMgKYE" TargetMode="External"/><Relationship Id="rId1559" Type="http://schemas.openxmlformats.org/officeDocument/2006/relationships/hyperlink" Target="https://talan.bank.gov.ua/get-user-certificate/R0PnZ8vRLgMCt9Kym7A1" TargetMode="External"/><Relationship Id="rId1766" Type="http://schemas.openxmlformats.org/officeDocument/2006/relationships/hyperlink" Target="https://talan.bank.gov.ua/get-user-certificate/R0PnZp0UOoKVyLdQxi99" TargetMode="External"/><Relationship Id="rId58" Type="http://schemas.openxmlformats.org/officeDocument/2006/relationships/hyperlink" Target="https://talan.bank.gov.ua/get-user-certificate/R0PnZpS4p7uZbhf2-d1c" TargetMode="External"/><Relationship Id="rId1419" Type="http://schemas.openxmlformats.org/officeDocument/2006/relationships/hyperlink" Target="https://talan.bank.gov.ua/get-user-certificate/R0PnZkli9sR4PeCdgeAe" TargetMode="External"/><Relationship Id="rId1626" Type="http://schemas.openxmlformats.org/officeDocument/2006/relationships/hyperlink" Target="https://talan.bank.gov.ua/get-user-certificate/R0PnZLzDT-AROAnIFoRY" TargetMode="External"/><Relationship Id="rId1833" Type="http://schemas.openxmlformats.org/officeDocument/2006/relationships/hyperlink" Target="https://talan.bank.gov.ua/get-user-certificate/R0PnZ2XjcC2QSSBm5Vmd" TargetMode="External"/><Relationship Id="rId1900" Type="http://schemas.openxmlformats.org/officeDocument/2006/relationships/hyperlink" Target="https://talan.bank.gov.ua/get-user-certificate/R0PnZX2e0CkFQeVh5NX5" TargetMode="External"/><Relationship Id="rId274" Type="http://schemas.openxmlformats.org/officeDocument/2006/relationships/hyperlink" Target="https://talan.bank.gov.ua/get-user-certificate/R0PnZ7Gt3ZdMpcsGXbPV" TargetMode="External"/><Relationship Id="rId481" Type="http://schemas.openxmlformats.org/officeDocument/2006/relationships/hyperlink" Target="https://talan.bank.gov.ua/get-user-certificate/R0PnZzIgflIyOuzn5Gej" TargetMode="External"/><Relationship Id="rId134" Type="http://schemas.openxmlformats.org/officeDocument/2006/relationships/hyperlink" Target="https://talan.bank.gov.ua/get-user-certificate/R0PnZ0mzdTgwincTxoGp" TargetMode="External"/><Relationship Id="rId579" Type="http://schemas.openxmlformats.org/officeDocument/2006/relationships/hyperlink" Target="https://talan.bank.gov.ua/get-user-certificate/R0PnZn0Upb4qG1_r7zcu" TargetMode="External"/><Relationship Id="rId786" Type="http://schemas.openxmlformats.org/officeDocument/2006/relationships/hyperlink" Target="https://talan.bank.gov.ua/get-user-certificate/R0PnZeMLsqrDmD9pleKE" TargetMode="External"/><Relationship Id="rId993" Type="http://schemas.openxmlformats.org/officeDocument/2006/relationships/hyperlink" Target="https://talan.bank.gov.ua/get-user-certificate/R0PnZB9kMYQ9qDuWgzQd" TargetMode="External"/><Relationship Id="rId341" Type="http://schemas.openxmlformats.org/officeDocument/2006/relationships/hyperlink" Target="https://talan.bank.gov.ua/get-user-certificate/R0PnZ2pvnCa4oRaOIk1O" TargetMode="External"/><Relationship Id="rId439" Type="http://schemas.openxmlformats.org/officeDocument/2006/relationships/hyperlink" Target="https://talan.bank.gov.ua/get-user-certificate/R0PnZKSozpdyzpvPWKt-" TargetMode="External"/><Relationship Id="rId646" Type="http://schemas.openxmlformats.org/officeDocument/2006/relationships/hyperlink" Target="https://talan.bank.gov.ua/get-user-certificate/R0PnZQwk3IAWESx5_Mkt" TargetMode="External"/><Relationship Id="rId1069" Type="http://schemas.openxmlformats.org/officeDocument/2006/relationships/hyperlink" Target="https://talan.bank.gov.ua/get-user-certificate/R0PnZTftzfRc54Mz5gog" TargetMode="External"/><Relationship Id="rId1276" Type="http://schemas.openxmlformats.org/officeDocument/2006/relationships/hyperlink" Target="https://talan.bank.gov.ua/get-user-certificate/R0PnZXXLKZ6OfZJ2ZgCa" TargetMode="External"/><Relationship Id="rId1483" Type="http://schemas.openxmlformats.org/officeDocument/2006/relationships/hyperlink" Target="https://talan.bank.gov.ua/get-user-certificate/R0PnZ6LRPQofdDW4yhyg" TargetMode="External"/><Relationship Id="rId201" Type="http://schemas.openxmlformats.org/officeDocument/2006/relationships/hyperlink" Target="https://talan.bank.gov.ua/get-user-certificate/R0PnZ96I3ASrBuLz5dtr" TargetMode="External"/><Relationship Id="rId506" Type="http://schemas.openxmlformats.org/officeDocument/2006/relationships/hyperlink" Target="https://talan.bank.gov.ua/get-user-certificate/R0PnZlqEUtqAPlATdDHy" TargetMode="External"/><Relationship Id="rId853" Type="http://schemas.openxmlformats.org/officeDocument/2006/relationships/hyperlink" Target="https://talan.bank.gov.ua/get-user-certificate/R0PnZTaWbkCGXyUgunxI" TargetMode="External"/><Relationship Id="rId1136" Type="http://schemas.openxmlformats.org/officeDocument/2006/relationships/hyperlink" Target="https://talan.bank.gov.ua/get-user-certificate/R0PnZB_WXmFW0bL-Ijt1" TargetMode="External"/><Relationship Id="rId1690" Type="http://schemas.openxmlformats.org/officeDocument/2006/relationships/hyperlink" Target="https://talan.bank.gov.ua/get-user-certificate/R0PnZP6ZCjvaTjVFvc7_" TargetMode="External"/><Relationship Id="rId1788" Type="http://schemas.openxmlformats.org/officeDocument/2006/relationships/hyperlink" Target="https://talan.bank.gov.ua/get-user-certificate/R0PnZmQBr25p2G4szSWD" TargetMode="External"/><Relationship Id="rId713" Type="http://schemas.openxmlformats.org/officeDocument/2006/relationships/hyperlink" Target="https://talan.bank.gov.ua/get-user-certificate/R0PnZiGCyddH8COkaP3Z" TargetMode="External"/><Relationship Id="rId920" Type="http://schemas.openxmlformats.org/officeDocument/2006/relationships/hyperlink" Target="https://talan.bank.gov.ua/get-user-certificate/R0PnZJ1vvZ1uisrlPUNZ" TargetMode="External"/><Relationship Id="rId1343" Type="http://schemas.openxmlformats.org/officeDocument/2006/relationships/hyperlink" Target="https://talan.bank.gov.ua/get-user-certificate/R0PnZ9aYDVR8Hxh81oyW" TargetMode="External"/><Relationship Id="rId1550" Type="http://schemas.openxmlformats.org/officeDocument/2006/relationships/hyperlink" Target="https://talan.bank.gov.ua/get-user-certificate/R0PnZo9Tc1nvetuqtW0U" TargetMode="External"/><Relationship Id="rId1648" Type="http://schemas.openxmlformats.org/officeDocument/2006/relationships/hyperlink" Target="https://talan.bank.gov.ua/get-user-certificate/R0PnZ_icpeASatuqQs7f" TargetMode="External"/><Relationship Id="rId1203" Type="http://schemas.openxmlformats.org/officeDocument/2006/relationships/hyperlink" Target="https://talan.bank.gov.ua/get-user-certificate/R0PnZgwThtNyPrhaMUGB" TargetMode="External"/><Relationship Id="rId1410" Type="http://schemas.openxmlformats.org/officeDocument/2006/relationships/hyperlink" Target="https://talan.bank.gov.ua/get-user-certificate/R0PnZqpQ_f4RQd2r2uqp" TargetMode="External"/><Relationship Id="rId1508" Type="http://schemas.openxmlformats.org/officeDocument/2006/relationships/hyperlink" Target="https://talan.bank.gov.ua/get-user-certificate/R0PnZu66kkNIx2IZaBoC" TargetMode="External"/><Relationship Id="rId1855" Type="http://schemas.openxmlformats.org/officeDocument/2006/relationships/hyperlink" Target="https://talan.bank.gov.ua/get-user-certificate/R0PnZHCZFWUE7QODfdDw" TargetMode="External"/><Relationship Id="rId1715" Type="http://schemas.openxmlformats.org/officeDocument/2006/relationships/hyperlink" Target="https://talan.bank.gov.ua/get-user-certificate/R0PnZ_ELMKAT3IS0azpG" TargetMode="External"/><Relationship Id="rId1922" Type="http://schemas.openxmlformats.org/officeDocument/2006/relationships/hyperlink" Target="https://talan.bank.gov.ua/get-user-certificate/R0PnZd-ufvzvb7rxZTbG" TargetMode="External"/><Relationship Id="rId296" Type="http://schemas.openxmlformats.org/officeDocument/2006/relationships/hyperlink" Target="https://talan.bank.gov.ua/get-user-certificate/R0PnZdzY4sQZOiPTB9YU" TargetMode="External"/><Relationship Id="rId156" Type="http://schemas.openxmlformats.org/officeDocument/2006/relationships/hyperlink" Target="https://talan.bank.gov.ua/get-user-certificate/R0PnZocdmi25R7soXuPu" TargetMode="External"/><Relationship Id="rId363" Type="http://schemas.openxmlformats.org/officeDocument/2006/relationships/hyperlink" Target="https://talan.bank.gov.ua/get-user-certificate/R0PnZKNCCotMT_4f4F2u" TargetMode="External"/><Relationship Id="rId570" Type="http://schemas.openxmlformats.org/officeDocument/2006/relationships/hyperlink" Target="https://talan.bank.gov.ua/get-user-certificate/R0PnZ2VxfL3NUxMZGK4p" TargetMode="External"/><Relationship Id="rId223" Type="http://schemas.openxmlformats.org/officeDocument/2006/relationships/hyperlink" Target="https://talan.bank.gov.ua/get-user-certificate/R0PnZRQHCJjHKSkfT4RA" TargetMode="External"/><Relationship Id="rId430" Type="http://schemas.openxmlformats.org/officeDocument/2006/relationships/hyperlink" Target="https://talan.bank.gov.ua/get-user-certificate/R0PnZmPVsgzKJIh9JocB" TargetMode="External"/><Relationship Id="rId668" Type="http://schemas.openxmlformats.org/officeDocument/2006/relationships/hyperlink" Target="https://talan.bank.gov.ua/get-user-certificate/R0PnZbGIb53DTdgXxIKG" TargetMode="External"/><Relationship Id="rId875" Type="http://schemas.openxmlformats.org/officeDocument/2006/relationships/hyperlink" Target="https://talan.bank.gov.ua/get-user-certificate/R0PnZVqOfEZHnIln_mFZ" TargetMode="External"/><Relationship Id="rId1060" Type="http://schemas.openxmlformats.org/officeDocument/2006/relationships/hyperlink" Target="https://talan.bank.gov.ua/get-user-certificate/R0PnZWOr8Y3gSkbCqgec" TargetMode="External"/><Relationship Id="rId1298" Type="http://schemas.openxmlformats.org/officeDocument/2006/relationships/hyperlink" Target="https://talan.bank.gov.ua/get-user-certificate/R0PnZq8QC-OLSEUuVZWt" TargetMode="External"/><Relationship Id="rId528" Type="http://schemas.openxmlformats.org/officeDocument/2006/relationships/hyperlink" Target="https://talan.bank.gov.ua/get-user-certificate/R0PnZ2bC73eiNdKoptvd" TargetMode="External"/><Relationship Id="rId735" Type="http://schemas.openxmlformats.org/officeDocument/2006/relationships/hyperlink" Target="https://talan.bank.gov.ua/get-user-certificate/R0PnZEevw4WOqqJDWhu9" TargetMode="External"/><Relationship Id="rId942" Type="http://schemas.openxmlformats.org/officeDocument/2006/relationships/hyperlink" Target="https://talan.bank.gov.ua/get-user-certificate/R0PnZQSqpD7wDGLboNPu" TargetMode="External"/><Relationship Id="rId1158" Type="http://schemas.openxmlformats.org/officeDocument/2006/relationships/hyperlink" Target="https://talan.bank.gov.ua/get-user-certificate/R0PnZQf-6PKmkvicdstY" TargetMode="External"/><Relationship Id="rId1365" Type="http://schemas.openxmlformats.org/officeDocument/2006/relationships/hyperlink" Target="https://talan.bank.gov.ua/get-user-certificate/R0PnZ8i392KGEg7ONuuU" TargetMode="External"/><Relationship Id="rId1572" Type="http://schemas.openxmlformats.org/officeDocument/2006/relationships/hyperlink" Target="https://talan.bank.gov.ua/get-user-certificate/R0PnZsl00Uq89eK6PeO_" TargetMode="External"/><Relationship Id="rId1018" Type="http://schemas.openxmlformats.org/officeDocument/2006/relationships/hyperlink" Target="https://talan.bank.gov.ua/get-user-certificate/R0PnZTyIYo_zfl306CeZ" TargetMode="External"/><Relationship Id="rId1225" Type="http://schemas.openxmlformats.org/officeDocument/2006/relationships/hyperlink" Target="https://talan.bank.gov.ua/get-user-certificate/R0PnZl9cSIkeZrysOWlE" TargetMode="External"/><Relationship Id="rId1432" Type="http://schemas.openxmlformats.org/officeDocument/2006/relationships/hyperlink" Target="https://talan.bank.gov.ua/get-user-certificate/R0PnZ85LLtz0O3y2Zim-" TargetMode="External"/><Relationship Id="rId1877" Type="http://schemas.openxmlformats.org/officeDocument/2006/relationships/hyperlink" Target="https://talan.bank.gov.ua/get-user-certificate/R0PnZJ-I-SAfY0MZQ8kM" TargetMode="External"/><Relationship Id="rId71" Type="http://schemas.openxmlformats.org/officeDocument/2006/relationships/hyperlink" Target="https://talan.bank.gov.ua/get-user-certificate/R0PnZPwKNZ4JN2JRZipW" TargetMode="External"/><Relationship Id="rId802" Type="http://schemas.openxmlformats.org/officeDocument/2006/relationships/hyperlink" Target="https://talan.bank.gov.ua/get-user-certificate/R0PnZSKtXLL-dww2BWtC" TargetMode="External"/><Relationship Id="rId1737" Type="http://schemas.openxmlformats.org/officeDocument/2006/relationships/hyperlink" Target="https://talan.bank.gov.ua/get-user-certificate/R0PnZ4yuLg-rUC-hXEiy" TargetMode="External"/><Relationship Id="rId29" Type="http://schemas.openxmlformats.org/officeDocument/2006/relationships/hyperlink" Target="https://talan.bank.gov.ua/get-user-certificate/R0PnZdSUebLuFgWhOLJ-" TargetMode="External"/><Relationship Id="rId178" Type="http://schemas.openxmlformats.org/officeDocument/2006/relationships/hyperlink" Target="https://talan.bank.gov.ua/get-user-certificate/R0PnZKXlNKW8bO9o6S2f" TargetMode="External"/><Relationship Id="rId1804" Type="http://schemas.openxmlformats.org/officeDocument/2006/relationships/hyperlink" Target="https://talan.bank.gov.ua/get-user-certificate/R0PnZAtoJiDn-9L_er34" TargetMode="External"/><Relationship Id="rId385" Type="http://schemas.openxmlformats.org/officeDocument/2006/relationships/hyperlink" Target="https://talan.bank.gov.ua/get-user-certificate/R0PnZkeGRlQOsM3fssMC" TargetMode="External"/><Relationship Id="rId592" Type="http://schemas.openxmlformats.org/officeDocument/2006/relationships/hyperlink" Target="https://talan.bank.gov.ua/get-user-certificate/R0PnZTJZ8wtnMoQSLPFM" TargetMode="External"/><Relationship Id="rId245" Type="http://schemas.openxmlformats.org/officeDocument/2006/relationships/hyperlink" Target="https://talan.bank.gov.ua/get-user-certificate/R0PnZFNS35kkoSDm4p7t" TargetMode="External"/><Relationship Id="rId452" Type="http://schemas.openxmlformats.org/officeDocument/2006/relationships/hyperlink" Target="https://talan.bank.gov.ua/get-user-certificate/R0PnZwJvt39q843cBHf1" TargetMode="External"/><Relationship Id="rId897" Type="http://schemas.openxmlformats.org/officeDocument/2006/relationships/hyperlink" Target="https://talan.bank.gov.ua/get-user-certificate/R0PnZvStJ_cbXgD5p0a6" TargetMode="External"/><Relationship Id="rId1082" Type="http://schemas.openxmlformats.org/officeDocument/2006/relationships/hyperlink" Target="https://talan.bank.gov.ua/get-user-certificate/R0PnZ_DPN1vkW7ZE5-uk" TargetMode="External"/><Relationship Id="rId105" Type="http://schemas.openxmlformats.org/officeDocument/2006/relationships/hyperlink" Target="https://talan.bank.gov.ua/get-user-certificate/R0PnZEmDPVa1XXo7J73-" TargetMode="External"/><Relationship Id="rId312" Type="http://schemas.openxmlformats.org/officeDocument/2006/relationships/hyperlink" Target="https://talan.bank.gov.ua/get-user-certificate/R0PnZ3Ay5jd8Vn3_TzFn" TargetMode="External"/><Relationship Id="rId757" Type="http://schemas.openxmlformats.org/officeDocument/2006/relationships/hyperlink" Target="https://talan.bank.gov.ua/get-user-certificate/R0PnZntmmDJW0brQhXJt" TargetMode="External"/><Relationship Id="rId964" Type="http://schemas.openxmlformats.org/officeDocument/2006/relationships/hyperlink" Target="https://talan.bank.gov.ua/get-user-certificate/R0PnZeXLQisEsd8dNID8" TargetMode="External"/><Relationship Id="rId1387" Type="http://schemas.openxmlformats.org/officeDocument/2006/relationships/hyperlink" Target="https://talan.bank.gov.ua/get-user-certificate/R0PnZzARpD1SgHSn5Z5b" TargetMode="External"/><Relationship Id="rId1594" Type="http://schemas.openxmlformats.org/officeDocument/2006/relationships/hyperlink" Target="https://talan.bank.gov.ua/get-user-certificate/R0PnZ5sLX296IIpTsLrR" TargetMode="External"/><Relationship Id="rId93" Type="http://schemas.openxmlformats.org/officeDocument/2006/relationships/hyperlink" Target="https://talan.bank.gov.ua/get-user-certificate/R0PnZNQHSCOgOXRaGprP" TargetMode="External"/><Relationship Id="rId617" Type="http://schemas.openxmlformats.org/officeDocument/2006/relationships/hyperlink" Target="https://talan.bank.gov.ua/get-user-certificate/R0PnZS08rRg-_TflAlpj" TargetMode="External"/><Relationship Id="rId824" Type="http://schemas.openxmlformats.org/officeDocument/2006/relationships/hyperlink" Target="https://talan.bank.gov.ua/get-user-certificate/R0PnZo4XpDmlRpgCPkBW" TargetMode="External"/><Relationship Id="rId1247" Type="http://schemas.openxmlformats.org/officeDocument/2006/relationships/hyperlink" Target="https://talan.bank.gov.ua/get-user-certificate/R0PnZt8CAjXAIdgz311y" TargetMode="External"/><Relationship Id="rId1454" Type="http://schemas.openxmlformats.org/officeDocument/2006/relationships/hyperlink" Target="https://talan.bank.gov.ua/get-user-certificate/R0PnZ_A75ls9M0fmBneX" TargetMode="External"/><Relationship Id="rId1661" Type="http://schemas.openxmlformats.org/officeDocument/2006/relationships/hyperlink" Target="https://talan.bank.gov.ua/get-user-certificate/R0PnZtUY_FaGQOY7XV7L" TargetMode="External"/><Relationship Id="rId1899" Type="http://schemas.openxmlformats.org/officeDocument/2006/relationships/hyperlink" Target="https://talan.bank.gov.ua/get-user-certificate/R0PnZxgLhjF9U1ssx9C8" TargetMode="External"/><Relationship Id="rId1107" Type="http://schemas.openxmlformats.org/officeDocument/2006/relationships/hyperlink" Target="https://talan.bank.gov.ua/get-user-certificate/R0PnZys17nlZYELGb6Bw" TargetMode="External"/><Relationship Id="rId1314" Type="http://schemas.openxmlformats.org/officeDocument/2006/relationships/hyperlink" Target="https://talan.bank.gov.ua/get-user-certificate/R0PnZDtjgBKUt84J-3TB" TargetMode="External"/><Relationship Id="rId1521" Type="http://schemas.openxmlformats.org/officeDocument/2006/relationships/hyperlink" Target="https://talan.bank.gov.ua/get-user-certificate/R0PnZ8cVNP8VGWgcXlzQ" TargetMode="External"/><Relationship Id="rId1759" Type="http://schemas.openxmlformats.org/officeDocument/2006/relationships/hyperlink" Target="https://talan.bank.gov.ua/get-user-certificate/R0PnZhHNOaULltcZwbw5" TargetMode="External"/><Relationship Id="rId1619" Type="http://schemas.openxmlformats.org/officeDocument/2006/relationships/hyperlink" Target="https://talan.bank.gov.ua/get-user-certificate/R0PnZVIQAwTcWInLDjv3" TargetMode="External"/><Relationship Id="rId1826" Type="http://schemas.openxmlformats.org/officeDocument/2006/relationships/hyperlink" Target="https://talan.bank.gov.ua/get-user-certificate/R0PnZ8e7NfwFKddrRASA" TargetMode="External"/><Relationship Id="rId20" Type="http://schemas.openxmlformats.org/officeDocument/2006/relationships/hyperlink" Target="https://talan.bank.gov.ua/get-user-certificate/R0PnZfn4mWPuof8a7cAl" TargetMode="External"/><Relationship Id="rId267" Type="http://schemas.openxmlformats.org/officeDocument/2006/relationships/hyperlink" Target="https://talan.bank.gov.ua/get-user-certificate/R0PnZjAJcDPiFWPYBds7" TargetMode="External"/><Relationship Id="rId474" Type="http://schemas.openxmlformats.org/officeDocument/2006/relationships/hyperlink" Target="https://talan.bank.gov.ua/get-user-certificate/R0PnZPRM4jvFbEIp13Su" TargetMode="External"/><Relationship Id="rId127" Type="http://schemas.openxmlformats.org/officeDocument/2006/relationships/hyperlink" Target="https://talan.bank.gov.ua/get-user-certificate/R0PnZOfAnBk6CmoE5vtx" TargetMode="External"/><Relationship Id="rId681" Type="http://schemas.openxmlformats.org/officeDocument/2006/relationships/hyperlink" Target="https://talan.bank.gov.ua/get-user-certificate/R0PnZJYx9SOyRGRxG5QV" TargetMode="External"/><Relationship Id="rId779" Type="http://schemas.openxmlformats.org/officeDocument/2006/relationships/hyperlink" Target="https://talan.bank.gov.ua/get-user-certificate/R0PnZbC-8zoLmmpE2VTS" TargetMode="External"/><Relationship Id="rId986" Type="http://schemas.openxmlformats.org/officeDocument/2006/relationships/hyperlink" Target="https://talan.bank.gov.ua/get-user-certificate/R0PnZ_-dGMFIUqPBxTzd" TargetMode="External"/><Relationship Id="rId334" Type="http://schemas.openxmlformats.org/officeDocument/2006/relationships/hyperlink" Target="https://talan.bank.gov.ua/get-user-certificate/R0PnZ4Wa_WTcYbP86JtF" TargetMode="External"/><Relationship Id="rId541" Type="http://schemas.openxmlformats.org/officeDocument/2006/relationships/hyperlink" Target="https://talan.bank.gov.ua/get-user-certificate/R0PnZ872bqTO2BRrKLeD" TargetMode="External"/><Relationship Id="rId639" Type="http://schemas.openxmlformats.org/officeDocument/2006/relationships/hyperlink" Target="https://talan.bank.gov.ua/get-user-certificate/R0PnZen5-_7SyOpuBWlr" TargetMode="External"/><Relationship Id="rId1171" Type="http://schemas.openxmlformats.org/officeDocument/2006/relationships/hyperlink" Target="https://talan.bank.gov.ua/get-user-certificate/R0PnZRK0XCC2dIceLnI0" TargetMode="External"/><Relationship Id="rId1269" Type="http://schemas.openxmlformats.org/officeDocument/2006/relationships/hyperlink" Target="https://talan.bank.gov.ua/get-user-certificate/R0PnZpp0zK1xNGmL_jXq" TargetMode="External"/><Relationship Id="rId1476" Type="http://schemas.openxmlformats.org/officeDocument/2006/relationships/hyperlink" Target="https://talan.bank.gov.ua/get-user-certificate/R0PnZjpR3orcvu-DxyDS" TargetMode="External"/><Relationship Id="rId401" Type="http://schemas.openxmlformats.org/officeDocument/2006/relationships/hyperlink" Target="https://talan.bank.gov.ua/get-user-certificate/R0PnZX4NBFa3rPYz25bS" TargetMode="External"/><Relationship Id="rId846" Type="http://schemas.openxmlformats.org/officeDocument/2006/relationships/hyperlink" Target="https://talan.bank.gov.ua/get-user-certificate/R0PnZydZKEnMPbl9Vmco" TargetMode="External"/><Relationship Id="rId1031" Type="http://schemas.openxmlformats.org/officeDocument/2006/relationships/hyperlink" Target="https://talan.bank.gov.ua/get-user-certificate/R0PnZmWaYtFZTlbtdvmD" TargetMode="External"/><Relationship Id="rId1129" Type="http://schemas.openxmlformats.org/officeDocument/2006/relationships/hyperlink" Target="https://talan.bank.gov.ua/get-user-certificate/R0PnZ0-PCST55-iCpuBj" TargetMode="External"/><Relationship Id="rId1683" Type="http://schemas.openxmlformats.org/officeDocument/2006/relationships/hyperlink" Target="https://talan.bank.gov.ua/get-user-certificate/R0PnZCfPNQOE8Eid9udG" TargetMode="External"/><Relationship Id="rId1890" Type="http://schemas.openxmlformats.org/officeDocument/2006/relationships/hyperlink" Target="https://talan.bank.gov.ua/get-user-certificate/R0PnZTkJCK1_DxfoiIdA" TargetMode="External"/><Relationship Id="rId706" Type="http://schemas.openxmlformats.org/officeDocument/2006/relationships/hyperlink" Target="https://talan.bank.gov.ua/get-user-certificate/R0PnZDC1tuOoZkb1FnvX" TargetMode="External"/><Relationship Id="rId913" Type="http://schemas.openxmlformats.org/officeDocument/2006/relationships/hyperlink" Target="https://talan.bank.gov.ua/get-user-certificate/R0PnZ-pxGrrSPxSqPygj" TargetMode="External"/><Relationship Id="rId1336" Type="http://schemas.openxmlformats.org/officeDocument/2006/relationships/hyperlink" Target="https://talan.bank.gov.ua/get-user-certificate/R0PnZhy1zcQcYLiYYpZv" TargetMode="External"/><Relationship Id="rId1543" Type="http://schemas.openxmlformats.org/officeDocument/2006/relationships/hyperlink" Target="https://talan.bank.gov.ua/get-user-certificate/R0PnZ71-O8BGQEkSIAWg" TargetMode="External"/><Relationship Id="rId1750" Type="http://schemas.openxmlformats.org/officeDocument/2006/relationships/hyperlink" Target="https://talan.bank.gov.ua/get-user-certificate/R0PnZX3Wa7GtUKkOE-ki" TargetMode="External"/><Relationship Id="rId42" Type="http://schemas.openxmlformats.org/officeDocument/2006/relationships/hyperlink" Target="https://talan.bank.gov.ua/get-user-certificate/R0PnZ0n00IXEhwpNmUS8" TargetMode="External"/><Relationship Id="rId1403" Type="http://schemas.openxmlformats.org/officeDocument/2006/relationships/hyperlink" Target="https://talan.bank.gov.ua/get-user-certificate/R0PnZAgJ8ntF55JTmn4c" TargetMode="External"/><Relationship Id="rId1610" Type="http://schemas.openxmlformats.org/officeDocument/2006/relationships/hyperlink" Target="https://talan.bank.gov.ua/get-user-certificate/R0PnZkt60RGvlpO2he10" TargetMode="External"/><Relationship Id="rId1848" Type="http://schemas.openxmlformats.org/officeDocument/2006/relationships/hyperlink" Target="https://talan.bank.gov.ua/get-user-certificate/R0PnZoAi7GwP5PDRsQCW" TargetMode="External"/><Relationship Id="rId191" Type="http://schemas.openxmlformats.org/officeDocument/2006/relationships/hyperlink" Target="https://talan.bank.gov.ua/get-user-certificate/R0PnZmNGQPlwWbhSjuLX" TargetMode="External"/><Relationship Id="rId1708" Type="http://schemas.openxmlformats.org/officeDocument/2006/relationships/hyperlink" Target="https://talan.bank.gov.ua/get-user-certificate/R0PnZu33LlnEL_ZtzIXC" TargetMode="External"/><Relationship Id="rId1915" Type="http://schemas.openxmlformats.org/officeDocument/2006/relationships/hyperlink" Target="https://talan.bank.gov.ua/get-user-certificate/R0PnZhTkEpZV64ty_nkr" TargetMode="External"/><Relationship Id="rId289" Type="http://schemas.openxmlformats.org/officeDocument/2006/relationships/hyperlink" Target="https://talan.bank.gov.ua/get-user-certificate/R0PnZNV4Ic5IkolB0Q2I" TargetMode="External"/><Relationship Id="rId496" Type="http://schemas.openxmlformats.org/officeDocument/2006/relationships/hyperlink" Target="https://talan.bank.gov.ua/get-user-certificate/R0PnZTn1L9Z2cL6XU4XM" TargetMode="External"/><Relationship Id="rId149" Type="http://schemas.openxmlformats.org/officeDocument/2006/relationships/hyperlink" Target="https://talan.bank.gov.ua/get-user-certificate/R0PnZGyy9gfs5KXYTQX2" TargetMode="External"/><Relationship Id="rId356" Type="http://schemas.openxmlformats.org/officeDocument/2006/relationships/hyperlink" Target="https://talan.bank.gov.ua/get-user-certificate/R0PnZXiS0mjBLG49TyvP" TargetMode="External"/><Relationship Id="rId563" Type="http://schemas.openxmlformats.org/officeDocument/2006/relationships/hyperlink" Target="https://talan.bank.gov.ua/get-user-certificate/R0PnZLa22P0suL2y6i_L" TargetMode="External"/><Relationship Id="rId770" Type="http://schemas.openxmlformats.org/officeDocument/2006/relationships/hyperlink" Target="https://talan.bank.gov.ua/get-user-certificate/R0PnZ0Ge4PCoShZ-K3Ed" TargetMode="External"/><Relationship Id="rId1193" Type="http://schemas.openxmlformats.org/officeDocument/2006/relationships/hyperlink" Target="https://talan.bank.gov.ua/get-user-certificate/R0PnZhS4GkAgN0rzmOGx" TargetMode="External"/><Relationship Id="rId216" Type="http://schemas.openxmlformats.org/officeDocument/2006/relationships/hyperlink" Target="https://talan.bank.gov.ua/get-user-certificate/R0PnZLAq1154XTHhuAbj" TargetMode="External"/><Relationship Id="rId423" Type="http://schemas.openxmlformats.org/officeDocument/2006/relationships/hyperlink" Target="https://talan.bank.gov.ua/get-user-certificate/R0PnZGX9uzZWsvPXxU5I" TargetMode="External"/><Relationship Id="rId868" Type="http://schemas.openxmlformats.org/officeDocument/2006/relationships/hyperlink" Target="https://talan.bank.gov.ua/get-user-certificate/R0PnZMlMecgT6B5_6eaA" TargetMode="External"/><Relationship Id="rId1053" Type="http://schemas.openxmlformats.org/officeDocument/2006/relationships/hyperlink" Target="https://talan.bank.gov.ua/get-user-certificate/R0PnZm6mBx0OJsxhPVr7" TargetMode="External"/><Relationship Id="rId1260" Type="http://schemas.openxmlformats.org/officeDocument/2006/relationships/hyperlink" Target="https://talan.bank.gov.ua/get-user-certificate/R0PnZyzdpenScvTFVD7x" TargetMode="External"/><Relationship Id="rId1498" Type="http://schemas.openxmlformats.org/officeDocument/2006/relationships/hyperlink" Target="https://talan.bank.gov.ua/get-user-certificate/R0PnZfZrhh3m07I32CvU" TargetMode="External"/><Relationship Id="rId630" Type="http://schemas.openxmlformats.org/officeDocument/2006/relationships/hyperlink" Target="https://talan.bank.gov.ua/get-user-certificate/R0PnZv1PpLrGSTrpOxgR" TargetMode="External"/><Relationship Id="rId728" Type="http://schemas.openxmlformats.org/officeDocument/2006/relationships/hyperlink" Target="https://talan.bank.gov.ua/get-user-certificate/R0PnZkrxB59HYCbKfUzg" TargetMode="External"/><Relationship Id="rId935" Type="http://schemas.openxmlformats.org/officeDocument/2006/relationships/hyperlink" Target="https://talan.bank.gov.ua/get-user-certificate/R0PnZOEwIRMYF8hKd1ZO" TargetMode="External"/><Relationship Id="rId1358" Type="http://schemas.openxmlformats.org/officeDocument/2006/relationships/hyperlink" Target="https://talan.bank.gov.ua/get-user-certificate/R0PnZadGfJrspPRCjaS2" TargetMode="External"/><Relationship Id="rId1565" Type="http://schemas.openxmlformats.org/officeDocument/2006/relationships/hyperlink" Target="https://talan.bank.gov.ua/get-user-certificate/R0PnZvJBu3VYNFmya5gs" TargetMode="External"/><Relationship Id="rId1772" Type="http://schemas.openxmlformats.org/officeDocument/2006/relationships/hyperlink" Target="https://talan.bank.gov.ua/get-user-certificate/R0PnZ2lvyoxF6RGCvNZh" TargetMode="External"/><Relationship Id="rId64" Type="http://schemas.openxmlformats.org/officeDocument/2006/relationships/hyperlink" Target="https://talan.bank.gov.ua/get-user-certificate/R0PnZnfTm4lGImU2pWPJ" TargetMode="External"/><Relationship Id="rId1120" Type="http://schemas.openxmlformats.org/officeDocument/2006/relationships/hyperlink" Target="https://talan.bank.gov.ua/get-user-certificate/R0PnZt6Fw2wdxYLW3f_u" TargetMode="External"/><Relationship Id="rId1218" Type="http://schemas.openxmlformats.org/officeDocument/2006/relationships/hyperlink" Target="https://talan.bank.gov.ua/get-user-certificate/R0PnZPjdBlKpTx7tef27" TargetMode="External"/><Relationship Id="rId1425" Type="http://schemas.openxmlformats.org/officeDocument/2006/relationships/hyperlink" Target="https://talan.bank.gov.ua/get-user-certificate/R0PnZNpjKo5vMelvgz01" TargetMode="External"/><Relationship Id="rId1632" Type="http://schemas.openxmlformats.org/officeDocument/2006/relationships/hyperlink" Target="https://talan.bank.gov.ua/get-user-certificate/R0PnZjkZVeK72Vgq_Eye" TargetMode="External"/><Relationship Id="rId1937" Type="http://schemas.openxmlformats.org/officeDocument/2006/relationships/hyperlink" Target="https://talan.bank.gov.ua/get-user-certificate/R0PnZdkf_g9dVSuZHNJm" TargetMode="External"/><Relationship Id="rId280" Type="http://schemas.openxmlformats.org/officeDocument/2006/relationships/hyperlink" Target="https://talan.bank.gov.ua/get-user-certificate/R0PnZ8y8kWbDNRM8J01d" TargetMode="External"/><Relationship Id="rId140" Type="http://schemas.openxmlformats.org/officeDocument/2006/relationships/hyperlink" Target="https://talan.bank.gov.ua/get-user-certificate/R0PnZc5XMRDAuSid_SPq" TargetMode="External"/><Relationship Id="rId378" Type="http://schemas.openxmlformats.org/officeDocument/2006/relationships/hyperlink" Target="https://talan.bank.gov.ua/get-user-certificate/R0PnZqcROe9w6YUlQLwN" TargetMode="External"/><Relationship Id="rId585" Type="http://schemas.openxmlformats.org/officeDocument/2006/relationships/hyperlink" Target="https://talan.bank.gov.ua/get-user-certificate/R0PnZIc1w5nMvQNg3uCv" TargetMode="External"/><Relationship Id="rId792" Type="http://schemas.openxmlformats.org/officeDocument/2006/relationships/hyperlink" Target="https://talan.bank.gov.ua/get-user-certificate/R0PnZlQzo1nVHkEUqFLV" TargetMode="External"/><Relationship Id="rId6" Type="http://schemas.openxmlformats.org/officeDocument/2006/relationships/hyperlink" Target="https://talan.bank.gov.ua/get-user-certificate/R0PnZoR2pMeepiilZfPJ" TargetMode="External"/><Relationship Id="rId238" Type="http://schemas.openxmlformats.org/officeDocument/2006/relationships/hyperlink" Target="https://talan.bank.gov.ua/get-user-certificate/R0PnZWaDOhIRmfbm8QrN" TargetMode="External"/><Relationship Id="rId445" Type="http://schemas.openxmlformats.org/officeDocument/2006/relationships/hyperlink" Target="https://talan.bank.gov.ua/get-user-certificate/R0PnZKgZzmWhJlXvRwXY" TargetMode="External"/><Relationship Id="rId652" Type="http://schemas.openxmlformats.org/officeDocument/2006/relationships/hyperlink" Target="https://talan.bank.gov.ua/get-user-certificate/R0PnZQrvbWrGmtDMNJR_" TargetMode="External"/><Relationship Id="rId1075" Type="http://schemas.openxmlformats.org/officeDocument/2006/relationships/hyperlink" Target="https://talan.bank.gov.ua/get-user-certificate/R0PnZF3Avb6raLsl_JAl" TargetMode="External"/><Relationship Id="rId1282" Type="http://schemas.openxmlformats.org/officeDocument/2006/relationships/hyperlink" Target="https://talan.bank.gov.ua/get-user-certificate/R0PnZKqHYp4qVJmphRV1" TargetMode="External"/><Relationship Id="rId305" Type="http://schemas.openxmlformats.org/officeDocument/2006/relationships/hyperlink" Target="https://talan.bank.gov.ua/get-user-certificate/R0PnZ2_orzE033Ejxcxu" TargetMode="External"/><Relationship Id="rId512" Type="http://schemas.openxmlformats.org/officeDocument/2006/relationships/hyperlink" Target="https://talan.bank.gov.ua/get-user-certificate/R0PnZfjDNddRSZADE7xF" TargetMode="External"/><Relationship Id="rId957" Type="http://schemas.openxmlformats.org/officeDocument/2006/relationships/hyperlink" Target="https://talan.bank.gov.ua/get-user-certificate/R0PnZweqogpS8-JorlbL" TargetMode="External"/><Relationship Id="rId1142" Type="http://schemas.openxmlformats.org/officeDocument/2006/relationships/hyperlink" Target="https://talan.bank.gov.ua/get-user-certificate/R0PnZVuJXeYLAUqZk-V7" TargetMode="External"/><Relationship Id="rId1587" Type="http://schemas.openxmlformats.org/officeDocument/2006/relationships/hyperlink" Target="https://talan.bank.gov.ua/get-user-certificate/R0PnZnRHT7mLAVW6cwsA" TargetMode="External"/><Relationship Id="rId1794" Type="http://schemas.openxmlformats.org/officeDocument/2006/relationships/hyperlink" Target="https://talan.bank.gov.ua/get-user-certificate/R0PnZTv_ST_Pz3J-d-pa" TargetMode="External"/><Relationship Id="rId86" Type="http://schemas.openxmlformats.org/officeDocument/2006/relationships/hyperlink" Target="https://talan.bank.gov.ua/get-user-certificate/R0PnZK6FfbDcmXr0zdy0" TargetMode="External"/><Relationship Id="rId817" Type="http://schemas.openxmlformats.org/officeDocument/2006/relationships/hyperlink" Target="https://talan.bank.gov.ua/get-user-certificate/R0PnZcRZenu-cIS7Ae1Y" TargetMode="External"/><Relationship Id="rId1002" Type="http://schemas.openxmlformats.org/officeDocument/2006/relationships/hyperlink" Target="https://talan.bank.gov.ua/get-user-certificate/R0PnZtj7a-xaQsCvYKre" TargetMode="External"/><Relationship Id="rId1447" Type="http://schemas.openxmlformats.org/officeDocument/2006/relationships/hyperlink" Target="https://talan.bank.gov.ua/get-user-certificate/R0PnZcMReJ0azkqLibtc" TargetMode="External"/><Relationship Id="rId1654" Type="http://schemas.openxmlformats.org/officeDocument/2006/relationships/hyperlink" Target="https://talan.bank.gov.ua/get-user-certificate/R0PnZAxRb4hNwa558GJx" TargetMode="External"/><Relationship Id="rId1861" Type="http://schemas.openxmlformats.org/officeDocument/2006/relationships/hyperlink" Target="https://talan.bank.gov.ua/get-user-certificate/R0PnZmw7u0jiiHoqca7A" TargetMode="External"/><Relationship Id="rId1307" Type="http://schemas.openxmlformats.org/officeDocument/2006/relationships/hyperlink" Target="https://talan.bank.gov.ua/get-user-certificate/R0PnZrUPBXxNU3alKbBu" TargetMode="External"/><Relationship Id="rId1514" Type="http://schemas.openxmlformats.org/officeDocument/2006/relationships/hyperlink" Target="https://talan.bank.gov.ua/get-user-certificate/R0PnZ_efZU7YpcX95CFU" TargetMode="External"/><Relationship Id="rId1721" Type="http://schemas.openxmlformats.org/officeDocument/2006/relationships/hyperlink" Target="https://talan.bank.gov.ua/get-user-certificate/R0PnZa-LHoRT4-if9ttf" TargetMode="External"/><Relationship Id="rId13" Type="http://schemas.openxmlformats.org/officeDocument/2006/relationships/hyperlink" Target="https://talan.bank.gov.ua/get-user-certificate/R0PnZ52VHVfUd9xnqe7q" TargetMode="External"/><Relationship Id="rId1819" Type="http://schemas.openxmlformats.org/officeDocument/2006/relationships/hyperlink" Target="https://talan.bank.gov.ua/get-user-certificate/R0PnZz54jTfP9P00s9fa" TargetMode="External"/><Relationship Id="rId162" Type="http://schemas.openxmlformats.org/officeDocument/2006/relationships/hyperlink" Target="https://talan.bank.gov.ua/get-user-certificate/R0PnZUNQkXqC_T_Itl89" TargetMode="External"/><Relationship Id="rId467" Type="http://schemas.openxmlformats.org/officeDocument/2006/relationships/hyperlink" Target="https://talan.bank.gov.ua/get-user-certificate/R0PnZdpH5YNdNlvdknJv" TargetMode="External"/><Relationship Id="rId1097" Type="http://schemas.openxmlformats.org/officeDocument/2006/relationships/hyperlink" Target="https://talan.bank.gov.ua/get-user-certificate/R0PnZHuCnLU-cH3_ozGe" TargetMode="External"/><Relationship Id="rId674" Type="http://schemas.openxmlformats.org/officeDocument/2006/relationships/hyperlink" Target="https://talan.bank.gov.ua/get-user-certificate/R0PnZpV1GYvWX1Oxr38Q" TargetMode="External"/><Relationship Id="rId881" Type="http://schemas.openxmlformats.org/officeDocument/2006/relationships/hyperlink" Target="https://talan.bank.gov.ua/get-user-certificate/R0PnZmPJ8EjKIBafQ2tb" TargetMode="External"/><Relationship Id="rId979" Type="http://schemas.openxmlformats.org/officeDocument/2006/relationships/hyperlink" Target="https://talan.bank.gov.ua/get-user-certificate/R0PnZ9iFEH-ywLQ4yUtz" TargetMode="External"/><Relationship Id="rId327" Type="http://schemas.openxmlformats.org/officeDocument/2006/relationships/hyperlink" Target="https://talan.bank.gov.ua/get-user-certificate/R0PnZ8Clr7y8XN40ScEd" TargetMode="External"/><Relationship Id="rId534" Type="http://schemas.openxmlformats.org/officeDocument/2006/relationships/hyperlink" Target="https://talan.bank.gov.ua/get-user-certificate/R0PnZco6yp7tZQeu3CPw" TargetMode="External"/><Relationship Id="rId741" Type="http://schemas.openxmlformats.org/officeDocument/2006/relationships/hyperlink" Target="https://talan.bank.gov.ua/get-user-certificate/R0PnZ7P72qf7jUGPl8gP" TargetMode="External"/><Relationship Id="rId839" Type="http://schemas.openxmlformats.org/officeDocument/2006/relationships/hyperlink" Target="https://talan.bank.gov.ua/get-user-certificate/R0PnZeZu73yGSCLgeZuJ" TargetMode="External"/><Relationship Id="rId1164" Type="http://schemas.openxmlformats.org/officeDocument/2006/relationships/hyperlink" Target="https://talan.bank.gov.ua/get-user-certificate/R0PnZysVQZTHbc9E9TI9" TargetMode="External"/><Relationship Id="rId1371" Type="http://schemas.openxmlformats.org/officeDocument/2006/relationships/hyperlink" Target="https://talan.bank.gov.ua/get-user-certificate/R0PnZdQxZUPVEfUrbQkG" TargetMode="External"/><Relationship Id="rId1469" Type="http://schemas.openxmlformats.org/officeDocument/2006/relationships/hyperlink" Target="https://talan.bank.gov.ua/get-user-certificate/R0PnZSBF83Td2gynjyRL" TargetMode="External"/><Relationship Id="rId601" Type="http://schemas.openxmlformats.org/officeDocument/2006/relationships/hyperlink" Target="https://talan.bank.gov.ua/get-user-certificate/R0PnZFwOGDihMmhPmtYy" TargetMode="External"/><Relationship Id="rId1024" Type="http://schemas.openxmlformats.org/officeDocument/2006/relationships/hyperlink" Target="https://talan.bank.gov.ua/get-user-certificate/R0PnZYlR_dzX-kgDVNLr" TargetMode="External"/><Relationship Id="rId1231" Type="http://schemas.openxmlformats.org/officeDocument/2006/relationships/hyperlink" Target="https://talan.bank.gov.ua/get-user-certificate/R0PnZMfIDELN-YtlPEIs" TargetMode="External"/><Relationship Id="rId1676" Type="http://schemas.openxmlformats.org/officeDocument/2006/relationships/hyperlink" Target="https://talan.bank.gov.ua/get-user-certificate/R0PnZmfu7gQEKe_rC3yt" TargetMode="External"/><Relationship Id="rId1883" Type="http://schemas.openxmlformats.org/officeDocument/2006/relationships/hyperlink" Target="https://talan.bank.gov.ua/get-user-certificate/R0PnZ_y2oTcq9YNIASdv" TargetMode="External"/><Relationship Id="rId906" Type="http://schemas.openxmlformats.org/officeDocument/2006/relationships/hyperlink" Target="https://talan.bank.gov.ua/get-user-certificate/R0PnZ4_UiE3O1EiX3GIr" TargetMode="External"/><Relationship Id="rId1329" Type="http://schemas.openxmlformats.org/officeDocument/2006/relationships/hyperlink" Target="https://talan.bank.gov.ua/get-user-certificate/R0PnZ6MLj9CLBLeTxEo8" TargetMode="External"/><Relationship Id="rId1536" Type="http://schemas.openxmlformats.org/officeDocument/2006/relationships/hyperlink" Target="https://talan.bank.gov.ua/get-user-certificate/R0PnZWqMgDCU9tf9ZU_I" TargetMode="External"/><Relationship Id="rId1743" Type="http://schemas.openxmlformats.org/officeDocument/2006/relationships/hyperlink" Target="https://talan.bank.gov.ua/get-user-certificate/R0PnZBs0vKWp_NuPG8Rw" TargetMode="External"/><Relationship Id="rId35" Type="http://schemas.openxmlformats.org/officeDocument/2006/relationships/hyperlink" Target="https://talan.bank.gov.ua/get-user-certificate/R0PnZM2AHQf0CGqN2kyJ" TargetMode="External"/><Relationship Id="rId1603" Type="http://schemas.openxmlformats.org/officeDocument/2006/relationships/hyperlink" Target="https://talan.bank.gov.ua/get-user-certificate/R0PnZoikx7B8NuZb9Fpt" TargetMode="External"/><Relationship Id="rId1810" Type="http://schemas.openxmlformats.org/officeDocument/2006/relationships/hyperlink" Target="https://talan.bank.gov.ua/get-user-certificate/R0PnZzNcMrJ3cOxupjgE" TargetMode="External"/><Relationship Id="rId184" Type="http://schemas.openxmlformats.org/officeDocument/2006/relationships/hyperlink" Target="https://talan.bank.gov.ua/get-user-certificate/R0PnZ_0OGwKvXj4SsjCL" TargetMode="External"/><Relationship Id="rId391" Type="http://schemas.openxmlformats.org/officeDocument/2006/relationships/hyperlink" Target="https://talan.bank.gov.ua/get-user-certificate/R0PnZSQdj03qnLGccX7l" TargetMode="External"/><Relationship Id="rId1908" Type="http://schemas.openxmlformats.org/officeDocument/2006/relationships/hyperlink" Target="https://talan.bank.gov.ua/get-user-certificate/R0PnZyBDme6b2-RDE3eC" TargetMode="External"/><Relationship Id="rId251" Type="http://schemas.openxmlformats.org/officeDocument/2006/relationships/hyperlink" Target="https://talan.bank.gov.ua/get-user-certificate/R0PnZD6TxWLMdz6BwbHt" TargetMode="External"/><Relationship Id="rId489" Type="http://schemas.openxmlformats.org/officeDocument/2006/relationships/hyperlink" Target="https://talan.bank.gov.ua/get-user-certificate/R0PnZrlg4RslQGWr29NW" TargetMode="External"/><Relationship Id="rId696" Type="http://schemas.openxmlformats.org/officeDocument/2006/relationships/hyperlink" Target="https://talan.bank.gov.ua/get-user-certificate/R0PnZrXuBH8dJtbabnQX" TargetMode="External"/><Relationship Id="rId349" Type="http://schemas.openxmlformats.org/officeDocument/2006/relationships/hyperlink" Target="https://talan.bank.gov.ua/get-user-certificate/R0PnZ4NOWhFObSlHFIyH" TargetMode="External"/><Relationship Id="rId556" Type="http://schemas.openxmlformats.org/officeDocument/2006/relationships/hyperlink" Target="https://talan.bank.gov.ua/get-user-certificate/R0PnZSpB1AeKz-ViIeY3" TargetMode="External"/><Relationship Id="rId763" Type="http://schemas.openxmlformats.org/officeDocument/2006/relationships/hyperlink" Target="https://talan.bank.gov.ua/get-user-certificate/R0PnZ_ppe7LCRpxFCUw9" TargetMode="External"/><Relationship Id="rId1186" Type="http://schemas.openxmlformats.org/officeDocument/2006/relationships/hyperlink" Target="https://talan.bank.gov.ua/get-user-certificate/R0PnZZI-1bmVaZx9A-c_" TargetMode="External"/><Relationship Id="rId1393" Type="http://schemas.openxmlformats.org/officeDocument/2006/relationships/hyperlink" Target="https://talan.bank.gov.ua/get-user-certificate/R0PnZF9MDkYYfkkjlk8b" TargetMode="External"/><Relationship Id="rId111" Type="http://schemas.openxmlformats.org/officeDocument/2006/relationships/hyperlink" Target="https://talan.bank.gov.ua/get-user-certificate/R0PnZOaFVGMrYI5TpLnB" TargetMode="External"/><Relationship Id="rId209" Type="http://schemas.openxmlformats.org/officeDocument/2006/relationships/hyperlink" Target="https://talan.bank.gov.ua/get-user-certificate/R0PnZJWmW-rvTFYdthqO" TargetMode="External"/><Relationship Id="rId416" Type="http://schemas.openxmlformats.org/officeDocument/2006/relationships/hyperlink" Target="https://talan.bank.gov.ua/get-user-certificate/R0PnZXpJIV1IfavBC8XK" TargetMode="External"/><Relationship Id="rId970" Type="http://schemas.openxmlformats.org/officeDocument/2006/relationships/hyperlink" Target="https://talan.bank.gov.ua/get-user-certificate/R0PnZb3gDrltc1O00jqv" TargetMode="External"/><Relationship Id="rId1046" Type="http://schemas.openxmlformats.org/officeDocument/2006/relationships/hyperlink" Target="https://talan.bank.gov.ua/get-user-certificate/R0PnZ4CKdGcR4lQ2dMkd" TargetMode="External"/><Relationship Id="rId1253" Type="http://schemas.openxmlformats.org/officeDocument/2006/relationships/hyperlink" Target="https://talan.bank.gov.ua/get-user-certificate/R0PnZogpWP0WPMrZoP27" TargetMode="External"/><Relationship Id="rId1698" Type="http://schemas.openxmlformats.org/officeDocument/2006/relationships/hyperlink" Target="https://talan.bank.gov.ua/get-user-certificate/R0PnZSh2rANJk_9P29mx" TargetMode="External"/><Relationship Id="rId623" Type="http://schemas.openxmlformats.org/officeDocument/2006/relationships/hyperlink" Target="https://talan.bank.gov.ua/get-user-certificate/R0PnZPtuuKhjY0jet-0Y" TargetMode="External"/><Relationship Id="rId830" Type="http://schemas.openxmlformats.org/officeDocument/2006/relationships/hyperlink" Target="https://talan.bank.gov.ua/get-user-certificate/R0PnZcesJmh_erysrgWe" TargetMode="External"/><Relationship Id="rId928" Type="http://schemas.openxmlformats.org/officeDocument/2006/relationships/hyperlink" Target="https://talan.bank.gov.ua/get-user-certificate/R0PnZ0kMkfMdZqsymVGl" TargetMode="External"/><Relationship Id="rId1460" Type="http://schemas.openxmlformats.org/officeDocument/2006/relationships/hyperlink" Target="https://talan.bank.gov.ua/get-user-certificate/R0PnZnaCoHMCrI4Zu5hn" TargetMode="External"/><Relationship Id="rId1558" Type="http://schemas.openxmlformats.org/officeDocument/2006/relationships/hyperlink" Target="https://talan.bank.gov.ua/get-user-certificate/R0PnZ7f0iMq-pmyWBbwA" TargetMode="External"/><Relationship Id="rId1765" Type="http://schemas.openxmlformats.org/officeDocument/2006/relationships/hyperlink" Target="https://talan.bank.gov.ua/get-user-certificate/R0PnZ6HP-QX8gmXneaY3" TargetMode="External"/><Relationship Id="rId57" Type="http://schemas.openxmlformats.org/officeDocument/2006/relationships/hyperlink" Target="https://talan.bank.gov.ua/get-user-certificate/R0PnZa2rGtLvAbGbD-WC" TargetMode="External"/><Relationship Id="rId1113" Type="http://schemas.openxmlformats.org/officeDocument/2006/relationships/hyperlink" Target="https://talan.bank.gov.ua/get-user-certificate/R0PnZfEJct-NDjrx0Fjf" TargetMode="External"/><Relationship Id="rId1320" Type="http://schemas.openxmlformats.org/officeDocument/2006/relationships/hyperlink" Target="https://talan.bank.gov.ua/get-user-certificate/R0PnZbxnMWd6c4v9S-k8" TargetMode="External"/><Relationship Id="rId1418" Type="http://schemas.openxmlformats.org/officeDocument/2006/relationships/hyperlink" Target="https://talan.bank.gov.ua/get-user-certificate/R0PnZ9Ix8esB-Td1AHJv" TargetMode="External"/><Relationship Id="rId1625" Type="http://schemas.openxmlformats.org/officeDocument/2006/relationships/hyperlink" Target="https://talan.bank.gov.ua/get-user-certificate/R0PnZWPd7cPK-MCxV_2F" TargetMode="External"/><Relationship Id="rId1832" Type="http://schemas.openxmlformats.org/officeDocument/2006/relationships/hyperlink" Target="https://talan.bank.gov.ua/get-user-certificate/R0PnZyEK2EbRnleEl5xo" TargetMode="External"/><Relationship Id="rId273" Type="http://schemas.openxmlformats.org/officeDocument/2006/relationships/hyperlink" Target="https://talan.bank.gov.ua/get-user-certificate/R0PnZ7tJ7uTf4-XJwppV" TargetMode="External"/><Relationship Id="rId480" Type="http://schemas.openxmlformats.org/officeDocument/2006/relationships/hyperlink" Target="https://talan.bank.gov.ua/get-user-certificate/R0PnZv3-iHYxNfLePi6a" TargetMode="External"/><Relationship Id="rId133" Type="http://schemas.openxmlformats.org/officeDocument/2006/relationships/hyperlink" Target="https://talan.bank.gov.ua/get-user-certificate/R0PnZQ9zjive-2-qU04i" TargetMode="External"/><Relationship Id="rId340" Type="http://schemas.openxmlformats.org/officeDocument/2006/relationships/hyperlink" Target="https://talan.bank.gov.ua/get-user-certificate/R0PnZ4Ez4Cwi7id_Elro" TargetMode="External"/><Relationship Id="rId578" Type="http://schemas.openxmlformats.org/officeDocument/2006/relationships/hyperlink" Target="https://talan.bank.gov.ua/get-user-certificate/R0PnZvWOalLdihwzqxBd" TargetMode="External"/><Relationship Id="rId785" Type="http://schemas.openxmlformats.org/officeDocument/2006/relationships/hyperlink" Target="https://talan.bank.gov.ua/get-user-certificate/R0PnZpvqEj4QvLa6j9ks" TargetMode="External"/><Relationship Id="rId992" Type="http://schemas.openxmlformats.org/officeDocument/2006/relationships/hyperlink" Target="https://talan.bank.gov.ua/get-user-certificate/R0PnZoOi2JTCMUvfO-nO" TargetMode="External"/><Relationship Id="rId200" Type="http://schemas.openxmlformats.org/officeDocument/2006/relationships/hyperlink" Target="https://talan.bank.gov.ua/get-user-certificate/R0PnZ2HLMMFkyUjiCgge" TargetMode="External"/><Relationship Id="rId438" Type="http://schemas.openxmlformats.org/officeDocument/2006/relationships/hyperlink" Target="https://talan.bank.gov.ua/get-user-certificate/R0PnZdDqHMV-2yZq7uJT" TargetMode="External"/><Relationship Id="rId645" Type="http://schemas.openxmlformats.org/officeDocument/2006/relationships/hyperlink" Target="https://talan.bank.gov.ua/get-user-certificate/R0PnZdsM4zS61dkWevFk" TargetMode="External"/><Relationship Id="rId852" Type="http://schemas.openxmlformats.org/officeDocument/2006/relationships/hyperlink" Target="https://talan.bank.gov.ua/get-user-certificate/R0PnZQ46cZo0C8CKiiV7" TargetMode="External"/><Relationship Id="rId1068" Type="http://schemas.openxmlformats.org/officeDocument/2006/relationships/hyperlink" Target="https://talan.bank.gov.ua/get-user-certificate/R0PnZO_a2xVtWl5jJAZa" TargetMode="External"/><Relationship Id="rId1275" Type="http://schemas.openxmlformats.org/officeDocument/2006/relationships/hyperlink" Target="https://talan.bank.gov.ua/get-user-certificate/R0PnZqnY0y4-DHv1wCuB" TargetMode="External"/><Relationship Id="rId1482" Type="http://schemas.openxmlformats.org/officeDocument/2006/relationships/hyperlink" Target="https://talan.bank.gov.ua/get-user-certificate/R0PnZdJhIGlipAfXUw-Y" TargetMode="External"/><Relationship Id="rId505" Type="http://schemas.openxmlformats.org/officeDocument/2006/relationships/hyperlink" Target="https://talan.bank.gov.ua/get-user-certificate/R0PnZ0Jy0suSVaR6if0t" TargetMode="External"/><Relationship Id="rId712" Type="http://schemas.openxmlformats.org/officeDocument/2006/relationships/hyperlink" Target="https://talan.bank.gov.ua/get-user-certificate/R0PnZ9Qiwn4wVf4hwWD_" TargetMode="External"/><Relationship Id="rId1135" Type="http://schemas.openxmlformats.org/officeDocument/2006/relationships/hyperlink" Target="https://talan.bank.gov.ua/get-user-certificate/R0PnZVCS1Boub5XHoxEC" TargetMode="External"/><Relationship Id="rId1342" Type="http://schemas.openxmlformats.org/officeDocument/2006/relationships/hyperlink" Target="https://talan.bank.gov.ua/get-user-certificate/R0PnZS2bFVnqbxCBAXpG" TargetMode="External"/><Relationship Id="rId1787" Type="http://schemas.openxmlformats.org/officeDocument/2006/relationships/hyperlink" Target="https://talan.bank.gov.ua/get-user-certificate/R0PnZC-4LqJehnaqtxve" TargetMode="External"/><Relationship Id="rId79" Type="http://schemas.openxmlformats.org/officeDocument/2006/relationships/hyperlink" Target="https://talan.bank.gov.ua/get-user-certificate/R0PnZXrMVxoPpE8sQkYO" TargetMode="External"/><Relationship Id="rId1202" Type="http://schemas.openxmlformats.org/officeDocument/2006/relationships/hyperlink" Target="https://talan.bank.gov.ua/get-user-certificate/R0PnZFDv5T1c4wa-jI6B" TargetMode="External"/><Relationship Id="rId1647" Type="http://schemas.openxmlformats.org/officeDocument/2006/relationships/hyperlink" Target="https://talan.bank.gov.ua/get-user-certificate/R0PnZKt2SlmpjZRWPFub" TargetMode="External"/><Relationship Id="rId1854" Type="http://schemas.openxmlformats.org/officeDocument/2006/relationships/hyperlink" Target="https://talan.bank.gov.ua/get-user-certificate/R0PnZIgxQWEADD-vjpQa" TargetMode="External"/><Relationship Id="rId1507" Type="http://schemas.openxmlformats.org/officeDocument/2006/relationships/hyperlink" Target="https://talan.bank.gov.ua/get-user-certificate/R0PnZ8LDtHhQncFXs_CO" TargetMode="External"/><Relationship Id="rId1714" Type="http://schemas.openxmlformats.org/officeDocument/2006/relationships/hyperlink" Target="https://talan.bank.gov.ua/get-user-certificate/R0PnZw2LSE-t4MV60kXy" TargetMode="External"/><Relationship Id="rId295" Type="http://schemas.openxmlformats.org/officeDocument/2006/relationships/hyperlink" Target="https://talan.bank.gov.ua/get-user-certificate/R0PnZcroglXGu0gcurVy" TargetMode="External"/><Relationship Id="rId1921" Type="http://schemas.openxmlformats.org/officeDocument/2006/relationships/hyperlink" Target="https://talan.bank.gov.ua/get-user-certificate/R0PnZABT5OJsRQWwi-Ft" TargetMode="External"/><Relationship Id="rId155" Type="http://schemas.openxmlformats.org/officeDocument/2006/relationships/hyperlink" Target="https://talan.bank.gov.ua/get-user-certificate/R0PnZXt2uN1M5cirPPf8" TargetMode="External"/><Relationship Id="rId362" Type="http://schemas.openxmlformats.org/officeDocument/2006/relationships/hyperlink" Target="https://talan.bank.gov.ua/get-user-certificate/R0PnZeGMxyZ03-8_hBj0" TargetMode="External"/><Relationship Id="rId1297" Type="http://schemas.openxmlformats.org/officeDocument/2006/relationships/hyperlink" Target="https://talan.bank.gov.ua/get-user-certificate/R0PnZf788qQ91vgNshGM" TargetMode="External"/><Relationship Id="rId222" Type="http://schemas.openxmlformats.org/officeDocument/2006/relationships/hyperlink" Target="https://talan.bank.gov.ua/get-user-certificate/R0PnZSo10Xmuvpgg3H3P" TargetMode="External"/><Relationship Id="rId667" Type="http://schemas.openxmlformats.org/officeDocument/2006/relationships/hyperlink" Target="https://talan.bank.gov.ua/get-user-certificate/R0PnZ01BQqO2J9RmPddX" TargetMode="External"/><Relationship Id="rId874" Type="http://schemas.openxmlformats.org/officeDocument/2006/relationships/hyperlink" Target="https://talan.bank.gov.ua/get-user-certificate/R0PnZW5gfZjZe6199s3f" TargetMode="External"/><Relationship Id="rId527" Type="http://schemas.openxmlformats.org/officeDocument/2006/relationships/hyperlink" Target="https://talan.bank.gov.ua/get-user-certificate/R0PnZPFWgYQjsE8JO2iR" TargetMode="External"/><Relationship Id="rId734" Type="http://schemas.openxmlformats.org/officeDocument/2006/relationships/hyperlink" Target="https://talan.bank.gov.ua/get-user-certificate/R0PnZJkwrZ8Cir9HdNzS" TargetMode="External"/><Relationship Id="rId941" Type="http://schemas.openxmlformats.org/officeDocument/2006/relationships/hyperlink" Target="https://talan.bank.gov.ua/get-user-certificate/R0PnZuFgw0B4GYA7ept0" TargetMode="External"/><Relationship Id="rId1157" Type="http://schemas.openxmlformats.org/officeDocument/2006/relationships/hyperlink" Target="https://talan.bank.gov.ua/get-user-certificate/R0PnZQDPxwAKj4MhFLE3" TargetMode="External"/><Relationship Id="rId1364" Type="http://schemas.openxmlformats.org/officeDocument/2006/relationships/hyperlink" Target="https://talan.bank.gov.ua/get-user-certificate/R0PnZCygdiodPkFT8TSU" TargetMode="External"/><Relationship Id="rId1571" Type="http://schemas.openxmlformats.org/officeDocument/2006/relationships/hyperlink" Target="https://talan.bank.gov.ua/get-user-certificate/R0PnZP8gNfipq3LOf9cd" TargetMode="External"/><Relationship Id="rId70" Type="http://schemas.openxmlformats.org/officeDocument/2006/relationships/hyperlink" Target="https://talan.bank.gov.ua/get-user-certificate/R0PnZOU0qnn1zi8VIpFb" TargetMode="External"/><Relationship Id="rId801" Type="http://schemas.openxmlformats.org/officeDocument/2006/relationships/hyperlink" Target="https://talan.bank.gov.ua/get-user-certificate/R0PnZbajo427gohsBC9z" TargetMode="External"/><Relationship Id="rId1017" Type="http://schemas.openxmlformats.org/officeDocument/2006/relationships/hyperlink" Target="https://talan.bank.gov.ua/get-user-certificate/R0PnZvCElWfWKbQUuwIX" TargetMode="External"/><Relationship Id="rId1224" Type="http://schemas.openxmlformats.org/officeDocument/2006/relationships/hyperlink" Target="https://talan.bank.gov.ua/get-user-certificate/R0PnZYCWr4M917qngyTc" TargetMode="External"/><Relationship Id="rId1431" Type="http://schemas.openxmlformats.org/officeDocument/2006/relationships/hyperlink" Target="https://talan.bank.gov.ua/get-user-certificate/R0PnZUNQ6dW8Ym6wGScR" TargetMode="External"/><Relationship Id="rId1669" Type="http://schemas.openxmlformats.org/officeDocument/2006/relationships/hyperlink" Target="https://talan.bank.gov.ua/get-user-certificate/R0PnZ3dh1qNvmbyVS7Pr" TargetMode="External"/><Relationship Id="rId1876" Type="http://schemas.openxmlformats.org/officeDocument/2006/relationships/hyperlink" Target="https://talan.bank.gov.ua/get-user-certificate/R0PnZHrPMS9mO7eKjzFB" TargetMode="External"/><Relationship Id="rId1529" Type="http://schemas.openxmlformats.org/officeDocument/2006/relationships/hyperlink" Target="https://talan.bank.gov.ua/get-user-certificate/R0PnZwNjTYkPe7725WD9" TargetMode="External"/><Relationship Id="rId1736" Type="http://schemas.openxmlformats.org/officeDocument/2006/relationships/hyperlink" Target="https://talan.bank.gov.ua/get-user-certificate/R0PnZMs_8_EzJk_fa2S8" TargetMode="External"/><Relationship Id="rId28" Type="http://schemas.openxmlformats.org/officeDocument/2006/relationships/hyperlink" Target="https://talan.bank.gov.ua/get-user-certificate/R0PnZQET6dh4lzII9KVw" TargetMode="External"/><Relationship Id="rId1803" Type="http://schemas.openxmlformats.org/officeDocument/2006/relationships/hyperlink" Target="https://talan.bank.gov.ua/get-user-certificate/R0PnZZv9UPnUloNIMVCU" TargetMode="External"/><Relationship Id="rId177" Type="http://schemas.openxmlformats.org/officeDocument/2006/relationships/hyperlink" Target="https://talan.bank.gov.ua/get-user-certificate/R0PnZqB0iTVZpkqb33Mb" TargetMode="External"/><Relationship Id="rId384" Type="http://schemas.openxmlformats.org/officeDocument/2006/relationships/hyperlink" Target="https://talan.bank.gov.ua/get-user-certificate/R0PnZb85nwQuFSpwsZ9x" TargetMode="External"/><Relationship Id="rId591" Type="http://schemas.openxmlformats.org/officeDocument/2006/relationships/hyperlink" Target="https://talan.bank.gov.ua/get-user-certificate/R0PnZb-EBul-NqCQPq4R" TargetMode="External"/><Relationship Id="rId244" Type="http://schemas.openxmlformats.org/officeDocument/2006/relationships/hyperlink" Target="https://talan.bank.gov.ua/get-user-certificate/R0PnZ--YEOdRj88V9x5N" TargetMode="External"/><Relationship Id="rId689" Type="http://schemas.openxmlformats.org/officeDocument/2006/relationships/hyperlink" Target="https://talan.bank.gov.ua/get-user-certificate/R0PnZeOLzZotaewL0-MA" TargetMode="External"/><Relationship Id="rId896" Type="http://schemas.openxmlformats.org/officeDocument/2006/relationships/hyperlink" Target="https://talan.bank.gov.ua/get-user-certificate/R0PnZxMwQpuEZSJR37OG" TargetMode="External"/><Relationship Id="rId1081" Type="http://schemas.openxmlformats.org/officeDocument/2006/relationships/hyperlink" Target="https://talan.bank.gov.ua/get-user-certificate/R0PnZv-ERvNB1DfEHJ0m" TargetMode="External"/><Relationship Id="rId451" Type="http://schemas.openxmlformats.org/officeDocument/2006/relationships/hyperlink" Target="https://talan.bank.gov.ua/get-user-certificate/R0PnZ9bwCtigckmP3sAr" TargetMode="External"/><Relationship Id="rId549" Type="http://schemas.openxmlformats.org/officeDocument/2006/relationships/hyperlink" Target="https://talan.bank.gov.ua/get-user-certificate/R0PnZI9QisZFYOv2TnPK" TargetMode="External"/><Relationship Id="rId756" Type="http://schemas.openxmlformats.org/officeDocument/2006/relationships/hyperlink" Target="https://talan.bank.gov.ua/get-user-certificate/R0PnZPD-tIjOVeNQMwx4" TargetMode="External"/><Relationship Id="rId1179" Type="http://schemas.openxmlformats.org/officeDocument/2006/relationships/hyperlink" Target="https://talan.bank.gov.ua/get-user-certificate/R0PnZsPGRedKHWEmPFuk" TargetMode="External"/><Relationship Id="rId1386" Type="http://schemas.openxmlformats.org/officeDocument/2006/relationships/hyperlink" Target="https://talan.bank.gov.ua/get-user-certificate/R0PnZmec-ooSzzoYd7xC" TargetMode="External"/><Relationship Id="rId1593" Type="http://schemas.openxmlformats.org/officeDocument/2006/relationships/hyperlink" Target="https://talan.bank.gov.ua/get-user-certificate/R0PnZhAiqma14SEWTdOG" TargetMode="External"/><Relationship Id="rId104" Type="http://schemas.openxmlformats.org/officeDocument/2006/relationships/hyperlink" Target="https://talan.bank.gov.ua/get-user-certificate/R0PnZUm7qKWl6rOoW_b4" TargetMode="External"/><Relationship Id="rId311" Type="http://schemas.openxmlformats.org/officeDocument/2006/relationships/hyperlink" Target="https://talan.bank.gov.ua/get-user-certificate/R0PnZYWkvMmPLyAKV_Gw" TargetMode="External"/><Relationship Id="rId409" Type="http://schemas.openxmlformats.org/officeDocument/2006/relationships/hyperlink" Target="https://talan.bank.gov.ua/get-user-certificate/R0PnZlbrNk1y7_em_P4V" TargetMode="External"/><Relationship Id="rId963" Type="http://schemas.openxmlformats.org/officeDocument/2006/relationships/hyperlink" Target="https://talan.bank.gov.ua/get-user-certificate/R0PnZWM6coeKJMGvSoOA" TargetMode="External"/><Relationship Id="rId1039" Type="http://schemas.openxmlformats.org/officeDocument/2006/relationships/hyperlink" Target="https://talan.bank.gov.ua/get-user-certificate/R0PnZZzqQ_kyP4_7Rgko" TargetMode="External"/><Relationship Id="rId1246" Type="http://schemas.openxmlformats.org/officeDocument/2006/relationships/hyperlink" Target="https://talan.bank.gov.ua/get-user-certificate/R0PnZG9Jr87fyGDJ2Tkf" TargetMode="External"/><Relationship Id="rId1898" Type="http://schemas.openxmlformats.org/officeDocument/2006/relationships/hyperlink" Target="https://talan.bank.gov.ua/get-user-certificate/R0PnZ8KsKNsRrNE5XOKk" TargetMode="External"/><Relationship Id="rId92" Type="http://schemas.openxmlformats.org/officeDocument/2006/relationships/hyperlink" Target="https://talan.bank.gov.ua/get-user-certificate/R0PnZIyqhIVmKDfmkcuQ" TargetMode="External"/><Relationship Id="rId616" Type="http://schemas.openxmlformats.org/officeDocument/2006/relationships/hyperlink" Target="https://talan.bank.gov.ua/get-user-certificate/R0PnZpvfXn8LHjTIuhHt" TargetMode="External"/><Relationship Id="rId823" Type="http://schemas.openxmlformats.org/officeDocument/2006/relationships/hyperlink" Target="https://talan.bank.gov.ua/get-user-certificate/R0PnZ5y8ckcuLRBd71e4" TargetMode="External"/><Relationship Id="rId1453" Type="http://schemas.openxmlformats.org/officeDocument/2006/relationships/hyperlink" Target="https://talan.bank.gov.ua/get-user-certificate/R0PnZo6BuXRTePN2RbpG" TargetMode="External"/><Relationship Id="rId1660" Type="http://schemas.openxmlformats.org/officeDocument/2006/relationships/hyperlink" Target="https://talan.bank.gov.ua/get-user-certificate/R0PnZ1BRtOmCLvQ5lfde" TargetMode="External"/><Relationship Id="rId1758" Type="http://schemas.openxmlformats.org/officeDocument/2006/relationships/hyperlink" Target="https://talan.bank.gov.ua/get-user-certificate/R0PnZ6VtqbD47ZO2bIYp" TargetMode="External"/><Relationship Id="rId1106" Type="http://schemas.openxmlformats.org/officeDocument/2006/relationships/hyperlink" Target="https://talan.bank.gov.ua/get-user-certificate/R0PnZgmVpolj1KojuDEi" TargetMode="External"/><Relationship Id="rId1313" Type="http://schemas.openxmlformats.org/officeDocument/2006/relationships/hyperlink" Target="https://talan.bank.gov.ua/get-user-certificate/R0PnZO3gaT7G8xdSz6h3" TargetMode="External"/><Relationship Id="rId1520" Type="http://schemas.openxmlformats.org/officeDocument/2006/relationships/hyperlink" Target="https://talan.bank.gov.ua/get-user-certificate/R0PnZU0HL56EMTEeF0-H" TargetMode="External"/><Relationship Id="rId1618" Type="http://schemas.openxmlformats.org/officeDocument/2006/relationships/hyperlink" Target="https://talan.bank.gov.ua/get-user-certificate/R0PnZ0V_C1V4nRLxQIEW" TargetMode="External"/><Relationship Id="rId1825" Type="http://schemas.openxmlformats.org/officeDocument/2006/relationships/hyperlink" Target="https://talan.bank.gov.ua/get-user-certificate/R0PnZMFEozetj_PrQ_Pc" TargetMode="External"/><Relationship Id="rId199" Type="http://schemas.openxmlformats.org/officeDocument/2006/relationships/hyperlink" Target="https://talan.bank.gov.ua/get-user-certificate/R0PnZTIqTrjL0FLbI029" TargetMode="External"/><Relationship Id="rId266" Type="http://schemas.openxmlformats.org/officeDocument/2006/relationships/hyperlink" Target="https://talan.bank.gov.ua/get-user-certificate/R0PnZyl94GS-5gHroYYy" TargetMode="External"/><Relationship Id="rId473" Type="http://schemas.openxmlformats.org/officeDocument/2006/relationships/hyperlink" Target="https://talan.bank.gov.ua/get-user-certificate/R0PnZTgT2bw5xueAT5v3" TargetMode="External"/><Relationship Id="rId680" Type="http://schemas.openxmlformats.org/officeDocument/2006/relationships/hyperlink" Target="https://talan.bank.gov.ua/get-user-certificate/R0PnZG9N3l2Na63sEacR" TargetMode="External"/><Relationship Id="rId126" Type="http://schemas.openxmlformats.org/officeDocument/2006/relationships/hyperlink" Target="https://talan.bank.gov.ua/get-user-certificate/R0PnZVYF92ZdT5JnbSTJ" TargetMode="External"/><Relationship Id="rId333" Type="http://schemas.openxmlformats.org/officeDocument/2006/relationships/hyperlink" Target="https://talan.bank.gov.ua/get-user-certificate/R0PnZZS7a15y2qotNPJ0" TargetMode="External"/><Relationship Id="rId540" Type="http://schemas.openxmlformats.org/officeDocument/2006/relationships/hyperlink" Target="https://talan.bank.gov.ua/get-user-certificate/R0PnZ0gYHWfUReqkQKX0" TargetMode="External"/><Relationship Id="rId778" Type="http://schemas.openxmlformats.org/officeDocument/2006/relationships/hyperlink" Target="https://talan.bank.gov.ua/get-user-certificate/R0PnZ8RFh2cOAQUAwK-E" TargetMode="External"/><Relationship Id="rId985" Type="http://schemas.openxmlformats.org/officeDocument/2006/relationships/hyperlink" Target="https://talan.bank.gov.ua/get-user-certificate/R0PnZUWexxdsLa7YBpSM" TargetMode="External"/><Relationship Id="rId1170" Type="http://schemas.openxmlformats.org/officeDocument/2006/relationships/hyperlink" Target="https://talan.bank.gov.ua/get-user-certificate/R0PnZZweQJ4QajP3NcuG" TargetMode="External"/><Relationship Id="rId638" Type="http://schemas.openxmlformats.org/officeDocument/2006/relationships/hyperlink" Target="https://talan.bank.gov.ua/get-user-certificate/R0PnZi1dZVdamX3TFMfz" TargetMode="External"/><Relationship Id="rId845" Type="http://schemas.openxmlformats.org/officeDocument/2006/relationships/hyperlink" Target="https://talan.bank.gov.ua/get-user-certificate/R0PnZ9ux07MQR8fpkC2X" TargetMode="External"/><Relationship Id="rId1030" Type="http://schemas.openxmlformats.org/officeDocument/2006/relationships/hyperlink" Target="https://talan.bank.gov.ua/get-user-certificate/R0PnZgoV79Roirub4WdM" TargetMode="External"/><Relationship Id="rId1268" Type="http://schemas.openxmlformats.org/officeDocument/2006/relationships/hyperlink" Target="https://talan.bank.gov.ua/get-user-certificate/R0PnZS548Vr6cS7DTLD6" TargetMode="External"/><Relationship Id="rId1475" Type="http://schemas.openxmlformats.org/officeDocument/2006/relationships/hyperlink" Target="https://talan.bank.gov.ua/get-user-certificate/R0PnZpKY6r-WMUxdGDn3" TargetMode="External"/><Relationship Id="rId1682" Type="http://schemas.openxmlformats.org/officeDocument/2006/relationships/hyperlink" Target="https://talan.bank.gov.ua/get-user-certificate/R0PnZ8fPUyuN8w46FmGF" TargetMode="External"/><Relationship Id="rId400" Type="http://schemas.openxmlformats.org/officeDocument/2006/relationships/hyperlink" Target="https://talan.bank.gov.ua/get-user-certificate/R0PnZUKEuqlJltoz6F6e" TargetMode="External"/><Relationship Id="rId705" Type="http://schemas.openxmlformats.org/officeDocument/2006/relationships/hyperlink" Target="https://talan.bank.gov.ua/get-user-certificate/R0PnZTEGUc8uALHl6BpK" TargetMode="External"/><Relationship Id="rId1128" Type="http://schemas.openxmlformats.org/officeDocument/2006/relationships/hyperlink" Target="https://talan.bank.gov.ua/get-user-certificate/R0PnZlhswq2zPo7n_pv6" TargetMode="External"/><Relationship Id="rId1335" Type="http://schemas.openxmlformats.org/officeDocument/2006/relationships/hyperlink" Target="https://talan.bank.gov.ua/get-user-certificate/R0PnZQKzMM8iklDZm-tW" TargetMode="External"/><Relationship Id="rId1542" Type="http://schemas.openxmlformats.org/officeDocument/2006/relationships/hyperlink" Target="https://talan.bank.gov.ua/get-user-certificate/R0PnZBsNySQfgxqBYi3t" TargetMode="External"/><Relationship Id="rId912" Type="http://schemas.openxmlformats.org/officeDocument/2006/relationships/hyperlink" Target="https://talan.bank.gov.ua/get-user-certificate/R0PnZYIKJFuWR-xHP2W3" TargetMode="External"/><Relationship Id="rId1847" Type="http://schemas.openxmlformats.org/officeDocument/2006/relationships/hyperlink" Target="https://talan.bank.gov.ua/get-user-certificate/R0PnZDCJSiRlGNUaYzCQ" TargetMode="External"/><Relationship Id="rId41" Type="http://schemas.openxmlformats.org/officeDocument/2006/relationships/hyperlink" Target="https://talan.bank.gov.ua/get-user-certificate/R0PnZxlI0eII4JgvFoCv" TargetMode="External"/><Relationship Id="rId1402" Type="http://schemas.openxmlformats.org/officeDocument/2006/relationships/hyperlink" Target="https://talan.bank.gov.ua/get-user-certificate/R0PnZDvPSTBz7AE2McsN" TargetMode="External"/><Relationship Id="rId1707" Type="http://schemas.openxmlformats.org/officeDocument/2006/relationships/hyperlink" Target="https://talan.bank.gov.ua/get-user-certificate/R0PnZ5i_i-R1le4hafNL" TargetMode="External"/><Relationship Id="rId190" Type="http://schemas.openxmlformats.org/officeDocument/2006/relationships/hyperlink" Target="https://talan.bank.gov.ua/get-user-certificate/R0PnZc4uaiFo3ZGw1nut" TargetMode="External"/><Relationship Id="rId288" Type="http://schemas.openxmlformats.org/officeDocument/2006/relationships/hyperlink" Target="https://talan.bank.gov.ua/get-user-certificate/R0PnZ2P9SXS8is8BYn5x" TargetMode="External"/><Relationship Id="rId1914" Type="http://schemas.openxmlformats.org/officeDocument/2006/relationships/hyperlink" Target="https://talan.bank.gov.ua/get-user-certificate/R0PnZ_s5CCO7WizdKu4a" TargetMode="External"/><Relationship Id="rId495" Type="http://schemas.openxmlformats.org/officeDocument/2006/relationships/hyperlink" Target="https://talan.bank.gov.ua/get-user-certificate/R0PnZGbTcVvzRonMGOPN" TargetMode="External"/><Relationship Id="rId148" Type="http://schemas.openxmlformats.org/officeDocument/2006/relationships/hyperlink" Target="https://talan.bank.gov.ua/get-user-certificate/R0PnZJA7jZjfdoRHRMaU" TargetMode="External"/><Relationship Id="rId355" Type="http://schemas.openxmlformats.org/officeDocument/2006/relationships/hyperlink" Target="https://talan.bank.gov.ua/get-user-certificate/R0PnZbMalWL3RD2Rse_c" TargetMode="External"/><Relationship Id="rId562" Type="http://schemas.openxmlformats.org/officeDocument/2006/relationships/hyperlink" Target="https://talan.bank.gov.ua/get-user-certificate/R0PnZVjRSYJXzuef_95z" TargetMode="External"/><Relationship Id="rId1192" Type="http://schemas.openxmlformats.org/officeDocument/2006/relationships/hyperlink" Target="https://talan.bank.gov.ua/get-user-certificate/R0PnZmhUgYoJGgLVofk5" TargetMode="External"/><Relationship Id="rId215" Type="http://schemas.openxmlformats.org/officeDocument/2006/relationships/hyperlink" Target="https://talan.bank.gov.ua/get-user-certificate/R0PnZcJBdNlFcSZq6cSB" TargetMode="External"/><Relationship Id="rId422" Type="http://schemas.openxmlformats.org/officeDocument/2006/relationships/hyperlink" Target="https://talan.bank.gov.ua/get-user-certificate/R0PnZWardalhlKNcT1wQ" TargetMode="External"/><Relationship Id="rId867" Type="http://schemas.openxmlformats.org/officeDocument/2006/relationships/hyperlink" Target="https://talan.bank.gov.ua/get-user-certificate/R0PnZd1vwOiRGh477Z1D" TargetMode="External"/><Relationship Id="rId1052" Type="http://schemas.openxmlformats.org/officeDocument/2006/relationships/hyperlink" Target="https://talan.bank.gov.ua/get-user-certificate/R0PnZb1BdGARqlfKM1oH" TargetMode="External"/><Relationship Id="rId1497" Type="http://schemas.openxmlformats.org/officeDocument/2006/relationships/hyperlink" Target="https://talan.bank.gov.ua/get-user-certificate/R0PnZUPjXp7k7cTy2cqv" TargetMode="External"/><Relationship Id="rId727" Type="http://schemas.openxmlformats.org/officeDocument/2006/relationships/hyperlink" Target="https://talan.bank.gov.ua/get-user-certificate/R0PnZ913WLFwI6GrQPtc" TargetMode="External"/><Relationship Id="rId934" Type="http://schemas.openxmlformats.org/officeDocument/2006/relationships/hyperlink" Target="https://talan.bank.gov.ua/get-user-certificate/R0PnZHTgMCmFUP-lfO3z" TargetMode="External"/><Relationship Id="rId1357" Type="http://schemas.openxmlformats.org/officeDocument/2006/relationships/hyperlink" Target="https://talan.bank.gov.ua/get-user-certificate/R0PnZERcGwiGAT2Uhc5L" TargetMode="External"/><Relationship Id="rId1564" Type="http://schemas.openxmlformats.org/officeDocument/2006/relationships/hyperlink" Target="https://talan.bank.gov.ua/get-user-certificate/R0PnZeN56Hhvg-m_Yndk" TargetMode="External"/><Relationship Id="rId1771" Type="http://schemas.openxmlformats.org/officeDocument/2006/relationships/hyperlink" Target="https://talan.bank.gov.ua/get-user-certificate/R0PnZqO7eMreZgFS5VfC" TargetMode="External"/><Relationship Id="rId63" Type="http://schemas.openxmlformats.org/officeDocument/2006/relationships/hyperlink" Target="https://talan.bank.gov.ua/get-user-certificate/R0PnZDDtQwlErBa9XM9u" TargetMode="External"/><Relationship Id="rId1217" Type="http://schemas.openxmlformats.org/officeDocument/2006/relationships/hyperlink" Target="https://talan.bank.gov.ua/get-user-certificate/R0PnZMvIIEg-nrjJuDwR" TargetMode="External"/><Relationship Id="rId1424" Type="http://schemas.openxmlformats.org/officeDocument/2006/relationships/hyperlink" Target="https://talan.bank.gov.ua/get-user-certificate/R0PnZgxGcalC6wdup9fI" TargetMode="External"/><Relationship Id="rId1631" Type="http://schemas.openxmlformats.org/officeDocument/2006/relationships/hyperlink" Target="https://talan.bank.gov.ua/get-user-certificate/R0PnZMHEFlQ5rG8a9hW6" TargetMode="External"/><Relationship Id="rId1869" Type="http://schemas.openxmlformats.org/officeDocument/2006/relationships/hyperlink" Target="https://talan.bank.gov.ua/get-user-certificate/R0PnZoJt4y0d_gg-GwzP" TargetMode="External"/><Relationship Id="rId1729" Type="http://schemas.openxmlformats.org/officeDocument/2006/relationships/hyperlink" Target="https://talan.bank.gov.ua/get-user-certificate/R0PnZfRO2iCbCAVvIQZ8" TargetMode="External"/><Relationship Id="rId1936" Type="http://schemas.openxmlformats.org/officeDocument/2006/relationships/hyperlink" Target="https://talan.bank.gov.ua/get-user-certificate/R0PnZLFpCvfKtyaLTD_u" TargetMode="External"/><Relationship Id="rId377" Type="http://schemas.openxmlformats.org/officeDocument/2006/relationships/hyperlink" Target="https://talan.bank.gov.ua/get-user-certificate/R0PnZss76-hNJ0phENjh" TargetMode="External"/><Relationship Id="rId584" Type="http://schemas.openxmlformats.org/officeDocument/2006/relationships/hyperlink" Target="https://talan.bank.gov.ua/get-user-certificate/R0PnZ5_ZE0GUsRWw1Snp" TargetMode="External"/><Relationship Id="rId5" Type="http://schemas.openxmlformats.org/officeDocument/2006/relationships/hyperlink" Target="https://talan.bank.gov.ua/get-user-certificate/R0PnZEtarBREWbv0Uj3Q" TargetMode="External"/><Relationship Id="rId237" Type="http://schemas.openxmlformats.org/officeDocument/2006/relationships/hyperlink" Target="https://talan.bank.gov.ua/get-user-certificate/R0PnZdDPkgkHTHxYL5Ae" TargetMode="External"/><Relationship Id="rId791" Type="http://schemas.openxmlformats.org/officeDocument/2006/relationships/hyperlink" Target="https://talan.bank.gov.ua/get-user-certificate/R0PnZK2id4-xQINifQix" TargetMode="External"/><Relationship Id="rId889" Type="http://schemas.openxmlformats.org/officeDocument/2006/relationships/hyperlink" Target="https://talan.bank.gov.ua/get-user-certificate/R0PnZGDlLROxpJU0dXJ-" TargetMode="External"/><Relationship Id="rId1074" Type="http://schemas.openxmlformats.org/officeDocument/2006/relationships/hyperlink" Target="https://talan.bank.gov.ua/get-user-certificate/R0PnZG0iaZL6zYF_tjiA" TargetMode="External"/><Relationship Id="rId444" Type="http://schemas.openxmlformats.org/officeDocument/2006/relationships/hyperlink" Target="https://talan.bank.gov.ua/get-user-certificate/R0PnZRCyXtTIKBnB_uOw" TargetMode="External"/><Relationship Id="rId651" Type="http://schemas.openxmlformats.org/officeDocument/2006/relationships/hyperlink" Target="https://talan.bank.gov.ua/get-user-certificate/R0PnZIDDsQ0ZS_Ci5XZJ" TargetMode="External"/><Relationship Id="rId749" Type="http://schemas.openxmlformats.org/officeDocument/2006/relationships/hyperlink" Target="https://talan.bank.gov.ua/get-user-certificate/R0PnZa4-JI4g-O6CyL-b" TargetMode="External"/><Relationship Id="rId1281" Type="http://schemas.openxmlformats.org/officeDocument/2006/relationships/hyperlink" Target="https://talan.bank.gov.ua/get-user-certificate/R0PnZX_OFtn_K8Zno1_S" TargetMode="External"/><Relationship Id="rId1379" Type="http://schemas.openxmlformats.org/officeDocument/2006/relationships/hyperlink" Target="https://talan.bank.gov.ua/get-user-certificate/R0PnZpL6q6z39lDwq7bS" TargetMode="External"/><Relationship Id="rId1586" Type="http://schemas.openxmlformats.org/officeDocument/2006/relationships/hyperlink" Target="https://talan.bank.gov.ua/get-user-certificate/R0PnZyczpaHUv-RZ3w4G" TargetMode="External"/><Relationship Id="rId304" Type="http://schemas.openxmlformats.org/officeDocument/2006/relationships/hyperlink" Target="https://talan.bank.gov.ua/get-user-certificate/R0PnZkbyVLHXX4F4n1em" TargetMode="External"/><Relationship Id="rId511" Type="http://schemas.openxmlformats.org/officeDocument/2006/relationships/hyperlink" Target="https://talan.bank.gov.ua/get-user-certificate/R0PnZ_OWPVd6GZe1mFAz" TargetMode="External"/><Relationship Id="rId609" Type="http://schemas.openxmlformats.org/officeDocument/2006/relationships/hyperlink" Target="https://talan.bank.gov.ua/get-user-certificate/R0PnZyCY-15EtSj-A1mI" TargetMode="External"/><Relationship Id="rId956" Type="http://schemas.openxmlformats.org/officeDocument/2006/relationships/hyperlink" Target="https://talan.bank.gov.ua/get-user-certificate/R0PnZ--GcwB6o0C5RDBh" TargetMode="External"/><Relationship Id="rId1141" Type="http://schemas.openxmlformats.org/officeDocument/2006/relationships/hyperlink" Target="https://talan.bank.gov.ua/get-user-certificate/R0PnZ177g3FQkw1liwO8" TargetMode="External"/><Relationship Id="rId1239" Type="http://schemas.openxmlformats.org/officeDocument/2006/relationships/hyperlink" Target="https://talan.bank.gov.ua/get-user-certificate/R0PnZkWuSGt0IYJmYZJG" TargetMode="External"/><Relationship Id="rId1793" Type="http://schemas.openxmlformats.org/officeDocument/2006/relationships/hyperlink" Target="https://talan.bank.gov.ua/get-user-certificate/R0PnZ7BG9_jNVFscPUvO" TargetMode="External"/><Relationship Id="rId85" Type="http://schemas.openxmlformats.org/officeDocument/2006/relationships/hyperlink" Target="https://talan.bank.gov.ua/get-user-certificate/R0PnZO92fEzslugd3rSH" TargetMode="External"/><Relationship Id="rId816" Type="http://schemas.openxmlformats.org/officeDocument/2006/relationships/hyperlink" Target="https://talan.bank.gov.ua/get-user-certificate/R0PnZLv7vd5A34tEmy7f" TargetMode="External"/><Relationship Id="rId1001" Type="http://schemas.openxmlformats.org/officeDocument/2006/relationships/hyperlink" Target="https://talan.bank.gov.ua/get-user-certificate/R0PnZW_iOK6sOHycCaD8" TargetMode="External"/><Relationship Id="rId1446" Type="http://schemas.openxmlformats.org/officeDocument/2006/relationships/hyperlink" Target="https://talan.bank.gov.ua/get-user-certificate/R0PnZCDe_8Ih0kuRorfH" TargetMode="External"/><Relationship Id="rId1653" Type="http://schemas.openxmlformats.org/officeDocument/2006/relationships/hyperlink" Target="https://talan.bank.gov.ua/get-user-certificate/R0PnZyYwWt2sGm6TSvT8" TargetMode="External"/><Relationship Id="rId1860" Type="http://schemas.openxmlformats.org/officeDocument/2006/relationships/hyperlink" Target="https://talan.bank.gov.ua/get-user-certificate/R0PnZWXUO_I27n8zYuLb" TargetMode="External"/><Relationship Id="rId1306" Type="http://schemas.openxmlformats.org/officeDocument/2006/relationships/hyperlink" Target="https://talan.bank.gov.ua/get-user-certificate/R0PnZMUeC0sWzTXUJHln" TargetMode="External"/><Relationship Id="rId1513" Type="http://schemas.openxmlformats.org/officeDocument/2006/relationships/hyperlink" Target="https://talan.bank.gov.ua/get-user-certificate/R0PnZ4myq0sgAbbECoQF" TargetMode="External"/><Relationship Id="rId1720" Type="http://schemas.openxmlformats.org/officeDocument/2006/relationships/hyperlink" Target="https://talan.bank.gov.ua/get-user-certificate/R0PnZgax0PvBbQVpZMkm" TargetMode="External"/><Relationship Id="rId12" Type="http://schemas.openxmlformats.org/officeDocument/2006/relationships/hyperlink" Target="https://talan.bank.gov.ua/get-user-certificate/R0PnZuQSQsvWldWhkjfA" TargetMode="External"/><Relationship Id="rId1818" Type="http://schemas.openxmlformats.org/officeDocument/2006/relationships/hyperlink" Target="https://talan.bank.gov.ua/get-user-certificate/R0PnZJ778rirgqmvGbzT" TargetMode="External"/><Relationship Id="rId161" Type="http://schemas.openxmlformats.org/officeDocument/2006/relationships/hyperlink" Target="https://talan.bank.gov.ua/get-user-certificate/R0PnZvS2mXmwFNIsQSIT" TargetMode="External"/><Relationship Id="rId399" Type="http://schemas.openxmlformats.org/officeDocument/2006/relationships/hyperlink" Target="https://talan.bank.gov.ua/get-user-certificate/R0PnZ1vVauqAnipfXYr0" TargetMode="External"/><Relationship Id="rId259" Type="http://schemas.openxmlformats.org/officeDocument/2006/relationships/hyperlink" Target="https://talan.bank.gov.ua/get-user-certificate/R0PnZbjwmfZTKszXOTMq" TargetMode="External"/><Relationship Id="rId466" Type="http://schemas.openxmlformats.org/officeDocument/2006/relationships/hyperlink" Target="https://talan.bank.gov.ua/get-user-certificate/R0PnZUtPdG5iHizlX7p0" TargetMode="External"/><Relationship Id="rId673" Type="http://schemas.openxmlformats.org/officeDocument/2006/relationships/hyperlink" Target="https://talan.bank.gov.ua/get-user-certificate/R0PnZazBx2GvNsKcG1EC" TargetMode="External"/><Relationship Id="rId880" Type="http://schemas.openxmlformats.org/officeDocument/2006/relationships/hyperlink" Target="https://talan.bank.gov.ua/get-user-certificate/R0PnZqf5cfZENfYsgCbE" TargetMode="External"/><Relationship Id="rId1096" Type="http://schemas.openxmlformats.org/officeDocument/2006/relationships/hyperlink" Target="https://talan.bank.gov.ua/get-user-certificate/R0PnZhdhzhDX4gSkMgsh" TargetMode="External"/><Relationship Id="rId119" Type="http://schemas.openxmlformats.org/officeDocument/2006/relationships/hyperlink" Target="https://talan.bank.gov.ua/get-user-certificate/R0PnZVpaOHoi1sQfSeU7" TargetMode="External"/><Relationship Id="rId326" Type="http://schemas.openxmlformats.org/officeDocument/2006/relationships/hyperlink" Target="https://talan.bank.gov.ua/get-user-certificate/R0PnZp2ZXerls7uVklpv" TargetMode="External"/><Relationship Id="rId533" Type="http://schemas.openxmlformats.org/officeDocument/2006/relationships/hyperlink" Target="https://talan.bank.gov.ua/get-user-certificate/R0PnZUWBQyFbWfqv4LLN" TargetMode="External"/><Relationship Id="rId978" Type="http://schemas.openxmlformats.org/officeDocument/2006/relationships/hyperlink" Target="https://talan.bank.gov.ua/get-user-certificate/R0PnZTMgjoLZIqeotlkW" TargetMode="External"/><Relationship Id="rId1163" Type="http://schemas.openxmlformats.org/officeDocument/2006/relationships/hyperlink" Target="https://talan.bank.gov.ua/get-user-certificate/R0PnZIKzIwX9WZmire3g" TargetMode="External"/><Relationship Id="rId1370" Type="http://schemas.openxmlformats.org/officeDocument/2006/relationships/hyperlink" Target="https://talan.bank.gov.ua/get-user-certificate/R0PnZ76JEv6u0F2UbMqi" TargetMode="External"/><Relationship Id="rId740" Type="http://schemas.openxmlformats.org/officeDocument/2006/relationships/hyperlink" Target="https://talan.bank.gov.ua/get-user-certificate/R0PnZyNHeHBt-wSCFp0J" TargetMode="External"/><Relationship Id="rId838" Type="http://schemas.openxmlformats.org/officeDocument/2006/relationships/hyperlink" Target="https://talan.bank.gov.ua/get-user-certificate/R0PnZMekIwxWMISYHqgj" TargetMode="External"/><Relationship Id="rId1023" Type="http://schemas.openxmlformats.org/officeDocument/2006/relationships/hyperlink" Target="https://talan.bank.gov.ua/get-user-certificate/R0PnZvTiVtUI7WgkKr_0" TargetMode="External"/><Relationship Id="rId1468" Type="http://schemas.openxmlformats.org/officeDocument/2006/relationships/hyperlink" Target="https://talan.bank.gov.ua/get-user-certificate/R0PnZVRpEP51_Bw7k-88" TargetMode="External"/><Relationship Id="rId1675" Type="http://schemas.openxmlformats.org/officeDocument/2006/relationships/hyperlink" Target="https://talan.bank.gov.ua/get-user-certificate/R0PnZ1QKt2A3e6yeKzOL" TargetMode="External"/><Relationship Id="rId1882" Type="http://schemas.openxmlformats.org/officeDocument/2006/relationships/hyperlink" Target="https://talan.bank.gov.ua/get-user-certificate/R0PnZXIkR-bwQcU7t30T" TargetMode="External"/><Relationship Id="rId600" Type="http://schemas.openxmlformats.org/officeDocument/2006/relationships/hyperlink" Target="https://talan.bank.gov.ua/get-user-certificate/R0PnZdxDq0sUf2nlZclf" TargetMode="External"/><Relationship Id="rId1230" Type="http://schemas.openxmlformats.org/officeDocument/2006/relationships/hyperlink" Target="https://talan.bank.gov.ua/get-user-certificate/R0PnZiokrwLdHcqv3oMX" TargetMode="External"/><Relationship Id="rId1328" Type="http://schemas.openxmlformats.org/officeDocument/2006/relationships/hyperlink" Target="https://talan.bank.gov.ua/get-user-certificate/R0PnZ2U0-2NmIRQraCtS" TargetMode="External"/><Relationship Id="rId1535" Type="http://schemas.openxmlformats.org/officeDocument/2006/relationships/hyperlink" Target="https://talan.bank.gov.ua/get-user-certificate/R0PnZcf-n37wr_sO4M0F" TargetMode="External"/><Relationship Id="rId905" Type="http://schemas.openxmlformats.org/officeDocument/2006/relationships/hyperlink" Target="https://talan.bank.gov.ua/get-user-certificate/R0PnZmjKVn4FI__tZxME" TargetMode="External"/><Relationship Id="rId1742" Type="http://schemas.openxmlformats.org/officeDocument/2006/relationships/hyperlink" Target="https://talan.bank.gov.ua/get-user-certificate/R0PnZU23P645ijbdAD6E" TargetMode="External"/><Relationship Id="rId34" Type="http://schemas.openxmlformats.org/officeDocument/2006/relationships/hyperlink" Target="https://talan.bank.gov.ua/get-user-certificate/R0PnZiDP8DTgc70t45Eq" TargetMode="External"/><Relationship Id="rId1602" Type="http://schemas.openxmlformats.org/officeDocument/2006/relationships/hyperlink" Target="https://talan.bank.gov.ua/get-user-certificate/R0PnZZYSJoIKzI8Vpoch" TargetMode="External"/><Relationship Id="rId183" Type="http://schemas.openxmlformats.org/officeDocument/2006/relationships/hyperlink" Target="https://talan.bank.gov.ua/get-user-certificate/R0PnZoVz8Rre44dX7wok" TargetMode="External"/><Relationship Id="rId390" Type="http://schemas.openxmlformats.org/officeDocument/2006/relationships/hyperlink" Target="https://talan.bank.gov.ua/get-user-certificate/R0PnZAVyySaMq7E-dHXv" TargetMode="External"/><Relationship Id="rId1907" Type="http://schemas.openxmlformats.org/officeDocument/2006/relationships/hyperlink" Target="https://talan.bank.gov.ua/get-user-certificate/R0PnZpct6wmO7DKq2IE0" TargetMode="External"/><Relationship Id="rId250" Type="http://schemas.openxmlformats.org/officeDocument/2006/relationships/hyperlink" Target="https://talan.bank.gov.ua/get-user-certificate/R0PnZuI6MeCqjwj2vsNK" TargetMode="External"/><Relationship Id="rId488" Type="http://schemas.openxmlformats.org/officeDocument/2006/relationships/hyperlink" Target="https://talan.bank.gov.ua/get-user-certificate/R0PnZWwN3mt5u4htSazB" TargetMode="External"/><Relationship Id="rId695" Type="http://schemas.openxmlformats.org/officeDocument/2006/relationships/hyperlink" Target="https://talan.bank.gov.ua/get-user-certificate/R0PnZ5H7W1qsMFNSPxVF" TargetMode="External"/><Relationship Id="rId110" Type="http://schemas.openxmlformats.org/officeDocument/2006/relationships/hyperlink" Target="https://talan.bank.gov.ua/get-user-certificate/R0PnZ5mWTBsYgKILhoAO" TargetMode="External"/><Relationship Id="rId348" Type="http://schemas.openxmlformats.org/officeDocument/2006/relationships/hyperlink" Target="https://talan.bank.gov.ua/get-user-certificate/R0PnZI0mNmiTu6fgJHce" TargetMode="External"/><Relationship Id="rId555" Type="http://schemas.openxmlformats.org/officeDocument/2006/relationships/hyperlink" Target="https://talan.bank.gov.ua/get-user-certificate/R0PnZHkPkRd5PKI7Yle0" TargetMode="External"/><Relationship Id="rId762" Type="http://schemas.openxmlformats.org/officeDocument/2006/relationships/hyperlink" Target="https://talan.bank.gov.ua/get-user-certificate/R0PnZiQfWKga1dOvP1ml" TargetMode="External"/><Relationship Id="rId1185" Type="http://schemas.openxmlformats.org/officeDocument/2006/relationships/hyperlink" Target="https://talan.bank.gov.ua/get-user-certificate/R0PnZhZrBKWl-ZyiN9fs" TargetMode="External"/><Relationship Id="rId1392" Type="http://schemas.openxmlformats.org/officeDocument/2006/relationships/hyperlink" Target="https://talan.bank.gov.ua/get-user-certificate/R0PnZoo8OyRU-IWtDtWE" TargetMode="External"/><Relationship Id="rId208" Type="http://schemas.openxmlformats.org/officeDocument/2006/relationships/hyperlink" Target="https://talan.bank.gov.ua/get-user-certificate/R0PnZhV0LryIavveuddK" TargetMode="External"/><Relationship Id="rId415" Type="http://schemas.openxmlformats.org/officeDocument/2006/relationships/hyperlink" Target="https://talan.bank.gov.ua/get-user-certificate/R0PnZ4XpDY7EL6PUlHD3" TargetMode="External"/><Relationship Id="rId622" Type="http://schemas.openxmlformats.org/officeDocument/2006/relationships/hyperlink" Target="https://talan.bank.gov.ua/get-user-certificate/R0PnZV8w9vJize5t59om" TargetMode="External"/><Relationship Id="rId1045" Type="http://schemas.openxmlformats.org/officeDocument/2006/relationships/hyperlink" Target="https://talan.bank.gov.ua/get-user-certificate/R0PnZRPWhIG1Su7eOeaX" TargetMode="External"/><Relationship Id="rId1252" Type="http://schemas.openxmlformats.org/officeDocument/2006/relationships/hyperlink" Target="https://talan.bank.gov.ua/get-user-certificate/R0PnZgWA8S9znna0baTT" TargetMode="External"/><Relationship Id="rId1697" Type="http://schemas.openxmlformats.org/officeDocument/2006/relationships/hyperlink" Target="https://talan.bank.gov.ua/get-user-certificate/R0PnZbDFyriBBD450aEv" TargetMode="External"/><Relationship Id="rId927" Type="http://schemas.openxmlformats.org/officeDocument/2006/relationships/hyperlink" Target="https://talan.bank.gov.ua/get-user-certificate/R0PnZpIONfjjZJoBANVl" TargetMode="External"/><Relationship Id="rId1112" Type="http://schemas.openxmlformats.org/officeDocument/2006/relationships/hyperlink" Target="https://talan.bank.gov.ua/get-user-certificate/R0PnZbcQrR0FY3iEgpX4" TargetMode="External"/><Relationship Id="rId1557" Type="http://schemas.openxmlformats.org/officeDocument/2006/relationships/hyperlink" Target="https://talan.bank.gov.ua/get-user-certificate/R0PnZOZIeo2ykrUpTRnY" TargetMode="External"/><Relationship Id="rId1764" Type="http://schemas.openxmlformats.org/officeDocument/2006/relationships/hyperlink" Target="https://talan.bank.gov.ua/get-user-certificate/R0PnZGtJ0E32vOIl1Max" TargetMode="External"/><Relationship Id="rId56" Type="http://schemas.openxmlformats.org/officeDocument/2006/relationships/hyperlink" Target="https://talan.bank.gov.ua/get-user-certificate/R0PnZ6TAEU0Glw4rSOcH" TargetMode="External"/><Relationship Id="rId1417" Type="http://schemas.openxmlformats.org/officeDocument/2006/relationships/hyperlink" Target="https://talan.bank.gov.ua/get-user-certificate/R0PnZFMQ-ETyj_VeHOWT" TargetMode="External"/><Relationship Id="rId1624" Type="http://schemas.openxmlformats.org/officeDocument/2006/relationships/hyperlink" Target="https://talan.bank.gov.ua/get-user-certificate/R0PnZbmpzOokfUmTizi8" TargetMode="External"/><Relationship Id="rId1831" Type="http://schemas.openxmlformats.org/officeDocument/2006/relationships/hyperlink" Target="https://talan.bank.gov.ua/get-user-certificate/R0PnZ8uqbVi2mT7v3gSA" TargetMode="External"/><Relationship Id="rId1929" Type="http://schemas.openxmlformats.org/officeDocument/2006/relationships/hyperlink" Target="https://talan.bank.gov.ua/get-user-certificate/R0PnZK-WYnn9LbRNLguG" TargetMode="External"/><Relationship Id="rId272" Type="http://schemas.openxmlformats.org/officeDocument/2006/relationships/hyperlink" Target="https://talan.bank.gov.ua/get-user-certificate/R0PnZfeGF3QD49Rmgpup" TargetMode="External"/><Relationship Id="rId577" Type="http://schemas.openxmlformats.org/officeDocument/2006/relationships/hyperlink" Target="https://talan.bank.gov.ua/get-user-certificate/R0PnZe2LmH7fmlr4HBcz" TargetMode="External"/><Relationship Id="rId132" Type="http://schemas.openxmlformats.org/officeDocument/2006/relationships/hyperlink" Target="https://talan.bank.gov.ua/get-user-certificate/R0PnZR2JaLSNnVz5sa9t" TargetMode="External"/><Relationship Id="rId784" Type="http://schemas.openxmlformats.org/officeDocument/2006/relationships/hyperlink" Target="https://talan.bank.gov.ua/get-user-certificate/R0PnZO-aScUNENTbPv2C" TargetMode="External"/><Relationship Id="rId991" Type="http://schemas.openxmlformats.org/officeDocument/2006/relationships/hyperlink" Target="https://talan.bank.gov.ua/get-user-certificate/R0PnZgux5z5gOQpM9KKI" TargetMode="External"/><Relationship Id="rId1067" Type="http://schemas.openxmlformats.org/officeDocument/2006/relationships/hyperlink" Target="https://talan.bank.gov.ua/get-user-certificate/R0PnZtVkMhIB9f33sDiY" TargetMode="External"/><Relationship Id="rId437" Type="http://schemas.openxmlformats.org/officeDocument/2006/relationships/hyperlink" Target="https://talan.bank.gov.ua/get-user-certificate/R0PnZHy9ye8H2fUb_s0I" TargetMode="External"/><Relationship Id="rId644" Type="http://schemas.openxmlformats.org/officeDocument/2006/relationships/hyperlink" Target="https://talan.bank.gov.ua/get-user-certificate/R0PnZHZGckSOQ7zG2kWz" TargetMode="External"/><Relationship Id="rId851" Type="http://schemas.openxmlformats.org/officeDocument/2006/relationships/hyperlink" Target="https://talan.bank.gov.ua/get-user-certificate/R0PnZLuZw879HUjf5-lW" TargetMode="External"/><Relationship Id="rId1274" Type="http://schemas.openxmlformats.org/officeDocument/2006/relationships/hyperlink" Target="https://talan.bank.gov.ua/get-user-certificate/R0PnZWMdnCWNkOT3dZYY" TargetMode="External"/><Relationship Id="rId1481" Type="http://schemas.openxmlformats.org/officeDocument/2006/relationships/hyperlink" Target="https://talan.bank.gov.ua/get-user-certificate/R0PnZhTxN_4NNk_mqRsK" TargetMode="External"/><Relationship Id="rId1579" Type="http://schemas.openxmlformats.org/officeDocument/2006/relationships/hyperlink" Target="https://talan.bank.gov.ua/get-user-certificate/R0PnZnyzGep6ZO4yFKiG" TargetMode="External"/><Relationship Id="rId504" Type="http://schemas.openxmlformats.org/officeDocument/2006/relationships/hyperlink" Target="https://talan.bank.gov.ua/get-user-certificate/R0PnZMF9a3vyiYDIs06s" TargetMode="External"/><Relationship Id="rId711" Type="http://schemas.openxmlformats.org/officeDocument/2006/relationships/hyperlink" Target="https://talan.bank.gov.ua/get-user-certificate/R0PnZgKkDFOfuXyyr8JX" TargetMode="External"/><Relationship Id="rId949" Type="http://schemas.openxmlformats.org/officeDocument/2006/relationships/hyperlink" Target="https://talan.bank.gov.ua/get-user-certificate/R0PnZ9kodUstlx9eKk6S" TargetMode="External"/><Relationship Id="rId1134" Type="http://schemas.openxmlformats.org/officeDocument/2006/relationships/hyperlink" Target="https://talan.bank.gov.ua/get-user-certificate/R0PnZ2fXYkocA0TNWHU1" TargetMode="External"/><Relationship Id="rId1341" Type="http://schemas.openxmlformats.org/officeDocument/2006/relationships/hyperlink" Target="https://talan.bank.gov.ua/get-user-certificate/R0PnZKiz92dDdgIFS12m" TargetMode="External"/><Relationship Id="rId1786" Type="http://schemas.openxmlformats.org/officeDocument/2006/relationships/hyperlink" Target="https://talan.bank.gov.ua/get-user-certificate/R0PnZR61PG663RPkGtWs" TargetMode="External"/><Relationship Id="rId78" Type="http://schemas.openxmlformats.org/officeDocument/2006/relationships/hyperlink" Target="https://talan.bank.gov.ua/get-user-certificate/R0PnZju_lX2PmV8VntR-" TargetMode="External"/><Relationship Id="rId809" Type="http://schemas.openxmlformats.org/officeDocument/2006/relationships/hyperlink" Target="https://talan.bank.gov.ua/get-user-certificate/R0PnZYJecI_PoHRsUA-3" TargetMode="External"/><Relationship Id="rId1201" Type="http://schemas.openxmlformats.org/officeDocument/2006/relationships/hyperlink" Target="https://talan.bank.gov.ua/get-user-certificate/R0PnZm4F7S0JV_FVV6Yz" TargetMode="External"/><Relationship Id="rId1439" Type="http://schemas.openxmlformats.org/officeDocument/2006/relationships/hyperlink" Target="https://talan.bank.gov.ua/get-user-certificate/R0PnZmEEePY5ybKrRG0I" TargetMode="External"/><Relationship Id="rId1646" Type="http://schemas.openxmlformats.org/officeDocument/2006/relationships/hyperlink" Target="https://talan.bank.gov.ua/get-user-certificate/R0PnZHAHAMpUQ9YyaJ9w" TargetMode="External"/><Relationship Id="rId1853" Type="http://schemas.openxmlformats.org/officeDocument/2006/relationships/hyperlink" Target="https://talan.bank.gov.ua/get-user-certificate/R0PnZrhmRxTw49tpYtJy" TargetMode="External"/><Relationship Id="rId1506" Type="http://schemas.openxmlformats.org/officeDocument/2006/relationships/hyperlink" Target="https://talan.bank.gov.ua/get-user-certificate/R0PnZQjTxInMCeFLDWIk" TargetMode="External"/><Relationship Id="rId1713" Type="http://schemas.openxmlformats.org/officeDocument/2006/relationships/hyperlink" Target="https://talan.bank.gov.ua/get-user-certificate/R0PnZjyk54CPN6_Nej_q" TargetMode="External"/><Relationship Id="rId1920" Type="http://schemas.openxmlformats.org/officeDocument/2006/relationships/hyperlink" Target="https://talan.bank.gov.ua/get-user-certificate/R0PnZJBh5ugazUUdi9bz" TargetMode="External"/><Relationship Id="rId294" Type="http://schemas.openxmlformats.org/officeDocument/2006/relationships/hyperlink" Target="https://talan.bank.gov.ua/get-user-certificate/R0PnZ15-NIc0tIaXDvvj" TargetMode="External"/><Relationship Id="rId154" Type="http://schemas.openxmlformats.org/officeDocument/2006/relationships/hyperlink" Target="https://talan.bank.gov.ua/get-user-certificate/R0PnZgz6-FgO63gJ2W0A" TargetMode="External"/><Relationship Id="rId361" Type="http://schemas.openxmlformats.org/officeDocument/2006/relationships/hyperlink" Target="https://talan.bank.gov.ua/get-user-certificate/R0PnZxOd913EMZOwkQEU" TargetMode="External"/><Relationship Id="rId599" Type="http://schemas.openxmlformats.org/officeDocument/2006/relationships/hyperlink" Target="https://talan.bank.gov.ua/get-user-certificate/R0PnZYS_iW8ukDBitoHx" TargetMode="External"/><Relationship Id="rId459" Type="http://schemas.openxmlformats.org/officeDocument/2006/relationships/hyperlink" Target="https://talan.bank.gov.ua/get-user-certificate/R0PnZWrUVGT5SKuq1eHD" TargetMode="External"/><Relationship Id="rId666" Type="http://schemas.openxmlformats.org/officeDocument/2006/relationships/hyperlink" Target="https://talan.bank.gov.ua/get-user-certificate/R0PnZSe-pKuz31JHUxVk" TargetMode="External"/><Relationship Id="rId873" Type="http://schemas.openxmlformats.org/officeDocument/2006/relationships/hyperlink" Target="https://talan.bank.gov.ua/get-user-certificate/R0PnZ29tUI1jZZyj0QXf" TargetMode="External"/><Relationship Id="rId1089" Type="http://schemas.openxmlformats.org/officeDocument/2006/relationships/hyperlink" Target="https://talan.bank.gov.ua/get-user-certificate/R0PnZb19JCTbjBMMlXJD" TargetMode="External"/><Relationship Id="rId1296" Type="http://schemas.openxmlformats.org/officeDocument/2006/relationships/hyperlink" Target="https://talan.bank.gov.ua/get-user-certificate/R0PnZBklLm2E0XW7XFzR" TargetMode="External"/><Relationship Id="rId221" Type="http://schemas.openxmlformats.org/officeDocument/2006/relationships/hyperlink" Target="https://talan.bank.gov.ua/get-user-certificate/R0PnZ6I6sZ9iZOW_Lnb7" TargetMode="External"/><Relationship Id="rId319" Type="http://schemas.openxmlformats.org/officeDocument/2006/relationships/hyperlink" Target="https://talan.bank.gov.ua/get-user-certificate/R0PnZWgFNcsXHs-wJCS6" TargetMode="External"/><Relationship Id="rId526" Type="http://schemas.openxmlformats.org/officeDocument/2006/relationships/hyperlink" Target="https://talan.bank.gov.ua/get-user-certificate/R0PnZ28V-N_rqs8fhTGb" TargetMode="External"/><Relationship Id="rId1156" Type="http://schemas.openxmlformats.org/officeDocument/2006/relationships/hyperlink" Target="https://talan.bank.gov.ua/get-user-certificate/R0PnZobzf07c7h_vU9Oq" TargetMode="External"/><Relationship Id="rId1363" Type="http://schemas.openxmlformats.org/officeDocument/2006/relationships/hyperlink" Target="https://talan.bank.gov.ua/get-user-certificate/R0PnZxUH5VyqtseJ_wt0" TargetMode="External"/><Relationship Id="rId733" Type="http://schemas.openxmlformats.org/officeDocument/2006/relationships/hyperlink" Target="https://talan.bank.gov.ua/get-user-certificate/R0PnZ3d1SttS1_rurLDc" TargetMode="External"/><Relationship Id="rId940" Type="http://schemas.openxmlformats.org/officeDocument/2006/relationships/hyperlink" Target="https://talan.bank.gov.ua/get-user-certificate/R0PnZka85rLRzAhr4_xa" TargetMode="External"/><Relationship Id="rId1016" Type="http://schemas.openxmlformats.org/officeDocument/2006/relationships/hyperlink" Target="https://talan.bank.gov.ua/get-user-certificate/R0PnZrrSI3dfIBMnb_bv" TargetMode="External"/><Relationship Id="rId1570" Type="http://schemas.openxmlformats.org/officeDocument/2006/relationships/hyperlink" Target="https://talan.bank.gov.ua/get-user-certificate/R0PnZXwzJ-ekMuQs-zdb" TargetMode="External"/><Relationship Id="rId1668" Type="http://schemas.openxmlformats.org/officeDocument/2006/relationships/hyperlink" Target="https://talan.bank.gov.ua/get-user-certificate/R0PnZTi4-GGKplt9181f" TargetMode="External"/><Relationship Id="rId1875" Type="http://schemas.openxmlformats.org/officeDocument/2006/relationships/hyperlink" Target="https://talan.bank.gov.ua/get-user-certificate/R0PnZv6bOLf4lHw4eOW1" TargetMode="External"/><Relationship Id="rId800" Type="http://schemas.openxmlformats.org/officeDocument/2006/relationships/hyperlink" Target="https://talan.bank.gov.ua/get-user-certificate/R0PnZw1ahYWiSA4C7KTO" TargetMode="External"/><Relationship Id="rId1223" Type="http://schemas.openxmlformats.org/officeDocument/2006/relationships/hyperlink" Target="https://talan.bank.gov.ua/get-user-certificate/R0PnZHpAJm_HXqegUzox" TargetMode="External"/><Relationship Id="rId1430" Type="http://schemas.openxmlformats.org/officeDocument/2006/relationships/hyperlink" Target="https://talan.bank.gov.ua/get-user-certificate/R0PnZfTozcQg0v3tsbm2" TargetMode="External"/><Relationship Id="rId1528" Type="http://schemas.openxmlformats.org/officeDocument/2006/relationships/hyperlink" Target="https://talan.bank.gov.ua/get-user-certificate/R0PnZ5c7ydXEs3l9S7lw" TargetMode="External"/><Relationship Id="rId1735" Type="http://schemas.openxmlformats.org/officeDocument/2006/relationships/hyperlink" Target="https://talan.bank.gov.ua/get-user-certificate/R0PnZuDpJ5vAVR6bZx9Z" TargetMode="External"/><Relationship Id="rId27" Type="http://schemas.openxmlformats.org/officeDocument/2006/relationships/hyperlink" Target="https://talan.bank.gov.ua/get-user-certificate/R0PnZsC0HyXF8hYjII1j" TargetMode="External"/><Relationship Id="rId1802" Type="http://schemas.openxmlformats.org/officeDocument/2006/relationships/hyperlink" Target="https://talan.bank.gov.ua/get-user-certificate/R0PnZO2cp9BB-ejvxUUi" TargetMode="External"/><Relationship Id="rId176" Type="http://schemas.openxmlformats.org/officeDocument/2006/relationships/hyperlink" Target="https://talan.bank.gov.ua/get-user-certificate/R0PnZ3phfLO0qOvHG5WK" TargetMode="External"/><Relationship Id="rId383" Type="http://schemas.openxmlformats.org/officeDocument/2006/relationships/hyperlink" Target="https://talan.bank.gov.ua/get-user-certificate/R0PnZHjyZfbGnQOAJoo4" TargetMode="External"/><Relationship Id="rId590" Type="http://schemas.openxmlformats.org/officeDocument/2006/relationships/hyperlink" Target="https://talan.bank.gov.ua/get-user-certificate/R0PnZM5KKzrJ0lblP_hb" TargetMode="External"/><Relationship Id="rId243" Type="http://schemas.openxmlformats.org/officeDocument/2006/relationships/hyperlink" Target="https://talan.bank.gov.ua/get-user-certificate/R0PnZK8Ei72K2R5cSWlo" TargetMode="External"/><Relationship Id="rId450" Type="http://schemas.openxmlformats.org/officeDocument/2006/relationships/hyperlink" Target="https://talan.bank.gov.ua/get-user-certificate/R0PnZDcE52fW2NkeHnUN" TargetMode="External"/><Relationship Id="rId688" Type="http://schemas.openxmlformats.org/officeDocument/2006/relationships/hyperlink" Target="https://talan.bank.gov.ua/get-user-certificate/R0PnZFwr2coa3s3Fa5XH" TargetMode="External"/><Relationship Id="rId895" Type="http://schemas.openxmlformats.org/officeDocument/2006/relationships/hyperlink" Target="https://talan.bank.gov.ua/get-user-certificate/R0PnZSpTsIZ6Xtk5NzFj" TargetMode="External"/><Relationship Id="rId1080" Type="http://schemas.openxmlformats.org/officeDocument/2006/relationships/hyperlink" Target="https://talan.bank.gov.ua/get-user-certificate/R0PnZ1drFxXo2JvyhXON" TargetMode="External"/><Relationship Id="rId103" Type="http://schemas.openxmlformats.org/officeDocument/2006/relationships/hyperlink" Target="https://talan.bank.gov.ua/get-user-certificate/R0PnZi7zTefG2SeNGqXP" TargetMode="External"/><Relationship Id="rId310" Type="http://schemas.openxmlformats.org/officeDocument/2006/relationships/hyperlink" Target="https://talan.bank.gov.ua/get-user-certificate/R0PnZZUnx7_tmtLXxPC-" TargetMode="External"/><Relationship Id="rId548" Type="http://schemas.openxmlformats.org/officeDocument/2006/relationships/hyperlink" Target="https://talan.bank.gov.ua/get-user-certificate/R0PnZkb7cWvRiKB8sz0d" TargetMode="External"/><Relationship Id="rId755" Type="http://schemas.openxmlformats.org/officeDocument/2006/relationships/hyperlink" Target="https://talan.bank.gov.ua/get-user-certificate/R0PnZFeCQHMe93jDQqqo" TargetMode="External"/><Relationship Id="rId962" Type="http://schemas.openxmlformats.org/officeDocument/2006/relationships/hyperlink" Target="https://talan.bank.gov.ua/get-user-certificate/R0PnZEXtVm_LmQx8teWw" TargetMode="External"/><Relationship Id="rId1178" Type="http://schemas.openxmlformats.org/officeDocument/2006/relationships/hyperlink" Target="https://talan.bank.gov.ua/get-user-certificate/R0PnZ2rQO0_xKw5i550c" TargetMode="External"/><Relationship Id="rId1385" Type="http://schemas.openxmlformats.org/officeDocument/2006/relationships/hyperlink" Target="https://talan.bank.gov.ua/get-user-certificate/R0PnZwpJErWGMKeJe9QW" TargetMode="External"/><Relationship Id="rId1592" Type="http://schemas.openxmlformats.org/officeDocument/2006/relationships/hyperlink" Target="https://talan.bank.gov.ua/get-user-certificate/R0PnZRoSVgrwzlSeySYp" TargetMode="External"/><Relationship Id="rId91" Type="http://schemas.openxmlformats.org/officeDocument/2006/relationships/hyperlink" Target="https://talan.bank.gov.ua/get-user-certificate/R0PnZVr-Xi8xw7RFcSI2" TargetMode="External"/><Relationship Id="rId408" Type="http://schemas.openxmlformats.org/officeDocument/2006/relationships/hyperlink" Target="https://talan.bank.gov.ua/get-user-certificate/R0PnZvKAFuENQoD-N-NX" TargetMode="External"/><Relationship Id="rId615" Type="http://schemas.openxmlformats.org/officeDocument/2006/relationships/hyperlink" Target="https://talan.bank.gov.ua/get-user-certificate/R0PnZFmNkdwsVdBidk4E" TargetMode="External"/><Relationship Id="rId822" Type="http://schemas.openxmlformats.org/officeDocument/2006/relationships/hyperlink" Target="https://talan.bank.gov.ua/get-user-certificate/R0PnZIh6jDtHYj9iSiyL" TargetMode="External"/><Relationship Id="rId1038" Type="http://schemas.openxmlformats.org/officeDocument/2006/relationships/hyperlink" Target="https://talan.bank.gov.ua/get-user-certificate/R0PnZJwmt-azOweRm95W" TargetMode="External"/><Relationship Id="rId1245" Type="http://schemas.openxmlformats.org/officeDocument/2006/relationships/hyperlink" Target="https://talan.bank.gov.ua/get-user-certificate/R0PnZ4_AQYzVWd1hPuGA" TargetMode="External"/><Relationship Id="rId1452" Type="http://schemas.openxmlformats.org/officeDocument/2006/relationships/hyperlink" Target="https://talan.bank.gov.ua/get-user-certificate/R0PnZ06b3eDGqXvwM60W" TargetMode="External"/><Relationship Id="rId1897" Type="http://schemas.openxmlformats.org/officeDocument/2006/relationships/hyperlink" Target="https://talan.bank.gov.ua/get-user-certificate/R0PnZpmKkkuxA6z-B_Hn" TargetMode="External"/><Relationship Id="rId1105" Type="http://schemas.openxmlformats.org/officeDocument/2006/relationships/hyperlink" Target="https://talan.bank.gov.ua/get-user-certificate/R0PnZfGmEh6kdpUyKKBB" TargetMode="External"/><Relationship Id="rId1312" Type="http://schemas.openxmlformats.org/officeDocument/2006/relationships/hyperlink" Target="https://talan.bank.gov.ua/get-user-certificate/R0PnZime76McHHMuHnOD" TargetMode="External"/><Relationship Id="rId1757" Type="http://schemas.openxmlformats.org/officeDocument/2006/relationships/hyperlink" Target="https://talan.bank.gov.ua/get-user-certificate/R0PnZEXUSKtJQlOWpLJo" TargetMode="External"/><Relationship Id="rId49" Type="http://schemas.openxmlformats.org/officeDocument/2006/relationships/hyperlink" Target="https://talan.bank.gov.ua/get-user-certificate/R0PnZgl_6MK-dvQbaANK" TargetMode="External"/><Relationship Id="rId1617" Type="http://schemas.openxmlformats.org/officeDocument/2006/relationships/hyperlink" Target="https://talan.bank.gov.ua/get-user-certificate/R0PnZ4y7x7NkbXBoKTnW" TargetMode="External"/><Relationship Id="rId1824" Type="http://schemas.openxmlformats.org/officeDocument/2006/relationships/hyperlink" Target="https://talan.bank.gov.ua/get-user-certificate/R0PnZzkv-yPnrRUSYUla" TargetMode="External"/><Relationship Id="rId198" Type="http://schemas.openxmlformats.org/officeDocument/2006/relationships/hyperlink" Target="https://talan.bank.gov.ua/get-user-certificate/R0PnZlDxtwXy_S-p7LDV" TargetMode="External"/><Relationship Id="rId265" Type="http://schemas.openxmlformats.org/officeDocument/2006/relationships/hyperlink" Target="https://talan.bank.gov.ua/get-user-certificate/R0PnZPTtzpW0I1wnxfbK" TargetMode="External"/><Relationship Id="rId472" Type="http://schemas.openxmlformats.org/officeDocument/2006/relationships/hyperlink" Target="https://talan.bank.gov.ua/get-user-certificate/R0PnZXlPERArco5FUswV" TargetMode="External"/><Relationship Id="rId125" Type="http://schemas.openxmlformats.org/officeDocument/2006/relationships/hyperlink" Target="https://talan.bank.gov.ua/get-user-certificate/R0PnZGK0Wv5MYsPRO10f" TargetMode="External"/><Relationship Id="rId332" Type="http://schemas.openxmlformats.org/officeDocument/2006/relationships/hyperlink" Target="https://talan.bank.gov.ua/get-user-certificate/R0PnZP91f8A0EY9DQStg" TargetMode="External"/><Relationship Id="rId777" Type="http://schemas.openxmlformats.org/officeDocument/2006/relationships/hyperlink" Target="https://talan.bank.gov.ua/get-user-certificate/R0PnZtLBE3M3AhKyUn4E" TargetMode="External"/><Relationship Id="rId984" Type="http://schemas.openxmlformats.org/officeDocument/2006/relationships/hyperlink" Target="https://talan.bank.gov.ua/get-user-certificate/R0PnZ0arQfO4tZCFlsMl" TargetMode="External"/><Relationship Id="rId637" Type="http://schemas.openxmlformats.org/officeDocument/2006/relationships/hyperlink" Target="https://talan.bank.gov.ua/get-user-certificate/R0PnZF0Ra_DrpBE2pTZA" TargetMode="External"/><Relationship Id="rId844" Type="http://schemas.openxmlformats.org/officeDocument/2006/relationships/hyperlink" Target="https://talan.bank.gov.ua/get-user-certificate/R0PnZps2MBpEc1cE8AjG" TargetMode="External"/><Relationship Id="rId1267" Type="http://schemas.openxmlformats.org/officeDocument/2006/relationships/hyperlink" Target="https://talan.bank.gov.ua/get-user-certificate/R0PnZ3gEf2Hi8Zia4jOB" TargetMode="External"/><Relationship Id="rId1474" Type="http://schemas.openxmlformats.org/officeDocument/2006/relationships/hyperlink" Target="https://talan.bank.gov.ua/get-user-certificate/R0PnZAqxppvTQkZ5LzgV" TargetMode="External"/><Relationship Id="rId1681" Type="http://schemas.openxmlformats.org/officeDocument/2006/relationships/hyperlink" Target="https://talan.bank.gov.ua/get-user-certificate/R0PnZJFQ47t94S4ftFGK" TargetMode="External"/><Relationship Id="rId704" Type="http://schemas.openxmlformats.org/officeDocument/2006/relationships/hyperlink" Target="https://talan.bank.gov.ua/get-user-certificate/R0PnZ7raH1y_NN7P6oWF" TargetMode="External"/><Relationship Id="rId911" Type="http://schemas.openxmlformats.org/officeDocument/2006/relationships/hyperlink" Target="https://talan.bank.gov.ua/get-user-certificate/R0PnZdmMEeh-zEtYfvQa" TargetMode="External"/><Relationship Id="rId1127" Type="http://schemas.openxmlformats.org/officeDocument/2006/relationships/hyperlink" Target="https://talan.bank.gov.ua/get-user-certificate/R0PnZZTcQPpMSHf4EIdB" TargetMode="External"/><Relationship Id="rId1334" Type="http://schemas.openxmlformats.org/officeDocument/2006/relationships/hyperlink" Target="https://talan.bank.gov.ua/get-user-certificate/R0PnZpvlCkd7i_w-H3f6" TargetMode="External"/><Relationship Id="rId1541" Type="http://schemas.openxmlformats.org/officeDocument/2006/relationships/hyperlink" Target="https://talan.bank.gov.ua/get-user-certificate/R0PnZFpM-UrM5Y76siAM" TargetMode="External"/><Relationship Id="rId1779" Type="http://schemas.openxmlformats.org/officeDocument/2006/relationships/hyperlink" Target="https://talan.bank.gov.ua/get-user-certificate/R0PnZfLKbD0MWLrotXEy" TargetMode="External"/><Relationship Id="rId40" Type="http://schemas.openxmlformats.org/officeDocument/2006/relationships/hyperlink" Target="https://talan.bank.gov.ua/get-user-certificate/R0PnZmFo5Q-QT8l1OifF" TargetMode="External"/><Relationship Id="rId1401" Type="http://schemas.openxmlformats.org/officeDocument/2006/relationships/hyperlink" Target="https://talan.bank.gov.ua/get-user-certificate/R0PnZC5Srfw3FLUkFwc2" TargetMode="External"/><Relationship Id="rId1639" Type="http://schemas.openxmlformats.org/officeDocument/2006/relationships/hyperlink" Target="https://talan.bank.gov.ua/get-user-certificate/R0PnZwippbge4gsg7OlC" TargetMode="External"/><Relationship Id="rId1846" Type="http://schemas.openxmlformats.org/officeDocument/2006/relationships/hyperlink" Target="https://talan.bank.gov.ua/get-user-certificate/R0PnZFCRKLVgdB9TL13i" TargetMode="External"/><Relationship Id="rId1706" Type="http://schemas.openxmlformats.org/officeDocument/2006/relationships/hyperlink" Target="https://talan.bank.gov.ua/get-user-certificate/R0PnZrEcJ6ZYo3OAuGqy" TargetMode="External"/><Relationship Id="rId1913" Type="http://schemas.openxmlformats.org/officeDocument/2006/relationships/hyperlink" Target="https://talan.bank.gov.ua/get-user-certificate/R0PnZk_UDnbfACTJRpXS" TargetMode="External"/><Relationship Id="rId287" Type="http://schemas.openxmlformats.org/officeDocument/2006/relationships/hyperlink" Target="https://talan.bank.gov.ua/get-user-certificate/R0PnZVbzbRianfVje5QS" TargetMode="External"/><Relationship Id="rId494" Type="http://schemas.openxmlformats.org/officeDocument/2006/relationships/hyperlink" Target="https://talan.bank.gov.ua/get-user-certificate/R0PnZuc4I2-NKWcenfIA" TargetMode="External"/><Relationship Id="rId147" Type="http://schemas.openxmlformats.org/officeDocument/2006/relationships/hyperlink" Target="https://talan.bank.gov.ua/get-user-certificate/R0PnZourc1Ln_mqZvpBq" TargetMode="External"/><Relationship Id="rId354" Type="http://schemas.openxmlformats.org/officeDocument/2006/relationships/hyperlink" Target="https://talan.bank.gov.ua/get-user-certificate/R0PnZu6fVYmjWKkWHFU2" TargetMode="External"/><Relationship Id="rId799" Type="http://schemas.openxmlformats.org/officeDocument/2006/relationships/hyperlink" Target="https://talan.bank.gov.ua/get-user-certificate/R0PnZ4oK8BCTiGdeSGl4" TargetMode="External"/><Relationship Id="rId1191" Type="http://schemas.openxmlformats.org/officeDocument/2006/relationships/hyperlink" Target="https://talan.bank.gov.ua/get-user-certificate/R0PnZl-K3NXkRVKAbUJ-" TargetMode="External"/><Relationship Id="rId561" Type="http://schemas.openxmlformats.org/officeDocument/2006/relationships/hyperlink" Target="https://talan.bank.gov.ua/get-user-certificate/R0PnZ7Dawk-LxG5cP0AA" TargetMode="External"/><Relationship Id="rId659" Type="http://schemas.openxmlformats.org/officeDocument/2006/relationships/hyperlink" Target="https://talan.bank.gov.ua/get-user-certificate/R0PnZkOzAFI1PlluGTkH" TargetMode="External"/><Relationship Id="rId866" Type="http://schemas.openxmlformats.org/officeDocument/2006/relationships/hyperlink" Target="https://talan.bank.gov.ua/get-user-certificate/R0PnZONQL8OOF3OQtdD_" TargetMode="External"/><Relationship Id="rId1289" Type="http://schemas.openxmlformats.org/officeDocument/2006/relationships/hyperlink" Target="https://talan.bank.gov.ua/get-user-certificate/R0PnZLrQwgx5s62HmmR7" TargetMode="External"/><Relationship Id="rId1496" Type="http://schemas.openxmlformats.org/officeDocument/2006/relationships/hyperlink" Target="https://talan.bank.gov.ua/get-user-certificate/R0PnZ79e1djNSnLULesd" TargetMode="External"/><Relationship Id="rId214" Type="http://schemas.openxmlformats.org/officeDocument/2006/relationships/hyperlink" Target="https://talan.bank.gov.ua/get-user-certificate/R0PnZibmZP1fcBy9wAux" TargetMode="External"/><Relationship Id="rId421" Type="http://schemas.openxmlformats.org/officeDocument/2006/relationships/hyperlink" Target="https://talan.bank.gov.ua/get-user-certificate/R0PnZ92zP2k8VYYpKFhc" TargetMode="External"/><Relationship Id="rId519" Type="http://schemas.openxmlformats.org/officeDocument/2006/relationships/hyperlink" Target="https://talan.bank.gov.ua/get-user-certificate/R0PnZYGGjvhcdePn7pH0" TargetMode="External"/><Relationship Id="rId1051" Type="http://schemas.openxmlformats.org/officeDocument/2006/relationships/hyperlink" Target="https://talan.bank.gov.ua/get-user-certificate/R0PnZK9LFwaBwptAD8tL" TargetMode="External"/><Relationship Id="rId1149" Type="http://schemas.openxmlformats.org/officeDocument/2006/relationships/hyperlink" Target="https://talan.bank.gov.ua/get-user-certificate/R0PnZ1GQPa8ZL40JvF86" TargetMode="External"/><Relationship Id="rId1356" Type="http://schemas.openxmlformats.org/officeDocument/2006/relationships/hyperlink" Target="https://talan.bank.gov.ua/get-user-certificate/R0PnZiSsx-xM6heyQsow" TargetMode="External"/><Relationship Id="rId726" Type="http://schemas.openxmlformats.org/officeDocument/2006/relationships/hyperlink" Target="https://talan.bank.gov.ua/get-user-certificate/R0PnZ904PfRoRH9_eWKD" TargetMode="External"/><Relationship Id="rId933" Type="http://schemas.openxmlformats.org/officeDocument/2006/relationships/hyperlink" Target="https://talan.bank.gov.ua/get-user-certificate/R0PnZSUcv0KwGi25qMn6" TargetMode="External"/><Relationship Id="rId1009" Type="http://schemas.openxmlformats.org/officeDocument/2006/relationships/hyperlink" Target="https://talan.bank.gov.ua/get-user-certificate/R0PnZnHz28kFUzrYDb7j" TargetMode="External"/><Relationship Id="rId1563" Type="http://schemas.openxmlformats.org/officeDocument/2006/relationships/hyperlink" Target="https://talan.bank.gov.ua/get-user-certificate/R0PnZQaI1W5JFPHgZDOO" TargetMode="External"/><Relationship Id="rId1770" Type="http://schemas.openxmlformats.org/officeDocument/2006/relationships/hyperlink" Target="https://talan.bank.gov.ua/get-user-certificate/R0PnZnKB2vItgqkkN5DP" TargetMode="External"/><Relationship Id="rId1868" Type="http://schemas.openxmlformats.org/officeDocument/2006/relationships/hyperlink" Target="https://talan.bank.gov.ua/get-user-certificate/R0PnZqs-NugsCmkIzOG9" TargetMode="External"/><Relationship Id="rId62" Type="http://schemas.openxmlformats.org/officeDocument/2006/relationships/hyperlink" Target="https://talan.bank.gov.ua/get-user-certificate/R0PnZc6fQ2RhyaOUPpKt" TargetMode="External"/><Relationship Id="rId1216" Type="http://schemas.openxmlformats.org/officeDocument/2006/relationships/hyperlink" Target="https://talan.bank.gov.ua/get-user-certificate/R0PnZFmVxSHfD0C1LRxj" TargetMode="External"/><Relationship Id="rId1423" Type="http://schemas.openxmlformats.org/officeDocument/2006/relationships/hyperlink" Target="https://talan.bank.gov.ua/get-user-certificate/R0PnZ9FxTxU_g08xbtje" TargetMode="External"/><Relationship Id="rId1630" Type="http://schemas.openxmlformats.org/officeDocument/2006/relationships/hyperlink" Target="https://talan.bank.gov.ua/get-user-certificate/R0PnZadLvpuSvDuWo8LR" TargetMode="External"/><Relationship Id="rId1728" Type="http://schemas.openxmlformats.org/officeDocument/2006/relationships/hyperlink" Target="https://talan.bank.gov.ua/get-user-certificate/R0PnZhJOZgYNHfEFKurj" TargetMode="External"/><Relationship Id="rId1935" Type="http://schemas.openxmlformats.org/officeDocument/2006/relationships/hyperlink" Target="https://talan.bank.gov.ua/get-user-certificate/R0PnZErBXsSqBJKpSOTc" TargetMode="External"/><Relationship Id="rId169" Type="http://schemas.openxmlformats.org/officeDocument/2006/relationships/hyperlink" Target="https://talan.bank.gov.ua/get-user-certificate/R0PnZHSFgCydPuL1rLqr" TargetMode="External"/><Relationship Id="rId376" Type="http://schemas.openxmlformats.org/officeDocument/2006/relationships/hyperlink" Target="https://talan.bank.gov.ua/get-user-certificate/R0PnZ4wZxYPDFf4Mc9AU" TargetMode="External"/><Relationship Id="rId583" Type="http://schemas.openxmlformats.org/officeDocument/2006/relationships/hyperlink" Target="https://talan.bank.gov.ua/get-user-certificate/R0PnZ5YBig6DC7jtl5ai" TargetMode="External"/><Relationship Id="rId790" Type="http://schemas.openxmlformats.org/officeDocument/2006/relationships/hyperlink" Target="https://talan.bank.gov.ua/get-user-certificate/R0PnZWvcBYW84KcJoTLb" TargetMode="External"/><Relationship Id="rId4" Type="http://schemas.openxmlformats.org/officeDocument/2006/relationships/hyperlink" Target="https://talan.bank.gov.ua/get-user-certificate/R0PnZV0pNguLQ1ns885O" TargetMode="External"/><Relationship Id="rId236" Type="http://schemas.openxmlformats.org/officeDocument/2006/relationships/hyperlink" Target="https://talan.bank.gov.ua/get-user-certificate/R0PnZKTzctYcfv4GuCJv" TargetMode="External"/><Relationship Id="rId443" Type="http://schemas.openxmlformats.org/officeDocument/2006/relationships/hyperlink" Target="https://talan.bank.gov.ua/get-user-certificate/R0PnZGJ_8lHJPXyiXnwC" TargetMode="External"/><Relationship Id="rId650" Type="http://schemas.openxmlformats.org/officeDocument/2006/relationships/hyperlink" Target="https://talan.bank.gov.ua/get-user-certificate/R0PnZdPTVoc6qPro-Wx6" TargetMode="External"/><Relationship Id="rId888" Type="http://schemas.openxmlformats.org/officeDocument/2006/relationships/hyperlink" Target="https://talan.bank.gov.ua/get-user-certificate/R0PnZUQe4JtpR39D4sT9" TargetMode="External"/><Relationship Id="rId1073" Type="http://schemas.openxmlformats.org/officeDocument/2006/relationships/hyperlink" Target="https://talan.bank.gov.ua/get-user-certificate/R0PnZdVHDJ6e0JDicpuZ" TargetMode="External"/><Relationship Id="rId1280" Type="http://schemas.openxmlformats.org/officeDocument/2006/relationships/hyperlink" Target="https://talan.bank.gov.ua/get-user-certificate/R0PnZfQepLSlEo_nhcnu" TargetMode="External"/><Relationship Id="rId303" Type="http://schemas.openxmlformats.org/officeDocument/2006/relationships/hyperlink" Target="https://talan.bank.gov.ua/get-user-certificate/R0PnZs-2OhaPQFl3Jn8J" TargetMode="External"/><Relationship Id="rId748" Type="http://schemas.openxmlformats.org/officeDocument/2006/relationships/hyperlink" Target="https://talan.bank.gov.ua/get-user-certificate/R0PnZHYAwQ-8I3dER6wp" TargetMode="External"/><Relationship Id="rId955" Type="http://schemas.openxmlformats.org/officeDocument/2006/relationships/hyperlink" Target="https://talan.bank.gov.ua/get-user-certificate/R0PnZU99DRWJCxFGkrLY" TargetMode="External"/><Relationship Id="rId1140" Type="http://schemas.openxmlformats.org/officeDocument/2006/relationships/hyperlink" Target="https://talan.bank.gov.ua/get-user-certificate/R0PnZNt18IBo8c7N_zZF" TargetMode="External"/><Relationship Id="rId1378" Type="http://schemas.openxmlformats.org/officeDocument/2006/relationships/hyperlink" Target="https://talan.bank.gov.ua/get-user-certificate/R0PnZtNDM1xDCpL7ko7o" TargetMode="External"/><Relationship Id="rId1585" Type="http://schemas.openxmlformats.org/officeDocument/2006/relationships/hyperlink" Target="https://talan.bank.gov.ua/get-user-certificate/R0PnZcRZfh6OtAYvdWIo" TargetMode="External"/><Relationship Id="rId1792" Type="http://schemas.openxmlformats.org/officeDocument/2006/relationships/hyperlink" Target="https://talan.bank.gov.ua/get-user-certificate/R0PnZ92moluowqvfLBla" TargetMode="External"/><Relationship Id="rId84" Type="http://schemas.openxmlformats.org/officeDocument/2006/relationships/hyperlink" Target="https://talan.bank.gov.ua/get-user-certificate/R0PnZKQMY9whAAN9g3cp" TargetMode="External"/><Relationship Id="rId510" Type="http://schemas.openxmlformats.org/officeDocument/2006/relationships/hyperlink" Target="https://talan.bank.gov.ua/get-user-certificate/R0PnZyIWk41TIxRCupQl" TargetMode="External"/><Relationship Id="rId608" Type="http://schemas.openxmlformats.org/officeDocument/2006/relationships/hyperlink" Target="https://talan.bank.gov.ua/get-user-certificate/R0PnZmtIPIqSM0J0dQIK" TargetMode="External"/><Relationship Id="rId815" Type="http://schemas.openxmlformats.org/officeDocument/2006/relationships/hyperlink" Target="https://talan.bank.gov.ua/get-user-certificate/R0PnZRsxQwqGvX8ii2RQ" TargetMode="External"/><Relationship Id="rId1238" Type="http://schemas.openxmlformats.org/officeDocument/2006/relationships/hyperlink" Target="https://talan.bank.gov.ua/get-user-certificate/R0PnZkXaM08JXDqGMUhE" TargetMode="External"/><Relationship Id="rId1445" Type="http://schemas.openxmlformats.org/officeDocument/2006/relationships/hyperlink" Target="https://talan.bank.gov.ua/get-user-certificate/R0PnZEJSonUk5ov3ErPE" TargetMode="External"/><Relationship Id="rId1652" Type="http://schemas.openxmlformats.org/officeDocument/2006/relationships/hyperlink" Target="https://talan.bank.gov.ua/get-user-certificate/R0PnZ1hcesU2cEF9I5CC" TargetMode="External"/><Relationship Id="rId1000" Type="http://schemas.openxmlformats.org/officeDocument/2006/relationships/hyperlink" Target="https://talan.bank.gov.ua/get-user-certificate/R0PnZfGuAHlFwEQAze1O" TargetMode="External"/><Relationship Id="rId1305" Type="http://schemas.openxmlformats.org/officeDocument/2006/relationships/hyperlink" Target="https://talan.bank.gov.ua/get-user-certificate/R0PnZ3FAPgk1d_t6mbzC" TargetMode="External"/><Relationship Id="rId1512" Type="http://schemas.openxmlformats.org/officeDocument/2006/relationships/hyperlink" Target="https://talan.bank.gov.ua/get-user-certificate/R0PnZ04BnwEH5BlWnr52" TargetMode="External"/><Relationship Id="rId1817" Type="http://schemas.openxmlformats.org/officeDocument/2006/relationships/hyperlink" Target="https://talan.bank.gov.ua/get-user-certificate/R0PnZxDGKUESQJe7lhEy" TargetMode="External"/><Relationship Id="rId11" Type="http://schemas.openxmlformats.org/officeDocument/2006/relationships/hyperlink" Target="https://talan.bank.gov.ua/get-user-certificate/R0PnZikNmb4M8_NOWnTB" TargetMode="External"/><Relationship Id="rId398" Type="http://schemas.openxmlformats.org/officeDocument/2006/relationships/hyperlink" Target="https://talan.bank.gov.ua/get-user-certificate/R0PnZOzty9CQTkinH570" TargetMode="External"/><Relationship Id="rId160" Type="http://schemas.openxmlformats.org/officeDocument/2006/relationships/hyperlink" Target="https://talan.bank.gov.ua/get-user-certificate/R0PnZDJVlTFsIYe3kxLu" TargetMode="External"/><Relationship Id="rId258" Type="http://schemas.openxmlformats.org/officeDocument/2006/relationships/hyperlink" Target="https://talan.bank.gov.ua/get-user-certificate/R0PnZyW0vJgbejkq1awD" TargetMode="External"/><Relationship Id="rId465" Type="http://schemas.openxmlformats.org/officeDocument/2006/relationships/hyperlink" Target="https://talan.bank.gov.ua/get-user-certificate/R0PnZ42rHthhojV9MzLT" TargetMode="External"/><Relationship Id="rId672" Type="http://schemas.openxmlformats.org/officeDocument/2006/relationships/hyperlink" Target="https://talan.bank.gov.ua/get-user-certificate/R0PnZMy-g3ji4Y-00h7z" TargetMode="External"/><Relationship Id="rId1095" Type="http://schemas.openxmlformats.org/officeDocument/2006/relationships/hyperlink" Target="https://talan.bank.gov.ua/get-user-certificate/R0PnZLq5dfRkzSeHG2kk" TargetMode="External"/><Relationship Id="rId118" Type="http://schemas.openxmlformats.org/officeDocument/2006/relationships/hyperlink" Target="https://talan.bank.gov.ua/get-user-certificate/R0PnZLhYhxAQwC3QbOTM" TargetMode="External"/><Relationship Id="rId325" Type="http://schemas.openxmlformats.org/officeDocument/2006/relationships/hyperlink" Target="https://talan.bank.gov.ua/get-user-certificate/R0PnZ1XB7_vdL0lZ4S8w" TargetMode="External"/><Relationship Id="rId532" Type="http://schemas.openxmlformats.org/officeDocument/2006/relationships/hyperlink" Target="https://talan.bank.gov.ua/get-user-certificate/R0PnZx7NEiF2QeBiaI6o" TargetMode="External"/><Relationship Id="rId977" Type="http://schemas.openxmlformats.org/officeDocument/2006/relationships/hyperlink" Target="https://talan.bank.gov.ua/get-user-certificate/R0PnZA2l-x2tf0RXAShS" TargetMode="External"/><Relationship Id="rId1162" Type="http://schemas.openxmlformats.org/officeDocument/2006/relationships/hyperlink" Target="https://talan.bank.gov.ua/get-user-certificate/R0PnZIp2yI_iRnWQcWId" TargetMode="External"/><Relationship Id="rId837" Type="http://schemas.openxmlformats.org/officeDocument/2006/relationships/hyperlink" Target="https://talan.bank.gov.ua/get-user-certificate/R0PnZi6LWQZdEFhOGEPn" TargetMode="External"/><Relationship Id="rId1022" Type="http://schemas.openxmlformats.org/officeDocument/2006/relationships/hyperlink" Target="https://talan.bank.gov.ua/get-user-certificate/R0PnZpNm0SCD9eoucqo1" TargetMode="External"/><Relationship Id="rId1467" Type="http://schemas.openxmlformats.org/officeDocument/2006/relationships/hyperlink" Target="https://talan.bank.gov.ua/get-user-certificate/R0PnZ6-BCldyTt-i521n" TargetMode="External"/><Relationship Id="rId1674" Type="http://schemas.openxmlformats.org/officeDocument/2006/relationships/hyperlink" Target="https://talan.bank.gov.ua/get-user-certificate/R0PnZG_zzD7vI6WcCZuJ" TargetMode="External"/><Relationship Id="rId1881" Type="http://schemas.openxmlformats.org/officeDocument/2006/relationships/hyperlink" Target="https://talan.bank.gov.ua/get-user-certificate/R0PnZW-aURNEwiN0_tfG" TargetMode="External"/><Relationship Id="rId904" Type="http://schemas.openxmlformats.org/officeDocument/2006/relationships/hyperlink" Target="https://talan.bank.gov.ua/get-user-certificate/R0PnZ7YtX8isFyDz6FJ4" TargetMode="External"/><Relationship Id="rId1327" Type="http://schemas.openxmlformats.org/officeDocument/2006/relationships/hyperlink" Target="https://talan.bank.gov.ua/get-user-certificate/R0PnZY9GocT5twYWXESH" TargetMode="External"/><Relationship Id="rId1534" Type="http://schemas.openxmlformats.org/officeDocument/2006/relationships/hyperlink" Target="https://talan.bank.gov.ua/get-user-certificate/R0PnZJSZuZKnAR_dBaLJ" TargetMode="External"/><Relationship Id="rId1741" Type="http://schemas.openxmlformats.org/officeDocument/2006/relationships/hyperlink" Target="https://talan.bank.gov.ua/get-user-certificate/R0PnZc4e5wKh-9inGOeY" TargetMode="External"/><Relationship Id="rId33" Type="http://schemas.openxmlformats.org/officeDocument/2006/relationships/hyperlink" Target="https://talan.bank.gov.ua/get-user-certificate/R0PnZajSiqSfNIO8NJcA" TargetMode="External"/><Relationship Id="rId1601" Type="http://schemas.openxmlformats.org/officeDocument/2006/relationships/hyperlink" Target="https://talan.bank.gov.ua/get-user-certificate/R0PnZnYigA9gjDJ_kbEq" TargetMode="External"/><Relationship Id="rId1839" Type="http://schemas.openxmlformats.org/officeDocument/2006/relationships/hyperlink" Target="https://talan.bank.gov.ua/get-user-certificate/R0PnZyY0bvqJ5DY_NgQx" TargetMode="External"/><Relationship Id="rId182" Type="http://schemas.openxmlformats.org/officeDocument/2006/relationships/hyperlink" Target="https://talan.bank.gov.ua/get-user-certificate/R0PnZ6knl6B0QbNhqiCV" TargetMode="External"/><Relationship Id="rId1906" Type="http://schemas.openxmlformats.org/officeDocument/2006/relationships/hyperlink" Target="https://talan.bank.gov.ua/get-user-certificate/R0PnZCG1KuQSXMf97udH" TargetMode="External"/><Relationship Id="rId487" Type="http://schemas.openxmlformats.org/officeDocument/2006/relationships/hyperlink" Target="https://talan.bank.gov.ua/get-user-certificate/R0PnZcLduBy18eHzgdK6" TargetMode="External"/><Relationship Id="rId694" Type="http://schemas.openxmlformats.org/officeDocument/2006/relationships/hyperlink" Target="https://talan.bank.gov.ua/get-user-certificate/R0PnZ5VS9YPkPgt2iF3L" TargetMode="External"/><Relationship Id="rId347" Type="http://schemas.openxmlformats.org/officeDocument/2006/relationships/hyperlink" Target="https://talan.bank.gov.ua/get-user-certificate/R0PnZ4iJ4SLAP1hBkOMM" TargetMode="External"/><Relationship Id="rId999" Type="http://schemas.openxmlformats.org/officeDocument/2006/relationships/hyperlink" Target="https://talan.bank.gov.ua/get-user-certificate/R0PnZwQhnoYCzn5q0lkB" TargetMode="External"/><Relationship Id="rId1184" Type="http://schemas.openxmlformats.org/officeDocument/2006/relationships/hyperlink" Target="https://talan.bank.gov.ua/get-user-certificate/R0PnZLLFk4mRSY0aj3zI" TargetMode="External"/><Relationship Id="rId554" Type="http://schemas.openxmlformats.org/officeDocument/2006/relationships/hyperlink" Target="https://talan.bank.gov.ua/get-user-certificate/R0PnZXl0F2QMAA_Z08w-" TargetMode="External"/><Relationship Id="rId761" Type="http://schemas.openxmlformats.org/officeDocument/2006/relationships/hyperlink" Target="https://talan.bank.gov.ua/get-user-certificate/R0PnZVWDGUu5lHw-LEOf" TargetMode="External"/><Relationship Id="rId859" Type="http://schemas.openxmlformats.org/officeDocument/2006/relationships/hyperlink" Target="https://talan.bank.gov.ua/get-user-certificate/R0PnZBJ8PMo46Zu2IZph" TargetMode="External"/><Relationship Id="rId1391" Type="http://schemas.openxmlformats.org/officeDocument/2006/relationships/hyperlink" Target="https://talan.bank.gov.ua/get-user-certificate/R0PnZftLFJ-9ra8BXtUa" TargetMode="External"/><Relationship Id="rId1489" Type="http://schemas.openxmlformats.org/officeDocument/2006/relationships/hyperlink" Target="https://talan.bank.gov.ua/get-user-certificate/R0PnZYn1cFODb6jbOyxd" TargetMode="External"/><Relationship Id="rId1696" Type="http://schemas.openxmlformats.org/officeDocument/2006/relationships/hyperlink" Target="https://talan.bank.gov.ua/get-user-certificate/R0PnZZ_RUAEKEUEpUqXh" TargetMode="External"/><Relationship Id="rId207" Type="http://schemas.openxmlformats.org/officeDocument/2006/relationships/hyperlink" Target="https://talan.bank.gov.ua/get-user-certificate/R0PnZQQV6-hUkXiHIW2j" TargetMode="External"/><Relationship Id="rId414" Type="http://schemas.openxmlformats.org/officeDocument/2006/relationships/hyperlink" Target="https://talan.bank.gov.ua/get-user-certificate/R0PnZ04Qx4-zxdKfWCK-" TargetMode="External"/><Relationship Id="rId621" Type="http://schemas.openxmlformats.org/officeDocument/2006/relationships/hyperlink" Target="https://talan.bank.gov.ua/get-user-certificate/R0PnZJWSCmGi76cv8_8W" TargetMode="External"/><Relationship Id="rId1044" Type="http://schemas.openxmlformats.org/officeDocument/2006/relationships/hyperlink" Target="https://talan.bank.gov.ua/get-user-certificate/R0PnZXhQ4QXa2a64yRtG" TargetMode="External"/><Relationship Id="rId1251" Type="http://schemas.openxmlformats.org/officeDocument/2006/relationships/hyperlink" Target="https://talan.bank.gov.ua/get-user-certificate/R0PnZqsDVqlzIj4QrbYR" TargetMode="External"/><Relationship Id="rId1349" Type="http://schemas.openxmlformats.org/officeDocument/2006/relationships/hyperlink" Target="https://talan.bank.gov.ua/get-user-certificate/R0PnZHuFPgoFBuAKnzmV" TargetMode="External"/><Relationship Id="rId719" Type="http://schemas.openxmlformats.org/officeDocument/2006/relationships/hyperlink" Target="https://talan.bank.gov.ua/get-user-certificate/R0PnZbu0UHA7DW0V4kcL" TargetMode="External"/><Relationship Id="rId926" Type="http://schemas.openxmlformats.org/officeDocument/2006/relationships/hyperlink" Target="https://talan.bank.gov.ua/get-user-certificate/R0PnZLRIWRfxMkGpdMFF" TargetMode="External"/><Relationship Id="rId1111" Type="http://schemas.openxmlformats.org/officeDocument/2006/relationships/hyperlink" Target="https://talan.bank.gov.ua/get-user-certificate/R0PnZH2tCQ5TfGDj0ILL" TargetMode="External"/><Relationship Id="rId1556" Type="http://schemas.openxmlformats.org/officeDocument/2006/relationships/hyperlink" Target="https://talan.bank.gov.ua/get-user-certificate/R0PnZukrg09WsdicV0c4" TargetMode="External"/><Relationship Id="rId1763" Type="http://schemas.openxmlformats.org/officeDocument/2006/relationships/hyperlink" Target="https://talan.bank.gov.ua/get-user-certificate/R0PnZL2k1XKrQaw3ND6_" TargetMode="External"/><Relationship Id="rId55" Type="http://schemas.openxmlformats.org/officeDocument/2006/relationships/hyperlink" Target="https://talan.bank.gov.ua/get-user-certificate/R0PnZQlySzWBufdz3Kz2" TargetMode="External"/><Relationship Id="rId1209" Type="http://schemas.openxmlformats.org/officeDocument/2006/relationships/hyperlink" Target="https://talan.bank.gov.ua/get-user-certificate/R0PnZbU7P_0NrQ1LfDcv" TargetMode="External"/><Relationship Id="rId1416" Type="http://schemas.openxmlformats.org/officeDocument/2006/relationships/hyperlink" Target="https://talan.bank.gov.ua/get-user-certificate/R0PnZAAt2lo8kzOcjjVX" TargetMode="External"/><Relationship Id="rId1623" Type="http://schemas.openxmlformats.org/officeDocument/2006/relationships/hyperlink" Target="https://talan.bank.gov.ua/get-user-certificate/R0PnZcXzRWTa5EXlxrEh" TargetMode="External"/><Relationship Id="rId1830" Type="http://schemas.openxmlformats.org/officeDocument/2006/relationships/hyperlink" Target="https://talan.bank.gov.ua/get-user-certificate/R0PnZmBO00EnfPRTHxKP" TargetMode="External"/><Relationship Id="rId1928" Type="http://schemas.openxmlformats.org/officeDocument/2006/relationships/hyperlink" Target="https://talan.bank.gov.ua/get-user-certificate/R0PnZP_iV8QzEmVRQ9S3" TargetMode="External"/><Relationship Id="rId271" Type="http://schemas.openxmlformats.org/officeDocument/2006/relationships/hyperlink" Target="https://talan.bank.gov.ua/get-user-certificate/R0PnZYJ-hko30NfOJ2CC" TargetMode="External"/><Relationship Id="rId131" Type="http://schemas.openxmlformats.org/officeDocument/2006/relationships/hyperlink" Target="https://talan.bank.gov.ua/get-user-certificate/R0PnZkSyiHnDdAVt9CZ_" TargetMode="External"/><Relationship Id="rId369" Type="http://schemas.openxmlformats.org/officeDocument/2006/relationships/hyperlink" Target="https://talan.bank.gov.ua/get-user-certificate/R0PnZ_xjT1pU-5McRCir" TargetMode="External"/><Relationship Id="rId576" Type="http://schemas.openxmlformats.org/officeDocument/2006/relationships/hyperlink" Target="https://talan.bank.gov.ua/get-user-certificate/R0PnZmF7NmpLHH9PTjer" TargetMode="External"/><Relationship Id="rId783" Type="http://schemas.openxmlformats.org/officeDocument/2006/relationships/hyperlink" Target="https://talan.bank.gov.ua/get-user-certificate/R0PnZrIdCsdVjSULjcs8" TargetMode="External"/><Relationship Id="rId990" Type="http://schemas.openxmlformats.org/officeDocument/2006/relationships/hyperlink" Target="https://talan.bank.gov.ua/get-user-certificate/R0PnZxGyNejOKkYAXoGk" TargetMode="External"/><Relationship Id="rId229" Type="http://schemas.openxmlformats.org/officeDocument/2006/relationships/hyperlink" Target="https://talan.bank.gov.ua/get-user-certificate/R0PnZnAcuKlTaDKfBZL9" TargetMode="External"/><Relationship Id="rId436" Type="http://schemas.openxmlformats.org/officeDocument/2006/relationships/hyperlink" Target="https://talan.bank.gov.ua/get-user-certificate/R0PnZfSZU29CEJBMQizG" TargetMode="External"/><Relationship Id="rId643" Type="http://schemas.openxmlformats.org/officeDocument/2006/relationships/hyperlink" Target="https://talan.bank.gov.ua/get-user-certificate/R0PnZQddkLolUipELyBg" TargetMode="External"/><Relationship Id="rId1066" Type="http://schemas.openxmlformats.org/officeDocument/2006/relationships/hyperlink" Target="https://talan.bank.gov.ua/get-user-certificate/R0PnZw8O9z5A0v40CL8n" TargetMode="External"/><Relationship Id="rId1273" Type="http://schemas.openxmlformats.org/officeDocument/2006/relationships/hyperlink" Target="https://talan.bank.gov.ua/get-user-certificate/R0PnZLkxv1qgYMoJMh1-" TargetMode="External"/><Relationship Id="rId1480" Type="http://schemas.openxmlformats.org/officeDocument/2006/relationships/hyperlink" Target="https://talan.bank.gov.ua/get-user-certificate/R0PnZY2ri1oCTi4dL2Th" TargetMode="External"/><Relationship Id="rId850" Type="http://schemas.openxmlformats.org/officeDocument/2006/relationships/hyperlink" Target="https://talan.bank.gov.ua/get-user-certificate/R0PnZr6aj-pYut9kZlN9" TargetMode="External"/><Relationship Id="rId948" Type="http://schemas.openxmlformats.org/officeDocument/2006/relationships/hyperlink" Target="https://talan.bank.gov.ua/get-user-certificate/R0PnZGpgOyliQbunvTtL" TargetMode="External"/><Relationship Id="rId1133" Type="http://schemas.openxmlformats.org/officeDocument/2006/relationships/hyperlink" Target="https://talan.bank.gov.ua/get-user-certificate/R0PnZacgZH-z-6LSbCs4" TargetMode="External"/><Relationship Id="rId1578" Type="http://schemas.openxmlformats.org/officeDocument/2006/relationships/hyperlink" Target="https://talan.bank.gov.ua/get-user-certificate/R0PnZxpaxxCMGqQt9wrX" TargetMode="External"/><Relationship Id="rId1785" Type="http://schemas.openxmlformats.org/officeDocument/2006/relationships/hyperlink" Target="https://talan.bank.gov.ua/get-user-certificate/R0PnZpvvdtUr2k9wXKwM" TargetMode="External"/><Relationship Id="rId77" Type="http://schemas.openxmlformats.org/officeDocument/2006/relationships/hyperlink" Target="https://talan.bank.gov.ua/get-user-certificate/R0PnZoMwKBc86umZ6QoC" TargetMode="External"/><Relationship Id="rId503" Type="http://schemas.openxmlformats.org/officeDocument/2006/relationships/hyperlink" Target="https://talan.bank.gov.ua/get-user-certificate/R0PnZTk3znTUd8RWhqXD" TargetMode="External"/><Relationship Id="rId710" Type="http://schemas.openxmlformats.org/officeDocument/2006/relationships/hyperlink" Target="https://talan.bank.gov.ua/get-user-certificate/R0PnZfSG1cnvfFDjH7gY" TargetMode="External"/><Relationship Id="rId808" Type="http://schemas.openxmlformats.org/officeDocument/2006/relationships/hyperlink" Target="https://talan.bank.gov.ua/get-user-certificate/R0PnZ5RyQ6xtMiBdKCEL" TargetMode="External"/><Relationship Id="rId1340" Type="http://schemas.openxmlformats.org/officeDocument/2006/relationships/hyperlink" Target="https://talan.bank.gov.ua/get-user-certificate/R0PnZXA-mMnCgEKqAspG" TargetMode="External"/><Relationship Id="rId1438" Type="http://schemas.openxmlformats.org/officeDocument/2006/relationships/hyperlink" Target="https://talan.bank.gov.ua/get-user-certificate/R0PnZzvRWMMWfcWRBN7e" TargetMode="External"/><Relationship Id="rId1645" Type="http://schemas.openxmlformats.org/officeDocument/2006/relationships/hyperlink" Target="https://talan.bank.gov.ua/get-user-certificate/R0PnZG9cqgFixJK1MpBi" TargetMode="External"/><Relationship Id="rId1200" Type="http://schemas.openxmlformats.org/officeDocument/2006/relationships/hyperlink" Target="https://talan.bank.gov.ua/get-user-certificate/R0PnZ1mR52YmFKJiF5ON" TargetMode="External"/><Relationship Id="rId1852" Type="http://schemas.openxmlformats.org/officeDocument/2006/relationships/hyperlink" Target="https://talan.bank.gov.ua/get-user-certificate/R0PnZMj5LbsT2IKvku0D" TargetMode="External"/><Relationship Id="rId1505" Type="http://schemas.openxmlformats.org/officeDocument/2006/relationships/hyperlink" Target="https://talan.bank.gov.ua/get-user-certificate/R0PnZZZcmBE9LoulrAR8" TargetMode="External"/><Relationship Id="rId1712" Type="http://schemas.openxmlformats.org/officeDocument/2006/relationships/hyperlink" Target="https://talan.bank.gov.ua/get-user-certificate/R0PnZ0d65sygbueqY5Oi" TargetMode="External"/><Relationship Id="rId293" Type="http://schemas.openxmlformats.org/officeDocument/2006/relationships/hyperlink" Target="https://talan.bank.gov.ua/get-user-certificate/R0PnZMLNzIzRBTlZii0V" TargetMode="External"/><Relationship Id="rId153" Type="http://schemas.openxmlformats.org/officeDocument/2006/relationships/hyperlink" Target="https://talan.bank.gov.ua/get-user-certificate/R0PnZ0vih0y3CQxB24rk" TargetMode="External"/><Relationship Id="rId360" Type="http://schemas.openxmlformats.org/officeDocument/2006/relationships/hyperlink" Target="https://talan.bank.gov.ua/get-user-certificate/R0PnZSuboFaCWIJ3Xs2B" TargetMode="External"/><Relationship Id="rId598" Type="http://schemas.openxmlformats.org/officeDocument/2006/relationships/hyperlink" Target="https://talan.bank.gov.ua/get-user-certificate/R0PnZR3x4KgMDyT8-Nib" TargetMode="External"/><Relationship Id="rId220" Type="http://schemas.openxmlformats.org/officeDocument/2006/relationships/hyperlink" Target="https://talan.bank.gov.ua/get-user-certificate/R0PnZRy6W2tx6FGmZPLE" TargetMode="External"/><Relationship Id="rId458" Type="http://schemas.openxmlformats.org/officeDocument/2006/relationships/hyperlink" Target="https://talan.bank.gov.ua/get-user-certificate/R0PnZXrk0p0KptdInfCT" TargetMode="External"/><Relationship Id="rId665" Type="http://schemas.openxmlformats.org/officeDocument/2006/relationships/hyperlink" Target="https://talan.bank.gov.ua/get-user-certificate/R0PnZt1cV_l9heqK722U" TargetMode="External"/><Relationship Id="rId872" Type="http://schemas.openxmlformats.org/officeDocument/2006/relationships/hyperlink" Target="https://talan.bank.gov.ua/get-user-certificate/R0PnZRm77D5gIU1RFJg-" TargetMode="External"/><Relationship Id="rId1088" Type="http://schemas.openxmlformats.org/officeDocument/2006/relationships/hyperlink" Target="https://talan.bank.gov.ua/get-user-certificate/R0PnZq--4MJQBxC83Xr9" TargetMode="External"/><Relationship Id="rId1295" Type="http://schemas.openxmlformats.org/officeDocument/2006/relationships/hyperlink" Target="https://talan.bank.gov.ua/get-user-certificate/R0PnZM9Hni1zbtzDY6dB" TargetMode="External"/><Relationship Id="rId318" Type="http://schemas.openxmlformats.org/officeDocument/2006/relationships/hyperlink" Target="https://talan.bank.gov.ua/get-user-certificate/R0PnZiJ9dPyh4jY7XNsr" TargetMode="External"/><Relationship Id="rId525" Type="http://schemas.openxmlformats.org/officeDocument/2006/relationships/hyperlink" Target="https://talan.bank.gov.ua/get-user-certificate/R0PnZ67-m-B6NQd16kM8" TargetMode="External"/><Relationship Id="rId732" Type="http://schemas.openxmlformats.org/officeDocument/2006/relationships/hyperlink" Target="https://talan.bank.gov.ua/get-user-certificate/R0PnZjEob8fv6GQ7KkeA" TargetMode="External"/><Relationship Id="rId1155" Type="http://schemas.openxmlformats.org/officeDocument/2006/relationships/hyperlink" Target="https://talan.bank.gov.ua/get-user-certificate/R0PnZFfA_3A36mU0B8zR" TargetMode="External"/><Relationship Id="rId1362" Type="http://schemas.openxmlformats.org/officeDocument/2006/relationships/hyperlink" Target="https://talan.bank.gov.ua/get-user-certificate/R0PnZiogE59JFAyBBk4r" TargetMode="External"/><Relationship Id="rId99" Type="http://schemas.openxmlformats.org/officeDocument/2006/relationships/hyperlink" Target="https://talan.bank.gov.ua/get-user-certificate/R0PnZ8-8CxBjj-xC5INK" TargetMode="External"/><Relationship Id="rId1015" Type="http://schemas.openxmlformats.org/officeDocument/2006/relationships/hyperlink" Target="https://talan.bank.gov.ua/get-user-certificate/R0PnZFWh20M32Jmjn1xI" TargetMode="External"/><Relationship Id="rId1222" Type="http://schemas.openxmlformats.org/officeDocument/2006/relationships/hyperlink" Target="https://talan.bank.gov.ua/get-user-certificate/R0PnZyJE7MfMUnq-tz4x" TargetMode="External"/><Relationship Id="rId1667" Type="http://schemas.openxmlformats.org/officeDocument/2006/relationships/hyperlink" Target="https://talan.bank.gov.ua/get-user-certificate/R0PnZ8ISTgSdnGEhsFWt" TargetMode="External"/><Relationship Id="rId1874" Type="http://schemas.openxmlformats.org/officeDocument/2006/relationships/hyperlink" Target="https://talan.bank.gov.ua/get-user-certificate/R0PnZo2Dj0egSJAB0zo8" TargetMode="External"/><Relationship Id="rId1527" Type="http://schemas.openxmlformats.org/officeDocument/2006/relationships/hyperlink" Target="https://talan.bank.gov.ua/get-user-certificate/R0PnZ_q9uT7_QzHDQFn9" TargetMode="External"/><Relationship Id="rId1734" Type="http://schemas.openxmlformats.org/officeDocument/2006/relationships/hyperlink" Target="https://talan.bank.gov.ua/get-user-certificate/R0PnZFwkId9TVguq0ek1" TargetMode="External"/><Relationship Id="rId26" Type="http://schemas.openxmlformats.org/officeDocument/2006/relationships/hyperlink" Target="https://talan.bank.gov.ua/get-user-certificate/R0PnZYl8l97nMEW9q-Wc" TargetMode="External"/><Relationship Id="rId175" Type="http://schemas.openxmlformats.org/officeDocument/2006/relationships/hyperlink" Target="https://talan.bank.gov.ua/get-user-certificate/R0PnZILxV1e-AqqWdIrQ" TargetMode="External"/><Relationship Id="rId1801" Type="http://schemas.openxmlformats.org/officeDocument/2006/relationships/hyperlink" Target="https://talan.bank.gov.ua/get-user-certificate/R0PnZlmG-CeAog5t99Wh" TargetMode="External"/><Relationship Id="rId382" Type="http://schemas.openxmlformats.org/officeDocument/2006/relationships/hyperlink" Target="https://talan.bank.gov.ua/get-user-certificate/R0PnZuh5zUUV-0K_DzzX" TargetMode="External"/><Relationship Id="rId687" Type="http://schemas.openxmlformats.org/officeDocument/2006/relationships/hyperlink" Target="https://talan.bank.gov.ua/get-user-certificate/R0PnZukl0gRyQ17KNWuu" TargetMode="External"/><Relationship Id="rId242" Type="http://schemas.openxmlformats.org/officeDocument/2006/relationships/hyperlink" Target="https://talan.bank.gov.ua/get-user-certificate/R0PnZI6PnP5chRPBFMd9" TargetMode="External"/><Relationship Id="rId894" Type="http://schemas.openxmlformats.org/officeDocument/2006/relationships/hyperlink" Target="https://talan.bank.gov.ua/get-user-certificate/R0PnZWxsKtHrQ4lkDmba" TargetMode="External"/><Relationship Id="rId1177" Type="http://schemas.openxmlformats.org/officeDocument/2006/relationships/hyperlink" Target="https://talan.bank.gov.ua/get-user-certificate/R0PnZ3GhrEnpjpm-6uYt" TargetMode="External"/><Relationship Id="rId102" Type="http://schemas.openxmlformats.org/officeDocument/2006/relationships/hyperlink" Target="https://talan.bank.gov.ua/get-user-certificate/R0PnZZ7LGzVLa0AZTlAr" TargetMode="External"/><Relationship Id="rId547" Type="http://schemas.openxmlformats.org/officeDocument/2006/relationships/hyperlink" Target="https://talan.bank.gov.ua/get-user-certificate/R0PnZA5BHw77F7dZmnGk" TargetMode="External"/><Relationship Id="rId754" Type="http://schemas.openxmlformats.org/officeDocument/2006/relationships/hyperlink" Target="https://talan.bank.gov.ua/get-user-certificate/R0PnZEql_aBNCKeZfnef" TargetMode="External"/><Relationship Id="rId961" Type="http://schemas.openxmlformats.org/officeDocument/2006/relationships/hyperlink" Target="https://talan.bank.gov.ua/get-user-certificate/R0PnZPgTpHIMrs-FmShE" TargetMode="External"/><Relationship Id="rId1384" Type="http://schemas.openxmlformats.org/officeDocument/2006/relationships/hyperlink" Target="https://talan.bank.gov.ua/get-user-certificate/R0PnZgC__fpVUSv2PoBe" TargetMode="External"/><Relationship Id="rId1591" Type="http://schemas.openxmlformats.org/officeDocument/2006/relationships/hyperlink" Target="https://talan.bank.gov.ua/get-user-certificate/R0PnZvRkB4ifKkIkWYPH" TargetMode="External"/><Relationship Id="rId1689" Type="http://schemas.openxmlformats.org/officeDocument/2006/relationships/hyperlink" Target="https://talan.bank.gov.ua/get-user-certificate/R0PnZ9AVYGV4ic3BUkOC" TargetMode="External"/><Relationship Id="rId90" Type="http://schemas.openxmlformats.org/officeDocument/2006/relationships/hyperlink" Target="https://talan.bank.gov.ua/get-user-certificate/R0PnZT4oYqE6CY-KjPTj" TargetMode="External"/><Relationship Id="rId186" Type="http://schemas.openxmlformats.org/officeDocument/2006/relationships/hyperlink" Target="https://talan.bank.gov.ua/get-user-certificate/R0PnZc8Gbv6eqinwrqc2" TargetMode="External"/><Relationship Id="rId393" Type="http://schemas.openxmlformats.org/officeDocument/2006/relationships/hyperlink" Target="https://talan.bank.gov.ua/get-user-certificate/R0PnZw45pMd5pIqIzN9c" TargetMode="External"/><Relationship Id="rId407" Type="http://schemas.openxmlformats.org/officeDocument/2006/relationships/hyperlink" Target="https://talan.bank.gov.ua/get-user-certificate/R0PnZrWDRsGdpNqkGDW_" TargetMode="External"/><Relationship Id="rId614" Type="http://schemas.openxmlformats.org/officeDocument/2006/relationships/hyperlink" Target="https://talan.bank.gov.ua/get-user-certificate/R0PnZ1uSo7bn3nnkn5zn" TargetMode="External"/><Relationship Id="rId821" Type="http://schemas.openxmlformats.org/officeDocument/2006/relationships/hyperlink" Target="https://talan.bank.gov.ua/get-user-certificate/R0PnZS5vNt6pZJlHF78H" TargetMode="External"/><Relationship Id="rId1037" Type="http://schemas.openxmlformats.org/officeDocument/2006/relationships/hyperlink" Target="https://talan.bank.gov.ua/get-user-certificate/R0PnZsCRTsgzw6odf7oA" TargetMode="External"/><Relationship Id="rId1244" Type="http://schemas.openxmlformats.org/officeDocument/2006/relationships/hyperlink" Target="https://talan.bank.gov.ua/get-user-certificate/R0PnZPmk5oYHP7L4e1Yj" TargetMode="External"/><Relationship Id="rId1451" Type="http://schemas.openxmlformats.org/officeDocument/2006/relationships/hyperlink" Target="https://talan.bank.gov.ua/get-user-certificate/R0PnZnxYeD5yO7m0B9-y" TargetMode="External"/><Relationship Id="rId1896" Type="http://schemas.openxmlformats.org/officeDocument/2006/relationships/hyperlink" Target="https://talan.bank.gov.ua/get-user-certificate/R0PnZXFuFVUugpjSqU1Z" TargetMode="External"/><Relationship Id="rId253" Type="http://schemas.openxmlformats.org/officeDocument/2006/relationships/hyperlink" Target="https://talan.bank.gov.ua/get-user-certificate/R0PnZWH6OLhO1S9gXyQX" TargetMode="External"/><Relationship Id="rId460" Type="http://schemas.openxmlformats.org/officeDocument/2006/relationships/hyperlink" Target="https://talan.bank.gov.ua/get-user-certificate/R0PnZ4apALI3cMgo_b9B" TargetMode="External"/><Relationship Id="rId698" Type="http://schemas.openxmlformats.org/officeDocument/2006/relationships/hyperlink" Target="https://talan.bank.gov.ua/get-user-certificate/R0PnZfx0-wHSCffYLBLl" TargetMode="External"/><Relationship Id="rId919" Type="http://schemas.openxmlformats.org/officeDocument/2006/relationships/hyperlink" Target="https://talan.bank.gov.ua/get-user-certificate/R0PnZldbIOKRmSQG18kn" TargetMode="External"/><Relationship Id="rId1090" Type="http://schemas.openxmlformats.org/officeDocument/2006/relationships/hyperlink" Target="https://talan.bank.gov.ua/get-user-certificate/R0PnZviOCvETK8_Chz56" TargetMode="External"/><Relationship Id="rId1104" Type="http://schemas.openxmlformats.org/officeDocument/2006/relationships/hyperlink" Target="https://talan.bank.gov.ua/get-user-certificate/R0PnZu2WhSXtoGiiA20g" TargetMode="External"/><Relationship Id="rId1311" Type="http://schemas.openxmlformats.org/officeDocument/2006/relationships/hyperlink" Target="https://talan.bank.gov.ua/get-user-certificate/R0PnZYDx1NVxdaTLrTqb" TargetMode="External"/><Relationship Id="rId1549" Type="http://schemas.openxmlformats.org/officeDocument/2006/relationships/hyperlink" Target="https://talan.bank.gov.ua/get-user-certificate/R0PnZt0Wkz-GuFWnWMgW" TargetMode="External"/><Relationship Id="rId1756" Type="http://schemas.openxmlformats.org/officeDocument/2006/relationships/hyperlink" Target="https://talan.bank.gov.ua/get-user-certificate/R0PnZjp4TJduwDnB83Af" TargetMode="External"/><Relationship Id="rId48" Type="http://schemas.openxmlformats.org/officeDocument/2006/relationships/hyperlink" Target="https://talan.bank.gov.ua/get-user-certificate/R0PnZTh_78dBaAe2snnL" TargetMode="External"/><Relationship Id="rId113" Type="http://schemas.openxmlformats.org/officeDocument/2006/relationships/hyperlink" Target="https://talan.bank.gov.ua/get-user-certificate/R0PnZLN9JLk42k7SVxWU" TargetMode="External"/><Relationship Id="rId320" Type="http://schemas.openxmlformats.org/officeDocument/2006/relationships/hyperlink" Target="https://talan.bank.gov.ua/get-user-certificate/R0PnZLowJgZA3_Qg9CnG" TargetMode="External"/><Relationship Id="rId558" Type="http://schemas.openxmlformats.org/officeDocument/2006/relationships/hyperlink" Target="https://talan.bank.gov.ua/get-user-certificate/R0PnZEpMho3kyH85uVHP" TargetMode="External"/><Relationship Id="rId765" Type="http://schemas.openxmlformats.org/officeDocument/2006/relationships/hyperlink" Target="https://talan.bank.gov.ua/get-user-certificate/R0PnZt9WJmJAgr6JnUYg" TargetMode="External"/><Relationship Id="rId972" Type="http://schemas.openxmlformats.org/officeDocument/2006/relationships/hyperlink" Target="https://talan.bank.gov.ua/get-user-certificate/R0PnZxRY2izfVLmLmJZ1" TargetMode="External"/><Relationship Id="rId1188" Type="http://schemas.openxmlformats.org/officeDocument/2006/relationships/hyperlink" Target="https://talan.bank.gov.ua/get-user-certificate/R0PnZcZ2Yx2LPX5qeeEc" TargetMode="External"/><Relationship Id="rId1395" Type="http://schemas.openxmlformats.org/officeDocument/2006/relationships/hyperlink" Target="https://talan.bank.gov.ua/get-user-certificate/R0PnZtD6BqfjY4AvWogl" TargetMode="External"/><Relationship Id="rId1409" Type="http://schemas.openxmlformats.org/officeDocument/2006/relationships/hyperlink" Target="https://talan.bank.gov.ua/get-user-certificate/R0PnZnZV_R-WdQGqJhdK" TargetMode="External"/><Relationship Id="rId1616" Type="http://schemas.openxmlformats.org/officeDocument/2006/relationships/hyperlink" Target="https://talan.bank.gov.ua/get-user-certificate/R0PnZ28PPoD69b1uVo9f" TargetMode="External"/><Relationship Id="rId1823" Type="http://schemas.openxmlformats.org/officeDocument/2006/relationships/hyperlink" Target="https://talan.bank.gov.ua/get-user-certificate/R0PnZk1BVAzGLesqn1yd" TargetMode="External"/><Relationship Id="rId197" Type="http://schemas.openxmlformats.org/officeDocument/2006/relationships/hyperlink" Target="https://talan.bank.gov.ua/get-user-certificate/R0PnZJ39meqO7K0tVI95" TargetMode="External"/><Relationship Id="rId418" Type="http://schemas.openxmlformats.org/officeDocument/2006/relationships/hyperlink" Target="https://talan.bank.gov.ua/get-user-certificate/R0PnZOG77C1oUv9Kd3B-" TargetMode="External"/><Relationship Id="rId625" Type="http://schemas.openxmlformats.org/officeDocument/2006/relationships/hyperlink" Target="https://talan.bank.gov.ua/get-user-certificate/R0PnZmASGf046A8aIave" TargetMode="External"/><Relationship Id="rId832" Type="http://schemas.openxmlformats.org/officeDocument/2006/relationships/hyperlink" Target="https://talan.bank.gov.ua/get-user-certificate/R0PnZlQFX_4yVj-J-7vU" TargetMode="External"/><Relationship Id="rId1048" Type="http://schemas.openxmlformats.org/officeDocument/2006/relationships/hyperlink" Target="https://talan.bank.gov.ua/get-user-certificate/R0PnZQ7Yol1dSv5OuPl-" TargetMode="External"/><Relationship Id="rId1255" Type="http://schemas.openxmlformats.org/officeDocument/2006/relationships/hyperlink" Target="https://talan.bank.gov.ua/get-user-certificate/R0PnZ00IUhBjVUh74FMU" TargetMode="External"/><Relationship Id="rId1462" Type="http://schemas.openxmlformats.org/officeDocument/2006/relationships/hyperlink" Target="https://talan.bank.gov.ua/get-user-certificate/R0PnZluxGeKkOkQP0S8o" TargetMode="External"/><Relationship Id="rId264" Type="http://schemas.openxmlformats.org/officeDocument/2006/relationships/hyperlink" Target="https://talan.bank.gov.ua/get-user-certificate/R0PnZ-CMjsyUZjMNUeBy" TargetMode="External"/><Relationship Id="rId471" Type="http://schemas.openxmlformats.org/officeDocument/2006/relationships/hyperlink" Target="https://talan.bank.gov.ua/get-user-certificate/R0PnZqp8eNarLQOWcmXL" TargetMode="External"/><Relationship Id="rId1115" Type="http://schemas.openxmlformats.org/officeDocument/2006/relationships/hyperlink" Target="https://talan.bank.gov.ua/get-user-certificate/R0PnZ8XvMbMN7Gp2fwYj" TargetMode="External"/><Relationship Id="rId1322" Type="http://schemas.openxmlformats.org/officeDocument/2006/relationships/hyperlink" Target="https://talan.bank.gov.ua/get-user-certificate/R0PnZ7ObrbLnCXkywVFu" TargetMode="External"/><Relationship Id="rId1767" Type="http://schemas.openxmlformats.org/officeDocument/2006/relationships/hyperlink" Target="https://talan.bank.gov.ua/get-user-certificate/R0PnZfIGLQNTgSkLVmez" TargetMode="External"/><Relationship Id="rId59" Type="http://schemas.openxmlformats.org/officeDocument/2006/relationships/hyperlink" Target="https://talan.bank.gov.ua/get-user-certificate/R0PnZpqoIiOQ2ZNtE9Yt" TargetMode="External"/><Relationship Id="rId124" Type="http://schemas.openxmlformats.org/officeDocument/2006/relationships/hyperlink" Target="https://talan.bank.gov.ua/get-user-certificate/R0PnZevrZ7maOyq8bo1_" TargetMode="External"/><Relationship Id="rId569" Type="http://schemas.openxmlformats.org/officeDocument/2006/relationships/hyperlink" Target="https://talan.bank.gov.ua/get-user-certificate/R0PnZXdzWNwllw7LoN9Y" TargetMode="External"/><Relationship Id="rId776" Type="http://schemas.openxmlformats.org/officeDocument/2006/relationships/hyperlink" Target="https://talan.bank.gov.ua/get-user-certificate/R0PnZtAClWsV1yR3uYk-" TargetMode="External"/><Relationship Id="rId983" Type="http://schemas.openxmlformats.org/officeDocument/2006/relationships/hyperlink" Target="https://talan.bank.gov.ua/get-user-certificate/R0PnZ7bhYrIL9_K-g2mh" TargetMode="External"/><Relationship Id="rId1199" Type="http://schemas.openxmlformats.org/officeDocument/2006/relationships/hyperlink" Target="https://talan.bank.gov.ua/get-user-certificate/R0PnZWS-AYkTavC6CuHk" TargetMode="External"/><Relationship Id="rId1627" Type="http://schemas.openxmlformats.org/officeDocument/2006/relationships/hyperlink" Target="https://talan.bank.gov.ua/get-user-certificate/R0PnZ2pKXqc0EGpR85-7" TargetMode="External"/><Relationship Id="rId1834" Type="http://schemas.openxmlformats.org/officeDocument/2006/relationships/hyperlink" Target="https://talan.bank.gov.ua/get-user-certificate/R0PnZS7B3rRRh96aeS4C" TargetMode="External"/><Relationship Id="rId331" Type="http://schemas.openxmlformats.org/officeDocument/2006/relationships/hyperlink" Target="https://talan.bank.gov.ua/get-user-certificate/R0PnZBNk9Tx4CpVKxvmt" TargetMode="External"/><Relationship Id="rId429" Type="http://schemas.openxmlformats.org/officeDocument/2006/relationships/hyperlink" Target="https://talan.bank.gov.ua/get-user-certificate/R0PnZ0kubLwXrHFxYPus" TargetMode="External"/><Relationship Id="rId636" Type="http://schemas.openxmlformats.org/officeDocument/2006/relationships/hyperlink" Target="https://talan.bank.gov.ua/get-user-certificate/R0PnZqLDLNddOdPLrG_k" TargetMode="External"/><Relationship Id="rId1059" Type="http://schemas.openxmlformats.org/officeDocument/2006/relationships/hyperlink" Target="https://talan.bank.gov.ua/get-user-certificate/R0PnZ2UgS-i-sm2cS8iO" TargetMode="External"/><Relationship Id="rId1266" Type="http://schemas.openxmlformats.org/officeDocument/2006/relationships/hyperlink" Target="https://talan.bank.gov.ua/get-user-certificate/R0PnZmOj0Eg4bYXIzzqj" TargetMode="External"/><Relationship Id="rId1473" Type="http://schemas.openxmlformats.org/officeDocument/2006/relationships/hyperlink" Target="https://talan.bank.gov.ua/get-user-certificate/R0PnZjWvK8_4WBs6FQBH" TargetMode="External"/><Relationship Id="rId843" Type="http://schemas.openxmlformats.org/officeDocument/2006/relationships/hyperlink" Target="https://talan.bank.gov.ua/get-user-certificate/R0PnZmOQcoaAEHbTkS0A" TargetMode="External"/><Relationship Id="rId1126" Type="http://schemas.openxmlformats.org/officeDocument/2006/relationships/hyperlink" Target="https://talan.bank.gov.ua/get-user-certificate/R0PnZKgjGGx4JT0XXL1Z" TargetMode="External"/><Relationship Id="rId1680" Type="http://schemas.openxmlformats.org/officeDocument/2006/relationships/hyperlink" Target="https://talan.bank.gov.ua/get-user-certificate/R0PnZskDNtTN902LnDqe" TargetMode="External"/><Relationship Id="rId1778" Type="http://schemas.openxmlformats.org/officeDocument/2006/relationships/hyperlink" Target="https://talan.bank.gov.ua/get-user-certificate/R0PnZCvwhCT2QMNzuyN8" TargetMode="External"/><Relationship Id="rId1901" Type="http://schemas.openxmlformats.org/officeDocument/2006/relationships/hyperlink" Target="https://talan.bank.gov.ua/get-user-certificate/R0PnZgi48-vwtrxi9Ry-" TargetMode="External"/><Relationship Id="rId275" Type="http://schemas.openxmlformats.org/officeDocument/2006/relationships/hyperlink" Target="https://talan.bank.gov.ua/get-user-certificate/R0PnZnu-QJyyKJZRYsfK" TargetMode="External"/><Relationship Id="rId482" Type="http://schemas.openxmlformats.org/officeDocument/2006/relationships/hyperlink" Target="https://talan.bank.gov.ua/get-user-certificate/R0PnZVHviYFLDSnK6Lky" TargetMode="External"/><Relationship Id="rId703" Type="http://schemas.openxmlformats.org/officeDocument/2006/relationships/hyperlink" Target="https://talan.bank.gov.ua/get-user-certificate/R0PnZ3WSl-kPviEaR7k6" TargetMode="External"/><Relationship Id="rId910" Type="http://schemas.openxmlformats.org/officeDocument/2006/relationships/hyperlink" Target="https://talan.bank.gov.ua/get-user-certificate/R0PnZdkoh10LjEftmFRH" TargetMode="External"/><Relationship Id="rId1333" Type="http://schemas.openxmlformats.org/officeDocument/2006/relationships/hyperlink" Target="https://talan.bank.gov.ua/get-user-certificate/R0PnZ3Eum_fMpjkh3bcs" TargetMode="External"/><Relationship Id="rId1540" Type="http://schemas.openxmlformats.org/officeDocument/2006/relationships/hyperlink" Target="https://talan.bank.gov.ua/get-user-certificate/R0PnZ8m0mvcEJQ-8JLkA" TargetMode="External"/><Relationship Id="rId1638" Type="http://schemas.openxmlformats.org/officeDocument/2006/relationships/hyperlink" Target="https://talan.bank.gov.ua/get-user-certificate/R0PnZx1tMP41lmMopfK1" TargetMode="External"/><Relationship Id="rId135" Type="http://schemas.openxmlformats.org/officeDocument/2006/relationships/hyperlink" Target="https://talan.bank.gov.ua/get-user-certificate/R0PnZ3deDGHWiDZr671r" TargetMode="External"/><Relationship Id="rId342" Type="http://schemas.openxmlformats.org/officeDocument/2006/relationships/hyperlink" Target="https://talan.bank.gov.ua/get-user-certificate/R0PnZP3eQTTFgNriqzne" TargetMode="External"/><Relationship Id="rId787" Type="http://schemas.openxmlformats.org/officeDocument/2006/relationships/hyperlink" Target="https://talan.bank.gov.ua/get-user-certificate/R0PnZpGyAWsSCrnTMtyz" TargetMode="External"/><Relationship Id="rId994" Type="http://schemas.openxmlformats.org/officeDocument/2006/relationships/hyperlink" Target="https://talan.bank.gov.ua/get-user-certificate/R0PnZPovI3o6_Ubpt1PR" TargetMode="External"/><Relationship Id="rId1400" Type="http://schemas.openxmlformats.org/officeDocument/2006/relationships/hyperlink" Target="https://talan.bank.gov.ua/get-user-certificate/R0PnZu8D0ReOIY9S12q8" TargetMode="External"/><Relationship Id="rId1845" Type="http://schemas.openxmlformats.org/officeDocument/2006/relationships/hyperlink" Target="https://talan.bank.gov.ua/get-user-certificate/R0PnZc3X1SBQ4uohzShg" TargetMode="External"/><Relationship Id="rId202" Type="http://schemas.openxmlformats.org/officeDocument/2006/relationships/hyperlink" Target="https://talan.bank.gov.ua/get-user-certificate/R0PnZP3I0HyEzwn3qWYk" TargetMode="External"/><Relationship Id="rId647" Type="http://schemas.openxmlformats.org/officeDocument/2006/relationships/hyperlink" Target="https://talan.bank.gov.ua/get-user-certificate/R0PnZ8ogK2wI2kKNssTx" TargetMode="External"/><Relationship Id="rId854" Type="http://schemas.openxmlformats.org/officeDocument/2006/relationships/hyperlink" Target="https://talan.bank.gov.ua/get-user-certificate/R0PnZfOlXpIMdqxa6IEy" TargetMode="External"/><Relationship Id="rId1277" Type="http://schemas.openxmlformats.org/officeDocument/2006/relationships/hyperlink" Target="https://talan.bank.gov.ua/get-user-certificate/R0PnZJABxLm_W3wYTpph" TargetMode="External"/><Relationship Id="rId1484" Type="http://schemas.openxmlformats.org/officeDocument/2006/relationships/hyperlink" Target="https://talan.bank.gov.ua/get-user-certificate/R0PnZ8d9VnxKyZ8pfaLz" TargetMode="External"/><Relationship Id="rId1691" Type="http://schemas.openxmlformats.org/officeDocument/2006/relationships/hyperlink" Target="https://talan.bank.gov.ua/get-user-certificate/R0PnZqw6lYs1mol5_ph_" TargetMode="External"/><Relationship Id="rId1705" Type="http://schemas.openxmlformats.org/officeDocument/2006/relationships/hyperlink" Target="https://talan.bank.gov.ua/get-user-certificate/R0PnZ6iAFgEQe6Es8Wvu" TargetMode="External"/><Relationship Id="rId1912" Type="http://schemas.openxmlformats.org/officeDocument/2006/relationships/hyperlink" Target="https://talan.bank.gov.ua/get-user-certificate/R0PnZSTRcfdWcEyW8EZD" TargetMode="External"/><Relationship Id="rId286" Type="http://schemas.openxmlformats.org/officeDocument/2006/relationships/hyperlink" Target="https://talan.bank.gov.ua/get-user-certificate/R0PnZkBd2hmtJU2KSSOv" TargetMode="External"/><Relationship Id="rId493" Type="http://schemas.openxmlformats.org/officeDocument/2006/relationships/hyperlink" Target="https://talan.bank.gov.ua/get-user-certificate/R0PnZ7SqNLE7M8HhW9Vd" TargetMode="External"/><Relationship Id="rId507" Type="http://schemas.openxmlformats.org/officeDocument/2006/relationships/hyperlink" Target="https://talan.bank.gov.ua/get-user-certificate/R0PnZuZ9dLZC_l8lhkTE" TargetMode="External"/><Relationship Id="rId714" Type="http://schemas.openxmlformats.org/officeDocument/2006/relationships/hyperlink" Target="https://talan.bank.gov.ua/get-user-certificate/R0PnZEhf_NrImgW45aBh" TargetMode="External"/><Relationship Id="rId921" Type="http://schemas.openxmlformats.org/officeDocument/2006/relationships/hyperlink" Target="https://talan.bank.gov.ua/get-user-certificate/R0PnZAxsrjQb9xbE1_WV" TargetMode="External"/><Relationship Id="rId1137" Type="http://schemas.openxmlformats.org/officeDocument/2006/relationships/hyperlink" Target="https://talan.bank.gov.ua/get-user-certificate/R0PnZXMoWso2tcybICof" TargetMode="External"/><Relationship Id="rId1344" Type="http://schemas.openxmlformats.org/officeDocument/2006/relationships/hyperlink" Target="https://talan.bank.gov.ua/get-user-certificate/R0PnZg1tt3j27VVPQWtR" TargetMode="External"/><Relationship Id="rId1551" Type="http://schemas.openxmlformats.org/officeDocument/2006/relationships/hyperlink" Target="https://talan.bank.gov.ua/get-user-certificate/R0PnZnIWTVKI4f0qnUPL" TargetMode="External"/><Relationship Id="rId1789" Type="http://schemas.openxmlformats.org/officeDocument/2006/relationships/hyperlink" Target="https://talan.bank.gov.ua/get-user-certificate/R0PnZ5DTrWa-a2c5GJcB" TargetMode="External"/><Relationship Id="rId50" Type="http://schemas.openxmlformats.org/officeDocument/2006/relationships/hyperlink" Target="https://talan.bank.gov.ua/get-user-certificate/R0PnZoiJezR8grksP5dZ" TargetMode="External"/><Relationship Id="rId146" Type="http://schemas.openxmlformats.org/officeDocument/2006/relationships/hyperlink" Target="https://talan.bank.gov.ua/get-user-certificate/R0PnZ9pwd-wCGTL6BRsc" TargetMode="External"/><Relationship Id="rId353" Type="http://schemas.openxmlformats.org/officeDocument/2006/relationships/hyperlink" Target="https://talan.bank.gov.ua/get-user-certificate/R0PnZtuvsuBP9b2KMG3O" TargetMode="External"/><Relationship Id="rId560" Type="http://schemas.openxmlformats.org/officeDocument/2006/relationships/hyperlink" Target="https://talan.bank.gov.ua/get-user-certificate/R0PnZOJ8OwzOrkIvIuEs" TargetMode="External"/><Relationship Id="rId798" Type="http://schemas.openxmlformats.org/officeDocument/2006/relationships/hyperlink" Target="https://talan.bank.gov.ua/get-user-certificate/R0PnZM9uNI_uoccy_BMd" TargetMode="External"/><Relationship Id="rId1190" Type="http://schemas.openxmlformats.org/officeDocument/2006/relationships/hyperlink" Target="https://talan.bank.gov.ua/get-user-certificate/R0PnZvv1W6A8cvY1QQ51" TargetMode="External"/><Relationship Id="rId1204" Type="http://schemas.openxmlformats.org/officeDocument/2006/relationships/hyperlink" Target="https://talan.bank.gov.ua/get-user-certificate/R0PnZDeKiPlhMENBCAIc" TargetMode="External"/><Relationship Id="rId1411" Type="http://schemas.openxmlformats.org/officeDocument/2006/relationships/hyperlink" Target="https://talan.bank.gov.ua/get-user-certificate/R0PnZLKKLC4VsxEGE9JE" TargetMode="External"/><Relationship Id="rId1649" Type="http://schemas.openxmlformats.org/officeDocument/2006/relationships/hyperlink" Target="https://talan.bank.gov.ua/get-user-certificate/R0PnZNrKk4qDKgjsy9qR" TargetMode="External"/><Relationship Id="rId1856" Type="http://schemas.openxmlformats.org/officeDocument/2006/relationships/hyperlink" Target="https://talan.bank.gov.ua/get-user-certificate/R0PnZgIKnoUqm8Qc0buC" TargetMode="External"/><Relationship Id="rId213" Type="http://schemas.openxmlformats.org/officeDocument/2006/relationships/hyperlink" Target="https://talan.bank.gov.ua/get-user-certificate/R0PnZGMRzOwtIWcaejQi" TargetMode="External"/><Relationship Id="rId420" Type="http://schemas.openxmlformats.org/officeDocument/2006/relationships/hyperlink" Target="https://talan.bank.gov.ua/get-user-certificate/R0PnZh8XE5mRPIIWLoBO" TargetMode="External"/><Relationship Id="rId658" Type="http://schemas.openxmlformats.org/officeDocument/2006/relationships/hyperlink" Target="https://talan.bank.gov.ua/get-user-certificate/R0PnZ4axv9RcW6Pqtc7q" TargetMode="External"/><Relationship Id="rId865" Type="http://schemas.openxmlformats.org/officeDocument/2006/relationships/hyperlink" Target="https://talan.bank.gov.ua/get-user-certificate/R0PnZQiYlSs8TE4vRtNo" TargetMode="External"/><Relationship Id="rId1050" Type="http://schemas.openxmlformats.org/officeDocument/2006/relationships/hyperlink" Target="https://talan.bank.gov.ua/get-user-certificate/R0PnZ4A6XmclV9dqq8Tc" TargetMode="External"/><Relationship Id="rId1288" Type="http://schemas.openxmlformats.org/officeDocument/2006/relationships/hyperlink" Target="https://talan.bank.gov.ua/get-user-certificate/R0PnZM9qxaPW8LGINgIV" TargetMode="External"/><Relationship Id="rId1495" Type="http://schemas.openxmlformats.org/officeDocument/2006/relationships/hyperlink" Target="https://talan.bank.gov.ua/get-user-certificate/R0PnZcoVgE5n3mVi0Owh" TargetMode="External"/><Relationship Id="rId1509" Type="http://schemas.openxmlformats.org/officeDocument/2006/relationships/hyperlink" Target="https://talan.bank.gov.ua/get-user-certificate/R0PnZ_7KD3dCWuIwQWG5" TargetMode="External"/><Relationship Id="rId1716" Type="http://schemas.openxmlformats.org/officeDocument/2006/relationships/hyperlink" Target="https://talan.bank.gov.ua/get-user-certificate/R0PnZjihAFDqxe5DJkpg" TargetMode="External"/><Relationship Id="rId1923" Type="http://schemas.openxmlformats.org/officeDocument/2006/relationships/hyperlink" Target="https://talan.bank.gov.ua/get-user-certificate/R0PnZhdJQfzuNLdCI0Iw" TargetMode="External"/><Relationship Id="rId297" Type="http://schemas.openxmlformats.org/officeDocument/2006/relationships/hyperlink" Target="https://talan.bank.gov.ua/get-user-certificate/R0PnZflftx-hX03cGkHf" TargetMode="External"/><Relationship Id="rId518" Type="http://schemas.openxmlformats.org/officeDocument/2006/relationships/hyperlink" Target="https://talan.bank.gov.ua/get-user-certificate/R0PnZQ3zreGiGfR_aVPk" TargetMode="External"/><Relationship Id="rId725" Type="http://schemas.openxmlformats.org/officeDocument/2006/relationships/hyperlink" Target="https://talan.bank.gov.ua/get-user-certificate/R0PnZr7wdYZgJKdHZMIX" TargetMode="External"/><Relationship Id="rId932" Type="http://schemas.openxmlformats.org/officeDocument/2006/relationships/hyperlink" Target="https://talan.bank.gov.ua/get-user-certificate/R0PnZM6GAOljINknZE9W" TargetMode="External"/><Relationship Id="rId1148" Type="http://schemas.openxmlformats.org/officeDocument/2006/relationships/hyperlink" Target="https://talan.bank.gov.ua/get-user-certificate/R0PnZTLMscpgfQsGgcpA" TargetMode="External"/><Relationship Id="rId1355" Type="http://schemas.openxmlformats.org/officeDocument/2006/relationships/hyperlink" Target="https://talan.bank.gov.ua/get-user-certificate/R0PnZ9d0jV3zTDBcnsAd" TargetMode="External"/><Relationship Id="rId1562" Type="http://schemas.openxmlformats.org/officeDocument/2006/relationships/hyperlink" Target="https://talan.bank.gov.ua/get-user-certificate/R0PnZedvDMEf8QpFlMnS" TargetMode="External"/><Relationship Id="rId157" Type="http://schemas.openxmlformats.org/officeDocument/2006/relationships/hyperlink" Target="https://talan.bank.gov.ua/get-user-certificate/R0PnZvpqplOymnHAdF1i" TargetMode="External"/><Relationship Id="rId364" Type="http://schemas.openxmlformats.org/officeDocument/2006/relationships/hyperlink" Target="https://talan.bank.gov.ua/get-user-certificate/R0PnZgWQAHW2GfncAvZs" TargetMode="External"/><Relationship Id="rId1008" Type="http://schemas.openxmlformats.org/officeDocument/2006/relationships/hyperlink" Target="https://talan.bank.gov.ua/get-user-certificate/R0PnZxjoALXIKhnG2mO9" TargetMode="External"/><Relationship Id="rId1215" Type="http://schemas.openxmlformats.org/officeDocument/2006/relationships/hyperlink" Target="https://talan.bank.gov.ua/get-user-certificate/R0PnZdHO5BqaxTilCmjQ" TargetMode="External"/><Relationship Id="rId1422" Type="http://schemas.openxmlformats.org/officeDocument/2006/relationships/hyperlink" Target="https://talan.bank.gov.ua/get-user-certificate/R0PnZnMul_S1nk7Ul4Px" TargetMode="External"/><Relationship Id="rId1867" Type="http://schemas.openxmlformats.org/officeDocument/2006/relationships/hyperlink" Target="https://talan.bank.gov.ua/get-user-certificate/R0PnZEub9ONP-lCctKWC" TargetMode="External"/><Relationship Id="rId61" Type="http://schemas.openxmlformats.org/officeDocument/2006/relationships/hyperlink" Target="https://talan.bank.gov.ua/get-user-certificate/R0PnZp5aiGhBjiES-Dvj" TargetMode="External"/><Relationship Id="rId571" Type="http://schemas.openxmlformats.org/officeDocument/2006/relationships/hyperlink" Target="https://talan.bank.gov.ua/get-user-certificate/R0PnZ_lre8k_UsU7m1Wx" TargetMode="External"/><Relationship Id="rId669" Type="http://schemas.openxmlformats.org/officeDocument/2006/relationships/hyperlink" Target="https://talan.bank.gov.ua/get-user-certificate/R0PnZYcHn-axrgLaaKbC" TargetMode="External"/><Relationship Id="rId876" Type="http://schemas.openxmlformats.org/officeDocument/2006/relationships/hyperlink" Target="https://talan.bank.gov.ua/get-user-certificate/R0PnZ7OAHJQVAHDXztTO" TargetMode="External"/><Relationship Id="rId1299" Type="http://schemas.openxmlformats.org/officeDocument/2006/relationships/hyperlink" Target="https://talan.bank.gov.ua/get-user-certificate/R0PnZUYfyHyzWhP_ng4g" TargetMode="External"/><Relationship Id="rId1727" Type="http://schemas.openxmlformats.org/officeDocument/2006/relationships/hyperlink" Target="https://talan.bank.gov.ua/get-user-certificate/R0PnZ_EnQ-XcteQqE9c-" TargetMode="External"/><Relationship Id="rId1934" Type="http://schemas.openxmlformats.org/officeDocument/2006/relationships/hyperlink" Target="https://talan.bank.gov.ua/get-user-certificate/R0PnZoCat8knAkNI0yLj" TargetMode="External"/><Relationship Id="rId19" Type="http://schemas.openxmlformats.org/officeDocument/2006/relationships/hyperlink" Target="https://talan.bank.gov.ua/get-user-certificate/R0PnZsPZi3wsqmy-JmIu" TargetMode="External"/><Relationship Id="rId224" Type="http://schemas.openxmlformats.org/officeDocument/2006/relationships/hyperlink" Target="https://talan.bank.gov.ua/get-user-certificate/R0PnZLkRjRU9sySejrfk" TargetMode="External"/><Relationship Id="rId431" Type="http://schemas.openxmlformats.org/officeDocument/2006/relationships/hyperlink" Target="https://talan.bank.gov.ua/get-user-certificate/R0PnZMVQ5jTcvxGNoOUr" TargetMode="External"/><Relationship Id="rId529" Type="http://schemas.openxmlformats.org/officeDocument/2006/relationships/hyperlink" Target="https://talan.bank.gov.ua/get-user-certificate/R0PnZWO2kNUAXrmFpNUh" TargetMode="External"/><Relationship Id="rId736" Type="http://schemas.openxmlformats.org/officeDocument/2006/relationships/hyperlink" Target="https://talan.bank.gov.ua/get-user-certificate/R0PnZHFkRnpCC9zRFHck" TargetMode="External"/><Relationship Id="rId1061" Type="http://schemas.openxmlformats.org/officeDocument/2006/relationships/hyperlink" Target="https://talan.bank.gov.ua/get-user-certificate/R0PnZSgnHDI8HeKwOILq" TargetMode="External"/><Relationship Id="rId1159" Type="http://schemas.openxmlformats.org/officeDocument/2006/relationships/hyperlink" Target="https://talan.bank.gov.ua/get-user-certificate/R0PnZezCVmTMUiCeTTBB" TargetMode="External"/><Relationship Id="rId1366" Type="http://schemas.openxmlformats.org/officeDocument/2006/relationships/hyperlink" Target="https://talan.bank.gov.ua/get-user-certificate/R0PnZDA6hgB3xjX9GNr9" TargetMode="External"/><Relationship Id="rId168" Type="http://schemas.openxmlformats.org/officeDocument/2006/relationships/hyperlink" Target="https://talan.bank.gov.ua/get-user-certificate/R0PnZFj9zhsVvnExXNaK" TargetMode="External"/><Relationship Id="rId943" Type="http://schemas.openxmlformats.org/officeDocument/2006/relationships/hyperlink" Target="https://talan.bank.gov.ua/get-user-certificate/R0PnZQb-8p-zjBe6ukV3" TargetMode="External"/><Relationship Id="rId1019" Type="http://schemas.openxmlformats.org/officeDocument/2006/relationships/hyperlink" Target="https://talan.bank.gov.ua/get-user-certificate/R0PnZwVN9B3wI8Ce2eMG" TargetMode="External"/><Relationship Id="rId1573" Type="http://schemas.openxmlformats.org/officeDocument/2006/relationships/hyperlink" Target="https://talan.bank.gov.ua/get-user-certificate/R0PnZcGjel81j4mIy2PC" TargetMode="External"/><Relationship Id="rId1780" Type="http://schemas.openxmlformats.org/officeDocument/2006/relationships/hyperlink" Target="https://talan.bank.gov.ua/get-user-certificate/R0PnZrhusCfg-uhw_UNq" TargetMode="External"/><Relationship Id="rId1878" Type="http://schemas.openxmlformats.org/officeDocument/2006/relationships/hyperlink" Target="https://talan.bank.gov.ua/get-user-certificate/R0PnZOs1cZ36Lx008oUa" TargetMode="External"/><Relationship Id="rId72" Type="http://schemas.openxmlformats.org/officeDocument/2006/relationships/hyperlink" Target="https://talan.bank.gov.ua/get-user-certificate/R0PnZtUb-qV2kXt3F1T4" TargetMode="External"/><Relationship Id="rId375" Type="http://schemas.openxmlformats.org/officeDocument/2006/relationships/hyperlink" Target="https://talan.bank.gov.ua/get-user-certificate/R0PnZ1pnCT1Aso_xLWxe" TargetMode="External"/><Relationship Id="rId582" Type="http://schemas.openxmlformats.org/officeDocument/2006/relationships/hyperlink" Target="https://talan.bank.gov.ua/get-user-certificate/R0PnZdm6lV-kREJb4OA9" TargetMode="External"/><Relationship Id="rId803" Type="http://schemas.openxmlformats.org/officeDocument/2006/relationships/hyperlink" Target="https://talan.bank.gov.ua/get-user-certificate/R0PnZL_5KKzRAECImUyw" TargetMode="External"/><Relationship Id="rId1226" Type="http://schemas.openxmlformats.org/officeDocument/2006/relationships/hyperlink" Target="https://talan.bank.gov.ua/get-user-certificate/R0PnZhFsZU7h4qvkOKG0" TargetMode="External"/><Relationship Id="rId1433" Type="http://schemas.openxmlformats.org/officeDocument/2006/relationships/hyperlink" Target="https://talan.bank.gov.ua/get-user-certificate/R0PnZkCE0CAzcRNFlNln" TargetMode="External"/><Relationship Id="rId1640" Type="http://schemas.openxmlformats.org/officeDocument/2006/relationships/hyperlink" Target="https://talan.bank.gov.ua/get-user-certificate/R0PnZKrOawNaU4kHaZT7" TargetMode="External"/><Relationship Id="rId1738" Type="http://schemas.openxmlformats.org/officeDocument/2006/relationships/hyperlink" Target="https://talan.bank.gov.ua/get-user-certificate/R0PnZPpCxdzN5N25zqJU" TargetMode="External"/><Relationship Id="rId3" Type="http://schemas.openxmlformats.org/officeDocument/2006/relationships/hyperlink" Target="https://talan.bank.gov.ua/get-user-certificate/R0PnZ-mMtW3xCyRyp2rs" TargetMode="External"/><Relationship Id="rId235" Type="http://schemas.openxmlformats.org/officeDocument/2006/relationships/hyperlink" Target="https://talan.bank.gov.ua/get-user-certificate/R0PnZQ9V7WOgu50CphND" TargetMode="External"/><Relationship Id="rId442" Type="http://schemas.openxmlformats.org/officeDocument/2006/relationships/hyperlink" Target="https://talan.bank.gov.ua/get-user-certificate/R0PnZe_S4OzZpQDlz5OP" TargetMode="External"/><Relationship Id="rId887" Type="http://schemas.openxmlformats.org/officeDocument/2006/relationships/hyperlink" Target="https://talan.bank.gov.ua/get-user-certificate/R0PnZoCPjlTzilGo6IPs" TargetMode="External"/><Relationship Id="rId1072" Type="http://schemas.openxmlformats.org/officeDocument/2006/relationships/hyperlink" Target="https://talan.bank.gov.ua/get-user-certificate/R0PnZWEqH60ZkANqCUKd" TargetMode="External"/><Relationship Id="rId1500" Type="http://schemas.openxmlformats.org/officeDocument/2006/relationships/hyperlink" Target="https://talan.bank.gov.ua/get-user-certificate/R0PnZwl2lWVHesOJU3Nr" TargetMode="External"/><Relationship Id="rId302" Type="http://schemas.openxmlformats.org/officeDocument/2006/relationships/hyperlink" Target="https://talan.bank.gov.ua/get-user-certificate/R0PnZ_hEZa4i7i4FPhcc" TargetMode="External"/><Relationship Id="rId747" Type="http://schemas.openxmlformats.org/officeDocument/2006/relationships/hyperlink" Target="https://talan.bank.gov.ua/get-user-certificate/R0PnZcsp3gzHBaoat7Kx" TargetMode="External"/><Relationship Id="rId954" Type="http://schemas.openxmlformats.org/officeDocument/2006/relationships/hyperlink" Target="https://talan.bank.gov.ua/get-user-certificate/R0PnZfhwrZ46ZH6WqDNX" TargetMode="External"/><Relationship Id="rId1377" Type="http://schemas.openxmlformats.org/officeDocument/2006/relationships/hyperlink" Target="https://talan.bank.gov.ua/get-user-certificate/R0PnZv8zBy9Ywoets9_4" TargetMode="External"/><Relationship Id="rId1584" Type="http://schemas.openxmlformats.org/officeDocument/2006/relationships/hyperlink" Target="https://talan.bank.gov.ua/get-user-certificate/R0PnZN444L42C8rgicg5" TargetMode="External"/><Relationship Id="rId1791" Type="http://schemas.openxmlformats.org/officeDocument/2006/relationships/hyperlink" Target="https://talan.bank.gov.ua/get-user-certificate/R0PnZqYh6e58xf4f7t7V" TargetMode="External"/><Relationship Id="rId1805" Type="http://schemas.openxmlformats.org/officeDocument/2006/relationships/hyperlink" Target="https://talan.bank.gov.ua/get-user-certificate/R0PnZxr0IL_xFl5htdcD" TargetMode="External"/><Relationship Id="rId83" Type="http://schemas.openxmlformats.org/officeDocument/2006/relationships/hyperlink" Target="https://talan.bank.gov.ua/get-user-certificate/R0PnZIb092rZws9zgTdd" TargetMode="External"/><Relationship Id="rId179" Type="http://schemas.openxmlformats.org/officeDocument/2006/relationships/hyperlink" Target="https://talan.bank.gov.ua/get-user-certificate/R0PnZk-unzyKM23cDKp5" TargetMode="External"/><Relationship Id="rId386" Type="http://schemas.openxmlformats.org/officeDocument/2006/relationships/hyperlink" Target="https://talan.bank.gov.ua/get-user-certificate/R0PnZy3kbu-m97e28R-w" TargetMode="External"/><Relationship Id="rId593" Type="http://schemas.openxmlformats.org/officeDocument/2006/relationships/hyperlink" Target="https://talan.bank.gov.ua/get-user-certificate/R0PnZCWkPK0VHcDv_Un1" TargetMode="External"/><Relationship Id="rId607" Type="http://schemas.openxmlformats.org/officeDocument/2006/relationships/hyperlink" Target="https://talan.bank.gov.ua/get-user-certificate/R0PnZ74n09E5cyRZoFAk" TargetMode="External"/><Relationship Id="rId814" Type="http://schemas.openxmlformats.org/officeDocument/2006/relationships/hyperlink" Target="https://talan.bank.gov.ua/get-user-certificate/R0PnZQ-vTiHUPuJl9IRQ" TargetMode="External"/><Relationship Id="rId1237" Type="http://schemas.openxmlformats.org/officeDocument/2006/relationships/hyperlink" Target="https://talan.bank.gov.ua/get-user-certificate/R0PnZjH9rqYV0ykIlcN6" TargetMode="External"/><Relationship Id="rId1444" Type="http://schemas.openxmlformats.org/officeDocument/2006/relationships/hyperlink" Target="https://talan.bank.gov.ua/get-user-certificate/R0PnZ-HbOrPagBfaRkGr" TargetMode="External"/><Relationship Id="rId1651" Type="http://schemas.openxmlformats.org/officeDocument/2006/relationships/hyperlink" Target="https://talan.bank.gov.ua/get-user-certificate/R0PnZrAYg6a3m3ADmAzC" TargetMode="External"/><Relationship Id="rId1889" Type="http://schemas.openxmlformats.org/officeDocument/2006/relationships/hyperlink" Target="https://talan.bank.gov.ua/get-user-certificate/R0PnZZsjJ-yDy0zlwceL" TargetMode="External"/><Relationship Id="rId246" Type="http://schemas.openxmlformats.org/officeDocument/2006/relationships/hyperlink" Target="https://talan.bank.gov.ua/get-user-certificate/R0PnZ4024DLLW6imFgqr" TargetMode="External"/><Relationship Id="rId453" Type="http://schemas.openxmlformats.org/officeDocument/2006/relationships/hyperlink" Target="https://talan.bank.gov.ua/get-user-certificate/R0PnZ5SMkc_flvUQJ0vC" TargetMode="External"/><Relationship Id="rId660" Type="http://schemas.openxmlformats.org/officeDocument/2006/relationships/hyperlink" Target="https://talan.bank.gov.ua/get-user-certificate/R0PnZMVtA_35nJbwailm" TargetMode="External"/><Relationship Id="rId898" Type="http://schemas.openxmlformats.org/officeDocument/2006/relationships/hyperlink" Target="https://talan.bank.gov.ua/get-user-certificate/R0PnZFQAtDSQB2KZBvHe" TargetMode="External"/><Relationship Id="rId1083" Type="http://schemas.openxmlformats.org/officeDocument/2006/relationships/hyperlink" Target="https://talan.bank.gov.ua/get-user-certificate/R0PnZ1EbRaqNHQDrBKNl" TargetMode="External"/><Relationship Id="rId1290" Type="http://schemas.openxmlformats.org/officeDocument/2006/relationships/hyperlink" Target="https://talan.bank.gov.ua/get-user-certificate/R0PnZWXzx-0-tHbThihC" TargetMode="External"/><Relationship Id="rId1304" Type="http://schemas.openxmlformats.org/officeDocument/2006/relationships/hyperlink" Target="https://talan.bank.gov.ua/get-user-certificate/R0PnZ7S0ZPmlX0EBEtYK" TargetMode="External"/><Relationship Id="rId1511" Type="http://schemas.openxmlformats.org/officeDocument/2006/relationships/hyperlink" Target="https://talan.bank.gov.ua/get-user-certificate/R0PnZ4MJrDx5vrtHPf5W" TargetMode="External"/><Relationship Id="rId1749" Type="http://schemas.openxmlformats.org/officeDocument/2006/relationships/hyperlink" Target="https://talan.bank.gov.ua/get-user-certificate/R0PnZFvCWtEtBhzz5yaV" TargetMode="External"/><Relationship Id="rId106" Type="http://schemas.openxmlformats.org/officeDocument/2006/relationships/hyperlink" Target="https://talan.bank.gov.ua/get-user-certificate/R0PnZqfuNXQ2mbK9pTQW" TargetMode="External"/><Relationship Id="rId313" Type="http://schemas.openxmlformats.org/officeDocument/2006/relationships/hyperlink" Target="https://talan.bank.gov.ua/get-user-certificate/R0PnZ7iDaaHzDUskbpTo" TargetMode="External"/><Relationship Id="rId758" Type="http://schemas.openxmlformats.org/officeDocument/2006/relationships/hyperlink" Target="https://talan.bank.gov.ua/get-user-certificate/R0PnZrFOjdg_CKAPcXFQ" TargetMode="External"/><Relationship Id="rId965" Type="http://schemas.openxmlformats.org/officeDocument/2006/relationships/hyperlink" Target="https://talan.bank.gov.ua/get-user-certificate/R0PnZjZgX4OmzD15Vc5t" TargetMode="External"/><Relationship Id="rId1150" Type="http://schemas.openxmlformats.org/officeDocument/2006/relationships/hyperlink" Target="https://talan.bank.gov.ua/get-user-certificate/R0PnZZ4XxO4gsqO39J9u" TargetMode="External"/><Relationship Id="rId1388" Type="http://schemas.openxmlformats.org/officeDocument/2006/relationships/hyperlink" Target="https://talan.bank.gov.ua/get-user-certificate/R0PnZHUTe1FXOMg6Zo1t" TargetMode="External"/><Relationship Id="rId1595" Type="http://schemas.openxmlformats.org/officeDocument/2006/relationships/hyperlink" Target="https://talan.bank.gov.ua/get-user-certificate/R0PnZXYhLt5fPhD-gHlK" TargetMode="External"/><Relationship Id="rId1609" Type="http://schemas.openxmlformats.org/officeDocument/2006/relationships/hyperlink" Target="https://talan.bank.gov.ua/get-user-certificate/R0PnZc_3FbHIbCtZ7Di4" TargetMode="External"/><Relationship Id="rId1816" Type="http://schemas.openxmlformats.org/officeDocument/2006/relationships/hyperlink" Target="https://talan.bank.gov.ua/get-user-certificate/R0PnZq8hyH2Ao_hOBNfO" TargetMode="External"/><Relationship Id="rId10" Type="http://schemas.openxmlformats.org/officeDocument/2006/relationships/hyperlink" Target="https://talan.bank.gov.ua/get-user-certificate/R0PnZY6kBB6JusS6xQ6W" TargetMode="External"/><Relationship Id="rId94" Type="http://schemas.openxmlformats.org/officeDocument/2006/relationships/hyperlink" Target="https://talan.bank.gov.ua/get-user-certificate/R0PnZ8fLC0RS0__blqdN" TargetMode="External"/><Relationship Id="rId397" Type="http://schemas.openxmlformats.org/officeDocument/2006/relationships/hyperlink" Target="https://talan.bank.gov.ua/get-user-certificate/R0PnZbpn-WH8mDRoZRJU" TargetMode="External"/><Relationship Id="rId520" Type="http://schemas.openxmlformats.org/officeDocument/2006/relationships/hyperlink" Target="https://talan.bank.gov.ua/get-user-certificate/R0PnZ7Kr3htIoXTAWRr4" TargetMode="External"/><Relationship Id="rId618" Type="http://schemas.openxmlformats.org/officeDocument/2006/relationships/hyperlink" Target="https://talan.bank.gov.ua/get-user-certificate/R0PnZNrTgb-odhmcoAmH" TargetMode="External"/><Relationship Id="rId825" Type="http://schemas.openxmlformats.org/officeDocument/2006/relationships/hyperlink" Target="https://talan.bank.gov.ua/get-user-certificate/R0PnZdvLoFmrfzpJm6kh" TargetMode="External"/><Relationship Id="rId1248" Type="http://schemas.openxmlformats.org/officeDocument/2006/relationships/hyperlink" Target="https://talan.bank.gov.ua/get-user-certificate/R0PnZxX9b-AASsMzj8Xa" TargetMode="External"/><Relationship Id="rId1455" Type="http://schemas.openxmlformats.org/officeDocument/2006/relationships/hyperlink" Target="https://talan.bank.gov.ua/get-user-certificate/R0PnZOqG-fDGwlcl1fQl" TargetMode="External"/><Relationship Id="rId1662" Type="http://schemas.openxmlformats.org/officeDocument/2006/relationships/hyperlink" Target="https://talan.bank.gov.ua/get-user-certificate/R0PnZtR0mU2zLeiYlmFB" TargetMode="External"/><Relationship Id="rId257" Type="http://schemas.openxmlformats.org/officeDocument/2006/relationships/hyperlink" Target="https://talan.bank.gov.ua/get-user-certificate/R0PnZJxkFzvb4zni1_Ti" TargetMode="External"/><Relationship Id="rId464" Type="http://schemas.openxmlformats.org/officeDocument/2006/relationships/hyperlink" Target="https://talan.bank.gov.ua/get-user-certificate/R0PnZ8Cx7iyNjsJihH6i" TargetMode="External"/><Relationship Id="rId1010" Type="http://schemas.openxmlformats.org/officeDocument/2006/relationships/hyperlink" Target="https://talan.bank.gov.ua/get-user-certificate/R0PnZyw3GIkEcCTota87" TargetMode="External"/><Relationship Id="rId1094" Type="http://schemas.openxmlformats.org/officeDocument/2006/relationships/hyperlink" Target="https://talan.bank.gov.ua/get-user-certificate/R0PnZWzQbEkk3rbjbXxd" TargetMode="External"/><Relationship Id="rId1108" Type="http://schemas.openxmlformats.org/officeDocument/2006/relationships/hyperlink" Target="https://talan.bank.gov.ua/get-user-certificate/R0PnZRP5cKUMhjHE-IZY" TargetMode="External"/><Relationship Id="rId1315" Type="http://schemas.openxmlformats.org/officeDocument/2006/relationships/hyperlink" Target="https://talan.bank.gov.ua/get-user-certificate/R0PnZoS4omB2k3eWerGA" TargetMode="External"/><Relationship Id="rId117" Type="http://schemas.openxmlformats.org/officeDocument/2006/relationships/hyperlink" Target="https://talan.bank.gov.ua/get-user-certificate/R0PnZ8VtQr_Ys-AUWD0V" TargetMode="External"/><Relationship Id="rId671" Type="http://schemas.openxmlformats.org/officeDocument/2006/relationships/hyperlink" Target="https://talan.bank.gov.ua/get-user-certificate/R0PnZmRXJgc53hkm8mWW" TargetMode="External"/><Relationship Id="rId769" Type="http://schemas.openxmlformats.org/officeDocument/2006/relationships/hyperlink" Target="https://talan.bank.gov.ua/get-user-certificate/R0PnZZZV0fvuiZrSxEKq" TargetMode="External"/><Relationship Id="rId976" Type="http://schemas.openxmlformats.org/officeDocument/2006/relationships/hyperlink" Target="https://talan.bank.gov.ua/get-user-certificate/R0PnZURi1qM-ZyjBcSR9" TargetMode="External"/><Relationship Id="rId1399" Type="http://schemas.openxmlformats.org/officeDocument/2006/relationships/hyperlink" Target="https://talan.bank.gov.ua/get-user-certificate/R0PnZitbUAMiT2pJkMaR" TargetMode="External"/><Relationship Id="rId324" Type="http://schemas.openxmlformats.org/officeDocument/2006/relationships/hyperlink" Target="https://talan.bank.gov.ua/get-user-certificate/R0PnZFZI_Y3zsmvMM80-" TargetMode="External"/><Relationship Id="rId531" Type="http://schemas.openxmlformats.org/officeDocument/2006/relationships/hyperlink" Target="https://talan.bank.gov.ua/get-user-certificate/R0PnZTjrOpMy29goDI9h" TargetMode="External"/><Relationship Id="rId629" Type="http://schemas.openxmlformats.org/officeDocument/2006/relationships/hyperlink" Target="https://talan.bank.gov.ua/get-user-certificate/R0PnZd4NzAS1t4SJp3EM" TargetMode="External"/><Relationship Id="rId1161" Type="http://schemas.openxmlformats.org/officeDocument/2006/relationships/hyperlink" Target="https://talan.bank.gov.ua/get-user-certificate/R0PnZ_4ly5rIRapVtVQu" TargetMode="External"/><Relationship Id="rId1259" Type="http://schemas.openxmlformats.org/officeDocument/2006/relationships/hyperlink" Target="https://talan.bank.gov.ua/get-user-certificate/R0PnZsay8Z6Eq3f0z5W5" TargetMode="External"/><Relationship Id="rId1466" Type="http://schemas.openxmlformats.org/officeDocument/2006/relationships/hyperlink" Target="https://talan.bank.gov.ua/get-user-certificate/R0PnZzuTvP-cHrqHlu2I" TargetMode="External"/><Relationship Id="rId836" Type="http://schemas.openxmlformats.org/officeDocument/2006/relationships/hyperlink" Target="https://talan.bank.gov.ua/get-user-certificate/R0PnZqXOHl07sscWQrxx" TargetMode="External"/><Relationship Id="rId1021" Type="http://schemas.openxmlformats.org/officeDocument/2006/relationships/hyperlink" Target="https://talan.bank.gov.ua/get-user-certificate/R0PnZNRE2SeyRmWoww4s" TargetMode="External"/><Relationship Id="rId1119" Type="http://schemas.openxmlformats.org/officeDocument/2006/relationships/hyperlink" Target="https://talan.bank.gov.ua/get-user-certificate/R0PnZVBCqI010JLV9io-" TargetMode="External"/><Relationship Id="rId1673" Type="http://schemas.openxmlformats.org/officeDocument/2006/relationships/hyperlink" Target="https://talan.bank.gov.ua/get-user-certificate/R0PnZzSYXCubw6oVU1zq" TargetMode="External"/><Relationship Id="rId1880" Type="http://schemas.openxmlformats.org/officeDocument/2006/relationships/hyperlink" Target="https://talan.bank.gov.ua/get-user-certificate/R0PnZd2euNm_VDR_7TYt" TargetMode="External"/><Relationship Id="rId903" Type="http://schemas.openxmlformats.org/officeDocument/2006/relationships/hyperlink" Target="https://talan.bank.gov.ua/get-user-certificate/R0PnZX2TSxMnDQiWo8Sy" TargetMode="External"/><Relationship Id="rId1326" Type="http://schemas.openxmlformats.org/officeDocument/2006/relationships/hyperlink" Target="https://talan.bank.gov.ua/get-user-certificate/R0PnZdlrFu-RprDdR-dX" TargetMode="External"/><Relationship Id="rId1533" Type="http://schemas.openxmlformats.org/officeDocument/2006/relationships/hyperlink" Target="https://talan.bank.gov.ua/get-user-certificate/R0PnZdTkiVVrVP3bHYsq" TargetMode="External"/><Relationship Id="rId1740" Type="http://schemas.openxmlformats.org/officeDocument/2006/relationships/hyperlink" Target="https://talan.bank.gov.ua/get-user-certificate/R0PnZpilSC4IXG4B5DX9" TargetMode="External"/><Relationship Id="rId32" Type="http://schemas.openxmlformats.org/officeDocument/2006/relationships/hyperlink" Target="https://talan.bank.gov.ua/get-user-certificate/R0PnZ8E_mmyShS7PXbyZ" TargetMode="External"/><Relationship Id="rId1600" Type="http://schemas.openxmlformats.org/officeDocument/2006/relationships/hyperlink" Target="https://talan.bank.gov.ua/get-user-certificate/R0PnZHGxDS-RUf42PJeV" TargetMode="External"/><Relationship Id="rId1838" Type="http://schemas.openxmlformats.org/officeDocument/2006/relationships/hyperlink" Target="https://talan.bank.gov.ua/get-user-certificate/R0PnZ1DK91fuhjP5sCVm" TargetMode="External"/><Relationship Id="rId181" Type="http://schemas.openxmlformats.org/officeDocument/2006/relationships/hyperlink" Target="https://talan.bank.gov.ua/get-user-certificate/R0PnZcqPZI5LOXe9vdut" TargetMode="External"/><Relationship Id="rId1905" Type="http://schemas.openxmlformats.org/officeDocument/2006/relationships/hyperlink" Target="https://talan.bank.gov.ua/get-user-certificate/R0PnZqtq5ZW1lcFO7rnV" TargetMode="External"/><Relationship Id="rId279" Type="http://schemas.openxmlformats.org/officeDocument/2006/relationships/hyperlink" Target="https://talan.bank.gov.ua/get-user-certificate/R0PnZWVbX-mHOnJAq0rj" TargetMode="External"/><Relationship Id="rId486" Type="http://schemas.openxmlformats.org/officeDocument/2006/relationships/hyperlink" Target="https://talan.bank.gov.ua/get-user-certificate/R0PnZezhnU2o4IQRELj9" TargetMode="External"/><Relationship Id="rId693" Type="http://schemas.openxmlformats.org/officeDocument/2006/relationships/hyperlink" Target="https://talan.bank.gov.ua/get-user-certificate/R0PnZ37hNLvkvGhEvzDB" TargetMode="External"/><Relationship Id="rId139" Type="http://schemas.openxmlformats.org/officeDocument/2006/relationships/hyperlink" Target="https://talan.bank.gov.ua/get-user-certificate/R0PnZynAUVXiuXCsDv22" TargetMode="External"/><Relationship Id="rId346" Type="http://schemas.openxmlformats.org/officeDocument/2006/relationships/hyperlink" Target="https://talan.bank.gov.ua/get-user-certificate/R0PnZ98Cx3HJkAlkx60B" TargetMode="External"/><Relationship Id="rId553" Type="http://schemas.openxmlformats.org/officeDocument/2006/relationships/hyperlink" Target="https://talan.bank.gov.ua/get-user-certificate/R0PnZqfci3ZC57xOnTsF" TargetMode="External"/><Relationship Id="rId760" Type="http://schemas.openxmlformats.org/officeDocument/2006/relationships/hyperlink" Target="https://talan.bank.gov.ua/get-user-certificate/R0PnZyCa6q8AGPRPegSA" TargetMode="External"/><Relationship Id="rId998" Type="http://schemas.openxmlformats.org/officeDocument/2006/relationships/hyperlink" Target="https://talan.bank.gov.ua/get-user-certificate/R0PnZVrlHzWiHRFC6SVP" TargetMode="External"/><Relationship Id="rId1183" Type="http://schemas.openxmlformats.org/officeDocument/2006/relationships/hyperlink" Target="https://talan.bank.gov.ua/get-user-certificate/R0PnZibwNryduE4Y8EHL" TargetMode="External"/><Relationship Id="rId1390" Type="http://schemas.openxmlformats.org/officeDocument/2006/relationships/hyperlink" Target="https://talan.bank.gov.ua/get-user-certificate/R0PnZe5RGQPTfG7JeD9Z" TargetMode="External"/><Relationship Id="rId206" Type="http://schemas.openxmlformats.org/officeDocument/2006/relationships/hyperlink" Target="https://talan.bank.gov.ua/get-user-certificate/R0PnZQgrr4OIUC-3lBhz" TargetMode="External"/><Relationship Id="rId413" Type="http://schemas.openxmlformats.org/officeDocument/2006/relationships/hyperlink" Target="https://talan.bank.gov.ua/get-user-certificate/R0PnZTgI0RDbf_UfE39R" TargetMode="External"/><Relationship Id="rId858" Type="http://schemas.openxmlformats.org/officeDocument/2006/relationships/hyperlink" Target="https://talan.bank.gov.ua/get-user-certificate/R0PnZeoZIQYGmi765u9_" TargetMode="External"/><Relationship Id="rId1043" Type="http://schemas.openxmlformats.org/officeDocument/2006/relationships/hyperlink" Target="https://talan.bank.gov.ua/get-user-certificate/R0PnZ8GpWD0WdSvv6k7j" TargetMode="External"/><Relationship Id="rId1488" Type="http://schemas.openxmlformats.org/officeDocument/2006/relationships/hyperlink" Target="https://talan.bank.gov.ua/get-user-certificate/R0PnZJx9YW17r4LQhVIZ" TargetMode="External"/><Relationship Id="rId1695" Type="http://schemas.openxmlformats.org/officeDocument/2006/relationships/hyperlink" Target="https://talan.bank.gov.ua/get-user-certificate/R0PnZ7y4VmzCcnT72UWG" TargetMode="External"/><Relationship Id="rId620" Type="http://schemas.openxmlformats.org/officeDocument/2006/relationships/hyperlink" Target="https://talan.bank.gov.ua/get-user-certificate/R0PnZvx5WWuQ9hcCi20C" TargetMode="External"/><Relationship Id="rId718" Type="http://schemas.openxmlformats.org/officeDocument/2006/relationships/hyperlink" Target="https://talan.bank.gov.ua/get-user-certificate/R0PnZquiKACsQrGE8POC" TargetMode="External"/><Relationship Id="rId925" Type="http://schemas.openxmlformats.org/officeDocument/2006/relationships/hyperlink" Target="https://talan.bank.gov.ua/get-user-certificate/R0PnZEfoVaX3mC-Y9PjL" TargetMode="External"/><Relationship Id="rId1250" Type="http://schemas.openxmlformats.org/officeDocument/2006/relationships/hyperlink" Target="https://talan.bank.gov.ua/get-user-certificate/R0PnZlaEkr32T_Siuy2M" TargetMode="External"/><Relationship Id="rId1348" Type="http://schemas.openxmlformats.org/officeDocument/2006/relationships/hyperlink" Target="https://talan.bank.gov.ua/get-user-certificate/R0PnZlu4jjnp5TzEbCBc" TargetMode="External"/><Relationship Id="rId1555" Type="http://schemas.openxmlformats.org/officeDocument/2006/relationships/hyperlink" Target="https://talan.bank.gov.ua/get-user-certificate/R0PnZuIHAtpCXGvhJgeI" TargetMode="External"/><Relationship Id="rId1762" Type="http://schemas.openxmlformats.org/officeDocument/2006/relationships/hyperlink" Target="https://talan.bank.gov.ua/get-user-certificate/R0PnZh7iraV1imgFsIfy" TargetMode="External"/><Relationship Id="rId1110" Type="http://schemas.openxmlformats.org/officeDocument/2006/relationships/hyperlink" Target="https://talan.bank.gov.ua/get-user-certificate/R0PnZHgVwkkNCL0uF1K7" TargetMode="External"/><Relationship Id="rId1208" Type="http://schemas.openxmlformats.org/officeDocument/2006/relationships/hyperlink" Target="https://talan.bank.gov.ua/get-user-certificate/R0PnZfxQJxv9R6w1z3eu" TargetMode="External"/><Relationship Id="rId1415" Type="http://schemas.openxmlformats.org/officeDocument/2006/relationships/hyperlink" Target="https://talan.bank.gov.ua/get-user-certificate/R0PnZAARUhMlRCZPHBuP" TargetMode="External"/><Relationship Id="rId54" Type="http://schemas.openxmlformats.org/officeDocument/2006/relationships/hyperlink" Target="https://talan.bank.gov.ua/get-user-certificate/R0PnZ7H3cwJNcZsCVk2L" TargetMode="External"/><Relationship Id="rId1622" Type="http://schemas.openxmlformats.org/officeDocument/2006/relationships/hyperlink" Target="https://talan.bank.gov.ua/get-user-certificate/R0PnZjjlGjhcHuRypoeE" TargetMode="External"/><Relationship Id="rId1927" Type="http://schemas.openxmlformats.org/officeDocument/2006/relationships/hyperlink" Target="https://talan.bank.gov.ua/get-user-certificate/R0PnZnBr9Jj2TmKxj7Uy" TargetMode="External"/><Relationship Id="rId270" Type="http://schemas.openxmlformats.org/officeDocument/2006/relationships/hyperlink" Target="https://talan.bank.gov.ua/get-user-certificate/R0PnZkRajIyNiq2nrhEE" TargetMode="External"/><Relationship Id="rId130" Type="http://schemas.openxmlformats.org/officeDocument/2006/relationships/hyperlink" Target="https://talan.bank.gov.ua/get-user-certificate/R0PnZbNWhQ5xf_pYSxWK" TargetMode="External"/><Relationship Id="rId368" Type="http://schemas.openxmlformats.org/officeDocument/2006/relationships/hyperlink" Target="https://talan.bank.gov.ua/get-user-certificate/R0PnZmFsJIrh8CF4ZTR9" TargetMode="External"/><Relationship Id="rId575" Type="http://schemas.openxmlformats.org/officeDocument/2006/relationships/hyperlink" Target="https://talan.bank.gov.ua/get-user-certificate/R0PnZUco0P6JGtQf4Vtm" TargetMode="External"/><Relationship Id="rId782" Type="http://schemas.openxmlformats.org/officeDocument/2006/relationships/hyperlink" Target="https://talan.bank.gov.ua/get-user-certificate/R0PnZLepurth40ZV3hzL" TargetMode="External"/><Relationship Id="rId228" Type="http://schemas.openxmlformats.org/officeDocument/2006/relationships/hyperlink" Target="https://talan.bank.gov.ua/get-user-certificate/R0PnZ2FBDCtMJoFS6fPy" TargetMode="External"/><Relationship Id="rId435" Type="http://schemas.openxmlformats.org/officeDocument/2006/relationships/hyperlink" Target="https://talan.bank.gov.ua/get-user-certificate/R0PnZsXejGgjJs8CeEz5" TargetMode="External"/><Relationship Id="rId642" Type="http://schemas.openxmlformats.org/officeDocument/2006/relationships/hyperlink" Target="https://talan.bank.gov.ua/get-user-certificate/R0PnZAVjnHc4B6LWWuUt" TargetMode="External"/><Relationship Id="rId1065" Type="http://schemas.openxmlformats.org/officeDocument/2006/relationships/hyperlink" Target="https://talan.bank.gov.ua/get-user-certificate/R0PnZ751bQtUWpecjxXp" TargetMode="External"/><Relationship Id="rId1272" Type="http://schemas.openxmlformats.org/officeDocument/2006/relationships/hyperlink" Target="https://talan.bank.gov.ua/get-user-certificate/R0PnZesi7jwWFe9Z3sVB" TargetMode="External"/><Relationship Id="rId502" Type="http://schemas.openxmlformats.org/officeDocument/2006/relationships/hyperlink" Target="https://talan.bank.gov.ua/get-user-certificate/R0PnZrlaP2J9nW8ztEky" TargetMode="External"/><Relationship Id="rId947" Type="http://schemas.openxmlformats.org/officeDocument/2006/relationships/hyperlink" Target="https://talan.bank.gov.ua/get-user-certificate/R0PnZG-0ws1slRtcNWu7" TargetMode="External"/><Relationship Id="rId1132" Type="http://schemas.openxmlformats.org/officeDocument/2006/relationships/hyperlink" Target="https://talan.bank.gov.ua/get-user-certificate/R0PnZEK7AxxktRdtPjt3" TargetMode="External"/><Relationship Id="rId1577" Type="http://schemas.openxmlformats.org/officeDocument/2006/relationships/hyperlink" Target="https://talan.bank.gov.ua/get-user-certificate/R0PnZDiin62IaT7QpCKG" TargetMode="External"/><Relationship Id="rId1784" Type="http://schemas.openxmlformats.org/officeDocument/2006/relationships/hyperlink" Target="https://talan.bank.gov.ua/get-user-certificate/R0PnZRiYwba-I_Ma8TPV" TargetMode="External"/><Relationship Id="rId76" Type="http://schemas.openxmlformats.org/officeDocument/2006/relationships/hyperlink" Target="https://talan.bank.gov.ua/get-user-certificate/R0PnZmwnDqvXl0oD90B6" TargetMode="External"/><Relationship Id="rId807" Type="http://schemas.openxmlformats.org/officeDocument/2006/relationships/hyperlink" Target="https://talan.bank.gov.ua/get-user-certificate/R0PnZXNjw_g_9t0PYJPf" TargetMode="External"/><Relationship Id="rId1437" Type="http://schemas.openxmlformats.org/officeDocument/2006/relationships/hyperlink" Target="https://talan.bank.gov.ua/get-user-certificate/R0PnZeuYVkgQn-4k8s1-" TargetMode="External"/><Relationship Id="rId1644" Type="http://schemas.openxmlformats.org/officeDocument/2006/relationships/hyperlink" Target="https://talan.bank.gov.ua/get-user-certificate/R0PnZKxuafqaINlEXlr5" TargetMode="External"/><Relationship Id="rId1851" Type="http://schemas.openxmlformats.org/officeDocument/2006/relationships/hyperlink" Target="https://talan.bank.gov.ua/get-user-certificate/R0PnZQcQzcgY3pFXEbJ1" TargetMode="External"/><Relationship Id="rId1504" Type="http://schemas.openxmlformats.org/officeDocument/2006/relationships/hyperlink" Target="https://talan.bank.gov.ua/get-user-certificate/R0PnZ07n-tozer3AnjO-" TargetMode="External"/><Relationship Id="rId1711" Type="http://schemas.openxmlformats.org/officeDocument/2006/relationships/hyperlink" Target="https://talan.bank.gov.ua/get-user-certificate/R0PnZTjjhOO6rWRo9_Hu" TargetMode="External"/><Relationship Id="rId292" Type="http://schemas.openxmlformats.org/officeDocument/2006/relationships/hyperlink" Target="https://talan.bank.gov.ua/get-user-certificate/R0PnZ7MV6xDKz2iPRRct" TargetMode="External"/><Relationship Id="rId1809" Type="http://schemas.openxmlformats.org/officeDocument/2006/relationships/hyperlink" Target="https://talan.bank.gov.ua/get-user-certificate/R0PnZ_iqC5XD-vuIWbGE" TargetMode="External"/><Relationship Id="rId597" Type="http://schemas.openxmlformats.org/officeDocument/2006/relationships/hyperlink" Target="https://talan.bank.gov.ua/get-user-certificate/R0PnZK3vfbevLEDXFWEz" TargetMode="External"/><Relationship Id="rId152" Type="http://schemas.openxmlformats.org/officeDocument/2006/relationships/hyperlink" Target="https://talan.bank.gov.ua/get-user-certificate/R0PnZ3xxFCshBnnuY1j8" TargetMode="External"/><Relationship Id="rId457" Type="http://schemas.openxmlformats.org/officeDocument/2006/relationships/hyperlink" Target="https://talan.bank.gov.ua/get-user-certificate/R0PnZ1mxgEHr7Ray8cPT" TargetMode="External"/><Relationship Id="rId1087" Type="http://schemas.openxmlformats.org/officeDocument/2006/relationships/hyperlink" Target="https://talan.bank.gov.ua/get-user-certificate/R0PnZjZzJcWI5vX7Piwc" TargetMode="External"/><Relationship Id="rId1294" Type="http://schemas.openxmlformats.org/officeDocument/2006/relationships/hyperlink" Target="https://talan.bank.gov.ua/get-user-certificate/R0PnZUyrxoQmlCXPyI_R" TargetMode="External"/><Relationship Id="rId664" Type="http://schemas.openxmlformats.org/officeDocument/2006/relationships/hyperlink" Target="https://talan.bank.gov.ua/get-user-certificate/R0PnZQx5fNMrN56116EA" TargetMode="External"/><Relationship Id="rId871" Type="http://schemas.openxmlformats.org/officeDocument/2006/relationships/hyperlink" Target="https://talan.bank.gov.ua/get-user-certificate/R0PnZMImWY4QbgyekYRX" TargetMode="External"/><Relationship Id="rId969" Type="http://schemas.openxmlformats.org/officeDocument/2006/relationships/hyperlink" Target="https://talan.bank.gov.ua/get-user-certificate/R0PnZxB0CFPoo4mWU8ZV" TargetMode="External"/><Relationship Id="rId1599" Type="http://schemas.openxmlformats.org/officeDocument/2006/relationships/hyperlink" Target="https://talan.bank.gov.ua/get-user-certificate/R0PnZ9IZS1ptD7VNvyx1" TargetMode="External"/><Relationship Id="rId317" Type="http://schemas.openxmlformats.org/officeDocument/2006/relationships/hyperlink" Target="https://talan.bank.gov.ua/get-user-certificate/R0PnZUQQgqyVT_U-2W7Y" TargetMode="External"/><Relationship Id="rId524" Type="http://schemas.openxmlformats.org/officeDocument/2006/relationships/hyperlink" Target="https://talan.bank.gov.ua/get-user-certificate/R0PnZn2E7qZnQW-FfmH6" TargetMode="External"/><Relationship Id="rId731" Type="http://schemas.openxmlformats.org/officeDocument/2006/relationships/hyperlink" Target="https://talan.bank.gov.ua/get-user-certificate/R0PnZlxRnSA3pgr6iheh" TargetMode="External"/><Relationship Id="rId1154" Type="http://schemas.openxmlformats.org/officeDocument/2006/relationships/hyperlink" Target="https://talan.bank.gov.ua/get-user-certificate/R0PnZyMgE0dmwH4rxBhP" TargetMode="External"/><Relationship Id="rId1361" Type="http://schemas.openxmlformats.org/officeDocument/2006/relationships/hyperlink" Target="https://talan.bank.gov.ua/get-user-certificate/R0PnZnz7VR_WH74Hz1YT" TargetMode="External"/><Relationship Id="rId1459" Type="http://schemas.openxmlformats.org/officeDocument/2006/relationships/hyperlink" Target="https://talan.bank.gov.ua/get-user-certificate/R0PnZXGYJz_T_ER-nF5y" TargetMode="External"/><Relationship Id="rId98" Type="http://schemas.openxmlformats.org/officeDocument/2006/relationships/hyperlink" Target="https://talan.bank.gov.ua/get-user-certificate/R0PnZvUnxrcdHlkumHA3" TargetMode="External"/><Relationship Id="rId829" Type="http://schemas.openxmlformats.org/officeDocument/2006/relationships/hyperlink" Target="https://talan.bank.gov.ua/get-user-certificate/R0PnZJvoBjImaAiJAWAl" TargetMode="External"/><Relationship Id="rId1014" Type="http://schemas.openxmlformats.org/officeDocument/2006/relationships/hyperlink" Target="https://talan.bank.gov.ua/get-user-certificate/R0PnZK-sBZ6TWWxv_HLy" TargetMode="External"/><Relationship Id="rId1221" Type="http://schemas.openxmlformats.org/officeDocument/2006/relationships/hyperlink" Target="https://talan.bank.gov.ua/get-user-certificate/R0PnZnMqd3l3pG9SmdhT" TargetMode="External"/><Relationship Id="rId1666" Type="http://schemas.openxmlformats.org/officeDocument/2006/relationships/hyperlink" Target="https://talan.bank.gov.ua/get-user-certificate/R0PnZjg8NOWcJAF4WARm" TargetMode="External"/><Relationship Id="rId1873" Type="http://schemas.openxmlformats.org/officeDocument/2006/relationships/hyperlink" Target="https://talan.bank.gov.ua/get-user-certificate/R0PnZQligb9nfy_Q79o_" TargetMode="External"/><Relationship Id="rId1319" Type="http://schemas.openxmlformats.org/officeDocument/2006/relationships/hyperlink" Target="https://talan.bank.gov.ua/get-user-certificate/R0PnZU1L-qcecrfurvJq" TargetMode="External"/><Relationship Id="rId1526" Type="http://schemas.openxmlformats.org/officeDocument/2006/relationships/hyperlink" Target="https://talan.bank.gov.ua/get-user-certificate/R0PnZ6RGO690fmr4EhWj" TargetMode="External"/><Relationship Id="rId1733" Type="http://schemas.openxmlformats.org/officeDocument/2006/relationships/hyperlink" Target="https://talan.bank.gov.ua/get-user-certificate/R0PnZYOU8vZEFg2oTNKC" TargetMode="External"/><Relationship Id="rId1940" Type="http://schemas.openxmlformats.org/officeDocument/2006/relationships/printerSettings" Target="../printerSettings/printerSettings1.bin"/><Relationship Id="rId25" Type="http://schemas.openxmlformats.org/officeDocument/2006/relationships/hyperlink" Target="https://talan.bank.gov.ua/get-user-certificate/R0PnZbNjzCKxuoLRp0sC" TargetMode="External"/><Relationship Id="rId1800" Type="http://schemas.openxmlformats.org/officeDocument/2006/relationships/hyperlink" Target="https://talan.bank.gov.ua/get-user-certificate/R0PnZRBSW4pjBwRNepDh" TargetMode="External"/><Relationship Id="rId174" Type="http://schemas.openxmlformats.org/officeDocument/2006/relationships/hyperlink" Target="https://talan.bank.gov.ua/get-user-certificate/R0PnZHAVsYuooNAtlGzT" TargetMode="External"/><Relationship Id="rId381" Type="http://schemas.openxmlformats.org/officeDocument/2006/relationships/hyperlink" Target="https://talan.bank.gov.ua/get-user-certificate/R0PnZQTaFvqsppcuBMXh" TargetMode="External"/><Relationship Id="rId241" Type="http://schemas.openxmlformats.org/officeDocument/2006/relationships/hyperlink" Target="https://talan.bank.gov.ua/get-user-certificate/R0PnZX4dGZRG9K_scqBF" TargetMode="External"/><Relationship Id="rId479" Type="http://schemas.openxmlformats.org/officeDocument/2006/relationships/hyperlink" Target="https://talan.bank.gov.ua/get-user-certificate/R0PnZgXyk8EpzC1ANiru" TargetMode="External"/><Relationship Id="rId686" Type="http://schemas.openxmlformats.org/officeDocument/2006/relationships/hyperlink" Target="https://talan.bank.gov.ua/get-user-certificate/R0PnZwYLd6dhc_vqqHGl" TargetMode="External"/><Relationship Id="rId893" Type="http://schemas.openxmlformats.org/officeDocument/2006/relationships/hyperlink" Target="https://talan.bank.gov.ua/get-user-certificate/R0PnZ6vb_Wfdl_aD-rAR" TargetMode="External"/><Relationship Id="rId339" Type="http://schemas.openxmlformats.org/officeDocument/2006/relationships/hyperlink" Target="https://talan.bank.gov.ua/get-user-certificate/R0PnZlVC0D_uwaOiCBCj" TargetMode="External"/><Relationship Id="rId546" Type="http://schemas.openxmlformats.org/officeDocument/2006/relationships/hyperlink" Target="https://talan.bank.gov.ua/get-user-certificate/R0PnZEyfDkSuFrIithEG" TargetMode="External"/><Relationship Id="rId753" Type="http://schemas.openxmlformats.org/officeDocument/2006/relationships/hyperlink" Target="https://talan.bank.gov.ua/get-user-certificate/R0PnZHkLwabtIIU_1ibc" TargetMode="External"/><Relationship Id="rId1176" Type="http://schemas.openxmlformats.org/officeDocument/2006/relationships/hyperlink" Target="https://talan.bank.gov.ua/get-user-certificate/R0PnZLrT8ZqfGW_bR9xb" TargetMode="External"/><Relationship Id="rId1383" Type="http://schemas.openxmlformats.org/officeDocument/2006/relationships/hyperlink" Target="https://talan.bank.gov.ua/get-user-certificate/R0PnZ1J5zh8WLIGp4IsS" TargetMode="External"/><Relationship Id="rId101" Type="http://schemas.openxmlformats.org/officeDocument/2006/relationships/hyperlink" Target="https://talan.bank.gov.ua/get-user-certificate/R0PnZVDotOPnfGncYzV-" TargetMode="External"/><Relationship Id="rId406" Type="http://schemas.openxmlformats.org/officeDocument/2006/relationships/hyperlink" Target="https://talan.bank.gov.ua/get-user-certificate/R0PnZeVVoIEetAB5NoJh" TargetMode="External"/><Relationship Id="rId960" Type="http://schemas.openxmlformats.org/officeDocument/2006/relationships/hyperlink" Target="https://talan.bank.gov.ua/get-user-certificate/R0PnZCMik9gSTb98zhkj" TargetMode="External"/><Relationship Id="rId1036" Type="http://schemas.openxmlformats.org/officeDocument/2006/relationships/hyperlink" Target="https://talan.bank.gov.ua/get-user-certificate/R0PnZPJNPN6SusrNMJh4" TargetMode="External"/><Relationship Id="rId1243" Type="http://schemas.openxmlformats.org/officeDocument/2006/relationships/hyperlink" Target="https://talan.bank.gov.ua/get-user-certificate/R0PnZ-BWxUbrrqAAsbMI" TargetMode="External"/><Relationship Id="rId1590" Type="http://schemas.openxmlformats.org/officeDocument/2006/relationships/hyperlink" Target="https://talan.bank.gov.ua/get-user-certificate/R0PnZyv4WKuXuFjqaaeV" TargetMode="External"/><Relationship Id="rId1688" Type="http://schemas.openxmlformats.org/officeDocument/2006/relationships/hyperlink" Target="https://talan.bank.gov.ua/get-user-certificate/R0PnZnWoXEjnqjKtNhSE" TargetMode="External"/><Relationship Id="rId1895" Type="http://schemas.openxmlformats.org/officeDocument/2006/relationships/hyperlink" Target="https://talan.bank.gov.ua/get-user-certificate/R0PnZ6yHl71aUIGzQaH6" TargetMode="External"/><Relationship Id="rId613" Type="http://schemas.openxmlformats.org/officeDocument/2006/relationships/hyperlink" Target="https://talan.bank.gov.ua/get-user-certificate/R0PnZ9nA8WLiKIrjxI_6" TargetMode="External"/><Relationship Id="rId820" Type="http://schemas.openxmlformats.org/officeDocument/2006/relationships/hyperlink" Target="https://talan.bank.gov.ua/get-user-certificate/R0PnZG7xsWjRKRVXYaI4" TargetMode="External"/><Relationship Id="rId918" Type="http://schemas.openxmlformats.org/officeDocument/2006/relationships/hyperlink" Target="https://talan.bank.gov.ua/get-user-certificate/R0PnZbfh1UlxmC96BZ1m" TargetMode="External"/><Relationship Id="rId1450" Type="http://schemas.openxmlformats.org/officeDocument/2006/relationships/hyperlink" Target="https://talan.bank.gov.ua/get-user-certificate/R0PnZmwWn7T68pw6H3OR" TargetMode="External"/><Relationship Id="rId1548" Type="http://schemas.openxmlformats.org/officeDocument/2006/relationships/hyperlink" Target="https://talan.bank.gov.ua/get-user-certificate/R0PnZZBJTjMG1baWmhVd" TargetMode="External"/><Relationship Id="rId1755" Type="http://schemas.openxmlformats.org/officeDocument/2006/relationships/hyperlink" Target="https://talan.bank.gov.ua/get-user-certificate/R0PnZmSHzcQQaquCSbyp" TargetMode="External"/><Relationship Id="rId1103" Type="http://schemas.openxmlformats.org/officeDocument/2006/relationships/hyperlink" Target="https://talan.bank.gov.ua/get-user-certificate/R0PnZBnffmbsHfmBEgZA" TargetMode="External"/><Relationship Id="rId1310" Type="http://schemas.openxmlformats.org/officeDocument/2006/relationships/hyperlink" Target="https://talan.bank.gov.ua/get-user-certificate/R0PnZVq4mIw9F5hfQaKF" TargetMode="External"/><Relationship Id="rId1408" Type="http://schemas.openxmlformats.org/officeDocument/2006/relationships/hyperlink" Target="https://talan.bank.gov.ua/get-user-certificate/R0PnZ0ljRhhTn_dkkBOY" TargetMode="External"/><Relationship Id="rId47" Type="http://schemas.openxmlformats.org/officeDocument/2006/relationships/hyperlink" Target="https://talan.bank.gov.ua/get-user-certificate/R0PnZdvGopr49OqMN73F" TargetMode="External"/><Relationship Id="rId1615" Type="http://schemas.openxmlformats.org/officeDocument/2006/relationships/hyperlink" Target="https://talan.bank.gov.ua/get-user-certificate/R0PnZD0YUM5N_nR2aB3i" TargetMode="External"/><Relationship Id="rId1822" Type="http://schemas.openxmlformats.org/officeDocument/2006/relationships/hyperlink" Target="https://talan.bank.gov.ua/get-user-certificate/R0PnZAP-FTufhixU8DjA" TargetMode="External"/><Relationship Id="rId196" Type="http://schemas.openxmlformats.org/officeDocument/2006/relationships/hyperlink" Target="https://talan.bank.gov.ua/get-user-certificate/R0PnZ6_Zx6YEuYTpYf0n" TargetMode="External"/><Relationship Id="rId263" Type="http://schemas.openxmlformats.org/officeDocument/2006/relationships/hyperlink" Target="https://talan.bank.gov.ua/get-user-certificate/R0PnZasgcjj_GcfzccdQ" TargetMode="External"/><Relationship Id="rId470" Type="http://schemas.openxmlformats.org/officeDocument/2006/relationships/hyperlink" Target="https://talan.bank.gov.ua/get-user-certificate/R0PnZ9IBrrjg2X6qAykW" TargetMode="External"/><Relationship Id="rId123" Type="http://schemas.openxmlformats.org/officeDocument/2006/relationships/hyperlink" Target="https://talan.bank.gov.ua/get-user-certificate/R0PnZkXfVpo4LkjNjjIb" TargetMode="External"/><Relationship Id="rId330" Type="http://schemas.openxmlformats.org/officeDocument/2006/relationships/hyperlink" Target="https://talan.bank.gov.ua/get-user-certificate/R0PnZC9arCPhSCqiXDln" TargetMode="External"/><Relationship Id="rId568" Type="http://schemas.openxmlformats.org/officeDocument/2006/relationships/hyperlink" Target="https://talan.bank.gov.ua/get-user-certificate/R0PnZgK5Ou6fSGhhXDXS" TargetMode="External"/><Relationship Id="rId775" Type="http://schemas.openxmlformats.org/officeDocument/2006/relationships/hyperlink" Target="https://talan.bank.gov.ua/get-user-certificate/R0PnZBNmra_uFf6e8GNT" TargetMode="External"/><Relationship Id="rId982" Type="http://schemas.openxmlformats.org/officeDocument/2006/relationships/hyperlink" Target="https://talan.bank.gov.ua/get-user-certificate/R0PnZeJ5jqyCUkZUOnGr" TargetMode="External"/><Relationship Id="rId1198" Type="http://schemas.openxmlformats.org/officeDocument/2006/relationships/hyperlink" Target="https://talan.bank.gov.ua/get-user-certificate/R0PnZpNs6ZYbcOdFontd" TargetMode="External"/><Relationship Id="rId428" Type="http://schemas.openxmlformats.org/officeDocument/2006/relationships/hyperlink" Target="https://talan.bank.gov.ua/get-user-certificate/R0PnZj6jnxYJCRZzAOps" TargetMode="External"/><Relationship Id="rId635" Type="http://schemas.openxmlformats.org/officeDocument/2006/relationships/hyperlink" Target="https://talan.bank.gov.ua/get-user-certificate/R0PnZmIlb7HhdeuQLo4S" TargetMode="External"/><Relationship Id="rId842" Type="http://schemas.openxmlformats.org/officeDocument/2006/relationships/hyperlink" Target="https://talan.bank.gov.ua/get-user-certificate/R0PnZ26k1j2HucbuiUw4" TargetMode="External"/><Relationship Id="rId1058" Type="http://schemas.openxmlformats.org/officeDocument/2006/relationships/hyperlink" Target="https://talan.bank.gov.ua/get-user-certificate/R0PnZQIO6eRDta1kFEpw" TargetMode="External"/><Relationship Id="rId1265" Type="http://schemas.openxmlformats.org/officeDocument/2006/relationships/hyperlink" Target="https://talan.bank.gov.ua/get-user-certificate/R0PnZCjIaGVX0veNtyif" TargetMode="External"/><Relationship Id="rId1472" Type="http://schemas.openxmlformats.org/officeDocument/2006/relationships/hyperlink" Target="https://talan.bank.gov.ua/get-user-certificate/R0PnZYWU8jnJDwtk2o6v" TargetMode="External"/><Relationship Id="rId702" Type="http://schemas.openxmlformats.org/officeDocument/2006/relationships/hyperlink" Target="https://talan.bank.gov.ua/get-user-certificate/R0PnZk5ePkloEBschpL-" TargetMode="External"/><Relationship Id="rId1125" Type="http://schemas.openxmlformats.org/officeDocument/2006/relationships/hyperlink" Target="https://talan.bank.gov.ua/get-user-certificate/R0PnZ0ISVzP6LUKCzMP-" TargetMode="External"/><Relationship Id="rId1332" Type="http://schemas.openxmlformats.org/officeDocument/2006/relationships/hyperlink" Target="https://talan.bank.gov.ua/get-user-certificate/R0PnZdlPVZFxKbIaS5ts" TargetMode="External"/><Relationship Id="rId1777" Type="http://schemas.openxmlformats.org/officeDocument/2006/relationships/hyperlink" Target="https://talan.bank.gov.ua/get-user-certificate/R0PnZK98crNfVGJGGb6a" TargetMode="External"/><Relationship Id="rId69" Type="http://schemas.openxmlformats.org/officeDocument/2006/relationships/hyperlink" Target="https://talan.bank.gov.ua/get-user-certificate/R0PnZL5L8tTveNzSd1aY" TargetMode="External"/><Relationship Id="rId1637" Type="http://schemas.openxmlformats.org/officeDocument/2006/relationships/hyperlink" Target="https://talan.bank.gov.ua/get-user-certificate/R0PnZqCfFylZRvzbk3TL" TargetMode="External"/><Relationship Id="rId1844" Type="http://schemas.openxmlformats.org/officeDocument/2006/relationships/hyperlink" Target="https://talan.bank.gov.ua/get-user-certificate/R0PnZnyTe-VGK8_iq8HW" TargetMode="External"/><Relationship Id="rId1704" Type="http://schemas.openxmlformats.org/officeDocument/2006/relationships/hyperlink" Target="https://talan.bank.gov.ua/get-user-certificate/R0PnZoRbdVowxHUn24xN" TargetMode="External"/><Relationship Id="rId285" Type="http://schemas.openxmlformats.org/officeDocument/2006/relationships/hyperlink" Target="https://talan.bank.gov.ua/get-user-certificate/R0PnZYvefkX54VQdLa2p" TargetMode="External"/><Relationship Id="rId1911" Type="http://schemas.openxmlformats.org/officeDocument/2006/relationships/hyperlink" Target="https://talan.bank.gov.ua/get-user-certificate/R0PnZfG3SYLW8Hm4ZXN3" TargetMode="External"/><Relationship Id="rId492" Type="http://schemas.openxmlformats.org/officeDocument/2006/relationships/hyperlink" Target="https://talan.bank.gov.ua/get-user-certificate/R0PnZvbUYBGmuPO1zI0h" TargetMode="External"/><Relationship Id="rId797" Type="http://schemas.openxmlformats.org/officeDocument/2006/relationships/hyperlink" Target="https://talan.bank.gov.ua/get-user-certificate/R0PnZn7IVCkU7frnwQK0" TargetMode="External"/><Relationship Id="rId145" Type="http://schemas.openxmlformats.org/officeDocument/2006/relationships/hyperlink" Target="https://talan.bank.gov.ua/get-user-certificate/R0PnZiZHxu80Ia373A8D" TargetMode="External"/><Relationship Id="rId352" Type="http://schemas.openxmlformats.org/officeDocument/2006/relationships/hyperlink" Target="https://talan.bank.gov.ua/get-user-certificate/R0PnZlLH0_OHVPWbXsN5" TargetMode="External"/><Relationship Id="rId1287" Type="http://schemas.openxmlformats.org/officeDocument/2006/relationships/hyperlink" Target="https://talan.bank.gov.ua/get-user-certificate/R0PnZzPkGSln-khmNj-9" TargetMode="External"/><Relationship Id="rId212" Type="http://schemas.openxmlformats.org/officeDocument/2006/relationships/hyperlink" Target="https://talan.bank.gov.ua/get-user-certificate/R0PnZOsJQmGZOOjfv_UT" TargetMode="External"/><Relationship Id="rId657" Type="http://schemas.openxmlformats.org/officeDocument/2006/relationships/hyperlink" Target="https://talan.bank.gov.ua/get-user-certificate/R0PnZPZeIxBaR5owYDqj" TargetMode="External"/><Relationship Id="rId864" Type="http://schemas.openxmlformats.org/officeDocument/2006/relationships/hyperlink" Target="https://talan.bank.gov.ua/get-user-certificate/R0PnZyr9r9vsC5eUsZ9H" TargetMode="External"/><Relationship Id="rId1494" Type="http://schemas.openxmlformats.org/officeDocument/2006/relationships/hyperlink" Target="https://talan.bank.gov.ua/get-user-certificate/R0PnZhKNKl9JeZNSA3-T" TargetMode="External"/><Relationship Id="rId1799" Type="http://schemas.openxmlformats.org/officeDocument/2006/relationships/hyperlink" Target="https://talan.bank.gov.ua/get-user-certificate/R0PnZK_t9_lVbBbW2n-_" TargetMode="External"/><Relationship Id="rId517" Type="http://schemas.openxmlformats.org/officeDocument/2006/relationships/hyperlink" Target="https://talan.bank.gov.ua/get-user-certificate/R0PnZaam7tVzSYTBB2ou" TargetMode="External"/><Relationship Id="rId724" Type="http://schemas.openxmlformats.org/officeDocument/2006/relationships/hyperlink" Target="https://talan.bank.gov.ua/get-user-certificate/R0PnZLLypVQP1GtCpiBU" TargetMode="External"/><Relationship Id="rId931" Type="http://schemas.openxmlformats.org/officeDocument/2006/relationships/hyperlink" Target="https://talan.bank.gov.ua/get-user-certificate/R0PnZhjE6iMnVcpHL3LL" TargetMode="External"/><Relationship Id="rId1147" Type="http://schemas.openxmlformats.org/officeDocument/2006/relationships/hyperlink" Target="https://talan.bank.gov.ua/get-user-certificate/R0PnZ7BGr5CTnl399AwD" TargetMode="External"/><Relationship Id="rId1354" Type="http://schemas.openxmlformats.org/officeDocument/2006/relationships/hyperlink" Target="https://talan.bank.gov.ua/get-user-certificate/R0PnZSbtCGcAB0_QscDq" TargetMode="External"/><Relationship Id="rId1561" Type="http://schemas.openxmlformats.org/officeDocument/2006/relationships/hyperlink" Target="https://talan.bank.gov.ua/get-user-certificate/R0PnZToz8zIgrU4tGjcf" TargetMode="External"/><Relationship Id="rId60" Type="http://schemas.openxmlformats.org/officeDocument/2006/relationships/hyperlink" Target="https://talan.bank.gov.ua/get-user-certificate/R0PnZ6knZ-4u41Gv93md" TargetMode="External"/><Relationship Id="rId1007" Type="http://schemas.openxmlformats.org/officeDocument/2006/relationships/hyperlink" Target="https://talan.bank.gov.ua/get-user-certificate/R0PnZfjiafubz0MRdRKk" TargetMode="External"/><Relationship Id="rId1214" Type="http://schemas.openxmlformats.org/officeDocument/2006/relationships/hyperlink" Target="https://talan.bank.gov.ua/get-user-certificate/R0PnZYGuWCRykbd-SrTe" TargetMode="External"/><Relationship Id="rId1421" Type="http://schemas.openxmlformats.org/officeDocument/2006/relationships/hyperlink" Target="https://talan.bank.gov.ua/get-user-certificate/R0PnZ6vFHrKaVg7GMqXE" TargetMode="External"/><Relationship Id="rId1659" Type="http://schemas.openxmlformats.org/officeDocument/2006/relationships/hyperlink" Target="https://talan.bank.gov.ua/get-user-certificate/R0PnZ5iQoy0ZxASz62J0" TargetMode="External"/><Relationship Id="rId1866" Type="http://schemas.openxmlformats.org/officeDocument/2006/relationships/hyperlink" Target="https://talan.bank.gov.ua/get-user-certificate/R0PnZLBmUM1v4sfdO4cz" TargetMode="External"/><Relationship Id="rId1519" Type="http://schemas.openxmlformats.org/officeDocument/2006/relationships/hyperlink" Target="https://talan.bank.gov.ua/get-user-certificate/R0PnZLHCein9DozpPPjr" TargetMode="External"/><Relationship Id="rId1726" Type="http://schemas.openxmlformats.org/officeDocument/2006/relationships/hyperlink" Target="https://talan.bank.gov.ua/get-user-certificate/R0PnZh1bZpuHpgUOwN9q" TargetMode="External"/><Relationship Id="rId1933" Type="http://schemas.openxmlformats.org/officeDocument/2006/relationships/hyperlink" Target="https://talan.bank.gov.ua/get-user-certificate/R0PnZHF4SdVmnjjwyy3E" TargetMode="External"/><Relationship Id="rId18" Type="http://schemas.openxmlformats.org/officeDocument/2006/relationships/hyperlink" Target="https://talan.bank.gov.ua/get-user-certificate/R0PnZqP3SiwAI5AssNC4" TargetMode="External"/><Relationship Id="rId167" Type="http://schemas.openxmlformats.org/officeDocument/2006/relationships/hyperlink" Target="https://talan.bank.gov.ua/get-user-certificate/R0PnZLIQzNqPPShsO4lj" TargetMode="External"/><Relationship Id="rId374" Type="http://schemas.openxmlformats.org/officeDocument/2006/relationships/hyperlink" Target="https://talan.bank.gov.ua/get-user-certificate/R0PnZfJIudX4kCc6V_pk" TargetMode="External"/><Relationship Id="rId581" Type="http://schemas.openxmlformats.org/officeDocument/2006/relationships/hyperlink" Target="https://talan.bank.gov.ua/get-user-certificate/R0PnZxfnEDPDl8LhOxl-" TargetMode="External"/><Relationship Id="rId234" Type="http://schemas.openxmlformats.org/officeDocument/2006/relationships/hyperlink" Target="https://talan.bank.gov.ua/get-user-certificate/R0PnZ3DJGKPPgHqiX4FX" TargetMode="External"/><Relationship Id="rId679" Type="http://schemas.openxmlformats.org/officeDocument/2006/relationships/hyperlink" Target="https://talan.bank.gov.ua/get-user-certificate/R0PnZq4t6NV5WDQHHhUD" TargetMode="External"/><Relationship Id="rId886" Type="http://schemas.openxmlformats.org/officeDocument/2006/relationships/hyperlink" Target="https://talan.bank.gov.ua/get-user-certificate/R0PnZOioKWdw1Fqt34ab" TargetMode="External"/><Relationship Id="rId2" Type="http://schemas.openxmlformats.org/officeDocument/2006/relationships/hyperlink" Target="https://talan.bank.gov.ua/get-user-certificate/R0PnZTATqqFUV-NPMF31" TargetMode="External"/><Relationship Id="rId441" Type="http://schemas.openxmlformats.org/officeDocument/2006/relationships/hyperlink" Target="https://talan.bank.gov.ua/get-user-certificate/R0PnZ2WrCe79x4RqJk5t" TargetMode="External"/><Relationship Id="rId539" Type="http://schemas.openxmlformats.org/officeDocument/2006/relationships/hyperlink" Target="https://talan.bank.gov.ua/get-user-certificate/R0PnZ9mxusevSvQ4vaBj" TargetMode="External"/><Relationship Id="rId746" Type="http://schemas.openxmlformats.org/officeDocument/2006/relationships/hyperlink" Target="https://talan.bank.gov.ua/get-user-certificate/R0PnZV7FaTTCk-8Kn6jo" TargetMode="External"/><Relationship Id="rId1071" Type="http://schemas.openxmlformats.org/officeDocument/2006/relationships/hyperlink" Target="https://talan.bank.gov.ua/get-user-certificate/R0PnZIgR8chqdtBRUt3W" TargetMode="External"/><Relationship Id="rId1169" Type="http://schemas.openxmlformats.org/officeDocument/2006/relationships/hyperlink" Target="https://talan.bank.gov.ua/get-user-certificate/R0PnZKwmtNRysf5Dhnhp" TargetMode="External"/><Relationship Id="rId1376" Type="http://schemas.openxmlformats.org/officeDocument/2006/relationships/hyperlink" Target="https://talan.bank.gov.ua/get-user-certificate/R0PnZm3sarSnpzTXSKL2" TargetMode="External"/><Relationship Id="rId1583" Type="http://schemas.openxmlformats.org/officeDocument/2006/relationships/hyperlink" Target="https://talan.bank.gov.ua/get-user-certificate/R0PnZqPfL8TGRyTDHFLi" TargetMode="External"/><Relationship Id="rId301" Type="http://schemas.openxmlformats.org/officeDocument/2006/relationships/hyperlink" Target="https://talan.bank.gov.ua/get-user-certificate/R0PnZTCddQ1N5efW1_cD" TargetMode="External"/><Relationship Id="rId953" Type="http://schemas.openxmlformats.org/officeDocument/2006/relationships/hyperlink" Target="https://talan.bank.gov.ua/get-user-certificate/R0PnZfwMaTEicBY1PGjh" TargetMode="External"/><Relationship Id="rId1029" Type="http://schemas.openxmlformats.org/officeDocument/2006/relationships/hyperlink" Target="https://talan.bank.gov.ua/get-user-certificate/R0PnZLpM3v7pEvrFHDjM" TargetMode="External"/><Relationship Id="rId1236" Type="http://schemas.openxmlformats.org/officeDocument/2006/relationships/hyperlink" Target="https://talan.bank.gov.ua/get-user-certificate/R0PnZnll2-G5Lbtwcx-Z" TargetMode="External"/><Relationship Id="rId1790" Type="http://schemas.openxmlformats.org/officeDocument/2006/relationships/hyperlink" Target="https://talan.bank.gov.ua/get-user-certificate/R0PnZitPVYjWmiK7kjzN" TargetMode="External"/><Relationship Id="rId1888" Type="http://schemas.openxmlformats.org/officeDocument/2006/relationships/hyperlink" Target="https://talan.bank.gov.ua/get-user-certificate/R0PnZ-UnyOEqXAusavsL" TargetMode="External"/><Relationship Id="rId82" Type="http://schemas.openxmlformats.org/officeDocument/2006/relationships/hyperlink" Target="https://talan.bank.gov.ua/get-user-certificate/R0PnZL6PDf4fDl8dief1" TargetMode="External"/><Relationship Id="rId606" Type="http://schemas.openxmlformats.org/officeDocument/2006/relationships/hyperlink" Target="https://talan.bank.gov.ua/get-user-certificate/R0PnZm3h3QNof-lrIGme" TargetMode="External"/><Relationship Id="rId813" Type="http://schemas.openxmlformats.org/officeDocument/2006/relationships/hyperlink" Target="https://talan.bank.gov.ua/get-user-certificate/R0PnZadvanMlG4JPlfcM" TargetMode="External"/><Relationship Id="rId1443" Type="http://schemas.openxmlformats.org/officeDocument/2006/relationships/hyperlink" Target="https://talan.bank.gov.ua/get-user-certificate/R0PnZEtCA_2A6piWMnLO" TargetMode="External"/><Relationship Id="rId1650" Type="http://schemas.openxmlformats.org/officeDocument/2006/relationships/hyperlink" Target="https://talan.bank.gov.ua/get-user-certificate/R0PnZYkjFzIUKyPXevh0" TargetMode="External"/><Relationship Id="rId1748" Type="http://schemas.openxmlformats.org/officeDocument/2006/relationships/hyperlink" Target="https://talan.bank.gov.ua/get-user-certificate/R0PnZSiEAOSD02U3Q2-p" TargetMode="External"/><Relationship Id="rId1303" Type="http://schemas.openxmlformats.org/officeDocument/2006/relationships/hyperlink" Target="https://talan.bank.gov.ua/get-user-certificate/R0PnZ1rtgAlgUV0EO8Sr" TargetMode="External"/><Relationship Id="rId1510" Type="http://schemas.openxmlformats.org/officeDocument/2006/relationships/hyperlink" Target="https://talan.bank.gov.ua/get-user-certificate/R0PnZZF9hfq6ooNtO4Ot" TargetMode="External"/><Relationship Id="rId1608" Type="http://schemas.openxmlformats.org/officeDocument/2006/relationships/hyperlink" Target="https://talan.bank.gov.ua/get-user-certificate/R0PnZYCC1M1W8H8ZdRFw" TargetMode="External"/><Relationship Id="rId1815" Type="http://schemas.openxmlformats.org/officeDocument/2006/relationships/hyperlink" Target="https://talan.bank.gov.ua/get-user-certificate/R0PnZvbgCmGsO-DgyNnm" TargetMode="External"/><Relationship Id="rId189" Type="http://schemas.openxmlformats.org/officeDocument/2006/relationships/hyperlink" Target="https://talan.bank.gov.ua/get-user-certificate/R0PnZeEbF0DOVRd-R3uL" TargetMode="External"/><Relationship Id="rId396" Type="http://schemas.openxmlformats.org/officeDocument/2006/relationships/hyperlink" Target="https://talan.bank.gov.ua/get-user-certificate/R0PnZptU-NtlL-CmXELa" TargetMode="External"/><Relationship Id="rId256" Type="http://schemas.openxmlformats.org/officeDocument/2006/relationships/hyperlink" Target="https://talan.bank.gov.ua/get-user-certificate/R0PnZPwiIINpebVQS8V1" TargetMode="External"/><Relationship Id="rId463" Type="http://schemas.openxmlformats.org/officeDocument/2006/relationships/hyperlink" Target="https://talan.bank.gov.ua/get-user-certificate/R0PnZl3eBXVNd3aY8IB9" TargetMode="External"/><Relationship Id="rId670" Type="http://schemas.openxmlformats.org/officeDocument/2006/relationships/hyperlink" Target="https://talan.bank.gov.ua/get-user-certificate/R0PnZxI5jUos-2V1NQmE" TargetMode="External"/><Relationship Id="rId1093" Type="http://schemas.openxmlformats.org/officeDocument/2006/relationships/hyperlink" Target="https://talan.bank.gov.ua/get-user-certificate/R0PnZFXY0FO2s81nEgwC" TargetMode="External"/><Relationship Id="rId116" Type="http://schemas.openxmlformats.org/officeDocument/2006/relationships/hyperlink" Target="https://talan.bank.gov.ua/get-user-certificate/R0PnZS0eUv52nlnpgEnV" TargetMode="External"/><Relationship Id="rId323" Type="http://schemas.openxmlformats.org/officeDocument/2006/relationships/hyperlink" Target="https://talan.bank.gov.ua/get-user-certificate/R0PnZS1tkf1paA_wLANa" TargetMode="External"/><Relationship Id="rId530" Type="http://schemas.openxmlformats.org/officeDocument/2006/relationships/hyperlink" Target="https://talan.bank.gov.ua/get-user-certificate/R0PnZPxASRVNI1nJ3Z73" TargetMode="External"/><Relationship Id="rId768" Type="http://schemas.openxmlformats.org/officeDocument/2006/relationships/hyperlink" Target="https://talan.bank.gov.ua/get-user-certificate/R0PnZb879Udu_bl1zyT1" TargetMode="External"/><Relationship Id="rId975" Type="http://schemas.openxmlformats.org/officeDocument/2006/relationships/hyperlink" Target="https://talan.bank.gov.ua/get-user-certificate/R0PnZgRBM47M8CCvMxy0" TargetMode="External"/><Relationship Id="rId1160" Type="http://schemas.openxmlformats.org/officeDocument/2006/relationships/hyperlink" Target="https://talan.bank.gov.ua/get-user-certificate/R0PnZ2oeOiFYDHrtbeG0" TargetMode="External"/><Relationship Id="rId1398" Type="http://schemas.openxmlformats.org/officeDocument/2006/relationships/hyperlink" Target="https://talan.bank.gov.ua/get-user-certificate/R0PnZAPz1K-DLofso74V" TargetMode="External"/><Relationship Id="rId628" Type="http://schemas.openxmlformats.org/officeDocument/2006/relationships/hyperlink" Target="https://talan.bank.gov.ua/get-user-certificate/R0PnZZgaGs-bwRVZbpXo" TargetMode="External"/><Relationship Id="rId835" Type="http://schemas.openxmlformats.org/officeDocument/2006/relationships/hyperlink" Target="https://talan.bank.gov.ua/get-user-certificate/R0PnZcfU0lkQE-JJIewh" TargetMode="External"/><Relationship Id="rId1258" Type="http://schemas.openxmlformats.org/officeDocument/2006/relationships/hyperlink" Target="https://talan.bank.gov.ua/get-user-certificate/R0PnZ7psxbaiz8OZnYjq" TargetMode="External"/><Relationship Id="rId1465" Type="http://schemas.openxmlformats.org/officeDocument/2006/relationships/hyperlink" Target="https://talan.bank.gov.ua/get-user-certificate/R0PnZ9Ahluu6qY_fUK98" TargetMode="External"/><Relationship Id="rId1672" Type="http://schemas.openxmlformats.org/officeDocument/2006/relationships/hyperlink" Target="https://talan.bank.gov.ua/get-user-certificate/R0PnZ8ZAVO1oxZvoAVfI" TargetMode="External"/><Relationship Id="rId1020" Type="http://schemas.openxmlformats.org/officeDocument/2006/relationships/hyperlink" Target="https://talan.bank.gov.ua/get-user-certificate/R0PnZn_Jc2C0CFtQ6Sda" TargetMode="External"/><Relationship Id="rId1118" Type="http://schemas.openxmlformats.org/officeDocument/2006/relationships/hyperlink" Target="https://talan.bank.gov.ua/get-user-certificate/R0PnZztcEnZaF35f0WPp" TargetMode="External"/><Relationship Id="rId1325" Type="http://schemas.openxmlformats.org/officeDocument/2006/relationships/hyperlink" Target="https://talan.bank.gov.ua/get-user-certificate/R0PnZSQa7OwrdyCxF_p8" TargetMode="External"/><Relationship Id="rId1532" Type="http://schemas.openxmlformats.org/officeDocument/2006/relationships/hyperlink" Target="https://talan.bank.gov.ua/get-user-certificate/R0PnZ3Rbgsy6IXHbYkRK" TargetMode="External"/><Relationship Id="rId902" Type="http://schemas.openxmlformats.org/officeDocument/2006/relationships/hyperlink" Target="https://talan.bank.gov.ua/get-user-certificate/R0PnZ0XctRnGyyyEtU7t" TargetMode="External"/><Relationship Id="rId1837" Type="http://schemas.openxmlformats.org/officeDocument/2006/relationships/hyperlink" Target="https://talan.bank.gov.ua/get-user-certificate/R0PnZyCrUaGEPLdG1njj" TargetMode="External"/><Relationship Id="rId31" Type="http://schemas.openxmlformats.org/officeDocument/2006/relationships/hyperlink" Target="https://talan.bank.gov.ua/get-user-certificate/R0PnZYv94qFUNr95vdCZ" TargetMode="External"/><Relationship Id="rId180" Type="http://schemas.openxmlformats.org/officeDocument/2006/relationships/hyperlink" Target="https://talan.bank.gov.ua/get-user-certificate/R0PnZW53dvDmYHQeV4RT" TargetMode="External"/><Relationship Id="rId278" Type="http://schemas.openxmlformats.org/officeDocument/2006/relationships/hyperlink" Target="https://talan.bank.gov.ua/get-user-certificate/R0PnZDP9SgCVTaQZGgC_" TargetMode="External"/><Relationship Id="rId1904" Type="http://schemas.openxmlformats.org/officeDocument/2006/relationships/hyperlink" Target="https://talan.bank.gov.ua/get-user-certificate/R0PnZA3WMpvblHSNqGak" TargetMode="External"/><Relationship Id="rId485" Type="http://schemas.openxmlformats.org/officeDocument/2006/relationships/hyperlink" Target="https://talan.bank.gov.ua/get-user-certificate/R0PnZDfkJ9TJYPJjnl_O" TargetMode="External"/><Relationship Id="rId692" Type="http://schemas.openxmlformats.org/officeDocument/2006/relationships/hyperlink" Target="https://talan.bank.gov.ua/get-user-certificate/R0PnZ-dZ5lqVKPZc2z34" TargetMode="External"/><Relationship Id="rId138" Type="http://schemas.openxmlformats.org/officeDocument/2006/relationships/hyperlink" Target="https://talan.bank.gov.ua/get-user-certificate/R0PnZAjA_puDzSTGrKT4" TargetMode="External"/><Relationship Id="rId345" Type="http://schemas.openxmlformats.org/officeDocument/2006/relationships/hyperlink" Target="https://talan.bank.gov.ua/get-user-certificate/R0PnZZ8aCUr-73baDEEt" TargetMode="External"/><Relationship Id="rId552" Type="http://schemas.openxmlformats.org/officeDocument/2006/relationships/hyperlink" Target="https://talan.bank.gov.ua/get-user-certificate/R0PnZycBn4JI9Auz_JdU" TargetMode="External"/><Relationship Id="rId997" Type="http://schemas.openxmlformats.org/officeDocument/2006/relationships/hyperlink" Target="https://talan.bank.gov.ua/get-user-certificate/R0PnZTnbT6MJLbxLNHt1" TargetMode="External"/><Relationship Id="rId1182" Type="http://schemas.openxmlformats.org/officeDocument/2006/relationships/hyperlink" Target="https://talan.bank.gov.ua/get-user-certificate/R0PnZv034dt_xIJTpw1J" TargetMode="External"/><Relationship Id="rId205" Type="http://schemas.openxmlformats.org/officeDocument/2006/relationships/hyperlink" Target="https://talan.bank.gov.ua/get-user-certificate/R0PnZZ7BPfrn_JsznU0w" TargetMode="External"/><Relationship Id="rId412" Type="http://schemas.openxmlformats.org/officeDocument/2006/relationships/hyperlink" Target="https://talan.bank.gov.ua/get-user-certificate/R0PnZz6WWV0waV2IKOqR" TargetMode="External"/><Relationship Id="rId857" Type="http://schemas.openxmlformats.org/officeDocument/2006/relationships/hyperlink" Target="https://talan.bank.gov.ua/get-user-certificate/R0PnZIiQZ9bEpXgVryN9" TargetMode="External"/><Relationship Id="rId1042" Type="http://schemas.openxmlformats.org/officeDocument/2006/relationships/hyperlink" Target="https://talan.bank.gov.ua/get-user-certificate/R0PnZ-7Ff4knGaKc939c" TargetMode="External"/><Relationship Id="rId1487" Type="http://schemas.openxmlformats.org/officeDocument/2006/relationships/hyperlink" Target="https://talan.bank.gov.ua/get-user-certificate/R0PnZS6wI9vSLhhiLfh3" TargetMode="External"/><Relationship Id="rId1694" Type="http://schemas.openxmlformats.org/officeDocument/2006/relationships/hyperlink" Target="https://talan.bank.gov.ua/get-user-certificate/R0PnZwZgy7mBCGtprfGj" TargetMode="External"/><Relationship Id="rId717" Type="http://schemas.openxmlformats.org/officeDocument/2006/relationships/hyperlink" Target="https://talan.bank.gov.ua/get-user-certificate/R0PnZT25SFPqdzTdCRJD" TargetMode="External"/><Relationship Id="rId924" Type="http://schemas.openxmlformats.org/officeDocument/2006/relationships/hyperlink" Target="https://talan.bank.gov.ua/get-user-certificate/R0PnZ-LBgsR0rxc6wnmg" TargetMode="External"/><Relationship Id="rId1347" Type="http://schemas.openxmlformats.org/officeDocument/2006/relationships/hyperlink" Target="https://talan.bank.gov.ua/get-user-certificate/R0PnZo2fvacHM78eSy7e" TargetMode="External"/><Relationship Id="rId1554" Type="http://schemas.openxmlformats.org/officeDocument/2006/relationships/hyperlink" Target="https://talan.bank.gov.ua/get-user-certificate/R0PnZ5j3dzS5RSS2-MR6" TargetMode="External"/><Relationship Id="rId1761" Type="http://schemas.openxmlformats.org/officeDocument/2006/relationships/hyperlink" Target="https://talan.bank.gov.ua/get-user-certificate/R0PnZJHsRUQ06fWNz5Qx" TargetMode="External"/><Relationship Id="rId53" Type="http://schemas.openxmlformats.org/officeDocument/2006/relationships/hyperlink" Target="https://talan.bank.gov.ua/get-user-certificate/R0PnZFPBjIINy-M5rfzP" TargetMode="External"/><Relationship Id="rId1207" Type="http://schemas.openxmlformats.org/officeDocument/2006/relationships/hyperlink" Target="https://talan.bank.gov.ua/get-user-certificate/R0PnZMjj6vDANIIc4kGr" TargetMode="External"/><Relationship Id="rId1414" Type="http://schemas.openxmlformats.org/officeDocument/2006/relationships/hyperlink" Target="https://talan.bank.gov.ua/get-user-certificate/R0PnZMEQCtS_vGKOTTWO" TargetMode="External"/><Relationship Id="rId1621" Type="http://schemas.openxmlformats.org/officeDocument/2006/relationships/hyperlink" Target="https://talan.bank.gov.ua/get-user-certificate/R0PnZnn_jCFLBlXSVk2F" TargetMode="External"/><Relationship Id="rId1859" Type="http://schemas.openxmlformats.org/officeDocument/2006/relationships/hyperlink" Target="https://talan.bank.gov.ua/get-user-certificate/R0PnZ9xfPAYS9PiKPUra" TargetMode="External"/><Relationship Id="rId1719" Type="http://schemas.openxmlformats.org/officeDocument/2006/relationships/hyperlink" Target="https://talan.bank.gov.ua/get-user-certificate/R0PnZXTRhpiPVaD-Nrmi" TargetMode="External"/><Relationship Id="rId1926" Type="http://schemas.openxmlformats.org/officeDocument/2006/relationships/hyperlink" Target="https://talan.bank.gov.ua/get-user-certificate/R0PnZilD4ZxhFKd8pgHh" TargetMode="External"/><Relationship Id="rId367" Type="http://schemas.openxmlformats.org/officeDocument/2006/relationships/hyperlink" Target="https://talan.bank.gov.ua/get-user-certificate/R0PnZn6_ZXZDq5GXUM53" TargetMode="External"/><Relationship Id="rId574" Type="http://schemas.openxmlformats.org/officeDocument/2006/relationships/hyperlink" Target="https://talan.bank.gov.ua/get-user-certificate/R0PnZg2L63UP_2CwCNgO" TargetMode="External"/><Relationship Id="rId227" Type="http://schemas.openxmlformats.org/officeDocument/2006/relationships/hyperlink" Target="https://talan.bank.gov.ua/get-user-certificate/R0PnZwVJofD2fPX7opJa" TargetMode="External"/><Relationship Id="rId781" Type="http://schemas.openxmlformats.org/officeDocument/2006/relationships/hyperlink" Target="https://talan.bank.gov.ua/get-user-certificate/R0PnZdcN7qs0YenRe3RB" TargetMode="External"/><Relationship Id="rId879" Type="http://schemas.openxmlformats.org/officeDocument/2006/relationships/hyperlink" Target="https://talan.bank.gov.ua/get-user-certificate/R0PnZvCkW1cgBazo4GN1" TargetMode="External"/><Relationship Id="rId434" Type="http://schemas.openxmlformats.org/officeDocument/2006/relationships/hyperlink" Target="https://talan.bank.gov.ua/get-user-certificate/R0PnZTt6AVdBSM4vVGCe" TargetMode="External"/><Relationship Id="rId641" Type="http://schemas.openxmlformats.org/officeDocument/2006/relationships/hyperlink" Target="https://talan.bank.gov.ua/get-user-certificate/R0PnZ5SSFlEemqheA9qI" TargetMode="External"/><Relationship Id="rId739" Type="http://schemas.openxmlformats.org/officeDocument/2006/relationships/hyperlink" Target="https://talan.bank.gov.ua/get-user-certificate/R0PnZ3_4EhLWlvXCo1dp" TargetMode="External"/><Relationship Id="rId1064" Type="http://schemas.openxmlformats.org/officeDocument/2006/relationships/hyperlink" Target="https://talan.bank.gov.ua/get-user-certificate/R0PnZgW_rDvah-Wy_iLc" TargetMode="External"/><Relationship Id="rId1271" Type="http://schemas.openxmlformats.org/officeDocument/2006/relationships/hyperlink" Target="https://talan.bank.gov.ua/get-user-certificate/R0PnZ78Gnd8tRoxgdj0Y" TargetMode="External"/><Relationship Id="rId1369" Type="http://schemas.openxmlformats.org/officeDocument/2006/relationships/hyperlink" Target="https://talan.bank.gov.ua/get-user-certificate/R0PnZDIqBgZnBQbwBG_U" TargetMode="External"/><Relationship Id="rId1576" Type="http://schemas.openxmlformats.org/officeDocument/2006/relationships/hyperlink" Target="https://talan.bank.gov.ua/get-user-certificate/R0PnZYXqJNOcI48cfVW5" TargetMode="External"/><Relationship Id="rId501" Type="http://schemas.openxmlformats.org/officeDocument/2006/relationships/hyperlink" Target="https://talan.bank.gov.ua/get-user-certificate/R0PnZobK0WxfxcPe9Ar-" TargetMode="External"/><Relationship Id="rId946" Type="http://schemas.openxmlformats.org/officeDocument/2006/relationships/hyperlink" Target="https://talan.bank.gov.ua/get-user-certificate/R0PnZNlw90CiEFQrrzG6" TargetMode="External"/><Relationship Id="rId1131" Type="http://schemas.openxmlformats.org/officeDocument/2006/relationships/hyperlink" Target="https://talan.bank.gov.ua/get-user-certificate/R0PnZ2y1RVMGt3dza3GO" TargetMode="External"/><Relationship Id="rId1229" Type="http://schemas.openxmlformats.org/officeDocument/2006/relationships/hyperlink" Target="https://talan.bank.gov.ua/get-user-certificate/R0PnZWFa-i6JLbrIMsIb" TargetMode="External"/><Relationship Id="rId1783" Type="http://schemas.openxmlformats.org/officeDocument/2006/relationships/hyperlink" Target="https://talan.bank.gov.ua/get-user-certificate/R0PnZAwpBqhNSfujai52" TargetMode="External"/><Relationship Id="rId75" Type="http://schemas.openxmlformats.org/officeDocument/2006/relationships/hyperlink" Target="https://talan.bank.gov.ua/get-user-certificate/R0PnZoJMQx3RnVfPb4Bb" TargetMode="External"/><Relationship Id="rId806" Type="http://schemas.openxmlformats.org/officeDocument/2006/relationships/hyperlink" Target="https://talan.bank.gov.ua/get-user-certificate/R0PnZrhZ9kezexdVYfB4" TargetMode="External"/><Relationship Id="rId1436" Type="http://schemas.openxmlformats.org/officeDocument/2006/relationships/hyperlink" Target="https://talan.bank.gov.ua/get-user-certificate/R0PnZJrZXtMYGb3mqJwh" TargetMode="External"/><Relationship Id="rId1643" Type="http://schemas.openxmlformats.org/officeDocument/2006/relationships/hyperlink" Target="https://talan.bank.gov.ua/get-user-certificate/R0PnZe8QXprGJo_8FkyH" TargetMode="External"/><Relationship Id="rId1850" Type="http://schemas.openxmlformats.org/officeDocument/2006/relationships/hyperlink" Target="https://talan.bank.gov.ua/get-user-certificate/R0PnZE4ElKGpHuCAt34J" TargetMode="External"/><Relationship Id="rId1503" Type="http://schemas.openxmlformats.org/officeDocument/2006/relationships/hyperlink" Target="https://talan.bank.gov.ua/get-user-certificate/R0PnZcNZekqKpY5W5AKJ" TargetMode="External"/><Relationship Id="rId1710" Type="http://schemas.openxmlformats.org/officeDocument/2006/relationships/hyperlink" Target="https://talan.bank.gov.ua/get-user-certificate/R0PnZI9MPo3JSZUGKBfv" TargetMode="External"/><Relationship Id="rId291" Type="http://schemas.openxmlformats.org/officeDocument/2006/relationships/hyperlink" Target="https://talan.bank.gov.ua/get-user-certificate/R0PnZ9HK2sdiPa43sppK" TargetMode="External"/><Relationship Id="rId1808" Type="http://schemas.openxmlformats.org/officeDocument/2006/relationships/hyperlink" Target="https://talan.bank.gov.ua/get-user-certificate/R0PnZ5z8ok5l5Y6QyFS_" TargetMode="External"/><Relationship Id="rId151" Type="http://schemas.openxmlformats.org/officeDocument/2006/relationships/hyperlink" Target="https://talan.bank.gov.ua/get-user-certificate/R0PnZaNEbVTtwNDkPgCr" TargetMode="External"/><Relationship Id="rId389" Type="http://schemas.openxmlformats.org/officeDocument/2006/relationships/hyperlink" Target="https://talan.bank.gov.ua/get-user-certificate/R0PnZ334pjYIlroFvRgQ" TargetMode="External"/><Relationship Id="rId596" Type="http://schemas.openxmlformats.org/officeDocument/2006/relationships/hyperlink" Target="https://talan.bank.gov.ua/get-user-certificate/R0PnZRS8AJLyOex4TTWC" TargetMode="External"/><Relationship Id="rId249" Type="http://schemas.openxmlformats.org/officeDocument/2006/relationships/hyperlink" Target="https://talan.bank.gov.ua/get-user-certificate/R0PnZWElKbPqfWXkqzdB" TargetMode="External"/><Relationship Id="rId456" Type="http://schemas.openxmlformats.org/officeDocument/2006/relationships/hyperlink" Target="https://talan.bank.gov.ua/get-user-certificate/R0PnZ1t2NPhxXRG3i_MT" TargetMode="External"/><Relationship Id="rId663" Type="http://schemas.openxmlformats.org/officeDocument/2006/relationships/hyperlink" Target="https://talan.bank.gov.ua/get-user-certificate/R0PnZ-opB-lAemw9KGcW" TargetMode="External"/><Relationship Id="rId870" Type="http://schemas.openxmlformats.org/officeDocument/2006/relationships/hyperlink" Target="https://talan.bank.gov.ua/get-user-certificate/R0PnZCItpdKjqW39EIPx" TargetMode="External"/><Relationship Id="rId1086" Type="http://schemas.openxmlformats.org/officeDocument/2006/relationships/hyperlink" Target="https://talan.bank.gov.ua/get-user-certificate/R0PnZoFOI8Kc4WpO1xxF" TargetMode="External"/><Relationship Id="rId1293" Type="http://schemas.openxmlformats.org/officeDocument/2006/relationships/hyperlink" Target="https://talan.bank.gov.ua/get-user-certificate/R0PnZwuF7mqfN7qU6CJH" TargetMode="External"/><Relationship Id="rId109" Type="http://schemas.openxmlformats.org/officeDocument/2006/relationships/hyperlink" Target="https://talan.bank.gov.ua/get-user-certificate/R0PnZyq9f13N5IyFEbMz" TargetMode="External"/><Relationship Id="rId316" Type="http://schemas.openxmlformats.org/officeDocument/2006/relationships/hyperlink" Target="https://talan.bank.gov.ua/get-user-certificate/R0PnZ9Ko7EV13Kmt2KKZ" TargetMode="External"/><Relationship Id="rId523" Type="http://schemas.openxmlformats.org/officeDocument/2006/relationships/hyperlink" Target="https://talan.bank.gov.ua/get-user-certificate/R0PnZ0u4liBMok-iCack" TargetMode="External"/><Relationship Id="rId968" Type="http://schemas.openxmlformats.org/officeDocument/2006/relationships/hyperlink" Target="https://talan.bank.gov.ua/get-user-certificate/R0PnZsROSnlVt6JDfYMn" TargetMode="External"/><Relationship Id="rId1153" Type="http://schemas.openxmlformats.org/officeDocument/2006/relationships/hyperlink" Target="https://talan.bank.gov.ua/get-user-certificate/R0PnZBWocDW4hVESa1oA" TargetMode="External"/><Relationship Id="rId1598" Type="http://schemas.openxmlformats.org/officeDocument/2006/relationships/hyperlink" Target="https://talan.bank.gov.ua/get-user-certificate/R0PnZWw_Jcz_utAykDpp" TargetMode="External"/><Relationship Id="rId97" Type="http://schemas.openxmlformats.org/officeDocument/2006/relationships/hyperlink" Target="https://talan.bank.gov.ua/get-user-certificate/R0PnZ7VoQ-uA3CrJHmIs" TargetMode="External"/><Relationship Id="rId730" Type="http://schemas.openxmlformats.org/officeDocument/2006/relationships/hyperlink" Target="https://talan.bank.gov.ua/get-user-certificate/R0PnZes0043zc1H427_k" TargetMode="External"/><Relationship Id="rId828" Type="http://schemas.openxmlformats.org/officeDocument/2006/relationships/hyperlink" Target="https://talan.bank.gov.ua/get-user-certificate/R0PnZaJoCDJ5-HWI3x0p" TargetMode="External"/><Relationship Id="rId1013" Type="http://schemas.openxmlformats.org/officeDocument/2006/relationships/hyperlink" Target="https://talan.bank.gov.ua/get-user-certificate/R0PnZa7DGhWXsFDE5IIj" TargetMode="External"/><Relationship Id="rId1360" Type="http://schemas.openxmlformats.org/officeDocument/2006/relationships/hyperlink" Target="https://talan.bank.gov.ua/get-user-certificate/R0PnZMNvynZmFM4WWjf7" TargetMode="External"/><Relationship Id="rId1458" Type="http://schemas.openxmlformats.org/officeDocument/2006/relationships/hyperlink" Target="https://talan.bank.gov.ua/get-user-certificate/R0PnZxxWo3NbVvs4s7r7" TargetMode="External"/><Relationship Id="rId1665" Type="http://schemas.openxmlformats.org/officeDocument/2006/relationships/hyperlink" Target="https://talan.bank.gov.ua/get-user-certificate/R0PnZ9ykksVJOX0Qr982" TargetMode="External"/><Relationship Id="rId1872" Type="http://schemas.openxmlformats.org/officeDocument/2006/relationships/hyperlink" Target="https://talan.bank.gov.ua/get-user-certificate/R0PnZAZRt83aCe1UHHia" TargetMode="External"/><Relationship Id="rId1220" Type="http://schemas.openxmlformats.org/officeDocument/2006/relationships/hyperlink" Target="https://talan.bank.gov.ua/get-user-certificate/R0PnZuSNB4p5LS0iOG5W" TargetMode="External"/><Relationship Id="rId1318" Type="http://schemas.openxmlformats.org/officeDocument/2006/relationships/hyperlink" Target="https://talan.bank.gov.ua/get-user-certificate/R0PnZw5f8PDqlsz9ainp" TargetMode="External"/><Relationship Id="rId1525" Type="http://schemas.openxmlformats.org/officeDocument/2006/relationships/hyperlink" Target="https://talan.bank.gov.ua/get-user-certificate/R0PnZ8mLGuHfEKW5VpIp" TargetMode="External"/><Relationship Id="rId1732" Type="http://schemas.openxmlformats.org/officeDocument/2006/relationships/hyperlink" Target="https://talan.bank.gov.ua/get-user-certificate/R0PnZujifFM5Zyx03tkD" TargetMode="External"/><Relationship Id="rId24" Type="http://schemas.openxmlformats.org/officeDocument/2006/relationships/hyperlink" Target="https://talan.bank.gov.ua/get-user-certificate/R0PnZ-WGUt4ma4jJBB2m" TargetMode="External"/><Relationship Id="rId173" Type="http://schemas.openxmlformats.org/officeDocument/2006/relationships/hyperlink" Target="https://talan.bank.gov.ua/get-user-certificate/R0PnZLZpbypqOrxHh22m" TargetMode="External"/><Relationship Id="rId380" Type="http://schemas.openxmlformats.org/officeDocument/2006/relationships/hyperlink" Target="https://talan.bank.gov.ua/get-user-certificate/R0PnZjuz4TjvsqODzSKi" TargetMode="External"/><Relationship Id="rId240" Type="http://schemas.openxmlformats.org/officeDocument/2006/relationships/hyperlink" Target="https://talan.bank.gov.ua/get-user-certificate/R0PnZsOHqb8n0U-QrWRn" TargetMode="External"/><Relationship Id="rId478" Type="http://schemas.openxmlformats.org/officeDocument/2006/relationships/hyperlink" Target="https://talan.bank.gov.ua/get-user-certificate/R0PnZU8rtnasThcuY88K" TargetMode="External"/><Relationship Id="rId685" Type="http://schemas.openxmlformats.org/officeDocument/2006/relationships/hyperlink" Target="https://talan.bank.gov.ua/get-user-certificate/R0PnZa8o6BwX8IOiF_2p" TargetMode="External"/><Relationship Id="rId892" Type="http://schemas.openxmlformats.org/officeDocument/2006/relationships/hyperlink" Target="https://talan.bank.gov.ua/get-user-certificate/R0PnZEhjuBqnnrEZVHux" TargetMode="External"/><Relationship Id="rId100" Type="http://schemas.openxmlformats.org/officeDocument/2006/relationships/hyperlink" Target="https://talan.bank.gov.ua/get-user-certificate/R0PnZj0CNzC4BampXU9E" TargetMode="External"/><Relationship Id="rId338" Type="http://schemas.openxmlformats.org/officeDocument/2006/relationships/hyperlink" Target="https://talan.bank.gov.ua/get-user-certificate/R0PnZYulQOxH1ax2OQdb" TargetMode="External"/><Relationship Id="rId545" Type="http://schemas.openxmlformats.org/officeDocument/2006/relationships/hyperlink" Target="https://talan.bank.gov.ua/get-user-certificate/R0PnZb1WmPkyPqoORv6D" TargetMode="External"/><Relationship Id="rId752" Type="http://schemas.openxmlformats.org/officeDocument/2006/relationships/hyperlink" Target="https://talan.bank.gov.ua/get-user-certificate/R0PnZmP7leIxrwKpq4ap" TargetMode="External"/><Relationship Id="rId1175" Type="http://schemas.openxmlformats.org/officeDocument/2006/relationships/hyperlink" Target="https://talan.bank.gov.ua/get-user-certificate/R0PnZWwWn4mD66bNT636" TargetMode="External"/><Relationship Id="rId1382" Type="http://schemas.openxmlformats.org/officeDocument/2006/relationships/hyperlink" Target="https://talan.bank.gov.ua/get-user-certificate/R0PnZOkO-TOaoeU7XJ11" TargetMode="External"/><Relationship Id="rId405" Type="http://schemas.openxmlformats.org/officeDocument/2006/relationships/hyperlink" Target="https://talan.bank.gov.ua/get-user-certificate/R0PnZ7TCrKjk4V7vKv96" TargetMode="External"/><Relationship Id="rId612" Type="http://schemas.openxmlformats.org/officeDocument/2006/relationships/hyperlink" Target="https://talan.bank.gov.ua/get-user-certificate/R0PnZsitud_QBH2wILjy" TargetMode="External"/><Relationship Id="rId1035" Type="http://schemas.openxmlformats.org/officeDocument/2006/relationships/hyperlink" Target="https://talan.bank.gov.ua/get-user-certificate/R0PnZ9fPi-dFZpfJ0huK" TargetMode="External"/><Relationship Id="rId1242" Type="http://schemas.openxmlformats.org/officeDocument/2006/relationships/hyperlink" Target="https://talan.bank.gov.ua/get-user-certificate/R0PnZML9q_F1NZu8xG_Q" TargetMode="External"/><Relationship Id="rId1687" Type="http://schemas.openxmlformats.org/officeDocument/2006/relationships/hyperlink" Target="https://talan.bank.gov.ua/get-user-certificate/R0PnZwa-BvozeCCG0Rru" TargetMode="External"/><Relationship Id="rId1894" Type="http://schemas.openxmlformats.org/officeDocument/2006/relationships/hyperlink" Target="https://talan.bank.gov.ua/get-user-certificate/R0PnZ99-2oirAEeYX-Fn" TargetMode="External"/><Relationship Id="rId917" Type="http://schemas.openxmlformats.org/officeDocument/2006/relationships/hyperlink" Target="https://talan.bank.gov.ua/get-user-certificate/R0PnZ_kBqdctgVjIED4F" TargetMode="External"/><Relationship Id="rId1102" Type="http://schemas.openxmlformats.org/officeDocument/2006/relationships/hyperlink" Target="https://talan.bank.gov.ua/get-user-certificate/R0PnZU_TpXkzskjjnZzi" TargetMode="External"/><Relationship Id="rId1547" Type="http://schemas.openxmlformats.org/officeDocument/2006/relationships/hyperlink" Target="https://talan.bank.gov.ua/get-user-certificate/R0PnZeMMe4ZKyouX4QZU" TargetMode="External"/><Relationship Id="rId1754" Type="http://schemas.openxmlformats.org/officeDocument/2006/relationships/hyperlink" Target="https://talan.bank.gov.ua/get-user-certificate/R0PnZbyBVE73t3LiyZf6" TargetMode="External"/><Relationship Id="rId46" Type="http://schemas.openxmlformats.org/officeDocument/2006/relationships/hyperlink" Target="https://talan.bank.gov.ua/get-user-certificate/R0PnZhO1IVit4oOmzCHq" TargetMode="External"/><Relationship Id="rId1407" Type="http://schemas.openxmlformats.org/officeDocument/2006/relationships/hyperlink" Target="https://talan.bank.gov.ua/get-user-certificate/R0PnZM14fmuuqPvZGf7k" TargetMode="External"/><Relationship Id="rId1614" Type="http://schemas.openxmlformats.org/officeDocument/2006/relationships/hyperlink" Target="https://talan.bank.gov.ua/get-user-certificate/R0PnZ7r5FyYRymD4K2wz" TargetMode="External"/><Relationship Id="rId1821" Type="http://schemas.openxmlformats.org/officeDocument/2006/relationships/hyperlink" Target="https://talan.bank.gov.ua/get-user-certificate/R0PnZ5wdc7pSKBzaraHo" TargetMode="External"/><Relationship Id="rId195" Type="http://schemas.openxmlformats.org/officeDocument/2006/relationships/hyperlink" Target="https://talan.bank.gov.ua/get-user-certificate/R0PnZdxAyuOwJnmCulf-" TargetMode="External"/><Relationship Id="rId1919" Type="http://schemas.openxmlformats.org/officeDocument/2006/relationships/hyperlink" Target="https://talan.bank.gov.ua/get-user-certificate/R0PnZYgVm2Z5aMdOz-gu" TargetMode="External"/><Relationship Id="rId262" Type="http://schemas.openxmlformats.org/officeDocument/2006/relationships/hyperlink" Target="https://talan.bank.gov.ua/get-user-certificate/R0PnZMUBfiunU5NAvhJc" TargetMode="External"/><Relationship Id="rId567" Type="http://schemas.openxmlformats.org/officeDocument/2006/relationships/hyperlink" Target="https://talan.bank.gov.ua/get-user-certificate/R0PnZrZP38qOSThpRy44" TargetMode="External"/><Relationship Id="rId1197" Type="http://schemas.openxmlformats.org/officeDocument/2006/relationships/hyperlink" Target="https://talan.bank.gov.ua/get-user-certificate/R0PnZHeOHoLnCQvVpZXn" TargetMode="External"/><Relationship Id="rId122" Type="http://schemas.openxmlformats.org/officeDocument/2006/relationships/hyperlink" Target="https://talan.bank.gov.ua/get-user-certificate/R0PnZstWKB8yq-9tBveU" TargetMode="External"/><Relationship Id="rId774" Type="http://schemas.openxmlformats.org/officeDocument/2006/relationships/hyperlink" Target="https://talan.bank.gov.ua/get-user-certificate/R0PnZMyRSFpwh1Y6FIDV" TargetMode="External"/><Relationship Id="rId981" Type="http://schemas.openxmlformats.org/officeDocument/2006/relationships/hyperlink" Target="https://talan.bank.gov.ua/get-user-certificate/R0PnZsgfYEI3coI9OOh1" TargetMode="External"/><Relationship Id="rId1057" Type="http://schemas.openxmlformats.org/officeDocument/2006/relationships/hyperlink" Target="https://talan.bank.gov.ua/get-user-certificate/R0PnZ2VqsMZj0LC50iSs" TargetMode="External"/><Relationship Id="rId427" Type="http://schemas.openxmlformats.org/officeDocument/2006/relationships/hyperlink" Target="https://talan.bank.gov.ua/get-user-certificate/R0PnZ6_X0an2Ydz1dKdu" TargetMode="External"/><Relationship Id="rId634" Type="http://schemas.openxmlformats.org/officeDocument/2006/relationships/hyperlink" Target="https://talan.bank.gov.ua/get-user-certificate/R0PnZmlMxvpaBCtFD1pF" TargetMode="External"/><Relationship Id="rId841" Type="http://schemas.openxmlformats.org/officeDocument/2006/relationships/hyperlink" Target="https://talan.bank.gov.ua/get-user-certificate/R0PnZoULsMCPlrrU4e3Y" TargetMode="External"/><Relationship Id="rId1264" Type="http://schemas.openxmlformats.org/officeDocument/2006/relationships/hyperlink" Target="https://talan.bank.gov.ua/get-user-certificate/R0PnZZa3r0SXYmSF_Tto" TargetMode="External"/><Relationship Id="rId1471" Type="http://schemas.openxmlformats.org/officeDocument/2006/relationships/hyperlink" Target="https://talan.bank.gov.ua/get-user-certificate/R0PnZpZcIbZN6wwoPAoD" TargetMode="External"/><Relationship Id="rId1569" Type="http://schemas.openxmlformats.org/officeDocument/2006/relationships/hyperlink" Target="https://talan.bank.gov.ua/get-user-certificate/R0PnZOB5pvFaC-bX5Ih1" TargetMode="External"/><Relationship Id="rId701" Type="http://schemas.openxmlformats.org/officeDocument/2006/relationships/hyperlink" Target="https://talan.bank.gov.ua/get-user-certificate/R0PnZvk7FhuCVRxu3aBA" TargetMode="External"/><Relationship Id="rId939" Type="http://schemas.openxmlformats.org/officeDocument/2006/relationships/hyperlink" Target="https://talan.bank.gov.ua/get-user-certificate/R0PnZifZehekWaR5xSed" TargetMode="External"/><Relationship Id="rId1124" Type="http://schemas.openxmlformats.org/officeDocument/2006/relationships/hyperlink" Target="https://talan.bank.gov.ua/get-user-certificate/R0PnZprAcpiHymsGQ7FH" TargetMode="External"/><Relationship Id="rId1331" Type="http://schemas.openxmlformats.org/officeDocument/2006/relationships/hyperlink" Target="https://talan.bank.gov.ua/get-user-certificate/R0PnZoSr_aXyUATJshRy" TargetMode="External"/><Relationship Id="rId1776" Type="http://schemas.openxmlformats.org/officeDocument/2006/relationships/hyperlink" Target="https://talan.bank.gov.ua/get-user-certificate/R0PnZCDsnwMzH1NmE39Q" TargetMode="External"/><Relationship Id="rId68" Type="http://schemas.openxmlformats.org/officeDocument/2006/relationships/hyperlink" Target="https://talan.bank.gov.ua/get-user-certificate/R0PnZLAefK8fR355dnSR" TargetMode="External"/><Relationship Id="rId1429" Type="http://schemas.openxmlformats.org/officeDocument/2006/relationships/hyperlink" Target="https://talan.bank.gov.ua/get-user-certificate/R0PnZ4f18RRlOxebetUg" TargetMode="External"/><Relationship Id="rId1636" Type="http://schemas.openxmlformats.org/officeDocument/2006/relationships/hyperlink" Target="https://talan.bank.gov.ua/get-user-certificate/R0PnZJTGi0bnmb5dk08D" TargetMode="External"/><Relationship Id="rId1843" Type="http://schemas.openxmlformats.org/officeDocument/2006/relationships/hyperlink" Target="https://talan.bank.gov.ua/get-user-certificate/R0PnZCNuhy_z_D2sGUns" TargetMode="External"/><Relationship Id="rId1703" Type="http://schemas.openxmlformats.org/officeDocument/2006/relationships/hyperlink" Target="https://talan.bank.gov.ua/get-user-certificate/R0PnZg5AwoR94Do4VcyR" TargetMode="External"/><Relationship Id="rId1910" Type="http://schemas.openxmlformats.org/officeDocument/2006/relationships/hyperlink" Target="https://talan.bank.gov.ua/get-user-certificate/R0PnZ4LqSAw9PEITEQvy" TargetMode="External"/><Relationship Id="rId284" Type="http://schemas.openxmlformats.org/officeDocument/2006/relationships/hyperlink" Target="https://talan.bank.gov.ua/get-user-certificate/R0PnZSKdGi9ZXVNbUUsq" TargetMode="External"/><Relationship Id="rId491" Type="http://schemas.openxmlformats.org/officeDocument/2006/relationships/hyperlink" Target="https://talan.bank.gov.ua/get-user-certificate/R0PnZEZkzsyDtCVJMVyJ" TargetMode="External"/><Relationship Id="rId144" Type="http://schemas.openxmlformats.org/officeDocument/2006/relationships/hyperlink" Target="https://talan.bank.gov.ua/get-user-certificate/R0PnZSRhnhz7CR6rYcdc" TargetMode="External"/><Relationship Id="rId589" Type="http://schemas.openxmlformats.org/officeDocument/2006/relationships/hyperlink" Target="https://talan.bank.gov.ua/get-user-certificate/R0PnZ4X4hmpYe9O-4TTU" TargetMode="External"/><Relationship Id="rId796" Type="http://schemas.openxmlformats.org/officeDocument/2006/relationships/hyperlink" Target="https://talan.bank.gov.ua/get-user-certificate/R0PnZsNlT3mOsBRe3pIB" TargetMode="External"/><Relationship Id="rId351" Type="http://schemas.openxmlformats.org/officeDocument/2006/relationships/hyperlink" Target="https://talan.bank.gov.ua/get-user-certificate/R0PnZF9xhH3pEguSP7H7" TargetMode="External"/><Relationship Id="rId449" Type="http://schemas.openxmlformats.org/officeDocument/2006/relationships/hyperlink" Target="https://talan.bank.gov.ua/get-user-certificate/R0PnZ7kxmEKduQFl6b_k" TargetMode="External"/><Relationship Id="rId656" Type="http://schemas.openxmlformats.org/officeDocument/2006/relationships/hyperlink" Target="https://talan.bank.gov.ua/get-user-certificate/R0PnZptwHp5ltO8LVqi-" TargetMode="External"/><Relationship Id="rId863" Type="http://schemas.openxmlformats.org/officeDocument/2006/relationships/hyperlink" Target="https://talan.bank.gov.ua/get-user-certificate/R0PnZFb5ILt3C2UZq7FP" TargetMode="External"/><Relationship Id="rId1079" Type="http://schemas.openxmlformats.org/officeDocument/2006/relationships/hyperlink" Target="https://talan.bank.gov.ua/get-user-certificate/R0PnZe980PIjbr_CsqX-" TargetMode="External"/><Relationship Id="rId1286" Type="http://schemas.openxmlformats.org/officeDocument/2006/relationships/hyperlink" Target="https://talan.bank.gov.ua/get-user-certificate/R0PnZU8-8IDdMelDTEzX" TargetMode="External"/><Relationship Id="rId1493" Type="http://schemas.openxmlformats.org/officeDocument/2006/relationships/hyperlink" Target="https://talan.bank.gov.ua/get-user-certificate/R0PnZV2Zqds26wa9Wkuc" TargetMode="External"/><Relationship Id="rId211" Type="http://schemas.openxmlformats.org/officeDocument/2006/relationships/hyperlink" Target="https://talan.bank.gov.ua/get-user-certificate/R0PnZr67CsFst2PjZG-_" TargetMode="External"/><Relationship Id="rId309" Type="http://schemas.openxmlformats.org/officeDocument/2006/relationships/hyperlink" Target="https://talan.bank.gov.ua/get-user-certificate/R0PnZBVbMj5cwipJ2HJ9" TargetMode="External"/><Relationship Id="rId516" Type="http://schemas.openxmlformats.org/officeDocument/2006/relationships/hyperlink" Target="https://talan.bank.gov.ua/get-user-certificate/R0PnZe0PElNX2QEJCvdw" TargetMode="External"/><Relationship Id="rId1146" Type="http://schemas.openxmlformats.org/officeDocument/2006/relationships/hyperlink" Target="https://talan.bank.gov.ua/get-user-certificate/R0PnZewWwwuICQXsZeJj" TargetMode="External"/><Relationship Id="rId1798" Type="http://schemas.openxmlformats.org/officeDocument/2006/relationships/hyperlink" Target="https://talan.bank.gov.ua/get-user-certificate/R0PnZVz-ugKKC7dZYUJW" TargetMode="External"/><Relationship Id="rId723" Type="http://schemas.openxmlformats.org/officeDocument/2006/relationships/hyperlink" Target="https://talan.bank.gov.ua/get-user-certificate/R0PnZ_uD06EEA3EciBdK" TargetMode="External"/><Relationship Id="rId930" Type="http://schemas.openxmlformats.org/officeDocument/2006/relationships/hyperlink" Target="https://talan.bank.gov.ua/get-user-certificate/R0PnZA4RkK2LMv2BWSho" TargetMode="External"/><Relationship Id="rId1006" Type="http://schemas.openxmlformats.org/officeDocument/2006/relationships/hyperlink" Target="https://talan.bank.gov.ua/get-user-certificate/R0PnZlpGf74VQTCt0-8w" TargetMode="External"/><Relationship Id="rId1353" Type="http://schemas.openxmlformats.org/officeDocument/2006/relationships/hyperlink" Target="https://talan.bank.gov.ua/get-user-certificate/R0PnZPypAaCTlOnPd4tq" TargetMode="External"/><Relationship Id="rId1560" Type="http://schemas.openxmlformats.org/officeDocument/2006/relationships/hyperlink" Target="https://talan.bank.gov.ua/get-user-certificate/R0PnZoXdmbUvqvPlBKir" TargetMode="External"/><Relationship Id="rId1658" Type="http://schemas.openxmlformats.org/officeDocument/2006/relationships/hyperlink" Target="https://talan.bank.gov.ua/get-user-certificate/R0PnZAEVPU3g4DmyPLlp" TargetMode="External"/><Relationship Id="rId1865" Type="http://schemas.openxmlformats.org/officeDocument/2006/relationships/hyperlink" Target="https://talan.bank.gov.ua/get-user-certificate/R0PnZKpC436lZmkPa6Lj" TargetMode="External"/><Relationship Id="rId1213" Type="http://schemas.openxmlformats.org/officeDocument/2006/relationships/hyperlink" Target="https://talan.bank.gov.ua/get-user-certificate/R0PnZD-PEpoch2uZK5YB" TargetMode="External"/><Relationship Id="rId1420" Type="http://schemas.openxmlformats.org/officeDocument/2006/relationships/hyperlink" Target="https://talan.bank.gov.ua/get-user-certificate/R0PnZ56FglujW4PPer-a" TargetMode="External"/><Relationship Id="rId1518" Type="http://schemas.openxmlformats.org/officeDocument/2006/relationships/hyperlink" Target="https://talan.bank.gov.ua/get-user-certificate/R0PnZcVeszhKV012wxsF" TargetMode="External"/><Relationship Id="rId1725" Type="http://schemas.openxmlformats.org/officeDocument/2006/relationships/hyperlink" Target="https://talan.bank.gov.ua/get-user-certificate/R0PnZCYMAvulO3SqWJkZ" TargetMode="External"/><Relationship Id="rId1932" Type="http://schemas.openxmlformats.org/officeDocument/2006/relationships/hyperlink" Target="https://talan.bank.gov.ua/get-user-certificate/R0PnZoV8URK8SDTmI9NY" TargetMode="External"/><Relationship Id="rId17" Type="http://schemas.openxmlformats.org/officeDocument/2006/relationships/hyperlink" Target="https://talan.bank.gov.ua/get-user-certificate/R0PnZ1bdtBcoWrDeDsn6" TargetMode="External"/><Relationship Id="rId166" Type="http://schemas.openxmlformats.org/officeDocument/2006/relationships/hyperlink" Target="https://talan.bank.gov.ua/get-user-certificate/R0PnZXZq8b2e0V_cLJ0l" TargetMode="External"/><Relationship Id="rId373" Type="http://schemas.openxmlformats.org/officeDocument/2006/relationships/hyperlink" Target="https://talan.bank.gov.ua/get-user-certificate/R0PnZEbTG4YeHfkeWgEe" TargetMode="External"/><Relationship Id="rId580" Type="http://schemas.openxmlformats.org/officeDocument/2006/relationships/hyperlink" Target="https://talan.bank.gov.ua/get-user-certificate/R0PnZCdWT5WwtVFfb-P-" TargetMode="External"/><Relationship Id="rId1" Type="http://schemas.openxmlformats.org/officeDocument/2006/relationships/hyperlink" Target="https://talan.bank.gov.ua/get-user-certificate/R0PnZ6SoZTrt_i6Rrumv" TargetMode="External"/><Relationship Id="rId233" Type="http://schemas.openxmlformats.org/officeDocument/2006/relationships/hyperlink" Target="https://talan.bank.gov.ua/get-user-certificate/R0PnZGaVfPae0AJUAH0Q" TargetMode="External"/><Relationship Id="rId440" Type="http://schemas.openxmlformats.org/officeDocument/2006/relationships/hyperlink" Target="https://talan.bank.gov.ua/get-user-certificate/R0PnZ8a9IF-8XCYTm97o" TargetMode="External"/><Relationship Id="rId678" Type="http://schemas.openxmlformats.org/officeDocument/2006/relationships/hyperlink" Target="https://talan.bank.gov.ua/get-user-certificate/R0PnZsVM39qYhflkByB3" TargetMode="External"/><Relationship Id="rId885" Type="http://schemas.openxmlformats.org/officeDocument/2006/relationships/hyperlink" Target="https://talan.bank.gov.ua/get-user-certificate/R0PnZEbTPY7WpJvkqJiH" TargetMode="External"/><Relationship Id="rId1070" Type="http://schemas.openxmlformats.org/officeDocument/2006/relationships/hyperlink" Target="https://talan.bank.gov.ua/get-user-certificate/R0PnZJEm2iV8RPuwmCUI" TargetMode="External"/><Relationship Id="rId300" Type="http://schemas.openxmlformats.org/officeDocument/2006/relationships/hyperlink" Target="https://talan.bank.gov.ua/get-user-certificate/R0PnZRoS0b2xGQ0GhPA1" TargetMode="External"/><Relationship Id="rId538" Type="http://schemas.openxmlformats.org/officeDocument/2006/relationships/hyperlink" Target="https://talan.bank.gov.ua/get-user-certificate/R0PnZVsDmoariETp5g2G" TargetMode="External"/><Relationship Id="rId745" Type="http://schemas.openxmlformats.org/officeDocument/2006/relationships/hyperlink" Target="https://talan.bank.gov.ua/get-user-certificate/R0PnZkTwMEm7dqXh1BuH" TargetMode="External"/><Relationship Id="rId952" Type="http://schemas.openxmlformats.org/officeDocument/2006/relationships/hyperlink" Target="https://talan.bank.gov.ua/get-user-certificate/R0PnZdHVHPY7kKBhvSBU" TargetMode="External"/><Relationship Id="rId1168" Type="http://schemas.openxmlformats.org/officeDocument/2006/relationships/hyperlink" Target="https://talan.bank.gov.ua/get-user-certificate/R0PnZiucGO_FjqvE0sNH" TargetMode="External"/><Relationship Id="rId1375" Type="http://schemas.openxmlformats.org/officeDocument/2006/relationships/hyperlink" Target="https://talan.bank.gov.ua/get-user-certificate/R0PnZo-IrOlzulzqUKOX" TargetMode="External"/><Relationship Id="rId1582" Type="http://schemas.openxmlformats.org/officeDocument/2006/relationships/hyperlink" Target="https://talan.bank.gov.ua/get-user-certificate/R0PnZaWj75JbxUmZRPBG" TargetMode="External"/><Relationship Id="rId81" Type="http://schemas.openxmlformats.org/officeDocument/2006/relationships/hyperlink" Target="https://talan.bank.gov.ua/get-user-certificate/R0PnZWCIHMDd8EMgQbQO" TargetMode="External"/><Relationship Id="rId605" Type="http://schemas.openxmlformats.org/officeDocument/2006/relationships/hyperlink" Target="https://talan.bank.gov.ua/get-user-certificate/R0PnZz2TMc_OsmOIXZSb" TargetMode="External"/><Relationship Id="rId812" Type="http://schemas.openxmlformats.org/officeDocument/2006/relationships/hyperlink" Target="https://talan.bank.gov.ua/get-user-certificate/R0PnZ_GN3HNIJmkMfMyl" TargetMode="External"/><Relationship Id="rId1028" Type="http://schemas.openxmlformats.org/officeDocument/2006/relationships/hyperlink" Target="https://talan.bank.gov.ua/get-user-certificate/R0PnZCrQyEavO8EEhdrH" TargetMode="External"/><Relationship Id="rId1235" Type="http://schemas.openxmlformats.org/officeDocument/2006/relationships/hyperlink" Target="https://talan.bank.gov.ua/get-user-certificate/R0PnZI-NB9hF0IgYAhb7" TargetMode="External"/><Relationship Id="rId1442" Type="http://schemas.openxmlformats.org/officeDocument/2006/relationships/hyperlink" Target="https://talan.bank.gov.ua/get-user-certificate/R0PnZtJ1fikeCDVQy_l8" TargetMode="External"/><Relationship Id="rId1887" Type="http://schemas.openxmlformats.org/officeDocument/2006/relationships/hyperlink" Target="https://talan.bank.gov.ua/get-user-certificate/R0PnZ_dGubGkvKSMPZ8M" TargetMode="External"/><Relationship Id="rId1302" Type="http://schemas.openxmlformats.org/officeDocument/2006/relationships/hyperlink" Target="https://talan.bank.gov.ua/get-user-certificate/R0PnZ2Z0yKtr-A-IznOa" TargetMode="External"/><Relationship Id="rId1747" Type="http://schemas.openxmlformats.org/officeDocument/2006/relationships/hyperlink" Target="https://talan.bank.gov.ua/get-user-certificate/R0PnZDmO54IJP6NTXc0s" TargetMode="External"/><Relationship Id="rId39" Type="http://schemas.openxmlformats.org/officeDocument/2006/relationships/hyperlink" Target="https://talan.bank.gov.ua/get-user-certificate/R0PnZftSgBIbnv99uQlc" TargetMode="External"/><Relationship Id="rId1607" Type="http://schemas.openxmlformats.org/officeDocument/2006/relationships/hyperlink" Target="https://talan.bank.gov.ua/get-user-certificate/R0PnZq0h_eSn6La_JU_f" TargetMode="External"/><Relationship Id="rId1814" Type="http://schemas.openxmlformats.org/officeDocument/2006/relationships/hyperlink" Target="https://talan.bank.gov.ua/get-user-certificate/R0PnZ2w1WP0746qZo-Ig" TargetMode="External"/><Relationship Id="rId188" Type="http://schemas.openxmlformats.org/officeDocument/2006/relationships/hyperlink" Target="https://talan.bank.gov.ua/get-user-certificate/R0PnZz6_f9vdAJEOsqeo" TargetMode="External"/><Relationship Id="rId395" Type="http://schemas.openxmlformats.org/officeDocument/2006/relationships/hyperlink" Target="https://talan.bank.gov.ua/get-user-certificate/R0PnZAU_tyqlc5zB4Lyd" TargetMode="External"/><Relationship Id="rId255" Type="http://schemas.openxmlformats.org/officeDocument/2006/relationships/hyperlink" Target="https://talan.bank.gov.ua/get-user-certificate/R0PnZITBCjHX_oO_di8A" TargetMode="External"/><Relationship Id="rId462" Type="http://schemas.openxmlformats.org/officeDocument/2006/relationships/hyperlink" Target="https://talan.bank.gov.ua/get-user-certificate/R0PnZJO6YapXmtkWwTqQ" TargetMode="External"/><Relationship Id="rId1092" Type="http://schemas.openxmlformats.org/officeDocument/2006/relationships/hyperlink" Target="https://talan.bank.gov.ua/get-user-certificate/R0PnZoU_Nsu1YHlXnk8E" TargetMode="External"/><Relationship Id="rId1397" Type="http://schemas.openxmlformats.org/officeDocument/2006/relationships/hyperlink" Target="https://talan.bank.gov.ua/get-user-certificate/R0PnZ_d3zMqMhdmuwZOc" TargetMode="External"/><Relationship Id="rId115" Type="http://schemas.openxmlformats.org/officeDocument/2006/relationships/hyperlink" Target="https://talan.bank.gov.ua/get-user-certificate/R0PnZP7gL2w90YRB-F7K" TargetMode="External"/><Relationship Id="rId322" Type="http://schemas.openxmlformats.org/officeDocument/2006/relationships/hyperlink" Target="https://talan.bank.gov.ua/get-user-certificate/R0PnZzZZiPHA5kkWY8Ti" TargetMode="External"/><Relationship Id="rId767" Type="http://schemas.openxmlformats.org/officeDocument/2006/relationships/hyperlink" Target="https://talan.bank.gov.ua/get-user-certificate/R0PnZ7tzA-G0hTBEylxv" TargetMode="External"/><Relationship Id="rId974" Type="http://schemas.openxmlformats.org/officeDocument/2006/relationships/hyperlink" Target="https://talan.bank.gov.ua/get-user-certificate/R0PnZjHFllEU8qjTgdSK" TargetMode="External"/><Relationship Id="rId627" Type="http://schemas.openxmlformats.org/officeDocument/2006/relationships/hyperlink" Target="https://talan.bank.gov.ua/get-user-certificate/R0PnZQqpobZWjXOP5ANC" TargetMode="External"/><Relationship Id="rId834" Type="http://schemas.openxmlformats.org/officeDocument/2006/relationships/hyperlink" Target="https://talan.bank.gov.ua/get-user-certificate/R0PnZ3S5-vsoIyRaczc-" TargetMode="External"/><Relationship Id="rId1257" Type="http://schemas.openxmlformats.org/officeDocument/2006/relationships/hyperlink" Target="https://talan.bank.gov.ua/get-user-certificate/R0PnZqSHEbLlRZIY-lO4" TargetMode="External"/><Relationship Id="rId1464" Type="http://schemas.openxmlformats.org/officeDocument/2006/relationships/hyperlink" Target="https://talan.bank.gov.ua/get-user-certificate/R0PnZHUHRaGslfqN0y3i" TargetMode="External"/><Relationship Id="rId1671" Type="http://schemas.openxmlformats.org/officeDocument/2006/relationships/hyperlink" Target="https://talan.bank.gov.ua/get-user-certificate/R0PnZaXgwTSwlBzH8rbG" TargetMode="External"/><Relationship Id="rId901" Type="http://schemas.openxmlformats.org/officeDocument/2006/relationships/hyperlink" Target="https://talan.bank.gov.ua/get-user-certificate/R0PnZos9FY0XARnjqygr" TargetMode="External"/><Relationship Id="rId1117" Type="http://schemas.openxmlformats.org/officeDocument/2006/relationships/hyperlink" Target="https://talan.bank.gov.ua/get-user-certificate/R0PnZ0OCDqPQxyg59LqT" TargetMode="External"/><Relationship Id="rId1324" Type="http://schemas.openxmlformats.org/officeDocument/2006/relationships/hyperlink" Target="https://talan.bank.gov.ua/get-user-certificate/R0PnZWN0QzaNYN812cLO" TargetMode="External"/><Relationship Id="rId1531" Type="http://schemas.openxmlformats.org/officeDocument/2006/relationships/hyperlink" Target="https://talan.bank.gov.ua/get-user-certificate/R0PnZJ_hnQlNac3y05cx" TargetMode="External"/><Relationship Id="rId1769" Type="http://schemas.openxmlformats.org/officeDocument/2006/relationships/hyperlink" Target="https://talan.bank.gov.ua/get-user-certificate/R0PnZkRCW-ArHKXej0yY" TargetMode="External"/><Relationship Id="rId30" Type="http://schemas.openxmlformats.org/officeDocument/2006/relationships/hyperlink" Target="https://talan.bank.gov.ua/get-user-certificate/R0PnZjVyxbXUJ-xfLsda" TargetMode="External"/><Relationship Id="rId1629" Type="http://schemas.openxmlformats.org/officeDocument/2006/relationships/hyperlink" Target="https://talan.bank.gov.ua/get-user-certificate/R0PnZ_tf91WleNWUhnSJ" TargetMode="External"/><Relationship Id="rId1836" Type="http://schemas.openxmlformats.org/officeDocument/2006/relationships/hyperlink" Target="https://talan.bank.gov.ua/get-user-certificate/R0PnZ9U7jICL-mYLD5Vd" TargetMode="External"/><Relationship Id="rId1903" Type="http://schemas.openxmlformats.org/officeDocument/2006/relationships/hyperlink" Target="https://talan.bank.gov.ua/get-user-certificate/R0PnZek4BASzyfKlq3C9" TargetMode="External"/><Relationship Id="rId277" Type="http://schemas.openxmlformats.org/officeDocument/2006/relationships/hyperlink" Target="https://talan.bank.gov.ua/get-user-certificate/R0PnZZdK7sWqrWemwFuc" TargetMode="External"/><Relationship Id="rId484" Type="http://schemas.openxmlformats.org/officeDocument/2006/relationships/hyperlink" Target="https://talan.bank.gov.ua/get-user-certificate/R0PnZZ5cg5w0GJAaXUE6" TargetMode="External"/><Relationship Id="rId137" Type="http://schemas.openxmlformats.org/officeDocument/2006/relationships/hyperlink" Target="https://talan.bank.gov.ua/get-user-certificate/R0PnZdGb1oXQ9trkeNDh" TargetMode="External"/><Relationship Id="rId344" Type="http://schemas.openxmlformats.org/officeDocument/2006/relationships/hyperlink" Target="https://talan.bank.gov.ua/get-user-certificate/R0PnZggq_2BAsGoL4Jfo" TargetMode="External"/><Relationship Id="rId691" Type="http://schemas.openxmlformats.org/officeDocument/2006/relationships/hyperlink" Target="https://talan.bank.gov.ua/get-user-certificate/R0PnZDK28X2pfayQORJQ" TargetMode="External"/><Relationship Id="rId789" Type="http://schemas.openxmlformats.org/officeDocument/2006/relationships/hyperlink" Target="https://talan.bank.gov.ua/get-user-certificate/R0PnZkAUWKVt_vGX4-RK" TargetMode="External"/><Relationship Id="rId996" Type="http://schemas.openxmlformats.org/officeDocument/2006/relationships/hyperlink" Target="https://talan.bank.gov.ua/get-user-certificate/R0PnZXaYO84EcIbESbzt" TargetMode="External"/><Relationship Id="rId551" Type="http://schemas.openxmlformats.org/officeDocument/2006/relationships/hyperlink" Target="https://talan.bank.gov.ua/get-user-certificate/R0PnZhQNXITSpKeuiW8j" TargetMode="External"/><Relationship Id="rId649" Type="http://schemas.openxmlformats.org/officeDocument/2006/relationships/hyperlink" Target="https://talan.bank.gov.ua/get-user-certificate/R0PnZODqLAWLt67gs0Hf" TargetMode="External"/><Relationship Id="rId856" Type="http://schemas.openxmlformats.org/officeDocument/2006/relationships/hyperlink" Target="https://talan.bank.gov.ua/get-user-certificate/R0PnZhwRAg2Wmex9nzD0" TargetMode="External"/><Relationship Id="rId1181" Type="http://schemas.openxmlformats.org/officeDocument/2006/relationships/hyperlink" Target="https://talan.bank.gov.ua/get-user-certificate/R0PnZuWJA7OXAgDi5xSw" TargetMode="External"/><Relationship Id="rId1279" Type="http://schemas.openxmlformats.org/officeDocument/2006/relationships/hyperlink" Target="https://talan.bank.gov.ua/get-user-certificate/R0PnZo3sQM9tFeUq8syT" TargetMode="External"/><Relationship Id="rId1486" Type="http://schemas.openxmlformats.org/officeDocument/2006/relationships/hyperlink" Target="https://talan.bank.gov.ua/get-user-certificate/R0PnZQMpUsiSyhY0ZQrJ" TargetMode="External"/><Relationship Id="rId204" Type="http://schemas.openxmlformats.org/officeDocument/2006/relationships/hyperlink" Target="https://talan.bank.gov.ua/get-user-certificate/R0PnZVMEp1I0xoLRuD7Q" TargetMode="External"/><Relationship Id="rId411" Type="http://schemas.openxmlformats.org/officeDocument/2006/relationships/hyperlink" Target="https://talan.bank.gov.ua/get-user-certificate/R0PnZM489H5mDcNtijAh" TargetMode="External"/><Relationship Id="rId509" Type="http://schemas.openxmlformats.org/officeDocument/2006/relationships/hyperlink" Target="https://talan.bank.gov.ua/get-user-certificate/R0PnZ5Efqo-8Ym4sMp_g" TargetMode="External"/><Relationship Id="rId1041" Type="http://schemas.openxmlformats.org/officeDocument/2006/relationships/hyperlink" Target="https://talan.bank.gov.ua/get-user-certificate/R0PnZZfNyshkT5fgFd_i" TargetMode="External"/><Relationship Id="rId1139" Type="http://schemas.openxmlformats.org/officeDocument/2006/relationships/hyperlink" Target="https://talan.bank.gov.ua/get-user-certificate/R0PnZoqHt5Y-GV85wgFR" TargetMode="External"/><Relationship Id="rId1346" Type="http://schemas.openxmlformats.org/officeDocument/2006/relationships/hyperlink" Target="https://talan.bank.gov.ua/get-user-certificate/R0PnZ86V6aV2N-bQo9kz" TargetMode="External"/><Relationship Id="rId1693" Type="http://schemas.openxmlformats.org/officeDocument/2006/relationships/hyperlink" Target="https://talan.bank.gov.ua/get-user-certificate/R0PnZuLKzHlVPBgVFnSJ" TargetMode="External"/><Relationship Id="rId716" Type="http://schemas.openxmlformats.org/officeDocument/2006/relationships/hyperlink" Target="https://talan.bank.gov.ua/get-user-certificate/R0PnZX86fjahDv8e_BvI" TargetMode="External"/><Relationship Id="rId923" Type="http://schemas.openxmlformats.org/officeDocument/2006/relationships/hyperlink" Target="https://talan.bank.gov.ua/get-user-certificate/R0PnZtkSsIn9uR-WEFk5" TargetMode="External"/><Relationship Id="rId1553" Type="http://schemas.openxmlformats.org/officeDocument/2006/relationships/hyperlink" Target="https://talan.bank.gov.ua/get-user-certificate/R0PnZNQ5PJHV019bcLxk" TargetMode="External"/><Relationship Id="rId1760" Type="http://schemas.openxmlformats.org/officeDocument/2006/relationships/hyperlink" Target="https://talan.bank.gov.ua/get-user-certificate/R0PnZI2Hh-OhsiYg0GEK" TargetMode="External"/><Relationship Id="rId1858" Type="http://schemas.openxmlformats.org/officeDocument/2006/relationships/hyperlink" Target="https://talan.bank.gov.ua/get-user-certificate/R0PnZsfO0z-w-IqiiGo4" TargetMode="External"/><Relationship Id="rId52" Type="http://schemas.openxmlformats.org/officeDocument/2006/relationships/hyperlink" Target="https://talan.bank.gov.ua/get-user-certificate/R0PnZfLdy3Ke8SiVkmPr" TargetMode="External"/><Relationship Id="rId1206" Type="http://schemas.openxmlformats.org/officeDocument/2006/relationships/hyperlink" Target="https://talan.bank.gov.ua/get-user-certificate/R0PnZZkkJMzqNCoYP9HT" TargetMode="External"/><Relationship Id="rId1413" Type="http://schemas.openxmlformats.org/officeDocument/2006/relationships/hyperlink" Target="https://talan.bank.gov.ua/get-user-certificate/R0PnZoZF_PQpxz33Oe4Z" TargetMode="External"/><Relationship Id="rId1620" Type="http://schemas.openxmlformats.org/officeDocument/2006/relationships/hyperlink" Target="https://talan.bank.gov.ua/get-user-certificate/R0PnZRjqmUMfvIobdRvI" TargetMode="External"/><Relationship Id="rId1718" Type="http://schemas.openxmlformats.org/officeDocument/2006/relationships/hyperlink" Target="https://talan.bank.gov.ua/get-user-certificate/R0PnZSVpgKm_tVN666rJ" TargetMode="External"/><Relationship Id="rId1925" Type="http://schemas.openxmlformats.org/officeDocument/2006/relationships/hyperlink" Target="https://talan.bank.gov.ua/get-user-certificate/R0PnZeE-kEb50JE3K0p5" TargetMode="External"/><Relationship Id="rId299" Type="http://schemas.openxmlformats.org/officeDocument/2006/relationships/hyperlink" Target="https://talan.bank.gov.ua/get-user-certificate/R0PnZNHz9E-KJQdlZokX" TargetMode="External"/><Relationship Id="rId159" Type="http://schemas.openxmlformats.org/officeDocument/2006/relationships/hyperlink" Target="https://talan.bank.gov.ua/get-user-certificate/R0PnZ9_IwiBjflR7GQXz" TargetMode="External"/><Relationship Id="rId366" Type="http://schemas.openxmlformats.org/officeDocument/2006/relationships/hyperlink" Target="https://talan.bank.gov.ua/get-user-certificate/R0PnZuIim3FGQiTE8fWf" TargetMode="External"/><Relationship Id="rId573" Type="http://schemas.openxmlformats.org/officeDocument/2006/relationships/hyperlink" Target="https://talan.bank.gov.ua/get-user-certificate/R0PnZn4V4DcNWdi3NVTP" TargetMode="External"/><Relationship Id="rId780" Type="http://schemas.openxmlformats.org/officeDocument/2006/relationships/hyperlink" Target="https://talan.bank.gov.ua/get-user-certificate/R0PnZ9_qaAUmCkmj-Oj8" TargetMode="External"/><Relationship Id="rId226" Type="http://schemas.openxmlformats.org/officeDocument/2006/relationships/hyperlink" Target="https://talan.bank.gov.ua/get-user-certificate/R0PnZVMLia57VJooyo_T" TargetMode="External"/><Relationship Id="rId433" Type="http://schemas.openxmlformats.org/officeDocument/2006/relationships/hyperlink" Target="https://talan.bank.gov.ua/get-user-certificate/R0PnZcRhL6aij7Su74H1" TargetMode="External"/><Relationship Id="rId878" Type="http://schemas.openxmlformats.org/officeDocument/2006/relationships/hyperlink" Target="https://talan.bank.gov.ua/get-user-certificate/R0PnZw9qTDJR6uyISiDs" TargetMode="External"/><Relationship Id="rId1063" Type="http://schemas.openxmlformats.org/officeDocument/2006/relationships/hyperlink" Target="https://talan.bank.gov.ua/get-user-certificate/R0PnZIXDM3Sda1WgoK4n" TargetMode="External"/><Relationship Id="rId1270" Type="http://schemas.openxmlformats.org/officeDocument/2006/relationships/hyperlink" Target="https://talan.bank.gov.ua/get-user-certificate/R0PnZ6vNn_8MvEvc11E6" TargetMode="External"/><Relationship Id="rId640" Type="http://schemas.openxmlformats.org/officeDocument/2006/relationships/hyperlink" Target="https://talan.bank.gov.ua/get-user-certificate/R0PnZSNXe36__G6KpgSm" TargetMode="External"/><Relationship Id="rId738" Type="http://schemas.openxmlformats.org/officeDocument/2006/relationships/hyperlink" Target="https://talan.bank.gov.ua/get-user-certificate/R0PnZ_q3z3UvX1D_Gfhi" TargetMode="External"/><Relationship Id="rId945" Type="http://schemas.openxmlformats.org/officeDocument/2006/relationships/hyperlink" Target="https://talan.bank.gov.ua/get-user-certificate/R0PnZEIOcSYgnBV8se9I" TargetMode="External"/><Relationship Id="rId1368" Type="http://schemas.openxmlformats.org/officeDocument/2006/relationships/hyperlink" Target="https://talan.bank.gov.ua/get-user-certificate/R0PnZImMA2e309hDPnGm" TargetMode="External"/><Relationship Id="rId1575" Type="http://schemas.openxmlformats.org/officeDocument/2006/relationships/hyperlink" Target="https://talan.bank.gov.ua/get-user-certificate/R0PnZZDqz9XClnzf7LuB" TargetMode="External"/><Relationship Id="rId1782" Type="http://schemas.openxmlformats.org/officeDocument/2006/relationships/hyperlink" Target="https://talan.bank.gov.ua/get-user-certificate/R0PnZEi7KN2RZ8z3EvTu" TargetMode="External"/><Relationship Id="rId74" Type="http://schemas.openxmlformats.org/officeDocument/2006/relationships/hyperlink" Target="https://talan.bank.gov.ua/get-user-certificate/R0PnZa66cog2i7BTMW97" TargetMode="External"/><Relationship Id="rId500" Type="http://schemas.openxmlformats.org/officeDocument/2006/relationships/hyperlink" Target="https://talan.bank.gov.ua/get-user-certificate/R0PnZ05nJuGIsyURSu6x" TargetMode="External"/><Relationship Id="rId805" Type="http://schemas.openxmlformats.org/officeDocument/2006/relationships/hyperlink" Target="https://talan.bank.gov.ua/get-user-certificate/R0PnZ1FQLr7N0e1FZ4V2" TargetMode="External"/><Relationship Id="rId1130" Type="http://schemas.openxmlformats.org/officeDocument/2006/relationships/hyperlink" Target="https://talan.bank.gov.ua/get-user-certificate/R0PnZn32ytYoj2wFnxbD" TargetMode="External"/><Relationship Id="rId1228" Type="http://schemas.openxmlformats.org/officeDocument/2006/relationships/hyperlink" Target="https://talan.bank.gov.ua/get-user-certificate/R0PnZOLIpL5rAJXnZbDI" TargetMode="External"/><Relationship Id="rId1435" Type="http://schemas.openxmlformats.org/officeDocument/2006/relationships/hyperlink" Target="https://talan.bank.gov.ua/get-user-certificate/R0PnZ2z1w6w9Kp8dXg-y" TargetMode="External"/><Relationship Id="rId1642" Type="http://schemas.openxmlformats.org/officeDocument/2006/relationships/hyperlink" Target="https://talan.bank.gov.ua/get-user-certificate/R0PnZjZYEbSm9OJJgroj" TargetMode="External"/><Relationship Id="rId1502" Type="http://schemas.openxmlformats.org/officeDocument/2006/relationships/hyperlink" Target="https://talan.bank.gov.ua/get-user-certificate/R0PnZITjpAkpcTUt_ViA" TargetMode="External"/><Relationship Id="rId1807" Type="http://schemas.openxmlformats.org/officeDocument/2006/relationships/hyperlink" Target="https://talan.bank.gov.ua/get-user-certificate/R0PnZrshArAKLtqBOQf7" TargetMode="External"/><Relationship Id="rId290" Type="http://schemas.openxmlformats.org/officeDocument/2006/relationships/hyperlink" Target="https://talan.bank.gov.ua/get-user-certificate/R0PnZSpyO82JA7NuDw_I" TargetMode="External"/><Relationship Id="rId388" Type="http://schemas.openxmlformats.org/officeDocument/2006/relationships/hyperlink" Target="https://talan.bank.gov.ua/get-user-certificate/R0PnZu-d5x0t681AWJUH" TargetMode="External"/><Relationship Id="rId150" Type="http://schemas.openxmlformats.org/officeDocument/2006/relationships/hyperlink" Target="https://talan.bank.gov.ua/get-user-certificate/R0PnZV_sRpd_3lYoesEW" TargetMode="External"/><Relationship Id="rId595" Type="http://schemas.openxmlformats.org/officeDocument/2006/relationships/hyperlink" Target="https://talan.bank.gov.ua/get-user-certificate/R0PnZFdUtRBsUYZTS2Yq" TargetMode="External"/><Relationship Id="rId248" Type="http://schemas.openxmlformats.org/officeDocument/2006/relationships/hyperlink" Target="https://talan.bank.gov.ua/get-user-certificate/R0PnZo24g79rv7XFzOaR" TargetMode="External"/><Relationship Id="rId455" Type="http://schemas.openxmlformats.org/officeDocument/2006/relationships/hyperlink" Target="https://talan.bank.gov.ua/get-user-certificate/R0PnZe_xfkAlbX_d0V2c" TargetMode="External"/><Relationship Id="rId662" Type="http://schemas.openxmlformats.org/officeDocument/2006/relationships/hyperlink" Target="https://talan.bank.gov.ua/get-user-certificate/R0PnZCBwDdARoGUZrl_v" TargetMode="External"/><Relationship Id="rId1085" Type="http://schemas.openxmlformats.org/officeDocument/2006/relationships/hyperlink" Target="https://talan.bank.gov.ua/get-user-certificate/R0PnZl7edWNvy1WVtLr_" TargetMode="External"/><Relationship Id="rId1292" Type="http://schemas.openxmlformats.org/officeDocument/2006/relationships/hyperlink" Target="https://talan.bank.gov.ua/get-user-certificate/R0PnZCfFmxkNgq6Xsjl9" TargetMode="External"/><Relationship Id="rId108" Type="http://schemas.openxmlformats.org/officeDocument/2006/relationships/hyperlink" Target="https://talan.bank.gov.ua/get-user-certificate/R0PnZ53F8Btl5-4z0y3E" TargetMode="External"/><Relationship Id="rId315" Type="http://schemas.openxmlformats.org/officeDocument/2006/relationships/hyperlink" Target="https://talan.bank.gov.ua/get-user-certificate/R0PnZFTCPWN6tAc0dYYg" TargetMode="External"/><Relationship Id="rId522" Type="http://schemas.openxmlformats.org/officeDocument/2006/relationships/hyperlink" Target="https://talan.bank.gov.ua/get-user-certificate/R0PnZUymExW05lPIpiNp" TargetMode="External"/><Relationship Id="rId967" Type="http://schemas.openxmlformats.org/officeDocument/2006/relationships/hyperlink" Target="https://talan.bank.gov.ua/get-user-certificate/R0PnZgKH53iocxnnB8kF" TargetMode="External"/><Relationship Id="rId1152" Type="http://schemas.openxmlformats.org/officeDocument/2006/relationships/hyperlink" Target="https://talan.bank.gov.ua/get-user-certificate/R0PnZ_Tbq8M1zrMZOrps" TargetMode="External"/><Relationship Id="rId1597" Type="http://schemas.openxmlformats.org/officeDocument/2006/relationships/hyperlink" Target="https://talan.bank.gov.ua/get-user-certificate/R0PnZoFPT7RZPWNOif1M" TargetMode="External"/><Relationship Id="rId96" Type="http://schemas.openxmlformats.org/officeDocument/2006/relationships/hyperlink" Target="https://talan.bank.gov.ua/get-user-certificate/R0PnZi1-yCGmMeg4N3qb" TargetMode="External"/><Relationship Id="rId827" Type="http://schemas.openxmlformats.org/officeDocument/2006/relationships/hyperlink" Target="https://talan.bank.gov.ua/get-user-certificate/R0PnZgEo2lq9LBjAYI_a" TargetMode="External"/><Relationship Id="rId1012" Type="http://schemas.openxmlformats.org/officeDocument/2006/relationships/hyperlink" Target="https://talan.bank.gov.ua/get-user-certificate/R0PnZn818b2CoZesixb_" TargetMode="External"/><Relationship Id="rId1457" Type="http://schemas.openxmlformats.org/officeDocument/2006/relationships/hyperlink" Target="https://talan.bank.gov.ua/get-user-certificate/R0PnZH4bgMHUjKkcbYQG" TargetMode="External"/><Relationship Id="rId1664" Type="http://schemas.openxmlformats.org/officeDocument/2006/relationships/hyperlink" Target="https://talan.bank.gov.ua/get-user-certificate/R0PnZdFB_TT-WMBbX8ry" TargetMode="External"/><Relationship Id="rId1871" Type="http://schemas.openxmlformats.org/officeDocument/2006/relationships/hyperlink" Target="https://talan.bank.gov.ua/get-user-certificate/R0PnZrdvTOY_Iz1B3Zfo" TargetMode="External"/><Relationship Id="rId1317" Type="http://schemas.openxmlformats.org/officeDocument/2006/relationships/hyperlink" Target="https://talan.bank.gov.ua/get-user-certificate/R0PnZ-5jYLcluxhUDSMK" TargetMode="External"/><Relationship Id="rId1524" Type="http://schemas.openxmlformats.org/officeDocument/2006/relationships/hyperlink" Target="https://talan.bank.gov.ua/get-user-certificate/R0PnZV5AYsYgY3HhKfrD" TargetMode="External"/><Relationship Id="rId1731" Type="http://schemas.openxmlformats.org/officeDocument/2006/relationships/hyperlink" Target="https://talan.bank.gov.ua/get-user-certificate/R0PnZ1obzZ-SY-hokzvx" TargetMode="External"/><Relationship Id="rId23" Type="http://schemas.openxmlformats.org/officeDocument/2006/relationships/hyperlink" Target="https://talan.bank.gov.ua/get-user-certificate/R0PnZiTHqAlFYA2rCz7R" TargetMode="External"/><Relationship Id="rId1829" Type="http://schemas.openxmlformats.org/officeDocument/2006/relationships/hyperlink" Target="https://talan.bank.gov.ua/get-user-certificate/R0PnZTdCE708LPyULe-h" TargetMode="External"/><Relationship Id="rId172" Type="http://schemas.openxmlformats.org/officeDocument/2006/relationships/hyperlink" Target="https://talan.bank.gov.ua/get-user-certificate/R0PnZzVMVId3J4y2pcJe" TargetMode="External"/><Relationship Id="rId477" Type="http://schemas.openxmlformats.org/officeDocument/2006/relationships/hyperlink" Target="https://talan.bank.gov.ua/get-user-certificate/R0PnZZUOUXDPomos4o_p" TargetMode="External"/><Relationship Id="rId684" Type="http://schemas.openxmlformats.org/officeDocument/2006/relationships/hyperlink" Target="https://talan.bank.gov.ua/get-user-certificate/R0PnZfRsRg_t6LSfXL9A" TargetMode="External"/><Relationship Id="rId337" Type="http://schemas.openxmlformats.org/officeDocument/2006/relationships/hyperlink" Target="https://talan.bank.gov.ua/get-user-certificate/R0PnZSFiKwnB4gPbR44O" TargetMode="External"/><Relationship Id="rId891" Type="http://schemas.openxmlformats.org/officeDocument/2006/relationships/hyperlink" Target="https://talan.bank.gov.ua/get-user-certificate/R0PnZcA9gxAka93EuBUn" TargetMode="External"/><Relationship Id="rId989" Type="http://schemas.openxmlformats.org/officeDocument/2006/relationships/hyperlink" Target="https://talan.bank.gov.ua/get-user-certificate/R0PnZrb5umbQS8DFeXGl" TargetMode="External"/><Relationship Id="rId544" Type="http://schemas.openxmlformats.org/officeDocument/2006/relationships/hyperlink" Target="https://talan.bank.gov.ua/get-user-certificate/R0PnZ6Fqg3ne8TmFPs4N" TargetMode="External"/><Relationship Id="rId751" Type="http://schemas.openxmlformats.org/officeDocument/2006/relationships/hyperlink" Target="https://talan.bank.gov.ua/get-user-certificate/R0PnZQ_f8B0vp6f_y_Rf" TargetMode="External"/><Relationship Id="rId849" Type="http://schemas.openxmlformats.org/officeDocument/2006/relationships/hyperlink" Target="https://talan.bank.gov.ua/get-user-certificate/R0PnZAVnB2xSaqC9IbeP" TargetMode="External"/><Relationship Id="rId1174" Type="http://schemas.openxmlformats.org/officeDocument/2006/relationships/hyperlink" Target="https://talan.bank.gov.ua/get-user-certificate/R0PnZL6vLQdrpOpv1imv" TargetMode="External"/><Relationship Id="rId1381" Type="http://schemas.openxmlformats.org/officeDocument/2006/relationships/hyperlink" Target="https://talan.bank.gov.ua/get-user-certificate/R0PnZUB5T4lJA_MMKZKc" TargetMode="External"/><Relationship Id="rId1479" Type="http://schemas.openxmlformats.org/officeDocument/2006/relationships/hyperlink" Target="https://talan.bank.gov.ua/get-user-certificate/R0PnZ3-nwh5uEFqHwQuV" TargetMode="External"/><Relationship Id="rId1686" Type="http://schemas.openxmlformats.org/officeDocument/2006/relationships/hyperlink" Target="https://talan.bank.gov.ua/get-user-certificate/R0PnZALVakW_nuqLDa4c" TargetMode="External"/><Relationship Id="rId404" Type="http://schemas.openxmlformats.org/officeDocument/2006/relationships/hyperlink" Target="https://talan.bank.gov.ua/get-user-certificate/R0PnZtApU-3VkyjrYjtB" TargetMode="External"/><Relationship Id="rId611" Type="http://schemas.openxmlformats.org/officeDocument/2006/relationships/hyperlink" Target="https://talan.bank.gov.ua/get-user-certificate/R0PnZGAkrqs1NLzYingP" TargetMode="External"/><Relationship Id="rId1034" Type="http://schemas.openxmlformats.org/officeDocument/2006/relationships/hyperlink" Target="https://talan.bank.gov.ua/get-user-certificate/R0PnZS6oSi6Icl-mRbg3" TargetMode="External"/><Relationship Id="rId1241" Type="http://schemas.openxmlformats.org/officeDocument/2006/relationships/hyperlink" Target="https://talan.bank.gov.ua/get-user-certificate/R0PnZljmpinlw7mbRatw" TargetMode="External"/><Relationship Id="rId1339" Type="http://schemas.openxmlformats.org/officeDocument/2006/relationships/hyperlink" Target="https://talan.bank.gov.ua/get-user-certificate/R0PnZB-VXHgWbDvj-1Ad" TargetMode="External"/><Relationship Id="rId1893" Type="http://schemas.openxmlformats.org/officeDocument/2006/relationships/hyperlink" Target="https://talan.bank.gov.ua/get-user-certificate/R0PnZXEXZc5d-y7AsCmB" TargetMode="External"/><Relationship Id="rId709" Type="http://schemas.openxmlformats.org/officeDocument/2006/relationships/hyperlink" Target="https://talan.bank.gov.ua/get-user-certificate/R0PnZVRDCd5I1AXsD3BR" TargetMode="External"/><Relationship Id="rId916" Type="http://schemas.openxmlformats.org/officeDocument/2006/relationships/hyperlink" Target="https://talan.bank.gov.ua/get-user-certificate/R0PnZv99VzFg7wyePlIB" TargetMode="External"/><Relationship Id="rId1101" Type="http://schemas.openxmlformats.org/officeDocument/2006/relationships/hyperlink" Target="https://talan.bank.gov.ua/get-user-certificate/R0PnZOgr8XCpe0eZxIjc" TargetMode="External"/><Relationship Id="rId1546" Type="http://schemas.openxmlformats.org/officeDocument/2006/relationships/hyperlink" Target="https://talan.bank.gov.ua/get-user-certificate/R0PnZq-sV9pm2liyy8Kd" TargetMode="External"/><Relationship Id="rId1753" Type="http://schemas.openxmlformats.org/officeDocument/2006/relationships/hyperlink" Target="https://talan.bank.gov.ua/get-user-certificate/R0PnZK5Owjuo3SrsqQps" TargetMode="External"/><Relationship Id="rId45" Type="http://schemas.openxmlformats.org/officeDocument/2006/relationships/hyperlink" Target="https://talan.bank.gov.ua/get-user-certificate/R0PnZ98pGHafErpYGZ_N" TargetMode="External"/><Relationship Id="rId1406" Type="http://schemas.openxmlformats.org/officeDocument/2006/relationships/hyperlink" Target="https://talan.bank.gov.ua/get-user-certificate/R0PnZ_aQWRJsXp2BeOR6" TargetMode="External"/><Relationship Id="rId1613" Type="http://schemas.openxmlformats.org/officeDocument/2006/relationships/hyperlink" Target="https://talan.bank.gov.ua/get-user-certificate/R0PnZeshLGXGLTYX1ala" TargetMode="External"/><Relationship Id="rId1820" Type="http://schemas.openxmlformats.org/officeDocument/2006/relationships/hyperlink" Target="https://talan.bank.gov.ua/get-user-certificate/R0PnZnGNrlip0YWtkOUo" TargetMode="External"/><Relationship Id="rId194" Type="http://schemas.openxmlformats.org/officeDocument/2006/relationships/hyperlink" Target="https://talan.bank.gov.ua/get-user-certificate/R0PnZtSgzcjRJ32tmAS0" TargetMode="External"/><Relationship Id="rId1918" Type="http://schemas.openxmlformats.org/officeDocument/2006/relationships/hyperlink" Target="https://talan.bank.gov.ua/get-user-certificate/R0PnZLzkBOoY4imXstvD" TargetMode="External"/><Relationship Id="rId261" Type="http://schemas.openxmlformats.org/officeDocument/2006/relationships/hyperlink" Target="https://talan.bank.gov.ua/get-user-certificate/R0PnZPoFebh1NhzfGVx3" TargetMode="External"/><Relationship Id="rId499" Type="http://schemas.openxmlformats.org/officeDocument/2006/relationships/hyperlink" Target="https://talan.bank.gov.ua/get-user-certificate/R0PnZxOrJwZbKwxppT2x" TargetMode="External"/><Relationship Id="rId359" Type="http://schemas.openxmlformats.org/officeDocument/2006/relationships/hyperlink" Target="https://talan.bank.gov.ua/get-user-certificate/R0PnZkdFKeNZr-7n7u63" TargetMode="External"/><Relationship Id="rId566" Type="http://schemas.openxmlformats.org/officeDocument/2006/relationships/hyperlink" Target="https://talan.bank.gov.ua/get-user-certificate/R0PnZonERmvWeAwCDTnZ" TargetMode="External"/><Relationship Id="rId773" Type="http://schemas.openxmlformats.org/officeDocument/2006/relationships/hyperlink" Target="https://talan.bank.gov.ua/get-user-certificate/R0PnZ9JTh87BhKTVYpe0" TargetMode="External"/><Relationship Id="rId1196" Type="http://schemas.openxmlformats.org/officeDocument/2006/relationships/hyperlink" Target="https://talan.bank.gov.ua/get-user-certificate/R0PnZ0rUBarxFnfqzqxk" TargetMode="External"/><Relationship Id="rId121" Type="http://schemas.openxmlformats.org/officeDocument/2006/relationships/hyperlink" Target="https://talan.bank.gov.ua/get-user-certificate/R0PnZCu0nsM3qn0fH1sY" TargetMode="External"/><Relationship Id="rId219" Type="http://schemas.openxmlformats.org/officeDocument/2006/relationships/hyperlink" Target="https://talan.bank.gov.ua/get-user-certificate/R0PnZx_uZEHayneHeJU3" TargetMode="External"/><Relationship Id="rId426" Type="http://schemas.openxmlformats.org/officeDocument/2006/relationships/hyperlink" Target="https://talan.bank.gov.ua/get-user-certificate/R0PnZjwtIk2kptaD3lUH" TargetMode="External"/><Relationship Id="rId633" Type="http://schemas.openxmlformats.org/officeDocument/2006/relationships/hyperlink" Target="https://talan.bank.gov.ua/get-user-certificate/R0PnZrKUecpgNysX4x9O" TargetMode="External"/><Relationship Id="rId980" Type="http://schemas.openxmlformats.org/officeDocument/2006/relationships/hyperlink" Target="https://talan.bank.gov.ua/get-user-certificate/R0PnZI0nGXdnsIwura0_" TargetMode="External"/><Relationship Id="rId1056" Type="http://schemas.openxmlformats.org/officeDocument/2006/relationships/hyperlink" Target="https://talan.bank.gov.ua/get-user-certificate/R0PnZOu1LE08cIV77elZ" TargetMode="External"/><Relationship Id="rId1263" Type="http://schemas.openxmlformats.org/officeDocument/2006/relationships/hyperlink" Target="https://talan.bank.gov.ua/get-user-certificate/R0PnZh-6Yo3htjpuSZRb" TargetMode="External"/><Relationship Id="rId840" Type="http://schemas.openxmlformats.org/officeDocument/2006/relationships/hyperlink" Target="https://talan.bank.gov.ua/get-user-certificate/R0PnZbxju8PNneR45hS8" TargetMode="External"/><Relationship Id="rId938" Type="http://schemas.openxmlformats.org/officeDocument/2006/relationships/hyperlink" Target="https://talan.bank.gov.ua/get-user-certificate/R0PnZB4y3IkDON5tytYL" TargetMode="External"/><Relationship Id="rId1470" Type="http://schemas.openxmlformats.org/officeDocument/2006/relationships/hyperlink" Target="https://talan.bank.gov.ua/get-user-certificate/R0PnZwQUlu1e8o1sqgJg" TargetMode="External"/><Relationship Id="rId1568" Type="http://schemas.openxmlformats.org/officeDocument/2006/relationships/hyperlink" Target="https://talan.bank.gov.ua/get-user-certificate/R0PnZqNI_n_zW4fkANpo" TargetMode="External"/><Relationship Id="rId1775" Type="http://schemas.openxmlformats.org/officeDocument/2006/relationships/hyperlink" Target="https://talan.bank.gov.ua/get-user-certificate/R0PnZTK9gqS38HVmGFK6" TargetMode="External"/><Relationship Id="rId67" Type="http://schemas.openxmlformats.org/officeDocument/2006/relationships/hyperlink" Target="https://talan.bank.gov.ua/get-user-certificate/R0PnZ68bvo4i5gMWatvi" TargetMode="External"/><Relationship Id="rId700" Type="http://schemas.openxmlformats.org/officeDocument/2006/relationships/hyperlink" Target="https://talan.bank.gov.ua/get-user-certificate/R0PnZJQKdIKzUx-21nbC" TargetMode="External"/><Relationship Id="rId1123" Type="http://schemas.openxmlformats.org/officeDocument/2006/relationships/hyperlink" Target="https://talan.bank.gov.ua/get-user-certificate/R0PnZMnge-_Q_zzqUH5q" TargetMode="External"/><Relationship Id="rId1330" Type="http://schemas.openxmlformats.org/officeDocument/2006/relationships/hyperlink" Target="https://talan.bank.gov.ua/get-user-certificate/R0PnZrhFZirhKPooAZio" TargetMode="External"/><Relationship Id="rId1428" Type="http://schemas.openxmlformats.org/officeDocument/2006/relationships/hyperlink" Target="https://talan.bank.gov.ua/get-user-certificate/R0PnZf5EWR-aDsEDagko" TargetMode="External"/><Relationship Id="rId1635" Type="http://schemas.openxmlformats.org/officeDocument/2006/relationships/hyperlink" Target="https://talan.bank.gov.ua/get-user-certificate/R0PnZByRx0JuTi2c7je_" TargetMode="External"/><Relationship Id="rId1842" Type="http://schemas.openxmlformats.org/officeDocument/2006/relationships/hyperlink" Target="https://talan.bank.gov.ua/get-user-certificate/R0PnZLPnKOZfhgrF_ag8" TargetMode="External"/><Relationship Id="rId1702" Type="http://schemas.openxmlformats.org/officeDocument/2006/relationships/hyperlink" Target="https://talan.bank.gov.ua/get-user-certificate/R0PnZiBiv4p3qhuplHaO" TargetMode="External"/><Relationship Id="rId283" Type="http://schemas.openxmlformats.org/officeDocument/2006/relationships/hyperlink" Target="https://talan.bank.gov.ua/get-user-certificate/R0PnZ-S5wJfIzGvS3C_2" TargetMode="External"/><Relationship Id="rId490" Type="http://schemas.openxmlformats.org/officeDocument/2006/relationships/hyperlink" Target="https://talan.bank.gov.ua/get-user-certificate/R0PnZc1_Nw8WDJr7N6y5" TargetMode="External"/><Relationship Id="rId143" Type="http://schemas.openxmlformats.org/officeDocument/2006/relationships/hyperlink" Target="https://talan.bank.gov.ua/get-user-certificate/R0PnZhTMyTth3Rx1lXyp" TargetMode="External"/><Relationship Id="rId350" Type="http://schemas.openxmlformats.org/officeDocument/2006/relationships/hyperlink" Target="https://talan.bank.gov.ua/get-user-certificate/R0PnZ-7XmZ3moviKIBjl" TargetMode="External"/><Relationship Id="rId588" Type="http://schemas.openxmlformats.org/officeDocument/2006/relationships/hyperlink" Target="https://talan.bank.gov.ua/get-user-certificate/R0PnZXlHM-KMKMq-zlUQ" TargetMode="External"/><Relationship Id="rId795" Type="http://schemas.openxmlformats.org/officeDocument/2006/relationships/hyperlink" Target="https://talan.bank.gov.ua/get-user-certificate/R0PnZxLQhoAqKRtayq0z" TargetMode="External"/><Relationship Id="rId9" Type="http://schemas.openxmlformats.org/officeDocument/2006/relationships/hyperlink" Target="https://talan.bank.gov.ua/get-user-certificate/R0PnZqXutHC7zMjcUdBC" TargetMode="External"/><Relationship Id="rId210" Type="http://schemas.openxmlformats.org/officeDocument/2006/relationships/hyperlink" Target="https://talan.bank.gov.ua/get-user-certificate/R0PnZCmZeisBEtcd_UtX" TargetMode="External"/><Relationship Id="rId448" Type="http://schemas.openxmlformats.org/officeDocument/2006/relationships/hyperlink" Target="https://talan.bank.gov.ua/get-user-certificate/R0PnZALTKfSlguQnrSiH" TargetMode="External"/><Relationship Id="rId655" Type="http://schemas.openxmlformats.org/officeDocument/2006/relationships/hyperlink" Target="https://talan.bank.gov.ua/get-user-certificate/R0PnZJOv0Kj2CidGPTzJ" TargetMode="External"/><Relationship Id="rId862" Type="http://schemas.openxmlformats.org/officeDocument/2006/relationships/hyperlink" Target="https://talan.bank.gov.ua/get-user-certificate/R0PnZ_jbdmqTNk0YE5dR" TargetMode="External"/><Relationship Id="rId1078" Type="http://schemas.openxmlformats.org/officeDocument/2006/relationships/hyperlink" Target="https://talan.bank.gov.ua/get-user-certificate/R0PnZOfvxF31aFZGeWCW" TargetMode="External"/><Relationship Id="rId1285" Type="http://schemas.openxmlformats.org/officeDocument/2006/relationships/hyperlink" Target="https://talan.bank.gov.ua/get-user-certificate/R0PnZu1bi-ChjlzKNMYJ" TargetMode="External"/><Relationship Id="rId1492" Type="http://schemas.openxmlformats.org/officeDocument/2006/relationships/hyperlink" Target="https://talan.bank.gov.ua/get-user-certificate/R0PnZhqAgVttwXFiS6rJ" TargetMode="External"/><Relationship Id="rId308" Type="http://schemas.openxmlformats.org/officeDocument/2006/relationships/hyperlink" Target="https://talan.bank.gov.ua/get-user-certificate/R0PnZU3XiweWhz0rcAA_" TargetMode="External"/><Relationship Id="rId515" Type="http://schemas.openxmlformats.org/officeDocument/2006/relationships/hyperlink" Target="https://talan.bank.gov.ua/get-user-certificate/R0PnZSGaxBi9scs7CoPX" TargetMode="External"/><Relationship Id="rId722" Type="http://schemas.openxmlformats.org/officeDocument/2006/relationships/hyperlink" Target="https://talan.bank.gov.ua/get-user-certificate/R0PnZbw-Iwx_VwdTLzK5" TargetMode="External"/><Relationship Id="rId1145" Type="http://schemas.openxmlformats.org/officeDocument/2006/relationships/hyperlink" Target="https://talan.bank.gov.ua/get-user-certificate/R0PnZKIvY-ezFphlK8EW" TargetMode="External"/><Relationship Id="rId1352" Type="http://schemas.openxmlformats.org/officeDocument/2006/relationships/hyperlink" Target="https://talan.bank.gov.ua/get-user-certificate/R0PnZ7-2eP8djcrcZwn3" TargetMode="External"/><Relationship Id="rId1797" Type="http://schemas.openxmlformats.org/officeDocument/2006/relationships/hyperlink" Target="https://talan.bank.gov.ua/get-user-certificate/R0PnZYiUd3EyYBCXUKfc" TargetMode="External"/><Relationship Id="rId89" Type="http://schemas.openxmlformats.org/officeDocument/2006/relationships/hyperlink" Target="https://talan.bank.gov.ua/get-user-certificate/R0PnZPnwAdsL9skYxC6B" TargetMode="External"/><Relationship Id="rId1005" Type="http://schemas.openxmlformats.org/officeDocument/2006/relationships/hyperlink" Target="https://talan.bank.gov.ua/get-user-certificate/R0PnZ5kv7-z26NlSwTQX" TargetMode="External"/><Relationship Id="rId1212" Type="http://schemas.openxmlformats.org/officeDocument/2006/relationships/hyperlink" Target="https://talan.bank.gov.ua/get-user-certificate/R0PnZLALhogTT2DaczP7" TargetMode="External"/><Relationship Id="rId1657" Type="http://schemas.openxmlformats.org/officeDocument/2006/relationships/hyperlink" Target="https://talan.bank.gov.ua/get-user-certificate/R0PnZ0AwL-mmEl1xTXjX" TargetMode="External"/><Relationship Id="rId1864" Type="http://schemas.openxmlformats.org/officeDocument/2006/relationships/hyperlink" Target="https://talan.bank.gov.ua/get-user-certificate/R0PnZWiF3uYn9GOq2u1k" TargetMode="External"/><Relationship Id="rId1517" Type="http://schemas.openxmlformats.org/officeDocument/2006/relationships/hyperlink" Target="https://talan.bank.gov.ua/get-user-certificate/R0PnZS05_Ks8fBcMJTxn" TargetMode="External"/><Relationship Id="rId1724" Type="http://schemas.openxmlformats.org/officeDocument/2006/relationships/hyperlink" Target="https://talan.bank.gov.ua/get-user-certificate/R0PnZHugpzFcoe7zM4bO" TargetMode="External"/><Relationship Id="rId16" Type="http://schemas.openxmlformats.org/officeDocument/2006/relationships/hyperlink" Target="https://talan.bank.gov.ua/get-user-certificate/R0PnZS221xgbmRP9zQmQ" TargetMode="External"/><Relationship Id="rId1931" Type="http://schemas.openxmlformats.org/officeDocument/2006/relationships/hyperlink" Target="https://talan.bank.gov.ua/get-user-certificate/R0PnZfVEHYpysI_TQG8T" TargetMode="External"/><Relationship Id="rId165" Type="http://schemas.openxmlformats.org/officeDocument/2006/relationships/hyperlink" Target="https://talan.bank.gov.ua/get-user-certificate/R0PnZYv2hMovK-P4NgS4" TargetMode="External"/><Relationship Id="rId372" Type="http://schemas.openxmlformats.org/officeDocument/2006/relationships/hyperlink" Target="https://talan.bank.gov.ua/get-user-certificate/R0PnZzFJsrKxM9Zh0kGr" TargetMode="External"/><Relationship Id="rId677" Type="http://schemas.openxmlformats.org/officeDocument/2006/relationships/hyperlink" Target="https://talan.bank.gov.ua/get-user-certificate/R0PnZ-qcHqcGEZfoeU6O" TargetMode="External"/><Relationship Id="rId232" Type="http://schemas.openxmlformats.org/officeDocument/2006/relationships/hyperlink" Target="https://talan.bank.gov.ua/get-user-certificate/R0PnZblj-kiSNytqIwWJ" TargetMode="External"/><Relationship Id="rId884" Type="http://schemas.openxmlformats.org/officeDocument/2006/relationships/hyperlink" Target="https://talan.bank.gov.ua/get-user-certificate/R0PnZtUGP35oSXrOqgSa" TargetMode="External"/><Relationship Id="rId537" Type="http://schemas.openxmlformats.org/officeDocument/2006/relationships/hyperlink" Target="https://talan.bank.gov.ua/get-user-certificate/R0PnZEg-zZeKor3gC68N" TargetMode="External"/><Relationship Id="rId744" Type="http://schemas.openxmlformats.org/officeDocument/2006/relationships/hyperlink" Target="https://talan.bank.gov.ua/get-user-certificate/R0PnZta4nMAfzT5FUd2E" TargetMode="External"/><Relationship Id="rId951" Type="http://schemas.openxmlformats.org/officeDocument/2006/relationships/hyperlink" Target="https://talan.bank.gov.ua/get-user-certificate/R0PnZ08Al_G9mi9FWddm" TargetMode="External"/><Relationship Id="rId1167" Type="http://schemas.openxmlformats.org/officeDocument/2006/relationships/hyperlink" Target="https://talan.bank.gov.ua/get-user-certificate/R0PnZLGIrq3kJsL_KO1K" TargetMode="External"/><Relationship Id="rId1374" Type="http://schemas.openxmlformats.org/officeDocument/2006/relationships/hyperlink" Target="https://talan.bank.gov.ua/get-user-certificate/R0PnZ2N90ZFanJmx9rmR" TargetMode="External"/><Relationship Id="rId1581" Type="http://schemas.openxmlformats.org/officeDocument/2006/relationships/hyperlink" Target="https://talan.bank.gov.ua/get-user-certificate/R0PnZ03DcPBUJSH2YNTR" TargetMode="External"/><Relationship Id="rId1679" Type="http://schemas.openxmlformats.org/officeDocument/2006/relationships/hyperlink" Target="https://talan.bank.gov.ua/get-user-certificate/R0PnZwgIyMhvTjy20ISA" TargetMode="External"/><Relationship Id="rId80" Type="http://schemas.openxmlformats.org/officeDocument/2006/relationships/hyperlink" Target="https://talan.bank.gov.ua/get-user-certificate/R0PnZL56717tF2l5F6IY" TargetMode="External"/><Relationship Id="rId604" Type="http://schemas.openxmlformats.org/officeDocument/2006/relationships/hyperlink" Target="https://talan.bank.gov.ua/get-user-certificate/R0PnZ9gyUOQpHeWGSKqO" TargetMode="External"/><Relationship Id="rId811" Type="http://schemas.openxmlformats.org/officeDocument/2006/relationships/hyperlink" Target="https://talan.bank.gov.ua/get-user-certificate/R0PnZYC6uaAuW0ICVEnd" TargetMode="External"/><Relationship Id="rId1027" Type="http://schemas.openxmlformats.org/officeDocument/2006/relationships/hyperlink" Target="https://talan.bank.gov.ua/get-user-certificate/R0PnZig6GVy3Q5zG-eva" TargetMode="External"/><Relationship Id="rId1234" Type="http://schemas.openxmlformats.org/officeDocument/2006/relationships/hyperlink" Target="https://talan.bank.gov.ua/get-user-certificate/R0PnZw2gj4RIvr02txJa" TargetMode="External"/><Relationship Id="rId1441" Type="http://schemas.openxmlformats.org/officeDocument/2006/relationships/hyperlink" Target="https://talan.bank.gov.ua/get-user-certificate/R0PnZqCv4TLZ9kTw79Bp" TargetMode="External"/><Relationship Id="rId1886" Type="http://schemas.openxmlformats.org/officeDocument/2006/relationships/hyperlink" Target="https://talan.bank.gov.ua/get-user-certificate/R0PnZ592fd6EXzWf3NmO" TargetMode="External"/><Relationship Id="rId909" Type="http://schemas.openxmlformats.org/officeDocument/2006/relationships/hyperlink" Target="https://talan.bank.gov.ua/get-user-certificate/R0PnZ4et90-6Ls4w-wFF" TargetMode="External"/><Relationship Id="rId1301" Type="http://schemas.openxmlformats.org/officeDocument/2006/relationships/hyperlink" Target="https://talan.bank.gov.ua/get-user-certificate/R0PnZrOYNpV2MQB9M5s8" TargetMode="External"/><Relationship Id="rId1539" Type="http://schemas.openxmlformats.org/officeDocument/2006/relationships/hyperlink" Target="https://talan.bank.gov.ua/get-user-certificate/R0PnZU3UOUoa1dI394yS" TargetMode="External"/><Relationship Id="rId1746" Type="http://schemas.openxmlformats.org/officeDocument/2006/relationships/hyperlink" Target="https://talan.bank.gov.ua/get-user-certificate/R0PnZg2ZzrjM1_6dekNo" TargetMode="External"/><Relationship Id="rId38" Type="http://schemas.openxmlformats.org/officeDocument/2006/relationships/hyperlink" Target="https://talan.bank.gov.ua/get-user-certificate/R0PnZq96Ou7hjc1yL5Lc" TargetMode="External"/><Relationship Id="rId1606" Type="http://schemas.openxmlformats.org/officeDocument/2006/relationships/hyperlink" Target="https://talan.bank.gov.ua/get-user-certificate/R0PnZ4vpReTmkoW_VsVo" TargetMode="External"/><Relationship Id="rId1813" Type="http://schemas.openxmlformats.org/officeDocument/2006/relationships/hyperlink" Target="https://talan.bank.gov.ua/get-user-certificate/R0PnZvL-jvN1kDOvbUjO" TargetMode="External"/><Relationship Id="rId187" Type="http://schemas.openxmlformats.org/officeDocument/2006/relationships/hyperlink" Target="https://talan.bank.gov.ua/get-user-certificate/R0PnZLpTemkXFy8zYaDl" TargetMode="External"/><Relationship Id="rId394" Type="http://schemas.openxmlformats.org/officeDocument/2006/relationships/hyperlink" Target="https://talan.bank.gov.ua/get-user-certificate/R0PnZAa7GEcYAJVYMJuB" TargetMode="External"/><Relationship Id="rId254" Type="http://schemas.openxmlformats.org/officeDocument/2006/relationships/hyperlink" Target="https://talan.bank.gov.ua/get-user-certificate/R0PnZV93jlJTF3kZE--L" TargetMode="External"/><Relationship Id="rId699" Type="http://schemas.openxmlformats.org/officeDocument/2006/relationships/hyperlink" Target="https://talan.bank.gov.ua/get-user-certificate/R0PnZDyUZW9QilC4Bg9f" TargetMode="External"/><Relationship Id="rId1091" Type="http://schemas.openxmlformats.org/officeDocument/2006/relationships/hyperlink" Target="https://talan.bank.gov.ua/get-user-certificate/R0PnZYnVJhoMCa8qoOjt" TargetMode="External"/><Relationship Id="rId114" Type="http://schemas.openxmlformats.org/officeDocument/2006/relationships/hyperlink" Target="https://talan.bank.gov.ua/get-user-certificate/R0PnZzwSkeE2ceIBq4fP" TargetMode="External"/><Relationship Id="rId461" Type="http://schemas.openxmlformats.org/officeDocument/2006/relationships/hyperlink" Target="https://talan.bank.gov.ua/get-user-certificate/R0PnZPZPtCCCt6NwtyVv" TargetMode="External"/><Relationship Id="rId559" Type="http://schemas.openxmlformats.org/officeDocument/2006/relationships/hyperlink" Target="https://talan.bank.gov.ua/get-user-certificate/R0PnZOuRK3JhKvXEuR-o" TargetMode="External"/><Relationship Id="rId766" Type="http://schemas.openxmlformats.org/officeDocument/2006/relationships/hyperlink" Target="https://talan.bank.gov.ua/get-user-certificate/R0PnZXMjkp059kF4fCIi" TargetMode="External"/><Relationship Id="rId1189" Type="http://schemas.openxmlformats.org/officeDocument/2006/relationships/hyperlink" Target="https://talan.bank.gov.ua/get-user-certificate/R0PnZbxs71fyLr1MFgXS" TargetMode="External"/><Relationship Id="rId1396" Type="http://schemas.openxmlformats.org/officeDocument/2006/relationships/hyperlink" Target="https://talan.bank.gov.ua/get-user-certificate/R0PnZnA5ycYDSGWG7Uut" TargetMode="External"/><Relationship Id="rId321" Type="http://schemas.openxmlformats.org/officeDocument/2006/relationships/hyperlink" Target="https://talan.bank.gov.ua/get-user-certificate/R0PnZV3dahr2Ei96tnss" TargetMode="External"/><Relationship Id="rId419" Type="http://schemas.openxmlformats.org/officeDocument/2006/relationships/hyperlink" Target="https://talan.bank.gov.ua/get-user-certificate/R0PnZhzMQl6LEk85AfuR" TargetMode="External"/><Relationship Id="rId626" Type="http://schemas.openxmlformats.org/officeDocument/2006/relationships/hyperlink" Target="https://talan.bank.gov.ua/get-user-certificate/R0PnZ1BcxKAYQkR9OPGW" TargetMode="External"/><Relationship Id="rId973" Type="http://schemas.openxmlformats.org/officeDocument/2006/relationships/hyperlink" Target="https://talan.bank.gov.ua/get-user-certificate/R0PnZ7qAIL9U1iMdpqDi" TargetMode="External"/><Relationship Id="rId1049" Type="http://schemas.openxmlformats.org/officeDocument/2006/relationships/hyperlink" Target="https://talan.bank.gov.ua/get-user-certificate/R0PnZ1uEvNxtpd35uR7N" TargetMode="External"/><Relationship Id="rId1256" Type="http://schemas.openxmlformats.org/officeDocument/2006/relationships/hyperlink" Target="https://talan.bank.gov.ua/get-user-certificate/R0PnZ4AB-V7IhDdQ1HWa" TargetMode="External"/><Relationship Id="rId833" Type="http://schemas.openxmlformats.org/officeDocument/2006/relationships/hyperlink" Target="https://talan.bank.gov.ua/get-user-certificate/R0PnZZ-yTuu9tKNcfAja" TargetMode="External"/><Relationship Id="rId1116" Type="http://schemas.openxmlformats.org/officeDocument/2006/relationships/hyperlink" Target="https://talan.bank.gov.ua/get-user-certificate/R0PnZH75nvHMW5eMtKRf" TargetMode="External"/><Relationship Id="rId1463" Type="http://schemas.openxmlformats.org/officeDocument/2006/relationships/hyperlink" Target="https://talan.bank.gov.ua/get-user-certificate/R0PnZIMbPXPMMz1od6iM" TargetMode="External"/><Relationship Id="rId1670" Type="http://schemas.openxmlformats.org/officeDocument/2006/relationships/hyperlink" Target="https://talan.bank.gov.ua/get-user-certificate/R0PnZEj6PxtvRDfwxU0Q" TargetMode="External"/><Relationship Id="rId1768" Type="http://schemas.openxmlformats.org/officeDocument/2006/relationships/hyperlink" Target="https://talan.bank.gov.ua/get-user-certificate/R0PnZk9v5GnFvp6QqYsN" TargetMode="External"/><Relationship Id="rId900" Type="http://schemas.openxmlformats.org/officeDocument/2006/relationships/hyperlink" Target="https://talan.bank.gov.ua/get-user-certificate/R0PnZzzMjIQAPoylYJ3b" TargetMode="External"/><Relationship Id="rId1323" Type="http://schemas.openxmlformats.org/officeDocument/2006/relationships/hyperlink" Target="https://talan.bank.gov.ua/get-user-certificate/R0PnZyDrz5-cPVfQOAfn" TargetMode="External"/><Relationship Id="rId1530" Type="http://schemas.openxmlformats.org/officeDocument/2006/relationships/hyperlink" Target="https://talan.bank.gov.ua/get-user-certificate/R0PnZduz5T9LQs9L71LP" TargetMode="External"/><Relationship Id="rId1628" Type="http://schemas.openxmlformats.org/officeDocument/2006/relationships/hyperlink" Target="https://talan.bank.gov.ua/get-user-certificate/R0PnZVGk3B5HU3RuGzJT" TargetMode="External"/><Relationship Id="rId1835" Type="http://schemas.openxmlformats.org/officeDocument/2006/relationships/hyperlink" Target="https://talan.bank.gov.ua/get-user-certificate/R0PnZW3u7I1wrwfbqPxD" TargetMode="External"/><Relationship Id="rId1902" Type="http://schemas.openxmlformats.org/officeDocument/2006/relationships/hyperlink" Target="https://talan.bank.gov.ua/get-user-certificate/R0PnZeVFSxrDwfsa94_K" TargetMode="External"/><Relationship Id="rId276" Type="http://schemas.openxmlformats.org/officeDocument/2006/relationships/hyperlink" Target="https://talan.bank.gov.ua/get-user-certificate/R0PnZ9KycIW9OtQWEnEh" TargetMode="External"/><Relationship Id="rId483" Type="http://schemas.openxmlformats.org/officeDocument/2006/relationships/hyperlink" Target="https://talan.bank.gov.ua/get-user-certificate/R0PnZhF4M7vGr90qhjnX" TargetMode="External"/><Relationship Id="rId690" Type="http://schemas.openxmlformats.org/officeDocument/2006/relationships/hyperlink" Target="https://talan.bank.gov.ua/get-user-certificate/R0PnZmH1QWXTclram0v7" TargetMode="External"/><Relationship Id="rId136" Type="http://schemas.openxmlformats.org/officeDocument/2006/relationships/hyperlink" Target="https://talan.bank.gov.ua/get-user-certificate/R0PnZlM_dJYcYt1Bq8sH" TargetMode="External"/><Relationship Id="rId343" Type="http://schemas.openxmlformats.org/officeDocument/2006/relationships/hyperlink" Target="https://talan.bank.gov.ua/get-user-certificate/R0PnZFQVp5EW8h1RrqJi" TargetMode="External"/><Relationship Id="rId550" Type="http://schemas.openxmlformats.org/officeDocument/2006/relationships/hyperlink" Target="https://talan.bank.gov.ua/get-user-certificate/R0PnZ1XGvjXNfRZT4q5g" TargetMode="External"/><Relationship Id="rId788" Type="http://schemas.openxmlformats.org/officeDocument/2006/relationships/hyperlink" Target="https://talan.bank.gov.ua/get-user-certificate/R0PnZLSfik-lgjZmOf0y" TargetMode="External"/><Relationship Id="rId995" Type="http://schemas.openxmlformats.org/officeDocument/2006/relationships/hyperlink" Target="https://talan.bank.gov.ua/get-user-certificate/R0PnZvvLsnkZXKQF7pJS" TargetMode="External"/><Relationship Id="rId1180" Type="http://schemas.openxmlformats.org/officeDocument/2006/relationships/hyperlink" Target="https://talan.bank.gov.ua/get-user-certificate/R0PnZMcJuDtcxQufLajc" TargetMode="External"/><Relationship Id="rId203" Type="http://schemas.openxmlformats.org/officeDocument/2006/relationships/hyperlink" Target="https://talan.bank.gov.ua/get-user-certificate/R0PnZK3dIJzIgBvyU6EL" TargetMode="External"/><Relationship Id="rId648" Type="http://schemas.openxmlformats.org/officeDocument/2006/relationships/hyperlink" Target="https://talan.bank.gov.ua/get-user-certificate/R0PnZKYcl1SNeGt_JOqV" TargetMode="External"/><Relationship Id="rId855" Type="http://schemas.openxmlformats.org/officeDocument/2006/relationships/hyperlink" Target="https://talan.bank.gov.ua/get-user-certificate/R0PnZHqvcs1JYmmuabz_" TargetMode="External"/><Relationship Id="rId1040" Type="http://schemas.openxmlformats.org/officeDocument/2006/relationships/hyperlink" Target="https://talan.bank.gov.ua/get-user-certificate/R0PnZ6usPGkViG9lds-X" TargetMode="External"/><Relationship Id="rId1278" Type="http://schemas.openxmlformats.org/officeDocument/2006/relationships/hyperlink" Target="https://talan.bank.gov.ua/get-user-certificate/R0PnZ3_eIvMgjybvrs-r" TargetMode="External"/><Relationship Id="rId1485" Type="http://schemas.openxmlformats.org/officeDocument/2006/relationships/hyperlink" Target="https://talan.bank.gov.ua/get-user-certificate/R0PnZcIL9zHmHaFN9DwW" TargetMode="External"/><Relationship Id="rId1692" Type="http://schemas.openxmlformats.org/officeDocument/2006/relationships/hyperlink" Target="https://talan.bank.gov.ua/get-user-certificate/R0PnZn87KgN-hEt-uhIV" TargetMode="External"/><Relationship Id="rId410" Type="http://schemas.openxmlformats.org/officeDocument/2006/relationships/hyperlink" Target="https://talan.bank.gov.ua/get-user-certificate/R0PnZD_u-slGhb-frwY3" TargetMode="External"/><Relationship Id="rId508" Type="http://schemas.openxmlformats.org/officeDocument/2006/relationships/hyperlink" Target="https://talan.bank.gov.ua/get-user-certificate/R0PnZlXHK99rQ0ywVUXL" TargetMode="External"/><Relationship Id="rId715" Type="http://schemas.openxmlformats.org/officeDocument/2006/relationships/hyperlink" Target="https://talan.bank.gov.ua/get-user-certificate/R0PnZYoZBxNUM3TlDRlJ" TargetMode="External"/><Relationship Id="rId922" Type="http://schemas.openxmlformats.org/officeDocument/2006/relationships/hyperlink" Target="https://talan.bank.gov.ua/get-user-certificate/R0PnZvyHKK0bBd6wI-O9" TargetMode="External"/><Relationship Id="rId1138" Type="http://schemas.openxmlformats.org/officeDocument/2006/relationships/hyperlink" Target="https://talan.bank.gov.ua/get-user-certificate/R0PnZM-z8oFdnVmu3YgF" TargetMode="External"/><Relationship Id="rId1345" Type="http://schemas.openxmlformats.org/officeDocument/2006/relationships/hyperlink" Target="https://talan.bank.gov.ua/get-user-certificate/R0PnZZ1h89bIUE4FiDZj" TargetMode="External"/><Relationship Id="rId1552" Type="http://schemas.openxmlformats.org/officeDocument/2006/relationships/hyperlink" Target="https://talan.bank.gov.ua/get-user-certificate/R0PnZhOkvflpbwHSQIVQ" TargetMode="External"/><Relationship Id="rId1205" Type="http://schemas.openxmlformats.org/officeDocument/2006/relationships/hyperlink" Target="https://talan.bank.gov.ua/get-user-certificate/R0PnZd3R9aaDkIvmTXRA" TargetMode="External"/><Relationship Id="rId1857" Type="http://schemas.openxmlformats.org/officeDocument/2006/relationships/hyperlink" Target="https://talan.bank.gov.ua/get-user-certificate/R0PnZZHaQnNiAWniY2sb" TargetMode="External"/><Relationship Id="rId51" Type="http://schemas.openxmlformats.org/officeDocument/2006/relationships/hyperlink" Target="https://talan.bank.gov.ua/get-user-certificate/R0PnZF3S70Y4SELjro7O" TargetMode="External"/><Relationship Id="rId1412" Type="http://schemas.openxmlformats.org/officeDocument/2006/relationships/hyperlink" Target="https://talan.bank.gov.ua/get-user-certificate/R0PnZaJ4BFX5hFpaUt5F" TargetMode="External"/><Relationship Id="rId1717" Type="http://schemas.openxmlformats.org/officeDocument/2006/relationships/hyperlink" Target="https://talan.bank.gov.ua/get-user-certificate/R0PnZsEiDBkAeMgmIPEZ" TargetMode="External"/><Relationship Id="rId1924" Type="http://schemas.openxmlformats.org/officeDocument/2006/relationships/hyperlink" Target="https://talan.bank.gov.ua/get-user-certificate/R0PnZFnI281yNec0K7zJ" TargetMode="External"/><Relationship Id="rId298" Type="http://schemas.openxmlformats.org/officeDocument/2006/relationships/hyperlink" Target="https://talan.bank.gov.ua/get-user-certificate/R0PnZXjr3mN1kZWhnjX6" TargetMode="External"/><Relationship Id="rId158" Type="http://schemas.openxmlformats.org/officeDocument/2006/relationships/hyperlink" Target="https://talan.bank.gov.ua/get-user-certificate/R0PnZh0ZNpSeoL858pbt" TargetMode="External"/><Relationship Id="rId365" Type="http://schemas.openxmlformats.org/officeDocument/2006/relationships/hyperlink" Target="https://talan.bank.gov.ua/get-user-certificate/R0PnZBk907jRbkHHvxBL" TargetMode="External"/><Relationship Id="rId572" Type="http://schemas.openxmlformats.org/officeDocument/2006/relationships/hyperlink" Target="https://talan.bank.gov.ua/get-user-certificate/R0PnZe5kJXrUzAI9Awgw" TargetMode="External"/><Relationship Id="rId225" Type="http://schemas.openxmlformats.org/officeDocument/2006/relationships/hyperlink" Target="https://talan.bank.gov.ua/get-user-certificate/R0PnZgHq7MePWNsItqaz" TargetMode="External"/><Relationship Id="rId432" Type="http://schemas.openxmlformats.org/officeDocument/2006/relationships/hyperlink" Target="https://talan.bank.gov.ua/get-user-certificate/R0PnZUN--IpeDem_P6PA" TargetMode="External"/><Relationship Id="rId877" Type="http://schemas.openxmlformats.org/officeDocument/2006/relationships/hyperlink" Target="https://talan.bank.gov.ua/get-user-certificate/R0PnZ-lTacBMZbooeHQt" TargetMode="External"/><Relationship Id="rId1062" Type="http://schemas.openxmlformats.org/officeDocument/2006/relationships/hyperlink" Target="https://talan.bank.gov.ua/get-user-certificate/R0PnZ1lIp9gmmE4jSSBr" TargetMode="External"/><Relationship Id="rId737" Type="http://schemas.openxmlformats.org/officeDocument/2006/relationships/hyperlink" Target="https://talan.bank.gov.ua/get-user-certificate/R0PnZl3U8EO1aQYP1L0K" TargetMode="External"/><Relationship Id="rId944" Type="http://schemas.openxmlformats.org/officeDocument/2006/relationships/hyperlink" Target="https://talan.bank.gov.ua/get-user-certificate/R0PnZck_xRmXLPuwOng1" TargetMode="External"/><Relationship Id="rId1367" Type="http://schemas.openxmlformats.org/officeDocument/2006/relationships/hyperlink" Target="https://talan.bank.gov.ua/get-user-certificate/R0PnZmMrQ7YrFCuUUTo3" TargetMode="External"/><Relationship Id="rId1574" Type="http://schemas.openxmlformats.org/officeDocument/2006/relationships/hyperlink" Target="https://talan.bank.gov.ua/get-user-certificate/R0PnZU2Bh9JrYBQINoF4" TargetMode="External"/><Relationship Id="rId1781" Type="http://schemas.openxmlformats.org/officeDocument/2006/relationships/hyperlink" Target="https://talan.bank.gov.ua/get-user-certificate/R0PnZGl3evd7d0aPTLvj" TargetMode="External"/><Relationship Id="rId73" Type="http://schemas.openxmlformats.org/officeDocument/2006/relationships/hyperlink" Target="https://talan.bank.gov.ua/get-user-certificate/R0PnZElZlNmoFnZ8PtsM" TargetMode="External"/><Relationship Id="rId804" Type="http://schemas.openxmlformats.org/officeDocument/2006/relationships/hyperlink" Target="https://talan.bank.gov.ua/get-user-certificate/R0PnZHXQWCtyMsukw1yN" TargetMode="External"/><Relationship Id="rId1227" Type="http://schemas.openxmlformats.org/officeDocument/2006/relationships/hyperlink" Target="https://talan.bank.gov.ua/get-user-certificate/R0PnZzH7YGZFOFh4bzHi" TargetMode="External"/><Relationship Id="rId1434" Type="http://schemas.openxmlformats.org/officeDocument/2006/relationships/hyperlink" Target="https://talan.bank.gov.ua/get-user-certificate/R0PnZYROmHIHfW4TwIzY" TargetMode="External"/><Relationship Id="rId1641" Type="http://schemas.openxmlformats.org/officeDocument/2006/relationships/hyperlink" Target="https://talan.bank.gov.ua/get-user-certificate/R0PnZnpYcIiCdhpdFsdz" TargetMode="External"/><Relationship Id="rId1879" Type="http://schemas.openxmlformats.org/officeDocument/2006/relationships/hyperlink" Target="https://talan.bank.gov.ua/get-user-certificate/R0PnZG3rCi4AHjwomVOq" TargetMode="External"/><Relationship Id="rId1501" Type="http://schemas.openxmlformats.org/officeDocument/2006/relationships/hyperlink" Target="https://talan.bank.gov.ua/get-user-certificate/R0PnZhp0DRqMkRfxs85e" TargetMode="External"/><Relationship Id="rId1739" Type="http://schemas.openxmlformats.org/officeDocument/2006/relationships/hyperlink" Target="https://talan.bank.gov.ua/get-user-certificate/R0PnZLd3TYngANBjyArz" TargetMode="External"/><Relationship Id="rId1806" Type="http://schemas.openxmlformats.org/officeDocument/2006/relationships/hyperlink" Target="https://talan.bank.gov.ua/get-user-certificate/R0PnZJu7A0f8XkkEH6Rh" TargetMode="External"/><Relationship Id="rId387" Type="http://schemas.openxmlformats.org/officeDocument/2006/relationships/hyperlink" Target="https://talan.bank.gov.ua/get-user-certificate/R0PnZLEv2-6ao2Cby8O3" TargetMode="External"/><Relationship Id="rId594" Type="http://schemas.openxmlformats.org/officeDocument/2006/relationships/hyperlink" Target="https://talan.bank.gov.ua/get-user-certificate/R0PnZycGodsBqDjoIhIQ" TargetMode="External"/><Relationship Id="rId247" Type="http://schemas.openxmlformats.org/officeDocument/2006/relationships/hyperlink" Target="https://talan.bank.gov.ua/get-user-certificate/R0PnZzFv9oSGl16VVDGf" TargetMode="External"/><Relationship Id="rId899" Type="http://schemas.openxmlformats.org/officeDocument/2006/relationships/hyperlink" Target="https://talan.bank.gov.ua/get-user-certificate/R0PnZRmINEmFxfLL48RB" TargetMode="External"/><Relationship Id="rId1084" Type="http://schemas.openxmlformats.org/officeDocument/2006/relationships/hyperlink" Target="https://talan.bank.gov.ua/get-user-certificate/R0PnZuSQIuAAuPrVVGd-" TargetMode="External"/><Relationship Id="rId107" Type="http://schemas.openxmlformats.org/officeDocument/2006/relationships/hyperlink" Target="https://talan.bank.gov.ua/get-user-certificate/R0PnZE1sDNKwznlWIPq1" TargetMode="External"/><Relationship Id="rId454" Type="http://schemas.openxmlformats.org/officeDocument/2006/relationships/hyperlink" Target="https://talan.bank.gov.ua/get-user-certificate/R0PnZXYmiZO1NBdn_ymx" TargetMode="External"/><Relationship Id="rId661" Type="http://schemas.openxmlformats.org/officeDocument/2006/relationships/hyperlink" Target="https://talan.bank.gov.ua/get-user-certificate/R0PnZDsagKxmNvjpErlU" TargetMode="External"/><Relationship Id="rId759" Type="http://schemas.openxmlformats.org/officeDocument/2006/relationships/hyperlink" Target="https://talan.bank.gov.ua/get-user-certificate/R0PnZSa5rcPIo3htDbDm" TargetMode="External"/><Relationship Id="rId966" Type="http://schemas.openxmlformats.org/officeDocument/2006/relationships/hyperlink" Target="https://talan.bank.gov.ua/get-user-certificate/R0PnZ_Q6cBfZpslgOi9_" TargetMode="External"/><Relationship Id="rId1291" Type="http://schemas.openxmlformats.org/officeDocument/2006/relationships/hyperlink" Target="https://talan.bank.gov.ua/get-user-certificate/R0PnZDziMvLHGOI7L7MD" TargetMode="External"/><Relationship Id="rId1389" Type="http://schemas.openxmlformats.org/officeDocument/2006/relationships/hyperlink" Target="https://talan.bank.gov.ua/get-user-certificate/R0PnZjOmqmURrK2tuxn6" TargetMode="External"/><Relationship Id="rId1596" Type="http://schemas.openxmlformats.org/officeDocument/2006/relationships/hyperlink" Target="https://talan.bank.gov.ua/get-user-certificate/R0PnZVs4tic_btgu1s30" TargetMode="External"/><Relationship Id="rId314" Type="http://schemas.openxmlformats.org/officeDocument/2006/relationships/hyperlink" Target="https://talan.bank.gov.ua/get-user-certificate/R0PnZBXdSgcgcAFdD3tZ" TargetMode="External"/><Relationship Id="rId521" Type="http://schemas.openxmlformats.org/officeDocument/2006/relationships/hyperlink" Target="https://talan.bank.gov.ua/get-user-certificate/R0PnZ2N5FkqIXJuMRKFO" TargetMode="External"/><Relationship Id="rId619" Type="http://schemas.openxmlformats.org/officeDocument/2006/relationships/hyperlink" Target="https://talan.bank.gov.ua/get-user-certificate/R0PnZV7h2CjD7CVgvjKz" TargetMode="External"/><Relationship Id="rId1151" Type="http://schemas.openxmlformats.org/officeDocument/2006/relationships/hyperlink" Target="https://talan.bank.gov.ua/get-user-certificate/R0PnZqr_j2Nc7qRV7O30" TargetMode="External"/><Relationship Id="rId1249" Type="http://schemas.openxmlformats.org/officeDocument/2006/relationships/hyperlink" Target="https://talan.bank.gov.ua/get-user-certificate/R0PnZzfxfEgfmCn-IC3T" TargetMode="External"/><Relationship Id="rId95" Type="http://schemas.openxmlformats.org/officeDocument/2006/relationships/hyperlink" Target="https://talan.bank.gov.ua/get-user-certificate/R0PnZHntDiKQJj71CUYD" TargetMode="External"/><Relationship Id="rId826" Type="http://schemas.openxmlformats.org/officeDocument/2006/relationships/hyperlink" Target="https://talan.bank.gov.ua/get-user-certificate/R0PnZGnnXa58cmz3KHSH" TargetMode="External"/><Relationship Id="rId1011" Type="http://schemas.openxmlformats.org/officeDocument/2006/relationships/hyperlink" Target="https://talan.bank.gov.ua/get-user-certificate/R0PnZ7EEzL8VX2S7pU9s" TargetMode="External"/><Relationship Id="rId1109" Type="http://schemas.openxmlformats.org/officeDocument/2006/relationships/hyperlink" Target="https://talan.bank.gov.ua/get-user-certificate/R0PnZpH1VIms6T5wEj13" TargetMode="External"/><Relationship Id="rId1456" Type="http://schemas.openxmlformats.org/officeDocument/2006/relationships/hyperlink" Target="https://talan.bank.gov.ua/get-user-certificate/R0PnZ_uGrCck5iu9ihDH" TargetMode="External"/><Relationship Id="rId1663" Type="http://schemas.openxmlformats.org/officeDocument/2006/relationships/hyperlink" Target="https://talan.bank.gov.ua/get-user-certificate/R0PnZpQ9hQqNhZ_YMAeU" TargetMode="External"/><Relationship Id="rId1870" Type="http://schemas.openxmlformats.org/officeDocument/2006/relationships/hyperlink" Target="https://talan.bank.gov.ua/get-user-certificate/R0PnZ0iSC1mExT_CSMoz" TargetMode="External"/><Relationship Id="rId1316" Type="http://schemas.openxmlformats.org/officeDocument/2006/relationships/hyperlink" Target="https://talan.bank.gov.ua/get-user-certificate/R0PnZXjtHbusLp5M2Uro" TargetMode="External"/><Relationship Id="rId1523" Type="http://schemas.openxmlformats.org/officeDocument/2006/relationships/hyperlink" Target="https://talan.bank.gov.ua/get-user-certificate/R0PnZ2RdkwhPAZJ_4zyJ" TargetMode="External"/><Relationship Id="rId1730" Type="http://schemas.openxmlformats.org/officeDocument/2006/relationships/hyperlink" Target="https://talan.bank.gov.ua/get-user-certificate/R0PnZEQ16eTHdTi64Jb9" TargetMode="External"/><Relationship Id="rId22" Type="http://schemas.openxmlformats.org/officeDocument/2006/relationships/hyperlink" Target="https://talan.bank.gov.ua/get-user-certificate/R0PnZ1k79VOykeKwEls7" TargetMode="External"/><Relationship Id="rId1828" Type="http://schemas.openxmlformats.org/officeDocument/2006/relationships/hyperlink" Target="https://talan.bank.gov.ua/get-user-certificate/R0PnZjHuutEl8sI_rqZO" TargetMode="External"/><Relationship Id="rId171" Type="http://schemas.openxmlformats.org/officeDocument/2006/relationships/hyperlink" Target="https://talan.bank.gov.ua/get-user-certificate/R0PnZwe_tcvGwCN5-GEa" TargetMode="External"/><Relationship Id="rId269" Type="http://schemas.openxmlformats.org/officeDocument/2006/relationships/hyperlink" Target="https://talan.bank.gov.ua/get-user-certificate/R0PnZDdHCEENSLqB37aC" TargetMode="External"/><Relationship Id="rId476" Type="http://schemas.openxmlformats.org/officeDocument/2006/relationships/hyperlink" Target="https://talan.bank.gov.ua/get-user-certificate/R0PnZrj9AYBmGpA36SIs" TargetMode="External"/><Relationship Id="rId683" Type="http://schemas.openxmlformats.org/officeDocument/2006/relationships/hyperlink" Target="https://talan.bank.gov.ua/get-user-certificate/R0PnZY_86SuOrP3TVC16" TargetMode="External"/><Relationship Id="rId890" Type="http://schemas.openxmlformats.org/officeDocument/2006/relationships/hyperlink" Target="https://talan.bank.gov.ua/get-user-certificate/R0PnZkM8FjmqMwi-qRUX" TargetMode="External"/><Relationship Id="rId129" Type="http://schemas.openxmlformats.org/officeDocument/2006/relationships/hyperlink" Target="https://talan.bank.gov.ua/get-user-certificate/R0PnZ0Ki4gVUD6vrmqg4" TargetMode="External"/><Relationship Id="rId336" Type="http://schemas.openxmlformats.org/officeDocument/2006/relationships/hyperlink" Target="https://talan.bank.gov.ua/get-user-certificate/R0PnZMphlDkBqakkAP7H" TargetMode="External"/><Relationship Id="rId543" Type="http://schemas.openxmlformats.org/officeDocument/2006/relationships/hyperlink" Target="https://talan.bank.gov.ua/get-user-certificate/R0PnZzpkvvcwKK4MZZ0k" TargetMode="External"/><Relationship Id="rId988" Type="http://schemas.openxmlformats.org/officeDocument/2006/relationships/hyperlink" Target="https://talan.bank.gov.ua/get-user-certificate/R0PnZGYp_qJdb3QXVYxp" TargetMode="External"/><Relationship Id="rId1173" Type="http://schemas.openxmlformats.org/officeDocument/2006/relationships/hyperlink" Target="https://talan.bank.gov.ua/get-user-certificate/R0PnZOhrMZ_D9niilx0V" TargetMode="External"/><Relationship Id="rId1380" Type="http://schemas.openxmlformats.org/officeDocument/2006/relationships/hyperlink" Target="https://talan.bank.gov.ua/get-user-certificate/R0PnZkQWStUMTXy00j46" TargetMode="External"/><Relationship Id="rId403" Type="http://schemas.openxmlformats.org/officeDocument/2006/relationships/hyperlink" Target="https://talan.bank.gov.ua/get-user-certificate/R0PnZcUI0QfqAfdzkubL" TargetMode="External"/><Relationship Id="rId750" Type="http://schemas.openxmlformats.org/officeDocument/2006/relationships/hyperlink" Target="https://talan.bank.gov.ua/get-user-certificate/R0PnZXpwfHASRox6DGaP" TargetMode="External"/><Relationship Id="rId848" Type="http://schemas.openxmlformats.org/officeDocument/2006/relationships/hyperlink" Target="https://talan.bank.gov.ua/get-user-certificate/R0PnZWTOIPxZ2kgJjFtf" TargetMode="External"/><Relationship Id="rId1033" Type="http://schemas.openxmlformats.org/officeDocument/2006/relationships/hyperlink" Target="https://talan.bank.gov.ua/get-user-certificate/R0PnZgBiCwA3YF2lmh4x" TargetMode="External"/><Relationship Id="rId1478" Type="http://schemas.openxmlformats.org/officeDocument/2006/relationships/hyperlink" Target="https://talan.bank.gov.ua/get-user-certificate/R0PnZ8DyzecAciMMbPEw" TargetMode="External"/><Relationship Id="rId1685" Type="http://schemas.openxmlformats.org/officeDocument/2006/relationships/hyperlink" Target="https://talan.bank.gov.ua/get-user-certificate/R0PnZdEdp2MfGKbl5yyg" TargetMode="External"/><Relationship Id="rId1892" Type="http://schemas.openxmlformats.org/officeDocument/2006/relationships/hyperlink" Target="https://talan.bank.gov.ua/get-user-certificate/R0PnZJ8kskVLbLJVPExB" TargetMode="External"/><Relationship Id="rId610" Type="http://schemas.openxmlformats.org/officeDocument/2006/relationships/hyperlink" Target="https://talan.bank.gov.ua/get-user-certificate/R0PnZ5fxQ9BtSGJc6l5a" TargetMode="External"/><Relationship Id="rId708" Type="http://schemas.openxmlformats.org/officeDocument/2006/relationships/hyperlink" Target="https://talan.bank.gov.ua/get-user-certificate/R0PnZbCAGV0l_gWYINB_" TargetMode="External"/><Relationship Id="rId915" Type="http://schemas.openxmlformats.org/officeDocument/2006/relationships/hyperlink" Target="https://talan.bank.gov.ua/get-user-certificate/R0PnZ9fmYYhk5Hvb7quq" TargetMode="External"/><Relationship Id="rId1240" Type="http://schemas.openxmlformats.org/officeDocument/2006/relationships/hyperlink" Target="https://talan.bank.gov.ua/get-user-certificate/R0PnZSIhwVvBsVlvgbV0" TargetMode="External"/><Relationship Id="rId1338" Type="http://schemas.openxmlformats.org/officeDocument/2006/relationships/hyperlink" Target="https://talan.bank.gov.ua/get-user-certificate/R0PnZq2w8epZspX-sqzv" TargetMode="External"/><Relationship Id="rId1545" Type="http://schemas.openxmlformats.org/officeDocument/2006/relationships/hyperlink" Target="https://talan.bank.gov.ua/get-user-certificate/R0PnZFCNFp_qkK5RXfKp" TargetMode="External"/><Relationship Id="rId1100" Type="http://schemas.openxmlformats.org/officeDocument/2006/relationships/hyperlink" Target="https://talan.bank.gov.ua/get-user-certificate/R0PnZq2sgt0M6XnM5KAm" TargetMode="External"/><Relationship Id="rId1405" Type="http://schemas.openxmlformats.org/officeDocument/2006/relationships/hyperlink" Target="https://talan.bank.gov.ua/get-user-certificate/R0PnZuzOSLZhMDk5JHYn" TargetMode="External"/><Relationship Id="rId1752" Type="http://schemas.openxmlformats.org/officeDocument/2006/relationships/hyperlink" Target="https://talan.bank.gov.ua/get-user-certificate/R0PnZiv0tOnU-m62cS4V" TargetMode="External"/><Relationship Id="rId44" Type="http://schemas.openxmlformats.org/officeDocument/2006/relationships/hyperlink" Target="https://talan.bank.gov.ua/get-user-certificate/R0PnZRaiYinI3jP_GKbL" TargetMode="External"/><Relationship Id="rId1612" Type="http://schemas.openxmlformats.org/officeDocument/2006/relationships/hyperlink" Target="https://talan.bank.gov.ua/get-user-certificate/R0PnZ6vP9DCvV6eChugw" TargetMode="External"/><Relationship Id="rId1917" Type="http://schemas.openxmlformats.org/officeDocument/2006/relationships/hyperlink" Target="https://talan.bank.gov.ua/get-user-certificate/R0PnZLlUVU3hKuqpAKKv" TargetMode="External"/><Relationship Id="rId193" Type="http://schemas.openxmlformats.org/officeDocument/2006/relationships/hyperlink" Target="https://talan.bank.gov.ua/get-user-certificate/R0PnZNhuPeoCTj8NNcoK" TargetMode="External"/><Relationship Id="rId498" Type="http://schemas.openxmlformats.org/officeDocument/2006/relationships/hyperlink" Target="https://talan.bank.gov.ua/get-user-certificate/R0PnZKcTGZxxDOU11J31" TargetMode="External"/><Relationship Id="rId260" Type="http://schemas.openxmlformats.org/officeDocument/2006/relationships/hyperlink" Target="https://talan.bank.gov.ua/get-user-certificate/R0PnZMlTOqBE-_6Hh7df" TargetMode="External"/><Relationship Id="rId120" Type="http://schemas.openxmlformats.org/officeDocument/2006/relationships/hyperlink" Target="https://talan.bank.gov.ua/get-user-certificate/R0PnZt7dnFF0j0eejG9I" TargetMode="External"/><Relationship Id="rId358" Type="http://schemas.openxmlformats.org/officeDocument/2006/relationships/hyperlink" Target="https://talan.bank.gov.ua/get-user-certificate/R0PnZo0lDLc1uW6vck7e" TargetMode="External"/><Relationship Id="rId565" Type="http://schemas.openxmlformats.org/officeDocument/2006/relationships/hyperlink" Target="https://talan.bank.gov.ua/get-user-certificate/R0PnZ4s1Vb42wgZ-ha25" TargetMode="External"/><Relationship Id="rId772" Type="http://schemas.openxmlformats.org/officeDocument/2006/relationships/hyperlink" Target="https://talan.bank.gov.ua/get-user-certificate/R0PnZppEFtOd2Hif_LYA" TargetMode="External"/><Relationship Id="rId1195" Type="http://schemas.openxmlformats.org/officeDocument/2006/relationships/hyperlink" Target="https://talan.bank.gov.ua/get-user-certificate/R0PnZPqIAvfAlpQL59ir" TargetMode="External"/><Relationship Id="rId218" Type="http://schemas.openxmlformats.org/officeDocument/2006/relationships/hyperlink" Target="https://talan.bank.gov.ua/get-user-certificate/R0PnZ9J3-RhNbfoQUwWs" TargetMode="External"/><Relationship Id="rId425" Type="http://schemas.openxmlformats.org/officeDocument/2006/relationships/hyperlink" Target="https://talan.bank.gov.ua/get-user-certificate/R0PnZQ9WZZh92h_VtBo5" TargetMode="External"/><Relationship Id="rId632" Type="http://schemas.openxmlformats.org/officeDocument/2006/relationships/hyperlink" Target="https://talan.bank.gov.ua/get-user-certificate/R0PnZG4f-EHQGjaef2Nc" TargetMode="External"/><Relationship Id="rId1055" Type="http://schemas.openxmlformats.org/officeDocument/2006/relationships/hyperlink" Target="https://talan.bank.gov.ua/get-user-certificate/R0PnZU31ZXugKMJZTIRW" TargetMode="External"/><Relationship Id="rId1262" Type="http://schemas.openxmlformats.org/officeDocument/2006/relationships/hyperlink" Target="https://talan.bank.gov.ua/get-user-certificate/R0PnZiPxSRPDnyqDCJ6j" TargetMode="External"/><Relationship Id="rId937" Type="http://schemas.openxmlformats.org/officeDocument/2006/relationships/hyperlink" Target="https://talan.bank.gov.ua/get-user-certificate/R0PnZif7SsBpkEsJFyDX" TargetMode="External"/><Relationship Id="rId1122" Type="http://schemas.openxmlformats.org/officeDocument/2006/relationships/hyperlink" Target="https://talan.bank.gov.ua/get-user-certificate/R0PnZsU_v9dmyf232Bpb" TargetMode="External"/><Relationship Id="rId1567" Type="http://schemas.openxmlformats.org/officeDocument/2006/relationships/hyperlink" Target="https://talan.bank.gov.ua/get-user-certificate/R0PnZoPp6YPnnuO3pFds" TargetMode="External"/><Relationship Id="rId1774" Type="http://schemas.openxmlformats.org/officeDocument/2006/relationships/hyperlink" Target="https://talan.bank.gov.ua/get-user-certificate/R0PnZnDsIlk01GGKLHQ8" TargetMode="External"/><Relationship Id="rId66" Type="http://schemas.openxmlformats.org/officeDocument/2006/relationships/hyperlink" Target="https://talan.bank.gov.ua/get-user-certificate/R0PnZSw24ZmY7C5eJUsn" TargetMode="External"/><Relationship Id="rId1427" Type="http://schemas.openxmlformats.org/officeDocument/2006/relationships/hyperlink" Target="https://talan.bank.gov.ua/get-user-certificate/R0PnZYPnDS7UWezns29H" TargetMode="External"/><Relationship Id="rId1634" Type="http://schemas.openxmlformats.org/officeDocument/2006/relationships/hyperlink" Target="https://talan.bank.gov.ua/get-user-certificate/R0PnZ9K3bI7LGhBFERS4" TargetMode="External"/><Relationship Id="rId1841" Type="http://schemas.openxmlformats.org/officeDocument/2006/relationships/hyperlink" Target="https://talan.bank.gov.ua/get-user-certificate/R0PnZTMhFVUzXsiUckV5" TargetMode="External"/><Relationship Id="rId1939" Type="http://schemas.openxmlformats.org/officeDocument/2006/relationships/hyperlink" Target="https://talan.bank.gov.ua/get-user-certificate/R0PnZym1DnnMwRS8qx8A" TargetMode="External"/><Relationship Id="rId1701" Type="http://schemas.openxmlformats.org/officeDocument/2006/relationships/hyperlink" Target="https://talan.bank.gov.ua/get-user-certificate/R0PnZdE_usYTlYdgl96g" TargetMode="External"/><Relationship Id="rId282" Type="http://schemas.openxmlformats.org/officeDocument/2006/relationships/hyperlink" Target="https://talan.bank.gov.ua/get-user-certificate/R0PnZPw5UJKouBA92X0X" TargetMode="External"/><Relationship Id="rId587" Type="http://schemas.openxmlformats.org/officeDocument/2006/relationships/hyperlink" Target="https://talan.bank.gov.ua/get-user-certificate/R0PnZwl09bG5cZn29MGm" TargetMode="External"/><Relationship Id="rId8" Type="http://schemas.openxmlformats.org/officeDocument/2006/relationships/hyperlink" Target="https://talan.bank.gov.ua/get-user-certificate/R0PnZtN7Dm4ocEkhH-CS" TargetMode="External"/><Relationship Id="rId142" Type="http://schemas.openxmlformats.org/officeDocument/2006/relationships/hyperlink" Target="https://talan.bank.gov.ua/get-user-certificate/R0PnZLQ5zDMcnXSmkHoc" TargetMode="External"/><Relationship Id="rId447" Type="http://schemas.openxmlformats.org/officeDocument/2006/relationships/hyperlink" Target="https://talan.bank.gov.ua/get-user-certificate/R0PnZ3MptuDMkWjof9kM" TargetMode="External"/><Relationship Id="rId794" Type="http://schemas.openxmlformats.org/officeDocument/2006/relationships/hyperlink" Target="https://talan.bank.gov.ua/get-user-certificate/R0PnZjRbaHYzjFYuXmdA" TargetMode="External"/><Relationship Id="rId1077" Type="http://schemas.openxmlformats.org/officeDocument/2006/relationships/hyperlink" Target="https://talan.bank.gov.ua/get-user-certificate/R0PnZbMs_86qJ2UaCJ_E" TargetMode="External"/><Relationship Id="rId654" Type="http://schemas.openxmlformats.org/officeDocument/2006/relationships/hyperlink" Target="https://talan.bank.gov.ua/get-user-certificate/R0PnZVGOFU4Rk69OgRnO" TargetMode="External"/><Relationship Id="rId861" Type="http://schemas.openxmlformats.org/officeDocument/2006/relationships/hyperlink" Target="https://talan.bank.gov.ua/get-user-certificate/R0PnZ9RYQf9CzlMQMnu0" TargetMode="External"/><Relationship Id="rId959" Type="http://schemas.openxmlformats.org/officeDocument/2006/relationships/hyperlink" Target="https://talan.bank.gov.ua/get-user-certificate/R0PnZ9NaV-4jfK-mViag" TargetMode="External"/><Relationship Id="rId1284" Type="http://schemas.openxmlformats.org/officeDocument/2006/relationships/hyperlink" Target="https://talan.bank.gov.ua/get-user-certificate/R0PnZEr3VNZ8K4RqR8mH" TargetMode="External"/><Relationship Id="rId1491" Type="http://schemas.openxmlformats.org/officeDocument/2006/relationships/hyperlink" Target="https://talan.bank.gov.ua/get-user-certificate/R0PnZeOvdfqsy5LTfaqd" TargetMode="External"/><Relationship Id="rId1589" Type="http://schemas.openxmlformats.org/officeDocument/2006/relationships/hyperlink" Target="https://talan.bank.gov.ua/get-user-certificate/R0PnZA4uZdHX0xU92nPS" TargetMode="External"/><Relationship Id="rId307" Type="http://schemas.openxmlformats.org/officeDocument/2006/relationships/hyperlink" Target="https://talan.bank.gov.ua/get-user-certificate/R0PnZ1a9sg4v-Skt3cRh" TargetMode="External"/><Relationship Id="rId514" Type="http://schemas.openxmlformats.org/officeDocument/2006/relationships/hyperlink" Target="https://talan.bank.gov.ua/get-user-certificate/R0PnZAS2KLVXvI64vDky" TargetMode="External"/><Relationship Id="rId721" Type="http://schemas.openxmlformats.org/officeDocument/2006/relationships/hyperlink" Target="https://talan.bank.gov.ua/get-user-certificate/R0PnZT6-IPUwnTKOaRG5" TargetMode="External"/><Relationship Id="rId1144" Type="http://schemas.openxmlformats.org/officeDocument/2006/relationships/hyperlink" Target="https://talan.bank.gov.ua/get-user-certificate/R0PnZZrUz6U_6Yc_EEq3" TargetMode="External"/><Relationship Id="rId1351" Type="http://schemas.openxmlformats.org/officeDocument/2006/relationships/hyperlink" Target="https://talan.bank.gov.ua/get-user-certificate/R0PnZ8QzwEd89MNRrpm9" TargetMode="External"/><Relationship Id="rId1449" Type="http://schemas.openxmlformats.org/officeDocument/2006/relationships/hyperlink" Target="https://talan.bank.gov.ua/get-user-certificate/R0PnZ-auPbJ5I_YJ7oiH" TargetMode="External"/><Relationship Id="rId1796" Type="http://schemas.openxmlformats.org/officeDocument/2006/relationships/hyperlink" Target="https://talan.bank.gov.ua/get-user-certificate/R0PnZ0Li8gIxvk8RjP3A" TargetMode="External"/><Relationship Id="rId88" Type="http://schemas.openxmlformats.org/officeDocument/2006/relationships/hyperlink" Target="https://talan.bank.gov.ua/get-user-certificate/R0PnZ2bH3lu-4T-ISSx_" TargetMode="External"/><Relationship Id="rId819" Type="http://schemas.openxmlformats.org/officeDocument/2006/relationships/hyperlink" Target="https://talan.bank.gov.ua/get-user-certificate/R0PnZIt_Quh_Wav5wK9F" TargetMode="External"/><Relationship Id="rId1004" Type="http://schemas.openxmlformats.org/officeDocument/2006/relationships/hyperlink" Target="https://talan.bank.gov.ua/get-user-certificate/R0PnZ02Cw1lmnpBwbS4X" TargetMode="External"/><Relationship Id="rId1211" Type="http://schemas.openxmlformats.org/officeDocument/2006/relationships/hyperlink" Target="https://talan.bank.gov.ua/get-user-certificate/R0PnZ9zgN9vktSvfZXd6" TargetMode="External"/><Relationship Id="rId1656" Type="http://schemas.openxmlformats.org/officeDocument/2006/relationships/hyperlink" Target="https://talan.bank.gov.ua/get-user-certificate/R0PnZ_9lmhWAJeBiyV-E" TargetMode="External"/><Relationship Id="rId1863" Type="http://schemas.openxmlformats.org/officeDocument/2006/relationships/hyperlink" Target="https://talan.bank.gov.ua/get-user-certificate/R0PnZl-sSbr7eEXTf62j" TargetMode="External"/><Relationship Id="rId1309" Type="http://schemas.openxmlformats.org/officeDocument/2006/relationships/hyperlink" Target="https://talan.bank.gov.ua/get-user-certificate/R0PnZ69ktzV3Zh2Pg1gN" TargetMode="External"/><Relationship Id="rId1516" Type="http://schemas.openxmlformats.org/officeDocument/2006/relationships/hyperlink" Target="https://talan.bank.gov.ua/get-user-certificate/R0PnZUhtdqakvd6CTlkG" TargetMode="External"/><Relationship Id="rId1723" Type="http://schemas.openxmlformats.org/officeDocument/2006/relationships/hyperlink" Target="https://talan.bank.gov.ua/get-user-certificate/R0PnZiq5LC8xi4DJ9ed7" TargetMode="External"/><Relationship Id="rId1930" Type="http://schemas.openxmlformats.org/officeDocument/2006/relationships/hyperlink" Target="https://talan.bank.gov.ua/get-user-certificate/R0PnZcRzFaFc5cse_ATb" TargetMode="External"/><Relationship Id="rId15" Type="http://schemas.openxmlformats.org/officeDocument/2006/relationships/hyperlink" Target="https://talan.bank.gov.ua/get-user-certificate/R0PnZ-capzOjFR1px1j8" TargetMode="External"/><Relationship Id="rId164" Type="http://schemas.openxmlformats.org/officeDocument/2006/relationships/hyperlink" Target="https://talan.bank.gov.ua/get-user-certificate/R0PnZY1RvIbZ_nSf1Kcu" TargetMode="External"/><Relationship Id="rId371" Type="http://schemas.openxmlformats.org/officeDocument/2006/relationships/hyperlink" Target="https://talan.bank.gov.ua/get-user-certificate/R0PnZAe-dIcj-Of8foPP" TargetMode="External"/><Relationship Id="rId469" Type="http://schemas.openxmlformats.org/officeDocument/2006/relationships/hyperlink" Target="https://talan.bank.gov.ua/get-user-certificate/R0PnZ24rUS1T7la3EFKV" TargetMode="External"/><Relationship Id="rId676" Type="http://schemas.openxmlformats.org/officeDocument/2006/relationships/hyperlink" Target="https://talan.bank.gov.ua/get-user-certificate/R0PnZIHa5FDwFYghXerr" TargetMode="External"/><Relationship Id="rId883" Type="http://schemas.openxmlformats.org/officeDocument/2006/relationships/hyperlink" Target="https://talan.bank.gov.ua/get-user-certificate/R0PnZioIvawuvjdpr1s3" TargetMode="External"/><Relationship Id="rId1099" Type="http://schemas.openxmlformats.org/officeDocument/2006/relationships/hyperlink" Target="https://talan.bank.gov.ua/get-user-certificate/R0PnZp9jlIX6iiQsjzeW" TargetMode="External"/><Relationship Id="rId231" Type="http://schemas.openxmlformats.org/officeDocument/2006/relationships/hyperlink" Target="https://talan.bank.gov.ua/get-user-certificate/R0PnZXO50Pd48AL-H-t6" TargetMode="External"/><Relationship Id="rId329" Type="http://schemas.openxmlformats.org/officeDocument/2006/relationships/hyperlink" Target="https://talan.bank.gov.ua/get-user-certificate/R0PnZz9UJ6DiYPbBLDYH" TargetMode="External"/><Relationship Id="rId536" Type="http://schemas.openxmlformats.org/officeDocument/2006/relationships/hyperlink" Target="https://talan.bank.gov.ua/get-user-certificate/R0PnZv7nPYRJKUvzC_Rc" TargetMode="External"/><Relationship Id="rId1166" Type="http://schemas.openxmlformats.org/officeDocument/2006/relationships/hyperlink" Target="https://talan.bank.gov.ua/get-user-certificate/R0PnZ1HUlAxkfVaqZoVM" TargetMode="External"/><Relationship Id="rId1373" Type="http://schemas.openxmlformats.org/officeDocument/2006/relationships/hyperlink" Target="https://talan.bank.gov.ua/get-user-certificate/R0PnZhpX4NEmLtZ2-pWA" TargetMode="External"/><Relationship Id="rId743" Type="http://schemas.openxmlformats.org/officeDocument/2006/relationships/hyperlink" Target="https://talan.bank.gov.ua/get-user-certificate/R0PnZeraQJe8dM58pNhP" TargetMode="External"/><Relationship Id="rId950" Type="http://schemas.openxmlformats.org/officeDocument/2006/relationships/hyperlink" Target="https://talan.bank.gov.ua/get-user-certificate/R0PnZ6w9Pz3TIOO1A5_Z" TargetMode="External"/><Relationship Id="rId1026" Type="http://schemas.openxmlformats.org/officeDocument/2006/relationships/hyperlink" Target="https://talan.bank.gov.ua/get-user-certificate/R0PnZJ1FNaBHY0vDyClS" TargetMode="External"/><Relationship Id="rId1580" Type="http://schemas.openxmlformats.org/officeDocument/2006/relationships/hyperlink" Target="https://talan.bank.gov.ua/get-user-certificate/R0PnZRnXI9G0M2Z3wzfk" TargetMode="External"/><Relationship Id="rId1678" Type="http://schemas.openxmlformats.org/officeDocument/2006/relationships/hyperlink" Target="https://talan.bank.gov.ua/get-user-certificate/R0PnZ0Kf3gVQt8__s91f" TargetMode="External"/><Relationship Id="rId1885" Type="http://schemas.openxmlformats.org/officeDocument/2006/relationships/hyperlink" Target="https://talan.bank.gov.ua/get-user-certificate/R0PnZj5Vg8KB-SLQ6KHC" TargetMode="External"/><Relationship Id="rId603" Type="http://schemas.openxmlformats.org/officeDocument/2006/relationships/hyperlink" Target="https://talan.bank.gov.ua/get-user-certificate/R0PnZd3T5swxQchLws67" TargetMode="External"/><Relationship Id="rId810" Type="http://schemas.openxmlformats.org/officeDocument/2006/relationships/hyperlink" Target="https://talan.bank.gov.ua/get-user-certificate/R0PnZjl5LSPTrFQAc6cn" TargetMode="External"/><Relationship Id="rId908" Type="http://schemas.openxmlformats.org/officeDocument/2006/relationships/hyperlink" Target="https://talan.bank.gov.ua/get-user-certificate/R0PnZWXe2OlHp-zTUwza" TargetMode="External"/><Relationship Id="rId1233" Type="http://schemas.openxmlformats.org/officeDocument/2006/relationships/hyperlink" Target="https://talan.bank.gov.ua/get-user-certificate/R0PnZHgAGhskhYotAphx" TargetMode="External"/><Relationship Id="rId1440" Type="http://schemas.openxmlformats.org/officeDocument/2006/relationships/hyperlink" Target="https://talan.bank.gov.ua/get-user-certificate/R0PnZeOT1NltdAXKW66x" TargetMode="External"/><Relationship Id="rId1538" Type="http://schemas.openxmlformats.org/officeDocument/2006/relationships/hyperlink" Target="https://talan.bank.gov.ua/get-user-certificate/R0PnZJdjozjz1YB1h0MA" TargetMode="External"/><Relationship Id="rId1300" Type="http://schemas.openxmlformats.org/officeDocument/2006/relationships/hyperlink" Target="https://talan.bank.gov.ua/get-user-certificate/R0PnZb7CbMnYK8F1d2oc" TargetMode="External"/><Relationship Id="rId1745" Type="http://schemas.openxmlformats.org/officeDocument/2006/relationships/hyperlink" Target="https://talan.bank.gov.ua/get-user-certificate/R0PnZoESGkQqF1p6Hma9" TargetMode="External"/><Relationship Id="rId37" Type="http://schemas.openxmlformats.org/officeDocument/2006/relationships/hyperlink" Target="https://talan.bank.gov.ua/get-user-certificate/R0PnZFsiWeepY9r7mfW9" TargetMode="External"/><Relationship Id="rId1605" Type="http://schemas.openxmlformats.org/officeDocument/2006/relationships/hyperlink" Target="https://talan.bank.gov.ua/get-user-certificate/R0PnZIf4FwB0huVocD3_" TargetMode="External"/><Relationship Id="rId1812" Type="http://schemas.openxmlformats.org/officeDocument/2006/relationships/hyperlink" Target="https://talan.bank.gov.ua/get-user-certificate/R0PnZvO9d2nsj-M2Cf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0"/>
  <sheetViews>
    <sheetView tabSelected="1" topLeftCell="A247" workbookViewId="0">
      <selection activeCell="B1" sqref="B1"/>
    </sheetView>
  </sheetViews>
  <sheetFormatPr defaultRowHeight="14.4" x14ac:dyDescent="0.3"/>
  <cols>
    <col min="1" max="1" width="27" customWidth="1"/>
    <col min="2" max="2" width="25.109375" customWidth="1"/>
  </cols>
  <sheetData>
    <row r="1" spans="1:4" x14ac:dyDescent="0.3">
      <c r="A1" s="1" t="s">
        <v>0</v>
      </c>
      <c r="B1" s="2" t="s">
        <v>1</v>
      </c>
      <c r="C1" s="1"/>
      <c r="D1" s="1"/>
    </row>
    <row r="2" spans="1:4" x14ac:dyDescent="0.3">
      <c r="A2" t="s">
        <v>2</v>
      </c>
      <c r="B2" t="str">
        <f>HYPERLINK("https://talan.bank.gov.ua/get-user-certificate/R0PnZ6SoZTrt_i6Rrumv","Завантажити сертифікат")</f>
        <v>Завантажити сертифікат</v>
      </c>
    </row>
    <row r="3" spans="1:4" x14ac:dyDescent="0.3">
      <c r="A3" t="s">
        <v>3</v>
      </c>
      <c r="B3" t="str">
        <f>HYPERLINK("https://talan.bank.gov.ua/get-user-certificate/R0PnZTATqqFUV-NPMF31","Завантажити сертифікат")</f>
        <v>Завантажити сертифікат</v>
      </c>
    </row>
    <row r="4" spans="1:4" x14ac:dyDescent="0.3">
      <c r="A4" t="s">
        <v>4</v>
      </c>
      <c r="B4" t="str">
        <f>HYPERLINK("https://talan.bank.gov.ua/get-user-certificate/R0PnZ-mMtW3xCyRyp2rs","Завантажити сертифікат")</f>
        <v>Завантажити сертифікат</v>
      </c>
    </row>
    <row r="5" spans="1:4" x14ac:dyDescent="0.3">
      <c r="A5" t="s">
        <v>5</v>
      </c>
      <c r="B5" t="str">
        <f>HYPERLINK("https://talan.bank.gov.ua/get-user-certificate/R0PnZV0pNguLQ1ns885O","Завантажити сертифікат")</f>
        <v>Завантажити сертифікат</v>
      </c>
    </row>
    <row r="6" spans="1:4" x14ac:dyDescent="0.3">
      <c r="A6" t="s">
        <v>6</v>
      </c>
      <c r="B6" t="str">
        <f>HYPERLINK("https://talan.bank.gov.ua/get-user-certificate/R0PnZEtarBREWbv0Uj3Q","Завантажити сертифікат")</f>
        <v>Завантажити сертифікат</v>
      </c>
    </row>
    <row r="7" spans="1:4" x14ac:dyDescent="0.3">
      <c r="A7" t="s">
        <v>7</v>
      </c>
      <c r="B7" t="str">
        <f>HYPERLINK("https://talan.bank.gov.ua/get-user-certificate/R0PnZoR2pMeepiilZfPJ","Завантажити сертифікат")</f>
        <v>Завантажити сертифікат</v>
      </c>
    </row>
    <row r="8" spans="1:4" x14ac:dyDescent="0.3">
      <c r="A8" t="s">
        <v>8</v>
      </c>
      <c r="B8" t="str">
        <f>HYPERLINK("https://talan.bank.gov.ua/get-user-certificate/R0PnZzQEILL00AGeT4Ov","Завантажити сертифікат")</f>
        <v>Завантажити сертифікат</v>
      </c>
    </row>
    <row r="9" spans="1:4" x14ac:dyDescent="0.3">
      <c r="A9" t="s">
        <v>9</v>
      </c>
      <c r="B9" t="str">
        <f>HYPERLINK("https://talan.bank.gov.ua/get-user-certificate/R0PnZtN7Dm4ocEkhH-CS","Завантажити сертифікат")</f>
        <v>Завантажити сертифікат</v>
      </c>
    </row>
    <row r="10" spans="1:4" x14ac:dyDescent="0.3">
      <c r="A10" t="s">
        <v>10</v>
      </c>
      <c r="B10" t="str">
        <f>HYPERLINK("https://talan.bank.gov.ua/get-user-certificate/R0PnZqXutHC7zMjcUdBC","Завантажити сертифікат")</f>
        <v>Завантажити сертифікат</v>
      </c>
    </row>
    <row r="11" spans="1:4" x14ac:dyDescent="0.3">
      <c r="A11" t="s">
        <v>11</v>
      </c>
      <c r="B11" t="str">
        <f>HYPERLINK("https://talan.bank.gov.ua/get-user-certificate/R0PnZY6kBB6JusS6xQ6W","Завантажити сертифікат")</f>
        <v>Завантажити сертифікат</v>
      </c>
    </row>
    <row r="12" spans="1:4" x14ac:dyDescent="0.3">
      <c r="A12" t="s">
        <v>12</v>
      </c>
      <c r="B12" t="str">
        <f>HYPERLINK("https://talan.bank.gov.ua/get-user-certificate/R0PnZikNmb4M8_NOWnTB","Завантажити сертифікат")</f>
        <v>Завантажити сертифікат</v>
      </c>
    </row>
    <row r="13" spans="1:4" x14ac:dyDescent="0.3">
      <c r="A13" t="s">
        <v>13</v>
      </c>
      <c r="B13" t="str">
        <f>HYPERLINK("https://talan.bank.gov.ua/get-user-certificate/R0PnZuQSQsvWldWhkjfA","Завантажити сертифікат")</f>
        <v>Завантажити сертифікат</v>
      </c>
    </row>
    <row r="14" spans="1:4" x14ac:dyDescent="0.3">
      <c r="A14" t="s">
        <v>14</v>
      </c>
      <c r="B14" t="str">
        <f>HYPERLINK("https://talan.bank.gov.ua/get-user-certificate/R0PnZ52VHVfUd9xnqe7q","Завантажити сертифікат")</f>
        <v>Завантажити сертифікат</v>
      </c>
    </row>
    <row r="15" spans="1:4" x14ac:dyDescent="0.3">
      <c r="A15" t="s">
        <v>15</v>
      </c>
      <c r="B15" t="str">
        <f>HYPERLINK("https://talan.bank.gov.ua/get-user-certificate/R0PnZSkIwIltGN9XtHWF","Завантажити сертифікат")</f>
        <v>Завантажити сертифікат</v>
      </c>
    </row>
    <row r="16" spans="1:4" x14ac:dyDescent="0.3">
      <c r="A16" t="s">
        <v>16</v>
      </c>
      <c r="B16" t="str">
        <f>HYPERLINK("https://talan.bank.gov.ua/get-user-certificate/R0PnZ-capzOjFR1px1j8","Завантажити сертифікат")</f>
        <v>Завантажити сертифікат</v>
      </c>
    </row>
    <row r="17" spans="1:2" x14ac:dyDescent="0.3">
      <c r="A17" t="s">
        <v>17</v>
      </c>
      <c r="B17" t="str">
        <f>HYPERLINK("https://talan.bank.gov.ua/get-user-certificate/R0PnZS221xgbmRP9zQmQ","Завантажити сертифікат")</f>
        <v>Завантажити сертифікат</v>
      </c>
    </row>
    <row r="18" spans="1:2" x14ac:dyDescent="0.3">
      <c r="A18" t="s">
        <v>18</v>
      </c>
      <c r="B18" t="str">
        <f>HYPERLINK("https://talan.bank.gov.ua/get-user-certificate/R0PnZ1bdtBcoWrDeDsn6","Завантажити сертифікат")</f>
        <v>Завантажити сертифікат</v>
      </c>
    </row>
    <row r="19" spans="1:2" x14ac:dyDescent="0.3">
      <c r="A19" t="s">
        <v>19</v>
      </c>
      <c r="B19" t="str">
        <f>HYPERLINK("https://talan.bank.gov.ua/get-user-certificate/R0PnZqP3SiwAI5AssNC4","Завантажити сертифікат")</f>
        <v>Завантажити сертифікат</v>
      </c>
    </row>
    <row r="20" spans="1:2" x14ac:dyDescent="0.3">
      <c r="A20" t="s">
        <v>20</v>
      </c>
      <c r="B20" t="str">
        <f>HYPERLINK("https://talan.bank.gov.ua/get-user-certificate/R0PnZsPZi3wsqmy-JmIu","Завантажити сертифікат")</f>
        <v>Завантажити сертифікат</v>
      </c>
    </row>
    <row r="21" spans="1:2" x14ac:dyDescent="0.3">
      <c r="A21" t="s">
        <v>21</v>
      </c>
      <c r="B21" t="str">
        <f>HYPERLINK("https://talan.bank.gov.ua/get-user-certificate/R0PnZfn4mWPuof8a7cAl","Завантажити сертифікат")</f>
        <v>Завантажити сертифікат</v>
      </c>
    </row>
    <row r="22" spans="1:2" x14ac:dyDescent="0.3">
      <c r="A22" t="s">
        <v>22</v>
      </c>
      <c r="B22" t="str">
        <f>HYPERLINK("https://talan.bank.gov.ua/get-user-certificate/R0PnZqCfZO58ApaQxQK4","Завантажити сертифікат")</f>
        <v>Завантажити сертифікат</v>
      </c>
    </row>
    <row r="23" spans="1:2" x14ac:dyDescent="0.3">
      <c r="A23" t="s">
        <v>23</v>
      </c>
      <c r="B23" t="str">
        <f>HYPERLINK("https://talan.bank.gov.ua/get-user-certificate/R0PnZ1k79VOykeKwEls7","Завантажити сертифікат")</f>
        <v>Завантажити сертифікат</v>
      </c>
    </row>
    <row r="24" spans="1:2" x14ac:dyDescent="0.3">
      <c r="A24" t="s">
        <v>24</v>
      </c>
      <c r="B24" t="str">
        <f>HYPERLINK("https://talan.bank.gov.ua/get-user-certificate/R0PnZiTHqAlFYA2rCz7R","Завантажити сертифікат")</f>
        <v>Завантажити сертифікат</v>
      </c>
    </row>
    <row r="25" spans="1:2" x14ac:dyDescent="0.3">
      <c r="A25" t="s">
        <v>25</v>
      </c>
      <c r="B25" t="str">
        <f>HYPERLINK("https://talan.bank.gov.ua/get-user-certificate/R0PnZ-WGUt4ma4jJBB2m","Завантажити сертифікат")</f>
        <v>Завантажити сертифікат</v>
      </c>
    </row>
    <row r="26" spans="1:2" x14ac:dyDescent="0.3">
      <c r="A26" t="s">
        <v>26</v>
      </c>
      <c r="B26" t="str">
        <f>HYPERLINK("https://talan.bank.gov.ua/get-user-certificate/R0PnZbNjzCKxuoLRp0sC","Завантажити сертифікат")</f>
        <v>Завантажити сертифікат</v>
      </c>
    </row>
    <row r="27" spans="1:2" x14ac:dyDescent="0.3">
      <c r="A27" t="s">
        <v>27</v>
      </c>
      <c r="B27" t="str">
        <f>HYPERLINK("https://talan.bank.gov.ua/get-user-certificate/R0PnZYl8l97nMEW9q-Wc","Завантажити сертифікат")</f>
        <v>Завантажити сертифікат</v>
      </c>
    </row>
    <row r="28" spans="1:2" x14ac:dyDescent="0.3">
      <c r="A28" t="s">
        <v>28</v>
      </c>
      <c r="B28" t="str">
        <f>HYPERLINK("https://talan.bank.gov.ua/get-user-certificate/R0PnZsC0HyXF8hYjII1j","Завантажити сертифікат")</f>
        <v>Завантажити сертифікат</v>
      </c>
    </row>
    <row r="29" spans="1:2" x14ac:dyDescent="0.3">
      <c r="A29" t="s">
        <v>29</v>
      </c>
      <c r="B29" t="str">
        <f>HYPERLINK("https://talan.bank.gov.ua/get-user-certificate/R0PnZQET6dh4lzII9KVw","Завантажити сертифікат")</f>
        <v>Завантажити сертифікат</v>
      </c>
    </row>
    <row r="30" spans="1:2" x14ac:dyDescent="0.3">
      <c r="A30" t="s">
        <v>30</v>
      </c>
      <c r="B30" t="str">
        <f>HYPERLINK("https://talan.bank.gov.ua/get-user-certificate/R0PnZdSUebLuFgWhOLJ-","Завантажити сертифікат")</f>
        <v>Завантажити сертифікат</v>
      </c>
    </row>
    <row r="31" spans="1:2" x14ac:dyDescent="0.3">
      <c r="A31" t="s">
        <v>31</v>
      </c>
      <c r="B31" t="str">
        <f>HYPERLINK("https://talan.bank.gov.ua/get-user-certificate/R0PnZjVyxbXUJ-xfLsda","Завантажити сертифікат")</f>
        <v>Завантажити сертифікат</v>
      </c>
    </row>
    <row r="32" spans="1:2" x14ac:dyDescent="0.3">
      <c r="A32" t="s">
        <v>32</v>
      </c>
      <c r="B32" t="str">
        <f>HYPERLINK("https://talan.bank.gov.ua/get-user-certificate/R0PnZYv94qFUNr95vdCZ","Завантажити сертифікат")</f>
        <v>Завантажити сертифікат</v>
      </c>
    </row>
    <row r="33" spans="1:2" x14ac:dyDescent="0.3">
      <c r="A33" t="s">
        <v>33</v>
      </c>
      <c r="B33" t="str">
        <f>HYPERLINK("https://talan.bank.gov.ua/get-user-certificate/R0PnZ8E_mmyShS7PXbyZ","Завантажити сертифікат")</f>
        <v>Завантажити сертифікат</v>
      </c>
    </row>
    <row r="34" spans="1:2" x14ac:dyDescent="0.3">
      <c r="A34" t="s">
        <v>34</v>
      </c>
      <c r="B34" t="str">
        <f>HYPERLINK("https://talan.bank.gov.ua/get-user-certificate/R0PnZajSiqSfNIO8NJcA","Завантажити сертифікат")</f>
        <v>Завантажити сертифікат</v>
      </c>
    </row>
    <row r="35" spans="1:2" x14ac:dyDescent="0.3">
      <c r="A35" t="s">
        <v>35</v>
      </c>
      <c r="B35" t="str">
        <f>HYPERLINK("https://talan.bank.gov.ua/get-user-certificate/R0PnZiDP8DTgc70t45Eq","Завантажити сертифікат")</f>
        <v>Завантажити сертифікат</v>
      </c>
    </row>
    <row r="36" spans="1:2" x14ac:dyDescent="0.3">
      <c r="A36" t="s">
        <v>36</v>
      </c>
      <c r="B36" t="str">
        <f>HYPERLINK("https://talan.bank.gov.ua/get-user-certificate/R0PnZM2AHQf0CGqN2kyJ","Завантажити сертифікат")</f>
        <v>Завантажити сертифікат</v>
      </c>
    </row>
    <row r="37" spans="1:2" x14ac:dyDescent="0.3">
      <c r="A37" t="s">
        <v>37</v>
      </c>
      <c r="B37" t="str">
        <f>HYPERLINK("https://talan.bank.gov.ua/get-user-certificate/R0PnZRNWXS8aj0HzWMT8","Завантажити сертифікат")</f>
        <v>Завантажити сертифікат</v>
      </c>
    </row>
    <row r="38" spans="1:2" x14ac:dyDescent="0.3">
      <c r="A38" t="s">
        <v>38</v>
      </c>
      <c r="B38" t="str">
        <f>HYPERLINK("https://talan.bank.gov.ua/get-user-certificate/R0PnZFsiWeepY9r7mfW9","Завантажити сертифікат")</f>
        <v>Завантажити сертифікат</v>
      </c>
    </row>
    <row r="39" spans="1:2" x14ac:dyDescent="0.3">
      <c r="A39" t="s">
        <v>39</v>
      </c>
      <c r="B39" t="str">
        <f>HYPERLINK("https://talan.bank.gov.ua/get-user-certificate/R0PnZq96Ou7hjc1yL5Lc","Завантажити сертифікат")</f>
        <v>Завантажити сертифікат</v>
      </c>
    </row>
    <row r="40" spans="1:2" x14ac:dyDescent="0.3">
      <c r="A40" t="s">
        <v>40</v>
      </c>
      <c r="B40" t="str">
        <f>HYPERLINK("https://talan.bank.gov.ua/get-user-certificate/R0PnZftSgBIbnv99uQlc","Завантажити сертифікат")</f>
        <v>Завантажити сертифікат</v>
      </c>
    </row>
    <row r="41" spans="1:2" x14ac:dyDescent="0.3">
      <c r="A41" t="s">
        <v>41</v>
      </c>
      <c r="B41" t="str">
        <f>HYPERLINK("https://talan.bank.gov.ua/get-user-certificate/R0PnZmFo5Q-QT8l1OifF","Завантажити сертифікат")</f>
        <v>Завантажити сертифікат</v>
      </c>
    </row>
    <row r="42" spans="1:2" x14ac:dyDescent="0.3">
      <c r="A42" t="s">
        <v>42</v>
      </c>
      <c r="B42" t="str">
        <f>HYPERLINK("https://talan.bank.gov.ua/get-user-certificate/R0PnZxlI0eII4JgvFoCv","Завантажити сертифікат")</f>
        <v>Завантажити сертифікат</v>
      </c>
    </row>
    <row r="43" spans="1:2" x14ac:dyDescent="0.3">
      <c r="A43" t="s">
        <v>43</v>
      </c>
      <c r="B43" t="str">
        <f>HYPERLINK("https://talan.bank.gov.ua/get-user-certificate/R0PnZ0n00IXEhwpNmUS8","Завантажити сертифікат")</f>
        <v>Завантажити сертифікат</v>
      </c>
    </row>
    <row r="44" spans="1:2" x14ac:dyDescent="0.3">
      <c r="A44" t="s">
        <v>44</v>
      </c>
      <c r="B44" t="str">
        <f>HYPERLINK("https://talan.bank.gov.ua/get-user-certificate/R0PnZwrpZRe3wMgvLjnV","Завантажити сертифікат")</f>
        <v>Завантажити сертифікат</v>
      </c>
    </row>
    <row r="45" spans="1:2" x14ac:dyDescent="0.3">
      <c r="A45" t="s">
        <v>45</v>
      </c>
      <c r="B45" t="str">
        <f>HYPERLINK("https://talan.bank.gov.ua/get-user-certificate/R0PnZRaiYinI3jP_GKbL","Завантажити сертифікат")</f>
        <v>Завантажити сертифікат</v>
      </c>
    </row>
    <row r="46" spans="1:2" x14ac:dyDescent="0.3">
      <c r="A46" t="s">
        <v>46</v>
      </c>
      <c r="B46" t="str">
        <f>HYPERLINK("https://talan.bank.gov.ua/get-user-certificate/R0PnZ98pGHafErpYGZ_N","Завантажити сертифікат")</f>
        <v>Завантажити сертифікат</v>
      </c>
    </row>
    <row r="47" spans="1:2" x14ac:dyDescent="0.3">
      <c r="A47" t="s">
        <v>47</v>
      </c>
      <c r="B47" t="str">
        <f>HYPERLINK("https://talan.bank.gov.ua/get-user-certificate/R0PnZhO1IVit4oOmzCHq","Завантажити сертифікат")</f>
        <v>Завантажити сертифікат</v>
      </c>
    </row>
    <row r="48" spans="1:2" x14ac:dyDescent="0.3">
      <c r="A48" t="s">
        <v>48</v>
      </c>
      <c r="B48" t="str">
        <f>HYPERLINK("https://talan.bank.gov.ua/get-user-certificate/R0PnZdvGopr49OqMN73F","Завантажити сертифікат")</f>
        <v>Завантажити сертифікат</v>
      </c>
    </row>
    <row r="49" spans="1:2" x14ac:dyDescent="0.3">
      <c r="A49" t="s">
        <v>49</v>
      </c>
      <c r="B49" t="str">
        <f>HYPERLINK("https://talan.bank.gov.ua/get-user-certificate/R0PnZTh_78dBaAe2snnL","Завантажити сертифікат")</f>
        <v>Завантажити сертифікат</v>
      </c>
    </row>
    <row r="50" spans="1:2" x14ac:dyDescent="0.3">
      <c r="A50" t="s">
        <v>50</v>
      </c>
      <c r="B50" t="str">
        <f>HYPERLINK("https://talan.bank.gov.ua/get-user-certificate/R0PnZgl_6MK-dvQbaANK","Завантажити сертифікат")</f>
        <v>Завантажити сертифікат</v>
      </c>
    </row>
    <row r="51" spans="1:2" x14ac:dyDescent="0.3">
      <c r="A51" t="s">
        <v>51</v>
      </c>
      <c r="B51" t="str">
        <f>HYPERLINK("https://talan.bank.gov.ua/get-user-certificate/R0PnZoiJezR8grksP5dZ","Завантажити сертифікат")</f>
        <v>Завантажити сертифікат</v>
      </c>
    </row>
    <row r="52" spans="1:2" x14ac:dyDescent="0.3">
      <c r="A52" t="s">
        <v>52</v>
      </c>
      <c r="B52" t="str">
        <f>HYPERLINK("https://talan.bank.gov.ua/get-user-certificate/R0PnZF3S70Y4SELjro7O","Завантажити сертифікат")</f>
        <v>Завантажити сертифікат</v>
      </c>
    </row>
    <row r="53" spans="1:2" x14ac:dyDescent="0.3">
      <c r="A53" t="s">
        <v>53</v>
      </c>
      <c r="B53" t="str">
        <f>HYPERLINK("https://talan.bank.gov.ua/get-user-certificate/R0PnZfLdy3Ke8SiVkmPr","Завантажити сертифікат")</f>
        <v>Завантажити сертифікат</v>
      </c>
    </row>
    <row r="54" spans="1:2" x14ac:dyDescent="0.3">
      <c r="A54" t="s">
        <v>54</v>
      </c>
      <c r="B54" t="str">
        <f>HYPERLINK("https://talan.bank.gov.ua/get-user-certificate/R0PnZFPBjIINy-M5rfzP","Завантажити сертифікат")</f>
        <v>Завантажити сертифікат</v>
      </c>
    </row>
    <row r="55" spans="1:2" x14ac:dyDescent="0.3">
      <c r="A55" t="s">
        <v>55</v>
      </c>
      <c r="B55" t="str">
        <f>HYPERLINK("https://talan.bank.gov.ua/get-user-certificate/R0PnZ7H3cwJNcZsCVk2L","Завантажити сертифікат")</f>
        <v>Завантажити сертифікат</v>
      </c>
    </row>
    <row r="56" spans="1:2" x14ac:dyDescent="0.3">
      <c r="A56" t="s">
        <v>56</v>
      </c>
      <c r="B56" t="str">
        <f>HYPERLINK("https://talan.bank.gov.ua/get-user-certificate/R0PnZQlySzWBufdz3Kz2","Завантажити сертифікат")</f>
        <v>Завантажити сертифікат</v>
      </c>
    </row>
    <row r="57" spans="1:2" x14ac:dyDescent="0.3">
      <c r="A57" t="s">
        <v>57</v>
      </c>
      <c r="B57" t="str">
        <f>HYPERLINK("https://talan.bank.gov.ua/get-user-certificate/R0PnZ6TAEU0Glw4rSOcH","Завантажити сертифікат")</f>
        <v>Завантажити сертифікат</v>
      </c>
    </row>
    <row r="58" spans="1:2" x14ac:dyDescent="0.3">
      <c r="A58" t="s">
        <v>58</v>
      </c>
      <c r="B58" t="str">
        <f>HYPERLINK("https://talan.bank.gov.ua/get-user-certificate/R0PnZa2rGtLvAbGbD-WC","Завантажити сертифікат")</f>
        <v>Завантажити сертифікат</v>
      </c>
    </row>
    <row r="59" spans="1:2" x14ac:dyDescent="0.3">
      <c r="A59" t="s">
        <v>59</v>
      </c>
      <c r="B59" t="str">
        <f>HYPERLINK("https://talan.bank.gov.ua/get-user-certificate/R0PnZpS4p7uZbhf2-d1c","Завантажити сертифікат")</f>
        <v>Завантажити сертифікат</v>
      </c>
    </row>
    <row r="60" spans="1:2" x14ac:dyDescent="0.3">
      <c r="A60" t="s">
        <v>60</v>
      </c>
      <c r="B60" t="str">
        <f>HYPERLINK("https://talan.bank.gov.ua/get-user-certificate/R0PnZpqoIiOQ2ZNtE9Yt","Завантажити сертифікат")</f>
        <v>Завантажити сертифікат</v>
      </c>
    </row>
    <row r="61" spans="1:2" x14ac:dyDescent="0.3">
      <c r="A61" t="s">
        <v>61</v>
      </c>
      <c r="B61" t="str">
        <f>HYPERLINK("https://talan.bank.gov.ua/get-user-certificate/R0PnZ6knZ-4u41Gv93md","Завантажити сертифікат")</f>
        <v>Завантажити сертифікат</v>
      </c>
    </row>
    <row r="62" spans="1:2" x14ac:dyDescent="0.3">
      <c r="A62" t="s">
        <v>62</v>
      </c>
      <c r="B62" t="str">
        <f>HYPERLINK("https://talan.bank.gov.ua/get-user-certificate/R0PnZp5aiGhBjiES-Dvj","Завантажити сертифікат")</f>
        <v>Завантажити сертифікат</v>
      </c>
    </row>
    <row r="63" spans="1:2" x14ac:dyDescent="0.3">
      <c r="A63" t="s">
        <v>63</v>
      </c>
      <c r="B63" t="str">
        <f>HYPERLINK("https://talan.bank.gov.ua/get-user-certificate/R0PnZc6fQ2RhyaOUPpKt","Завантажити сертифікат")</f>
        <v>Завантажити сертифікат</v>
      </c>
    </row>
    <row r="64" spans="1:2" x14ac:dyDescent="0.3">
      <c r="A64" t="s">
        <v>64</v>
      </c>
      <c r="B64" t="str">
        <f>HYPERLINK("https://talan.bank.gov.ua/get-user-certificate/R0PnZDDtQwlErBa9XM9u","Завантажити сертифікат")</f>
        <v>Завантажити сертифікат</v>
      </c>
    </row>
    <row r="65" spans="1:2" x14ac:dyDescent="0.3">
      <c r="A65" t="s">
        <v>65</v>
      </c>
      <c r="B65" t="str">
        <f>HYPERLINK("https://talan.bank.gov.ua/get-user-certificate/R0PnZnfTm4lGImU2pWPJ","Завантажити сертифікат")</f>
        <v>Завантажити сертифікат</v>
      </c>
    </row>
    <row r="66" spans="1:2" x14ac:dyDescent="0.3">
      <c r="A66" t="s">
        <v>66</v>
      </c>
      <c r="B66" t="str">
        <f>HYPERLINK("https://talan.bank.gov.ua/get-user-certificate/R0PnZrrpuvMZh76Z1LuH","Завантажити сертифікат")</f>
        <v>Завантажити сертифікат</v>
      </c>
    </row>
    <row r="67" spans="1:2" x14ac:dyDescent="0.3">
      <c r="A67" t="s">
        <v>67</v>
      </c>
      <c r="B67" t="str">
        <f>HYPERLINK("https://talan.bank.gov.ua/get-user-certificate/R0PnZSw24ZmY7C5eJUsn","Завантажити сертифікат")</f>
        <v>Завантажити сертифікат</v>
      </c>
    </row>
    <row r="68" spans="1:2" x14ac:dyDescent="0.3">
      <c r="A68" t="s">
        <v>68</v>
      </c>
      <c r="B68" t="str">
        <f>HYPERLINK("https://talan.bank.gov.ua/get-user-certificate/R0PnZ68bvo4i5gMWatvi","Завантажити сертифікат")</f>
        <v>Завантажити сертифікат</v>
      </c>
    </row>
    <row r="69" spans="1:2" x14ac:dyDescent="0.3">
      <c r="A69" t="s">
        <v>69</v>
      </c>
      <c r="B69" t="str">
        <f>HYPERLINK("https://talan.bank.gov.ua/get-user-certificate/R0PnZLAefK8fR355dnSR","Завантажити сертифікат")</f>
        <v>Завантажити сертифікат</v>
      </c>
    </row>
    <row r="70" spans="1:2" x14ac:dyDescent="0.3">
      <c r="A70" t="s">
        <v>70</v>
      </c>
      <c r="B70" t="str">
        <f>HYPERLINK("https://talan.bank.gov.ua/get-user-certificate/R0PnZL5L8tTveNzSd1aY","Завантажити сертифікат")</f>
        <v>Завантажити сертифікат</v>
      </c>
    </row>
    <row r="71" spans="1:2" x14ac:dyDescent="0.3">
      <c r="A71" t="s">
        <v>71</v>
      </c>
      <c r="B71" t="str">
        <f>HYPERLINK("https://talan.bank.gov.ua/get-user-certificate/R0PnZOU0qnn1zi8VIpFb","Завантажити сертифікат")</f>
        <v>Завантажити сертифікат</v>
      </c>
    </row>
    <row r="72" spans="1:2" x14ac:dyDescent="0.3">
      <c r="A72" t="s">
        <v>72</v>
      </c>
      <c r="B72" t="str">
        <f>HYPERLINK("https://talan.bank.gov.ua/get-user-certificate/R0PnZPwKNZ4JN2JRZipW","Завантажити сертифікат")</f>
        <v>Завантажити сертифікат</v>
      </c>
    </row>
    <row r="73" spans="1:2" x14ac:dyDescent="0.3">
      <c r="A73" t="s">
        <v>73</v>
      </c>
      <c r="B73" t="str">
        <f>HYPERLINK("https://talan.bank.gov.ua/get-user-certificate/R0PnZtUb-qV2kXt3F1T4","Завантажити сертифікат")</f>
        <v>Завантажити сертифікат</v>
      </c>
    </row>
    <row r="74" spans="1:2" x14ac:dyDescent="0.3">
      <c r="A74" t="s">
        <v>74</v>
      </c>
      <c r="B74" t="str">
        <f>HYPERLINK("https://talan.bank.gov.ua/get-user-certificate/R0PnZElZlNmoFnZ8PtsM","Завантажити сертифікат")</f>
        <v>Завантажити сертифікат</v>
      </c>
    </row>
    <row r="75" spans="1:2" x14ac:dyDescent="0.3">
      <c r="A75" t="s">
        <v>75</v>
      </c>
      <c r="B75" t="str">
        <f>HYPERLINK("https://talan.bank.gov.ua/get-user-certificate/R0PnZa66cog2i7BTMW97","Завантажити сертифікат")</f>
        <v>Завантажити сертифікат</v>
      </c>
    </row>
    <row r="76" spans="1:2" x14ac:dyDescent="0.3">
      <c r="A76" t="s">
        <v>76</v>
      </c>
      <c r="B76" t="str">
        <f>HYPERLINK("https://talan.bank.gov.ua/get-user-certificate/R0PnZoJMQx3RnVfPb4Bb","Завантажити сертифікат")</f>
        <v>Завантажити сертифікат</v>
      </c>
    </row>
    <row r="77" spans="1:2" x14ac:dyDescent="0.3">
      <c r="A77" t="s">
        <v>77</v>
      </c>
      <c r="B77" t="str">
        <f>HYPERLINK("https://talan.bank.gov.ua/get-user-certificate/R0PnZmwnDqvXl0oD90B6","Завантажити сертифікат")</f>
        <v>Завантажити сертифікат</v>
      </c>
    </row>
    <row r="78" spans="1:2" x14ac:dyDescent="0.3">
      <c r="A78" t="s">
        <v>78</v>
      </c>
      <c r="B78" t="str">
        <f>HYPERLINK("https://talan.bank.gov.ua/get-user-certificate/R0PnZoMwKBc86umZ6QoC","Завантажити сертифікат")</f>
        <v>Завантажити сертифікат</v>
      </c>
    </row>
    <row r="79" spans="1:2" x14ac:dyDescent="0.3">
      <c r="A79" t="s">
        <v>79</v>
      </c>
      <c r="B79" t="str">
        <f>HYPERLINK("https://talan.bank.gov.ua/get-user-certificate/R0PnZju_lX2PmV8VntR-","Завантажити сертифікат")</f>
        <v>Завантажити сертифікат</v>
      </c>
    </row>
    <row r="80" spans="1:2" x14ac:dyDescent="0.3">
      <c r="A80" t="s">
        <v>80</v>
      </c>
      <c r="B80" t="str">
        <f>HYPERLINK("https://talan.bank.gov.ua/get-user-certificate/R0PnZXrMVxoPpE8sQkYO","Завантажити сертифікат")</f>
        <v>Завантажити сертифікат</v>
      </c>
    </row>
    <row r="81" spans="1:2" x14ac:dyDescent="0.3">
      <c r="A81" t="s">
        <v>81</v>
      </c>
      <c r="B81" t="str">
        <f>HYPERLINK("https://talan.bank.gov.ua/get-user-certificate/R0PnZL56717tF2l5F6IY","Завантажити сертифікат")</f>
        <v>Завантажити сертифікат</v>
      </c>
    </row>
    <row r="82" spans="1:2" x14ac:dyDescent="0.3">
      <c r="A82" t="s">
        <v>82</v>
      </c>
      <c r="B82" t="str">
        <f>HYPERLINK("https://talan.bank.gov.ua/get-user-certificate/R0PnZWCIHMDd8EMgQbQO","Завантажити сертифікат")</f>
        <v>Завантажити сертифікат</v>
      </c>
    </row>
    <row r="83" spans="1:2" x14ac:dyDescent="0.3">
      <c r="A83" t="s">
        <v>83</v>
      </c>
      <c r="B83" t="str">
        <f>HYPERLINK("https://talan.bank.gov.ua/get-user-certificate/R0PnZL6PDf4fDl8dief1","Завантажити сертифікат")</f>
        <v>Завантажити сертифікат</v>
      </c>
    </row>
    <row r="84" spans="1:2" x14ac:dyDescent="0.3">
      <c r="A84" t="s">
        <v>84</v>
      </c>
      <c r="B84" t="str">
        <f>HYPERLINK("https://talan.bank.gov.ua/get-user-certificate/R0PnZIb092rZws9zgTdd","Завантажити сертифікат")</f>
        <v>Завантажити сертифікат</v>
      </c>
    </row>
    <row r="85" spans="1:2" x14ac:dyDescent="0.3">
      <c r="A85" t="s">
        <v>85</v>
      </c>
      <c r="B85" t="str">
        <f>HYPERLINK("https://talan.bank.gov.ua/get-user-certificate/R0PnZKQMY9whAAN9g3cp","Завантажити сертифікат")</f>
        <v>Завантажити сертифікат</v>
      </c>
    </row>
    <row r="86" spans="1:2" x14ac:dyDescent="0.3">
      <c r="A86" t="s">
        <v>86</v>
      </c>
      <c r="B86" t="str">
        <f>HYPERLINK("https://talan.bank.gov.ua/get-user-certificate/R0PnZO92fEzslugd3rSH","Завантажити сертифікат")</f>
        <v>Завантажити сертифікат</v>
      </c>
    </row>
    <row r="87" spans="1:2" x14ac:dyDescent="0.3">
      <c r="A87" t="s">
        <v>87</v>
      </c>
      <c r="B87" t="str">
        <f>HYPERLINK("https://talan.bank.gov.ua/get-user-certificate/R0PnZK6FfbDcmXr0zdy0","Завантажити сертифікат")</f>
        <v>Завантажити сертифікат</v>
      </c>
    </row>
    <row r="88" spans="1:2" x14ac:dyDescent="0.3">
      <c r="A88" t="s">
        <v>88</v>
      </c>
      <c r="B88" t="str">
        <f>HYPERLINK("https://talan.bank.gov.ua/get-user-certificate/R0PnZGsTfCFNARMz6Gjw","Завантажити сертифікат")</f>
        <v>Завантажити сертифікат</v>
      </c>
    </row>
    <row r="89" spans="1:2" x14ac:dyDescent="0.3">
      <c r="A89" t="s">
        <v>89</v>
      </c>
      <c r="B89" t="str">
        <f>HYPERLINK("https://talan.bank.gov.ua/get-user-certificate/R0PnZ2bH3lu-4T-ISSx_","Завантажити сертифікат")</f>
        <v>Завантажити сертифікат</v>
      </c>
    </row>
    <row r="90" spans="1:2" x14ac:dyDescent="0.3">
      <c r="A90" t="s">
        <v>90</v>
      </c>
      <c r="B90" t="str">
        <f>HYPERLINK("https://talan.bank.gov.ua/get-user-certificate/R0PnZPnwAdsL9skYxC6B","Завантажити сертифікат")</f>
        <v>Завантажити сертифікат</v>
      </c>
    </row>
    <row r="91" spans="1:2" x14ac:dyDescent="0.3">
      <c r="A91" t="s">
        <v>91</v>
      </c>
      <c r="B91" t="str">
        <f>HYPERLINK("https://talan.bank.gov.ua/get-user-certificate/R0PnZT4oYqE6CY-KjPTj","Завантажити сертифікат")</f>
        <v>Завантажити сертифікат</v>
      </c>
    </row>
    <row r="92" spans="1:2" x14ac:dyDescent="0.3">
      <c r="A92" t="s">
        <v>92</v>
      </c>
      <c r="B92" t="str">
        <f>HYPERLINK("https://talan.bank.gov.ua/get-user-certificate/R0PnZVr-Xi8xw7RFcSI2","Завантажити сертифікат")</f>
        <v>Завантажити сертифікат</v>
      </c>
    </row>
    <row r="93" spans="1:2" x14ac:dyDescent="0.3">
      <c r="A93" t="s">
        <v>93</v>
      </c>
      <c r="B93" t="str">
        <f>HYPERLINK("https://talan.bank.gov.ua/get-user-certificate/R0PnZIyqhIVmKDfmkcuQ","Завантажити сертифікат")</f>
        <v>Завантажити сертифікат</v>
      </c>
    </row>
    <row r="94" spans="1:2" x14ac:dyDescent="0.3">
      <c r="A94" t="s">
        <v>94</v>
      </c>
      <c r="B94" t="str">
        <f>HYPERLINK("https://talan.bank.gov.ua/get-user-certificate/R0PnZNQHSCOgOXRaGprP","Завантажити сертифікат")</f>
        <v>Завантажити сертифікат</v>
      </c>
    </row>
    <row r="95" spans="1:2" x14ac:dyDescent="0.3">
      <c r="A95" t="s">
        <v>95</v>
      </c>
      <c r="B95" t="str">
        <f>HYPERLINK("https://talan.bank.gov.ua/get-user-certificate/R0PnZ8fLC0RS0__blqdN","Завантажити сертифікат")</f>
        <v>Завантажити сертифікат</v>
      </c>
    </row>
    <row r="96" spans="1:2" x14ac:dyDescent="0.3">
      <c r="A96" t="s">
        <v>96</v>
      </c>
      <c r="B96" t="str">
        <f>HYPERLINK("https://talan.bank.gov.ua/get-user-certificate/R0PnZHntDiKQJj71CUYD","Завантажити сертифікат")</f>
        <v>Завантажити сертифікат</v>
      </c>
    </row>
    <row r="97" spans="1:2" x14ac:dyDescent="0.3">
      <c r="A97" t="s">
        <v>97</v>
      </c>
      <c r="B97" t="str">
        <f>HYPERLINK("https://talan.bank.gov.ua/get-user-certificate/R0PnZi1-yCGmMeg4N3qb","Завантажити сертифікат")</f>
        <v>Завантажити сертифікат</v>
      </c>
    </row>
    <row r="98" spans="1:2" x14ac:dyDescent="0.3">
      <c r="A98" t="s">
        <v>98</v>
      </c>
      <c r="B98" t="str">
        <f>HYPERLINK("https://talan.bank.gov.ua/get-user-certificate/R0PnZ7VoQ-uA3CrJHmIs","Завантажити сертифікат")</f>
        <v>Завантажити сертифікат</v>
      </c>
    </row>
    <row r="99" spans="1:2" x14ac:dyDescent="0.3">
      <c r="A99" t="s">
        <v>99</v>
      </c>
      <c r="B99" t="str">
        <f>HYPERLINK("https://talan.bank.gov.ua/get-user-certificate/R0PnZvUnxrcdHlkumHA3","Завантажити сертифікат")</f>
        <v>Завантажити сертифікат</v>
      </c>
    </row>
    <row r="100" spans="1:2" x14ac:dyDescent="0.3">
      <c r="A100" t="s">
        <v>100</v>
      </c>
      <c r="B100" t="str">
        <f>HYPERLINK("https://talan.bank.gov.ua/get-user-certificate/R0PnZ8-8CxBjj-xC5INK","Завантажити сертифікат")</f>
        <v>Завантажити сертифікат</v>
      </c>
    </row>
    <row r="101" spans="1:2" x14ac:dyDescent="0.3">
      <c r="A101" t="s">
        <v>101</v>
      </c>
      <c r="B101" t="str">
        <f>HYPERLINK("https://talan.bank.gov.ua/get-user-certificate/R0PnZj0CNzC4BampXU9E","Завантажити сертифікат")</f>
        <v>Завантажити сертифікат</v>
      </c>
    </row>
    <row r="102" spans="1:2" x14ac:dyDescent="0.3">
      <c r="A102" t="s">
        <v>102</v>
      </c>
      <c r="B102" t="str">
        <f>HYPERLINK("https://talan.bank.gov.ua/get-user-certificate/R0PnZVDotOPnfGncYzV-","Завантажити сертифікат")</f>
        <v>Завантажити сертифікат</v>
      </c>
    </row>
    <row r="103" spans="1:2" x14ac:dyDescent="0.3">
      <c r="A103" t="s">
        <v>103</v>
      </c>
      <c r="B103" t="str">
        <f>HYPERLINK("https://talan.bank.gov.ua/get-user-certificate/R0PnZZ7LGzVLa0AZTlAr","Завантажити сертифікат")</f>
        <v>Завантажити сертифікат</v>
      </c>
    </row>
    <row r="104" spans="1:2" x14ac:dyDescent="0.3">
      <c r="A104" t="s">
        <v>104</v>
      </c>
      <c r="B104" t="str">
        <f>HYPERLINK("https://talan.bank.gov.ua/get-user-certificate/R0PnZi7zTefG2SeNGqXP","Завантажити сертифікат")</f>
        <v>Завантажити сертифікат</v>
      </c>
    </row>
    <row r="105" spans="1:2" x14ac:dyDescent="0.3">
      <c r="A105" t="s">
        <v>105</v>
      </c>
      <c r="B105" t="str">
        <f>HYPERLINK("https://talan.bank.gov.ua/get-user-certificate/R0PnZUm7qKWl6rOoW_b4","Завантажити сертифікат")</f>
        <v>Завантажити сертифікат</v>
      </c>
    </row>
    <row r="106" spans="1:2" x14ac:dyDescent="0.3">
      <c r="A106" t="s">
        <v>106</v>
      </c>
      <c r="B106" t="str">
        <f>HYPERLINK("https://talan.bank.gov.ua/get-user-certificate/R0PnZEmDPVa1XXo7J73-","Завантажити сертифікат")</f>
        <v>Завантажити сертифікат</v>
      </c>
    </row>
    <row r="107" spans="1:2" x14ac:dyDescent="0.3">
      <c r="A107" t="s">
        <v>107</v>
      </c>
      <c r="B107" t="str">
        <f>HYPERLINK("https://talan.bank.gov.ua/get-user-certificate/R0PnZqfuNXQ2mbK9pTQW","Завантажити сертифікат")</f>
        <v>Завантажити сертифікат</v>
      </c>
    </row>
    <row r="108" spans="1:2" x14ac:dyDescent="0.3">
      <c r="A108" t="s">
        <v>108</v>
      </c>
      <c r="B108" t="str">
        <f>HYPERLINK("https://talan.bank.gov.ua/get-user-certificate/R0PnZE1sDNKwznlWIPq1","Завантажити сертифікат")</f>
        <v>Завантажити сертифікат</v>
      </c>
    </row>
    <row r="109" spans="1:2" x14ac:dyDescent="0.3">
      <c r="A109" t="s">
        <v>109</v>
      </c>
      <c r="B109" t="str">
        <f>HYPERLINK("https://talan.bank.gov.ua/get-user-certificate/R0PnZ53F8Btl5-4z0y3E","Завантажити сертифікат")</f>
        <v>Завантажити сертифікат</v>
      </c>
    </row>
    <row r="110" spans="1:2" x14ac:dyDescent="0.3">
      <c r="A110" t="s">
        <v>110</v>
      </c>
      <c r="B110" t="str">
        <f>HYPERLINK("https://talan.bank.gov.ua/get-user-certificate/R0PnZyq9f13N5IyFEbMz","Завантажити сертифікат")</f>
        <v>Завантажити сертифікат</v>
      </c>
    </row>
    <row r="111" spans="1:2" x14ac:dyDescent="0.3">
      <c r="A111" t="s">
        <v>111</v>
      </c>
      <c r="B111" t="str">
        <f>HYPERLINK("https://talan.bank.gov.ua/get-user-certificate/R0PnZ5mWTBsYgKILhoAO","Завантажити сертифікат")</f>
        <v>Завантажити сертифікат</v>
      </c>
    </row>
    <row r="112" spans="1:2" x14ac:dyDescent="0.3">
      <c r="A112" t="s">
        <v>112</v>
      </c>
      <c r="B112" t="str">
        <f>HYPERLINK("https://talan.bank.gov.ua/get-user-certificate/R0PnZOaFVGMrYI5TpLnB","Завантажити сертифікат")</f>
        <v>Завантажити сертифікат</v>
      </c>
    </row>
    <row r="113" spans="1:2" x14ac:dyDescent="0.3">
      <c r="A113" t="s">
        <v>113</v>
      </c>
      <c r="B113" t="str">
        <f>HYPERLINK("https://talan.bank.gov.ua/get-user-certificate/R0PnZpyEZC75Prz8r8Px","Завантажити сертифікат")</f>
        <v>Завантажити сертифікат</v>
      </c>
    </row>
    <row r="114" spans="1:2" x14ac:dyDescent="0.3">
      <c r="A114" t="s">
        <v>114</v>
      </c>
      <c r="B114" t="str">
        <f>HYPERLINK("https://talan.bank.gov.ua/get-user-certificate/R0PnZLN9JLk42k7SVxWU","Завантажити сертифікат")</f>
        <v>Завантажити сертифікат</v>
      </c>
    </row>
    <row r="115" spans="1:2" x14ac:dyDescent="0.3">
      <c r="A115" t="s">
        <v>115</v>
      </c>
      <c r="B115" t="str">
        <f>HYPERLINK("https://talan.bank.gov.ua/get-user-certificate/R0PnZzwSkeE2ceIBq4fP","Завантажити сертифікат")</f>
        <v>Завантажити сертифікат</v>
      </c>
    </row>
    <row r="116" spans="1:2" x14ac:dyDescent="0.3">
      <c r="A116" t="s">
        <v>116</v>
      </c>
      <c r="B116" t="str">
        <f>HYPERLINK("https://talan.bank.gov.ua/get-user-certificate/R0PnZP7gL2w90YRB-F7K","Завантажити сертифікат")</f>
        <v>Завантажити сертифікат</v>
      </c>
    </row>
    <row r="117" spans="1:2" x14ac:dyDescent="0.3">
      <c r="A117" t="s">
        <v>117</v>
      </c>
      <c r="B117" t="str">
        <f>HYPERLINK("https://talan.bank.gov.ua/get-user-certificate/R0PnZS0eUv52nlnpgEnV","Завантажити сертифікат")</f>
        <v>Завантажити сертифікат</v>
      </c>
    </row>
    <row r="118" spans="1:2" x14ac:dyDescent="0.3">
      <c r="A118" t="s">
        <v>118</v>
      </c>
      <c r="B118" t="str">
        <f>HYPERLINK("https://talan.bank.gov.ua/get-user-certificate/R0PnZ8VtQr_Ys-AUWD0V","Завантажити сертифікат")</f>
        <v>Завантажити сертифікат</v>
      </c>
    </row>
    <row r="119" spans="1:2" x14ac:dyDescent="0.3">
      <c r="A119" t="s">
        <v>119</v>
      </c>
      <c r="B119" t="str">
        <f>HYPERLINK("https://talan.bank.gov.ua/get-user-certificate/R0PnZLhYhxAQwC3QbOTM","Завантажити сертифікат")</f>
        <v>Завантажити сертифікат</v>
      </c>
    </row>
    <row r="120" spans="1:2" x14ac:dyDescent="0.3">
      <c r="A120" t="s">
        <v>120</v>
      </c>
      <c r="B120" t="str">
        <f>HYPERLINK("https://talan.bank.gov.ua/get-user-certificate/R0PnZVpaOHoi1sQfSeU7","Завантажити сертифікат")</f>
        <v>Завантажити сертифікат</v>
      </c>
    </row>
    <row r="121" spans="1:2" x14ac:dyDescent="0.3">
      <c r="A121" t="s">
        <v>121</v>
      </c>
      <c r="B121" t="str">
        <f>HYPERLINK("https://talan.bank.gov.ua/get-user-certificate/R0PnZt7dnFF0j0eejG9I","Завантажити сертифікат")</f>
        <v>Завантажити сертифікат</v>
      </c>
    </row>
    <row r="122" spans="1:2" x14ac:dyDescent="0.3">
      <c r="A122" t="s">
        <v>121</v>
      </c>
      <c r="B122" t="str">
        <f>HYPERLINK("https://talan.bank.gov.ua/get-user-certificate/R0PnZCu0nsM3qn0fH1sY","Завантажити сертифікат")</f>
        <v>Завантажити сертифікат</v>
      </c>
    </row>
    <row r="123" spans="1:2" x14ac:dyDescent="0.3">
      <c r="A123" t="s">
        <v>122</v>
      </c>
      <c r="B123" t="str">
        <f>HYPERLINK("https://talan.bank.gov.ua/get-user-certificate/R0PnZstWKB8yq-9tBveU","Завантажити сертифікат")</f>
        <v>Завантажити сертифікат</v>
      </c>
    </row>
    <row r="124" spans="1:2" x14ac:dyDescent="0.3">
      <c r="A124" t="s">
        <v>123</v>
      </c>
      <c r="B124" t="str">
        <f>HYPERLINK("https://talan.bank.gov.ua/get-user-certificate/R0PnZkXfVpo4LkjNjjIb","Завантажити сертифікат")</f>
        <v>Завантажити сертифікат</v>
      </c>
    </row>
    <row r="125" spans="1:2" x14ac:dyDescent="0.3">
      <c r="A125" t="s">
        <v>124</v>
      </c>
      <c r="B125" t="str">
        <f>HYPERLINK("https://talan.bank.gov.ua/get-user-certificate/R0PnZevrZ7maOyq8bo1_","Завантажити сертифікат")</f>
        <v>Завантажити сертифікат</v>
      </c>
    </row>
    <row r="126" spans="1:2" x14ac:dyDescent="0.3">
      <c r="A126" t="s">
        <v>125</v>
      </c>
      <c r="B126" t="str">
        <f>HYPERLINK("https://talan.bank.gov.ua/get-user-certificate/R0PnZGK0Wv5MYsPRO10f","Завантажити сертифікат")</f>
        <v>Завантажити сертифікат</v>
      </c>
    </row>
    <row r="127" spans="1:2" x14ac:dyDescent="0.3">
      <c r="A127" t="s">
        <v>126</v>
      </c>
      <c r="B127" t="str">
        <f>HYPERLINK("https://talan.bank.gov.ua/get-user-certificate/R0PnZVYF92ZdT5JnbSTJ","Завантажити сертифікат")</f>
        <v>Завантажити сертифікат</v>
      </c>
    </row>
    <row r="128" spans="1:2" x14ac:dyDescent="0.3">
      <c r="A128" t="s">
        <v>127</v>
      </c>
      <c r="B128" t="str">
        <f>HYPERLINK("https://talan.bank.gov.ua/get-user-certificate/R0PnZOfAnBk6CmoE5vtx","Завантажити сертифікат")</f>
        <v>Завантажити сертифікат</v>
      </c>
    </row>
    <row r="129" spans="1:2" x14ac:dyDescent="0.3">
      <c r="A129" t="s">
        <v>128</v>
      </c>
      <c r="B129" t="str">
        <f>HYPERLINK("https://talan.bank.gov.ua/get-user-certificate/R0PnZ5hMvieeLvl9Ea8o","Завантажити сертифікат")</f>
        <v>Завантажити сертифікат</v>
      </c>
    </row>
    <row r="130" spans="1:2" x14ac:dyDescent="0.3">
      <c r="A130" t="s">
        <v>129</v>
      </c>
      <c r="B130" t="str">
        <f>HYPERLINK("https://talan.bank.gov.ua/get-user-certificate/R0PnZ0Ki4gVUD6vrmqg4","Завантажити сертифікат")</f>
        <v>Завантажити сертифікат</v>
      </c>
    </row>
    <row r="131" spans="1:2" x14ac:dyDescent="0.3">
      <c r="A131" t="s">
        <v>130</v>
      </c>
      <c r="B131" t="str">
        <f>HYPERLINK("https://talan.bank.gov.ua/get-user-certificate/R0PnZbNWhQ5xf_pYSxWK","Завантажити сертифікат")</f>
        <v>Завантажити сертифікат</v>
      </c>
    </row>
    <row r="132" spans="1:2" x14ac:dyDescent="0.3">
      <c r="A132" t="s">
        <v>131</v>
      </c>
      <c r="B132" t="str">
        <f>HYPERLINK("https://talan.bank.gov.ua/get-user-certificate/R0PnZkSyiHnDdAVt9CZ_","Завантажити сертифікат")</f>
        <v>Завантажити сертифікат</v>
      </c>
    </row>
    <row r="133" spans="1:2" x14ac:dyDescent="0.3">
      <c r="A133" t="s">
        <v>132</v>
      </c>
      <c r="B133" t="str">
        <f>HYPERLINK("https://talan.bank.gov.ua/get-user-certificate/R0PnZR2JaLSNnVz5sa9t","Завантажити сертифікат")</f>
        <v>Завантажити сертифікат</v>
      </c>
    </row>
    <row r="134" spans="1:2" x14ac:dyDescent="0.3">
      <c r="A134" t="s">
        <v>133</v>
      </c>
      <c r="B134" t="str">
        <f>HYPERLINK("https://talan.bank.gov.ua/get-user-certificate/R0PnZQ9zjive-2-qU04i","Завантажити сертифікат")</f>
        <v>Завантажити сертифікат</v>
      </c>
    </row>
    <row r="135" spans="1:2" x14ac:dyDescent="0.3">
      <c r="A135" t="s">
        <v>134</v>
      </c>
      <c r="B135" t="str">
        <f>HYPERLINK("https://talan.bank.gov.ua/get-user-certificate/R0PnZ0mzdTgwincTxoGp","Завантажити сертифікат")</f>
        <v>Завантажити сертифікат</v>
      </c>
    </row>
    <row r="136" spans="1:2" x14ac:dyDescent="0.3">
      <c r="A136" t="s">
        <v>135</v>
      </c>
      <c r="B136" t="str">
        <f>HYPERLINK("https://talan.bank.gov.ua/get-user-certificate/R0PnZ3deDGHWiDZr671r","Завантажити сертифікат")</f>
        <v>Завантажити сертифікат</v>
      </c>
    </row>
    <row r="137" spans="1:2" x14ac:dyDescent="0.3">
      <c r="A137" t="s">
        <v>136</v>
      </c>
      <c r="B137" t="str">
        <f>HYPERLINK("https://talan.bank.gov.ua/get-user-certificate/R0PnZlM_dJYcYt1Bq8sH","Завантажити сертифікат")</f>
        <v>Завантажити сертифікат</v>
      </c>
    </row>
    <row r="138" spans="1:2" x14ac:dyDescent="0.3">
      <c r="A138" t="s">
        <v>137</v>
      </c>
      <c r="B138" t="str">
        <f>HYPERLINK("https://talan.bank.gov.ua/get-user-certificate/R0PnZdGb1oXQ9trkeNDh","Завантажити сертифікат")</f>
        <v>Завантажити сертифікат</v>
      </c>
    </row>
    <row r="139" spans="1:2" x14ac:dyDescent="0.3">
      <c r="A139" t="s">
        <v>138</v>
      </c>
      <c r="B139" t="str">
        <f>HYPERLINK("https://talan.bank.gov.ua/get-user-certificate/R0PnZAjA_puDzSTGrKT4","Завантажити сертифікат")</f>
        <v>Завантажити сертифікат</v>
      </c>
    </row>
    <row r="140" spans="1:2" x14ac:dyDescent="0.3">
      <c r="A140" t="s">
        <v>139</v>
      </c>
      <c r="B140" t="str">
        <f>HYPERLINK("https://talan.bank.gov.ua/get-user-certificate/R0PnZynAUVXiuXCsDv22","Завантажити сертифікат")</f>
        <v>Завантажити сертифікат</v>
      </c>
    </row>
    <row r="141" spans="1:2" x14ac:dyDescent="0.3">
      <c r="A141" t="s">
        <v>140</v>
      </c>
      <c r="B141" t="str">
        <f>HYPERLINK("https://talan.bank.gov.ua/get-user-certificate/R0PnZc5XMRDAuSid_SPq","Завантажити сертифікат")</f>
        <v>Завантажити сертифікат</v>
      </c>
    </row>
    <row r="142" spans="1:2" x14ac:dyDescent="0.3">
      <c r="A142" t="s">
        <v>141</v>
      </c>
      <c r="B142" t="str">
        <f>HYPERLINK("https://talan.bank.gov.ua/get-user-certificate/R0PnZuqLQb5ymzH8Bl7C","Завантажити сертифікат")</f>
        <v>Завантажити сертифікат</v>
      </c>
    </row>
    <row r="143" spans="1:2" x14ac:dyDescent="0.3">
      <c r="A143" t="s">
        <v>142</v>
      </c>
      <c r="B143" t="str">
        <f>HYPERLINK("https://talan.bank.gov.ua/get-user-certificate/R0PnZLQ5zDMcnXSmkHoc","Завантажити сертифікат")</f>
        <v>Завантажити сертифікат</v>
      </c>
    </row>
    <row r="144" spans="1:2" x14ac:dyDescent="0.3">
      <c r="A144" t="s">
        <v>143</v>
      </c>
      <c r="B144" t="str">
        <f>HYPERLINK("https://talan.bank.gov.ua/get-user-certificate/R0PnZhTMyTth3Rx1lXyp","Завантажити сертифікат")</f>
        <v>Завантажити сертифікат</v>
      </c>
    </row>
    <row r="145" spans="1:2" x14ac:dyDescent="0.3">
      <c r="A145" t="s">
        <v>144</v>
      </c>
      <c r="B145" t="str">
        <f>HYPERLINK("https://talan.bank.gov.ua/get-user-certificate/R0PnZSRhnhz7CR6rYcdc","Завантажити сертифікат")</f>
        <v>Завантажити сертифікат</v>
      </c>
    </row>
    <row r="146" spans="1:2" x14ac:dyDescent="0.3">
      <c r="A146" t="s">
        <v>145</v>
      </c>
      <c r="B146" t="str">
        <f>HYPERLINK("https://talan.bank.gov.ua/get-user-certificate/R0PnZiZHxu80Ia373A8D","Завантажити сертифікат")</f>
        <v>Завантажити сертифікат</v>
      </c>
    </row>
    <row r="147" spans="1:2" x14ac:dyDescent="0.3">
      <c r="A147" t="s">
        <v>146</v>
      </c>
      <c r="B147" t="str">
        <f>HYPERLINK("https://talan.bank.gov.ua/get-user-certificate/R0PnZ9pwd-wCGTL6BRsc","Завантажити сертифікат")</f>
        <v>Завантажити сертифікат</v>
      </c>
    </row>
    <row r="148" spans="1:2" x14ac:dyDescent="0.3">
      <c r="A148" t="s">
        <v>147</v>
      </c>
      <c r="B148" t="str">
        <f>HYPERLINK("https://talan.bank.gov.ua/get-user-certificate/R0PnZourc1Ln_mqZvpBq","Завантажити сертифікат")</f>
        <v>Завантажити сертифікат</v>
      </c>
    </row>
    <row r="149" spans="1:2" x14ac:dyDescent="0.3">
      <c r="A149" t="s">
        <v>148</v>
      </c>
      <c r="B149" t="str">
        <f>HYPERLINK("https://talan.bank.gov.ua/get-user-certificate/R0PnZJA7jZjfdoRHRMaU","Завантажити сертифікат")</f>
        <v>Завантажити сертифікат</v>
      </c>
    </row>
    <row r="150" spans="1:2" x14ac:dyDescent="0.3">
      <c r="A150" t="s">
        <v>149</v>
      </c>
      <c r="B150" t="str">
        <f>HYPERLINK("https://talan.bank.gov.ua/get-user-certificate/R0PnZGyy9gfs5KXYTQX2","Завантажити сертифікат")</f>
        <v>Завантажити сертифікат</v>
      </c>
    </row>
    <row r="151" spans="1:2" x14ac:dyDescent="0.3">
      <c r="A151" t="s">
        <v>150</v>
      </c>
      <c r="B151" t="str">
        <f>HYPERLINK("https://talan.bank.gov.ua/get-user-certificate/R0PnZV_sRpd_3lYoesEW","Завантажити сертифікат")</f>
        <v>Завантажити сертифікат</v>
      </c>
    </row>
    <row r="152" spans="1:2" x14ac:dyDescent="0.3">
      <c r="A152" t="s">
        <v>151</v>
      </c>
      <c r="B152" t="str">
        <f>HYPERLINK("https://talan.bank.gov.ua/get-user-certificate/R0PnZaNEbVTtwNDkPgCr","Завантажити сертифікат")</f>
        <v>Завантажити сертифікат</v>
      </c>
    </row>
    <row r="153" spans="1:2" x14ac:dyDescent="0.3">
      <c r="A153" t="s">
        <v>152</v>
      </c>
      <c r="B153" t="str">
        <f>HYPERLINK("https://talan.bank.gov.ua/get-user-certificate/R0PnZ3xxFCshBnnuY1j8","Завантажити сертифікат")</f>
        <v>Завантажити сертифікат</v>
      </c>
    </row>
    <row r="154" spans="1:2" x14ac:dyDescent="0.3">
      <c r="A154" t="s">
        <v>153</v>
      </c>
      <c r="B154" t="str">
        <f>HYPERLINK("https://talan.bank.gov.ua/get-user-certificate/R0PnZ0vih0y3CQxB24rk","Завантажити сертифікат")</f>
        <v>Завантажити сертифікат</v>
      </c>
    </row>
    <row r="155" spans="1:2" x14ac:dyDescent="0.3">
      <c r="A155" t="s">
        <v>154</v>
      </c>
      <c r="B155" t="str">
        <f>HYPERLINK("https://talan.bank.gov.ua/get-user-certificate/R0PnZgz6-FgO63gJ2W0A","Завантажити сертифікат")</f>
        <v>Завантажити сертифікат</v>
      </c>
    </row>
    <row r="156" spans="1:2" x14ac:dyDescent="0.3">
      <c r="A156" t="s">
        <v>155</v>
      </c>
      <c r="B156" t="str">
        <f>HYPERLINK("https://talan.bank.gov.ua/get-user-certificate/R0PnZXt2uN1M5cirPPf8","Завантажити сертифікат")</f>
        <v>Завантажити сертифікат</v>
      </c>
    </row>
    <row r="157" spans="1:2" x14ac:dyDescent="0.3">
      <c r="A157" t="s">
        <v>156</v>
      </c>
      <c r="B157" t="str">
        <f>HYPERLINK("https://talan.bank.gov.ua/get-user-certificate/R0PnZocdmi25R7soXuPu","Завантажити сертифікат")</f>
        <v>Завантажити сертифікат</v>
      </c>
    </row>
    <row r="158" spans="1:2" x14ac:dyDescent="0.3">
      <c r="A158" t="s">
        <v>157</v>
      </c>
      <c r="B158" t="str">
        <f>HYPERLINK("https://talan.bank.gov.ua/get-user-certificate/R0PnZvpqplOymnHAdF1i","Завантажити сертифікат")</f>
        <v>Завантажити сертифікат</v>
      </c>
    </row>
    <row r="159" spans="1:2" x14ac:dyDescent="0.3">
      <c r="A159" t="s">
        <v>158</v>
      </c>
      <c r="B159" t="str">
        <f>HYPERLINK("https://talan.bank.gov.ua/get-user-certificate/R0PnZh0ZNpSeoL858pbt","Завантажити сертифікат")</f>
        <v>Завантажити сертифікат</v>
      </c>
    </row>
    <row r="160" spans="1:2" x14ac:dyDescent="0.3">
      <c r="A160" t="s">
        <v>159</v>
      </c>
      <c r="B160" t="str">
        <f>HYPERLINK("https://talan.bank.gov.ua/get-user-certificate/R0PnZ9_IwiBjflR7GQXz","Завантажити сертифікат")</f>
        <v>Завантажити сертифікат</v>
      </c>
    </row>
    <row r="161" spans="1:2" x14ac:dyDescent="0.3">
      <c r="A161" t="s">
        <v>160</v>
      </c>
      <c r="B161" t="str">
        <f>HYPERLINK("https://talan.bank.gov.ua/get-user-certificate/R0PnZDJVlTFsIYe3kxLu","Завантажити сертифікат")</f>
        <v>Завантажити сертифікат</v>
      </c>
    </row>
    <row r="162" spans="1:2" x14ac:dyDescent="0.3">
      <c r="A162" t="s">
        <v>161</v>
      </c>
      <c r="B162" t="str">
        <f>HYPERLINK("https://talan.bank.gov.ua/get-user-certificate/R0PnZvS2mXmwFNIsQSIT","Завантажити сертифікат")</f>
        <v>Завантажити сертифікат</v>
      </c>
    </row>
    <row r="163" spans="1:2" x14ac:dyDescent="0.3">
      <c r="A163" t="s">
        <v>162</v>
      </c>
      <c r="B163" t="str">
        <f>HYPERLINK("https://talan.bank.gov.ua/get-user-certificate/R0PnZUNQkXqC_T_Itl89","Завантажити сертифікат")</f>
        <v>Завантажити сертифікат</v>
      </c>
    </row>
    <row r="164" spans="1:2" x14ac:dyDescent="0.3">
      <c r="A164" t="s">
        <v>163</v>
      </c>
      <c r="B164" t="str">
        <f>HYPERLINK("https://talan.bank.gov.ua/get-user-certificate/R0PnZ0HgR2dSjcVULS1d","Завантажити сертифікат")</f>
        <v>Завантажити сертифікат</v>
      </c>
    </row>
    <row r="165" spans="1:2" x14ac:dyDescent="0.3">
      <c r="A165" t="s">
        <v>164</v>
      </c>
      <c r="B165" t="str">
        <f>HYPERLINK("https://talan.bank.gov.ua/get-user-certificate/R0PnZY1RvIbZ_nSf1Kcu","Завантажити сертифікат")</f>
        <v>Завантажити сертифікат</v>
      </c>
    </row>
    <row r="166" spans="1:2" x14ac:dyDescent="0.3">
      <c r="A166" t="s">
        <v>165</v>
      </c>
      <c r="B166" t="str">
        <f>HYPERLINK("https://talan.bank.gov.ua/get-user-certificate/R0PnZYv2hMovK-P4NgS4","Завантажити сертифікат")</f>
        <v>Завантажити сертифікат</v>
      </c>
    </row>
    <row r="167" spans="1:2" x14ac:dyDescent="0.3">
      <c r="A167" t="s">
        <v>166</v>
      </c>
      <c r="B167" t="str">
        <f>HYPERLINK("https://talan.bank.gov.ua/get-user-certificate/R0PnZXZq8b2e0V_cLJ0l","Завантажити сертифікат")</f>
        <v>Завантажити сертифікат</v>
      </c>
    </row>
    <row r="168" spans="1:2" x14ac:dyDescent="0.3">
      <c r="A168" t="s">
        <v>167</v>
      </c>
      <c r="B168" t="str">
        <f>HYPERLINK("https://talan.bank.gov.ua/get-user-certificate/R0PnZLIQzNqPPShsO4lj","Завантажити сертифікат")</f>
        <v>Завантажити сертифікат</v>
      </c>
    </row>
    <row r="169" spans="1:2" x14ac:dyDescent="0.3">
      <c r="A169" t="s">
        <v>168</v>
      </c>
      <c r="B169" t="str">
        <f>HYPERLINK("https://talan.bank.gov.ua/get-user-certificate/R0PnZFj9zhsVvnExXNaK","Завантажити сертифікат")</f>
        <v>Завантажити сертифікат</v>
      </c>
    </row>
    <row r="170" spans="1:2" x14ac:dyDescent="0.3">
      <c r="A170" t="s">
        <v>169</v>
      </c>
      <c r="B170" t="str">
        <f>HYPERLINK("https://talan.bank.gov.ua/get-user-certificate/R0PnZHSFgCydPuL1rLqr","Завантажити сертифікат")</f>
        <v>Завантажити сертифікат</v>
      </c>
    </row>
    <row r="171" spans="1:2" x14ac:dyDescent="0.3">
      <c r="A171" t="s">
        <v>170</v>
      </c>
      <c r="B171" t="str">
        <f>HYPERLINK("https://talan.bank.gov.ua/get-user-certificate/R0PnZrT-wPDDIiNMMXoc","Завантажити сертифікат")</f>
        <v>Завантажити сертифікат</v>
      </c>
    </row>
    <row r="172" spans="1:2" x14ac:dyDescent="0.3">
      <c r="A172" t="s">
        <v>171</v>
      </c>
      <c r="B172" t="str">
        <f>HYPERLINK("https://talan.bank.gov.ua/get-user-certificate/R0PnZwe_tcvGwCN5-GEa","Завантажити сертифікат")</f>
        <v>Завантажити сертифікат</v>
      </c>
    </row>
    <row r="173" spans="1:2" x14ac:dyDescent="0.3">
      <c r="A173" t="s">
        <v>172</v>
      </c>
      <c r="B173" t="str">
        <f>HYPERLINK("https://talan.bank.gov.ua/get-user-certificate/R0PnZzVMVId3J4y2pcJe","Завантажити сертифікат")</f>
        <v>Завантажити сертифікат</v>
      </c>
    </row>
    <row r="174" spans="1:2" x14ac:dyDescent="0.3">
      <c r="A174" t="s">
        <v>173</v>
      </c>
      <c r="B174" t="str">
        <f>HYPERLINK("https://talan.bank.gov.ua/get-user-certificate/R0PnZLZpbypqOrxHh22m","Завантажити сертифікат")</f>
        <v>Завантажити сертифікат</v>
      </c>
    </row>
    <row r="175" spans="1:2" x14ac:dyDescent="0.3">
      <c r="A175" t="s">
        <v>174</v>
      </c>
      <c r="B175" t="str">
        <f>HYPERLINK("https://talan.bank.gov.ua/get-user-certificate/R0PnZHAVsYuooNAtlGzT","Завантажити сертифікат")</f>
        <v>Завантажити сертифікат</v>
      </c>
    </row>
    <row r="176" spans="1:2" x14ac:dyDescent="0.3">
      <c r="A176" t="s">
        <v>175</v>
      </c>
      <c r="B176" t="str">
        <f>HYPERLINK("https://talan.bank.gov.ua/get-user-certificate/R0PnZILxV1e-AqqWdIrQ","Завантажити сертифікат")</f>
        <v>Завантажити сертифікат</v>
      </c>
    </row>
    <row r="177" spans="1:2" x14ac:dyDescent="0.3">
      <c r="A177" t="s">
        <v>176</v>
      </c>
      <c r="B177" t="str">
        <f>HYPERLINK("https://talan.bank.gov.ua/get-user-certificate/R0PnZ3phfLO0qOvHG5WK","Завантажити сертифікат")</f>
        <v>Завантажити сертифікат</v>
      </c>
    </row>
    <row r="178" spans="1:2" x14ac:dyDescent="0.3">
      <c r="A178" t="s">
        <v>177</v>
      </c>
      <c r="B178" t="str">
        <f>HYPERLINK("https://talan.bank.gov.ua/get-user-certificate/R0PnZqB0iTVZpkqb33Mb","Завантажити сертифікат")</f>
        <v>Завантажити сертифікат</v>
      </c>
    </row>
    <row r="179" spans="1:2" x14ac:dyDescent="0.3">
      <c r="A179" t="s">
        <v>178</v>
      </c>
      <c r="B179" t="str">
        <f>HYPERLINK("https://talan.bank.gov.ua/get-user-certificate/R0PnZKXlNKW8bO9o6S2f","Завантажити сертифікат")</f>
        <v>Завантажити сертифікат</v>
      </c>
    </row>
    <row r="180" spans="1:2" x14ac:dyDescent="0.3">
      <c r="A180" t="s">
        <v>179</v>
      </c>
      <c r="B180" t="str">
        <f>HYPERLINK("https://talan.bank.gov.ua/get-user-certificate/R0PnZk-unzyKM23cDKp5","Завантажити сертифікат")</f>
        <v>Завантажити сертифікат</v>
      </c>
    </row>
    <row r="181" spans="1:2" x14ac:dyDescent="0.3">
      <c r="A181" t="s">
        <v>180</v>
      </c>
      <c r="B181" t="str">
        <f>HYPERLINK("https://talan.bank.gov.ua/get-user-certificate/R0PnZW53dvDmYHQeV4RT","Завантажити сертифікат")</f>
        <v>Завантажити сертифікат</v>
      </c>
    </row>
    <row r="182" spans="1:2" x14ac:dyDescent="0.3">
      <c r="A182" t="s">
        <v>181</v>
      </c>
      <c r="B182" t="str">
        <f>HYPERLINK("https://talan.bank.gov.ua/get-user-certificate/R0PnZcqPZI5LOXe9vdut","Завантажити сертифікат")</f>
        <v>Завантажити сертифікат</v>
      </c>
    </row>
    <row r="183" spans="1:2" x14ac:dyDescent="0.3">
      <c r="A183" t="s">
        <v>182</v>
      </c>
      <c r="B183" t="str">
        <f>HYPERLINK("https://talan.bank.gov.ua/get-user-certificate/R0PnZ6knl6B0QbNhqiCV","Завантажити сертифікат")</f>
        <v>Завантажити сертифікат</v>
      </c>
    </row>
    <row r="184" spans="1:2" x14ac:dyDescent="0.3">
      <c r="A184" t="s">
        <v>183</v>
      </c>
      <c r="B184" t="str">
        <f>HYPERLINK("https://talan.bank.gov.ua/get-user-certificate/R0PnZoVz8Rre44dX7wok","Завантажити сертифікат")</f>
        <v>Завантажити сертифікат</v>
      </c>
    </row>
    <row r="185" spans="1:2" x14ac:dyDescent="0.3">
      <c r="A185" t="s">
        <v>184</v>
      </c>
      <c r="B185" t="str">
        <f>HYPERLINK("https://talan.bank.gov.ua/get-user-certificate/R0PnZ_0OGwKvXj4SsjCL","Завантажити сертифікат")</f>
        <v>Завантажити сертифікат</v>
      </c>
    </row>
    <row r="186" spans="1:2" x14ac:dyDescent="0.3">
      <c r="A186" t="s">
        <v>185</v>
      </c>
      <c r="B186" t="str">
        <f>HYPERLINK("https://talan.bank.gov.ua/get-user-certificate/R0PnZTIoBAgB-KcI_Mnr","Завантажити сертифікат")</f>
        <v>Завантажити сертифікат</v>
      </c>
    </row>
    <row r="187" spans="1:2" x14ac:dyDescent="0.3">
      <c r="A187" t="s">
        <v>186</v>
      </c>
      <c r="B187" t="str">
        <f>HYPERLINK("https://talan.bank.gov.ua/get-user-certificate/R0PnZc8Gbv6eqinwrqc2","Завантажити сертифікат")</f>
        <v>Завантажити сертифікат</v>
      </c>
    </row>
    <row r="188" spans="1:2" x14ac:dyDescent="0.3">
      <c r="A188" t="s">
        <v>187</v>
      </c>
      <c r="B188" t="str">
        <f>HYPERLINK("https://talan.bank.gov.ua/get-user-certificate/R0PnZLpTemkXFy8zYaDl","Завантажити сертифікат")</f>
        <v>Завантажити сертифікат</v>
      </c>
    </row>
    <row r="189" spans="1:2" x14ac:dyDescent="0.3">
      <c r="A189" t="s">
        <v>188</v>
      </c>
      <c r="B189" t="str">
        <f>HYPERLINK("https://talan.bank.gov.ua/get-user-certificate/R0PnZz6_f9vdAJEOsqeo","Завантажити сертифікат")</f>
        <v>Завантажити сертифікат</v>
      </c>
    </row>
    <row r="190" spans="1:2" x14ac:dyDescent="0.3">
      <c r="A190" t="s">
        <v>189</v>
      </c>
      <c r="B190" t="str">
        <f>HYPERLINK("https://talan.bank.gov.ua/get-user-certificate/R0PnZeEbF0DOVRd-R3uL","Завантажити сертифікат")</f>
        <v>Завантажити сертифікат</v>
      </c>
    </row>
    <row r="191" spans="1:2" x14ac:dyDescent="0.3">
      <c r="A191" t="s">
        <v>190</v>
      </c>
      <c r="B191" t="str">
        <f>HYPERLINK("https://talan.bank.gov.ua/get-user-certificate/R0PnZc4uaiFo3ZGw1nut","Завантажити сертифікат")</f>
        <v>Завантажити сертифікат</v>
      </c>
    </row>
    <row r="192" spans="1:2" x14ac:dyDescent="0.3">
      <c r="A192" t="s">
        <v>191</v>
      </c>
      <c r="B192" t="str">
        <f>HYPERLINK("https://talan.bank.gov.ua/get-user-certificate/R0PnZmNGQPlwWbhSjuLX","Завантажити сертифікат")</f>
        <v>Завантажити сертифікат</v>
      </c>
    </row>
    <row r="193" spans="1:2" x14ac:dyDescent="0.3">
      <c r="A193" t="s">
        <v>192</v>
      </c>
      <c r="B193" t="str">
        <f>HYPERLINK("https://talan.bank.gov.ua/get-user-certificate/R0PnZx0aS_LcBnTsnCq2","Завантажити сертифікат")</f>
        <v>Завантажити сертифікат</v>
      </c>
    </row>
    <row r="194" spans="1:2" x14ac:dyDescent="0.3">
      <c r="A194" t="s">
        <v>193</v>
      </c>
      <c r="B194" t="str">
        <f>HYPERLINK("https://talan.bank.gov.ua/get-user-certificate/R0PnZNhuPeoCTj8NNcoK","Завантажити сертифікат")</f>
        <v>Завантажити сертифікат</v>
      </c>
    </row>
    <row r="195" spans="1:2" x14ac:dyDescent="0.3">
      <c r="A195" t="s">
        <v>194</v>
      </c>
      <c r="B195" t="str">
        <f>HYPERLINK("https://talan.bank.gov.ua/get-user-certificate/R0PnZtSgzcjRJ32tmAS0","Завантажити сертифікат")</f>
        <v>Завантажити сертифікат</v>
      </c>
    </row>
    <row r="196" spans="1:2" x14ac:dyDescent="0.3">
      <c r="A196" t="s">
        <v>195</v>
      </c>
      <c r="B196" t="str">
        <f>HYPERLINK("https://talan.bank.gov.ua/get-user-certificate/R0PnZdxAyuOwJnmCulf-","Завантажити сертифікат")</f>
        <v>Завантажити сертифікат</v>
      </c>
    </row>
    <row r="197" spans="1:2" x14ac:dyDescent="0.3">
      <c r="A197" t="s">
        <v>196</v>
      </c>
      <c r="B197" t="str">
        <f>HYPERLINK("https://talan.bank.gov.ua/get-user-certificate/R0PnZ6_Zx6YEuYTpYf0n","Завантажити сертифікат")</f>
        <v>Завантажити сертифікат</v>
      </c>
    </row>
    <row r="198" spans="1:2" x14ac:dyDescent="0.3">
      <c r="A198" t="s">
        <v>197</v>
      </c>
      <c r="B198" t="str">
        <f>HYPERLINK("https://talan.bank.gov.ua/get-user-certificate/R0PnZJ39meqO7K0tVI95","Завантажити сертифікат")</f>
        <v>Завантажити сертифікат</v>
      </c>
    </row>
    <row r="199" spans="1:2" x14ac:dyDescent="0.3">
      <c r="A199" t="s">
        <v>198</v>
      </c>
      <c r="B199" t="str">
        <f>HYPERLINK("https://talan.bank.gov.ua/get-user-certificate/R0PnZlDxtwXy_S-p7LDV","Завантажити сертифікат")</f>
        <v>Завантажити сертифікат</v>
      </c>
    </row>
    <row r="200" spans="1:2" x14ac:dyDescent="0.3">
      <c r="A200" t="s">
        <v>199</v>
      </c>
      <c r="B200" t="str">
        <f>HYPERLINK("https://talan.bank.gov.ua/get-user-certificate/R0PnZTIqTrjL0FLbI029","Завантажити сертифікат")</f>
        <v>Завантажити сертифікат</v>
      </c>
    </row>
    <row r="201" spans="1:2" x14ac:dyDescent="0.3">
      <c r="A201" t="s">
        <v>200</v>
      </c>
      <c r="B201" t="str">
        <f>HYPERLINK("https://talan.bank.gov.ua/get-user-certificate/R0PnZ2HLMMFkyUjiCgge","Завантажити сертифікат")</f>
        <v>Завантажити сертифікат</v>
      </c>
    </row>
    <row r="202" spans="1:2" x14ac:dyDescent="0.3">
      <c r="A202" t="s">
        <v>201</v>
      </c>
      <c r="B202" t="str">
        <f>HYPERLINK("https://talan.bank.gov.ua/get-user-certificate/R0PnZ96I3ASrBuLz5dtr","Завантажити сертифікат")</f>
        <v>Завантажити сертифікат</v>
      </c>
    </row>
    <row r="203" spans="1:2" x14ac:dyDescent="0.3">
      <c r="A203" t="s">
        <v>202</v>
      </c>
      <c r="B203" t="str">
        <f>HYPERLINK("https://talan.bank.gov.ua/get-user-certificate/R0PnZP3I0HyEzwn3qWYk","Завантажити сертифікат")</f>
        <v>Завантажити сертифікат</v>
      </c>
    </row>
    <row r="204" spans="1:2" x14ac:dyDescent="0.3">
      <c r="A204" t="s">
        <v>203</v>
      </c>
      <c r="B204" t="str">
        <f>HYPERLINK("https://talan.bank.gov.ua/get-user-certificate/R0PnZK3dIJzIgBvyU6EL","Завантажити сертифікат")</f>
        <v>Завантажити сертифікат</v>
      </c>
    </row>
    <row r="205" spans="1:2" x14ac:dyDescent="0.3">
      <c r="A205" t="s">
        <v>204</v>
      </c>
      <c r="B205" t="str">
        <f>HYPERLINK("https://talan.bank.gov.ua/get-user-certificate/R0PnZVMEp1I0xoLRuD7Q","Завантажити сертифікат")</f>
        <v>Завантажити сертифікат</v>
      </c>
    </row>
    <row r="206" spans="1:2" x14ac:dyDescent="0.3">
      <c r="A206" t="s">
        <v>205</v>
      </c>
      <c r="B206" t="str">
        <f>HYPERLINK("https://talan.bank.gov.ua/get-user-certificate/R0PnZZ7BPfrn_JsznU0w","Завантажити сертифікат")</f>
        <v>Завантажити сертифікат</v>
      </c>
    </row>
    <row r="207" spans="1:2" x14ac:dyDescent="0.3">
      <c r="A207" t="s">
        <v>206</v>
      </c>
      <c r="B207" t="str">
        <f>HYPERLINK("https://talan.bank.gov.ua/get-user-certificate/R0PnZQgrr4OIUC-3lBhz","Завантажити сертифікат")</f>
        <v>Завантажити сертифікат</v>
      </c>
    </row>
    <row r="208" spans="1:2" x14ac:dyDescent="0.3">
      <c r="A208" t="s">
        <v>207</v>
      </c>
      <c r="B208" t="str">
        <f>HYPERLINK("https://talan.bank.gov.ua/get-user-certificate/R0PnZQQV6-hUkXiHIW2j","Завантажити сертифікат")</f>
        <v>Завантажити сертифікат</v>
      </c>
    </row>
    <row r="209" spans="1:2" x14ac:dyDescent="0.3">
      <c r="A209" t="s">
        <v>208</v>
      </c>
      <c r="B209" t="str">
        <f>HYPERLINK("https://talan.bank.gov.ua/get-user-certificate/R0PnZhV0LryIavveuddK","Завантажити сертифікат")</f>
        <v>Завантажити сертифікат</v>
      </c>
    </row>
    <row r="210" spans="1:2" x14ac:dyDescent="0.3">
      <c r="A210" t="s">
        <v>209</v>
      </c>
      <c r="B210" t="str">
        <f>HYPERLINK("https://talan.bank.gov.ua/get-user-certificate/R0PnZJWmW-rvTFYdthqO","Завантажити сертифікат")</f>
        <v>Завантажити сертифікат</v>
      </c>
    </row>
    <row r="211" spans="1:2" x14ac:dyDescent="0.3">
      <c r="A211" t="s">
        <v>210</v>
      </c>
      <c r="B211" t="str">
        <f>HYPERLINK("https://talan.bank.gov.ua/get-user-certificate/R0PnZCmZeisBEtcd_UtX","Завантажити сертифікат")</f>
        <v>Завантажити сертифікат</v>
      </c>
    </row>
    <row r="212" spans="1:2" x14ac:dyDescent="0.3">
      <c r="A212" t="s">
        <v>211</v>
      </c>
      <c r="B212" t="str">
        <f>HYPERLINK("https://talan.bank.gov.ua/get-user-certificate/R0PnZr67CsFst2PjZG-_","Завантажити сертифікат")</f>
        <v>Завантажити сертифікат</v>
      </c>
    </row>
    <row r="213" spans="1:2" x14ac:dyDescent="0.3">
      <c r="A213" t="s">
        <v>212</v>
      </c>
      <c r="B213" t="str">
        <f>HYPERLINK("https://talan.bank.gov.ua/get-user-certificate/R0PnZOsJQmGZOOjfv_UT","Завантажити сертифікат")</f>
        <v>Завантажити сертифікат</v>
      </c>
    </row>
    <row r="214" spans="1:2" x14ac:dyDescent="0.3">
      <c r="A214" t="s">
        <v>213</v>
      </c>
      <c r="B214" t="str">
        <f>HYPERLINK("https://talan.bank.gov.ua/get-user-certificate/R0PnZGMRzOwtIWcaejQi","Завантажити сертифікат")</f>
        <v>Завантажити сертифікат</v>
      </c>
    </row>
    <row r="215" spans="1:2" x14ac:dyDescent="0.3">
      <c r="A215" t="s">
        <v>214</v>
      </c>
      <c r="B215" t="str">
        <f>HYPERLINK("https://talan.bank.gov.ua/get-user-certificate/R0PnZibmZP1fcBy9wAux","Завантажити сертифікат")</f>
        <v>Завантажити сертифікат</v>
      </c>
    </row>
    <row r="216" spans="1:2" x14ac:dyDescent="0.3">
      <c r="A216" t="s">
        <v>215</v>
      </c>
      <c r="B216" t="str">
        <f>HYPERLINK("https://talan.bank.gov.ua/get-user-certificate/R0PnZcJBdNlFcSZq6cSB","Завантажити сертифікат")</f>
        <v>Завантажити сертифікат</v>
      </c>
    </row>
    <row r="217" spans="1:2" x14ac:dyDescent="0.3">
      <c r="A217" t="s">
        <v>216</v>
      </c>
      <c r="B217" t="str">
        <f>HYPERLINK("https://talan.bank.gov.ua/get-user-certificate/R0PnZLAq1154XTHhuAbj","Завантажити сертифікат")</f>
        <v>Завантажити сертифікат</v>
      </c>
    </row>
    <row r="218" spans="1:2" x14ac:dyDescent="0.3">
      <c r="A218" t="s">
        <v>217</v>
      </c>
      <c r="B218" t="str">
        <f>HYPERLINK("https://talan.bank.gov.ua/get-user-certificate/R0PnZK2i-hAKzM2iwWvi","Завантажити сертифікат")</f>
        <v>Завантажити сертифікат</v>
      </c>
    </row>
    <row r="219" spans="1:2" x14ac:dyDescent="0.3">
      <c r="A219" t="s">
        <v>218</v>
      </c>
      <c r="B219" t="str">
        <f>HYPERLINK("https://talan.bank.gov.ua/get-user-certificate/R0PnZ9J3-RhNbfoQUwWs","Завантажити сертифікат")</f>
        <v>Завантажити сертифікат</v>
      </c>
    </row>
    <row r="220" spans="1:2" x14ac:dyDescent="0.3">
      <c r="A220" t="s">
        <v>219</v>
      </c>
      <c r="B220" t="str">
        <f>HYPERLINK("https://talan.bank.gov.ua/get-user-certificate/R0PnZx_uZEHayneHeJU3","Завантажити сертифікат")</f>
        <v>Завантажити сертифікат</v>
      </c>
    </row>
    <row r="221" spans="1:2" x14ac:dyDescent="0.3">
      <c r="A221" t="s">
        <v>220</v>
      </c>
      <c r="B221" t="str">
        <f>HYPERLINK("https://talan.bank.gov.ua/get-user-certificate/R0PnZRy6W2tx6FGmZPLE","Завантажити сертифікат")</f>
        <v>Завантажити сертифікат</v>
      </c>
    </row>
    <row r="222" spans="1:2" x14ac:dyDescent="0.3">
      <c r="A222" t="s">
        <v>221</v>
      </c>
      <c r="B222" t="str">
        <f>HYPERLINK("https://talan.bank.gov.ua/get-user-certificate/R0PnZ6I6sZ9iZOW_Lnb7","Завантажити сертифікат")</f>
        <v>Завантажити сертифікат</v>
      </c>
    </row>
    <row r="223" spans="1:2" x14ac:dyDescent="0.3">
      <c r="A223" t="s">
        <v>222</v>
      </c>
      <c r="B223" t="str">
        <f>HYPERLINK("https://talan.bank.gov.ua/get-user-certificate/R0PnZSo10Xmuvpgg3H3P","Завантажити сертифікат")</f>
        <v>Завантажити сертифікат</v>
      </c>
    </row>
    <row r="224" spans="1:2" x14ac:dyDescent="0.3">
      <c r="A224" t="s">
        <v>223</v>
      </c>
      <c r="B224" t="str">
        <f>HYPERLINK("https://talan.bank.gov.ua/get-user-certificate/R0PnZRQHCJjHKSkfT4RA","Завантажити сертифікат")</f>
        <v>Завантажити сертифікат</v>
      </c>
    </row>
    <row r="225" spans="1:2" x14ac:dyDescent="0.3">
      <c r="A225" t="s">
        <v>224</v>
      </c>
      <c r="B225" t="str">
        <f>HYPERLINK("https://talan.bank.gov.ua/get-user-certificate/R0PnZLkRjRU9sySejrfk","Завантажити сертифікат")</f>
        <v>Завантажити сертифікат</v>
      </c>
    </row>
    <row r="226" spans="1:2" x14ac:dyDescent="0.3">
      <c r="A226" t="s">
        <v>225</v>
      </c>
      <c r="B226" t="str">
        <f>HYPERLINK("https://talan.bank.gov.ua/get-user-certificate/R0PnZgHq7MePWNsItqaz","Завантажити сертифікат")</f>
        <v>Завантажити сертифікат</v>
      </c>
    </row>
    <row r="227" spans="1:2" x14ac:dyDescent="0.3">
      <c r="A227" t="s">
        <v>226</v>
      </c>
      <c r="B227" t="str">
        <f>HYPERLINK("https://talan.bank.gov.ua/get-user-certificate/R0PnZVMLia57VJooyo_T","Завантажити сертифікат")</f>
        <v>Завантажити сертифікат</v>
      </c>
    </row>
    <row r="228" spans="1:2" x14ac:dyDescent="0.3">
      <c r="A228" t="s">
        <v>227</v>
      </c>
      <c r="B228" t="str">
        <f>HYPERLINK("https://talan.bank.gov.ua/get-user-certificate/R0PnZwVJofD2fPX7opJa","Завантажити сертифікат")</f>
        <v>Завантажити сертифікат</v>
      </c>
    </row>
    <row r="229" spans="1:2" x14ac:dyDescent="0.3">
      <c r="A229" t="s">
        <v>228</v>
      </c>
      <c r="B229" t="str">
        <f>HYPERLINK("https://talan.bank.gov.ua/get-user-certificate/R0PnZ2FBDCtMJoFS6fPy","Завантажити сертифікат")</f>
        <v>Завантажити сертифікат</v>
      </c>
    </row>
    <row r="230" spans="1:2" x14ac:dyDescent="0.3">
      <c r="A230" t="s">
        <v>229</v>
      </c>
      <c r="B230" t="str">
        <f>HYPERLINK("https://talan.bank.gov.ua/get-user-certificate/R0PnZnAcuKlTaDKfBZL9","Завантажити сертифікат")</f>
        <v>Завантажити сертифікат</v>
      </c>
    </row>
    <row r="231" spans="1:2" x14ac:dyDescent="0.3">
      <c r="A231" t="s">
        <v>230</v>
      </c>
      <c r="B231" t="str">
        <f>HYPERLINK("https://talan.bank.gov.ua/get-user-certificate/R0PnZBzsspoVcBqX00jS","Завантажити сертифікат")</f>
        <v>Завантажити сертифікат</v>
      </c>
    </row>
    <row r="232" spans="1:2" x14ac:dyDescent="0.3">
      <c r="A232" t="s">
        <v>231</v>
      </c>
      <c r="B232" t="str">
        <f>HYPERLINK("https://talan.bank.gov.ua/get-user-certificate/R0PnZXO50Pd48AL-H-t6","Завантажити сертифікат")</f>
        <v>Завантажити сертифікат</v>
      </c>
    </row>
    <row r="233" spans="1:2" x14ac:dyDescent="0.3">
      <c r="A233" t="s">
        <v>232</v>
      </c>
      <c r="B233" t="str">
        <f>HYPERLINK("https://talan.bank.gov.ua/get-user-certificate/R0PnZblj-kiSNytqIwWJ","Завантажити сертифікат")</f>
        <v>Завантажити сертифікат</v>
      </c>
    </row>
    <row r="234" spans="1:2" x14ac:dyDescent="0.3">
      <c r="A234" t="s">
        <v>233</v>
      </c>
      <c r="B234" t="str">
        <f>HYPERLINK("https://talan.bank.gov.ua/get-user-certificate/R0PnZGaVfPae0AJUAH0Q","Завантажити сертифікат")</f>
        <v>Завантажити сертифікат</v>
      </c>
    </row>
    <row r="235" spans="1:2" x14ac:dyDescent="0.3">
      <c r="A235" t="s">
        <v>234</v>
      </c>
      <c r="B235" t="str">
        <f>HYPERLINK("https://talan.bank.gov.ua/get-user-certificate/R0PnZ3DJGKPPgHqiX4FX","Завантажити сертифікат")</f>
        <v>Завантажити сертифікат</v>
      </c>
    </row>
    <row r="236" spans="1:2" x14ac:dyDescent="0.3">
      <c r="A236" t="s">
        <v>235</v>
      </c>
      <c r="B236" t="str">
        <f>HYPERLINK("https://talan.bank.gov.ua/get-user-certificate/R0PnZQ9V7WOgu50CphND","Завантажити сертифікат")</f>
        <v>Завантажити сертифікат</v>
      </c>
    </row>
    <row r="237" spans="1:2" x14ac:dyDescent="0.3">
      <c r="A237" t="s">
        <v>236</v>
      </c>
      <c r="B237" t="str">
        <f>HYPERLINK("https://talan.bank.gov.ua/get-user-certificate/R0PnZKTzctYcfv4GuCJv","Завантажити сертифікат")</f>
        <v>Завантажити сертифікат</v>
      </c>
    </row>
    <row r="238" spans="1:2" x14ac:dyDescent="0.3">
      <c r="A238" t="s">
        <v>237</v>
      </c>
      <c r="B238" t="str">
        <f>HYPERLINK("https://talan.bank.gov.ua/get-user-certificate/R0PnZdDPkgkHTHxYL5Ae","Завантажити сертифікат")</f>
        <v>Завантажити сертифікат</v>
      </c>
    </row>
    <row r="239" spans="1:2" x14ac:dyDescent="0.3">
      <c r="A239" t="s">
        <v>238</v>
      </c>
      <c r="B239" t="str">
        <f>HYPERLINK("https://talan.bank.gov.ua/get-user-certificate/R0PnZWaDOhIRmfbm8QrN","Завантажити сертифікат")</f>
        <v>Завантажити сертифікат</v>
      </c>
    </row>
    <row r="240" spans="1:2" x14ac:dyDescent="0.3">
      <c r="A240" t="s">
        <v>239</v>
      </c>
      <c r="B240" t="str">
        <f>HYPERLINK("https://talan.bank.gov.ua/get-user-certificate/R0PnZ5CZEwAI8wKL8tdx","Завантажити сертифікат")</f>
        <v>Завантажити сертифікат</v>
      </c>
    </row>
    <row r="241" spans="1:2" x14ac:dyDescent="0.3">
      <c r="A241" t="s">
        <v>240</v>
      </c>
      <c r="B241" t="str">
        <f>HYPERLINK("https://talan.bank.gov.ua/get-user-certificate/R0PnZsOHqb8n0U-QrWRn","Завантажити сертифікат")</f>
        <v>Завантажити сертифікат</v>
      </c>
    </row>
    <row r="242" spans="1:2" x14ac:dyDescent="0.3">
      <c r="A242" t="s">
        <v>241</v>
      </c>
      <c r="B242" t="str">
        <f>HYPERLINK("https://talan.bank.gov.ua/get-user-certificate/R0PnZX4dGZRG9K_scqBF","Завантажити сертифікат")</f>
        <v>Завантажити сертифікат</v>
      </c>
    </row>
    <row r="243" spans="1:2" x14ac:dyDescent="0.3">
      <c r="A243" t="s">
        <v>242</v>
      </c>
      <c r="B243" t="str">
        <f>HYPERLINK("https://talan.bank.gov.ua/get-user-certificate/R0PnZI6PnP5chRPBFMd9","Завантажити сертифікат")</f>
        <v>Завантажити сертифікат</v>
      </c>
    </row>
    <row r="244" spans="1:2" x14ac:dyDescent="0.3">
      <c r="A244" t="s">
        <v>243</v>
      </c>
      <c r="B244" t="str">
        <f>HYPERLINK("https://talan.bank.gov.ua/get-user-certificate/R0PnZK8Ei72K2R5cSWlo","Завантажити сертифікат")</f>
        <v>Завантажити сертифікат</v>
      </c>
    </row>
    <row r="245" spans="1:2" x14ac:dyDescent="0.3">
      <c r="A245" t="s">
        <v>244</v>
      </c>
      <c r="B245" t="str">
        <f>HYPERLINK("https://talan.bank.gov.ua/get-user-certificate/R0PnZ--YEOdRj88V9x5N","Завантажити сертифікат")</f>
        <v>Завантажити сертифікат</v>
      </c>
    </row>
    <row r="246" spans="1:2" x14ac:dyDescent="0.3">
      <c r="A246" t="s">
        <v>245</v>
      </c>
      <c r="B246" t="str">
        <f>HYPERLINK("https://talan.bank.gov.ua/get-user-certificate/R0PnZFNS35kkoSDm4p7t","Завантажити сертифікат")</f>
        <v>Завантажити сертифікат</v>
      </c>
    </row>
    <row r="247" spans="1:2" x14ac:dyDescent="0.3">
      <c r="A247" t="s">
        <v>246</v>
      </c>
      <c r="B247" t="str">
        <f>HYPERLINK("https://talan.bank.gov.ua/get-user-certificate/R0PnZ4024DLLW6imFgqr","Завантажити сертифікат")</f>
        <v>Завантажити сертифікат</v>
      </c>
    </row>
    <row r="248" spans="1:2" x14ac:dyDescent="0.3">
      <c r="A248" t="s">
        <v>247</v>
      </c>
      <c r="B248" t="str">
        <f>HYPERLINK("https://talan.bank.gov.ua/get-user-certificate/R0PnZzFv9oSGl16VVDGf","Завантажити сертифікат")</f>
        <v>Завантажити сертифікат</v>
      </c>
    </row>
    <row r="249" spans="1:2" x14ac:dyDescent="0.3">
      <c r="A249" t="s">
        <v>248</v>
      </c>
      <c r="B249" t="str">
        <f>HYPERLINK("https://talan.bank.gov.ua/get-user-certificate/R0PnZo24g79rv7XFzOaR","Завантажити сертифікат")</f>
        <v>Завантажити сертифікат</v>
      </c>
    </row>
    <row r="250" spans="1:2" x14ac:dyDescent="0.3">
      <c r="A250" t="s">
        <v>249</v>
      </c>
      <c r="B250" t="str">
        <f>HYPERLINK("https://talan.bank.gov.ua/get-user-certificate/R0PnZWElKbPqfWXkqzdB","Завантажити сертифікат")</f>
        <v>Завантажити сертифікат</v>
      </c>
    </row>
    <row r="251" spans="1:2" x14ac:dyDescent="0.3">
      <c r="A251" t="s">
        <v>250</v>
      </c>
      <c r="B251" t="str">
        <f>HYPERLINK("https://talan.bank.gov.ua/get-user-certificate/R0PnZuI6MeCqjwj2vsNK","Завантажити сертифікат")</f>
        <v>Завантажити сертифікат</v>
      </c>
    </row>
    <row r="252" spans="1:2" x14ac:dyDescent="0.3">
      <c r="A252" t="s">
        <v>251</v>
      </c>
      <c r="B252" t="str">
        <f>HYPERLINK("https://talan.bank.gov.ua/get-user-certificate/R0PnZD6TxWLMdz6BwbHt","Завантажити сертифікат")</f>
        <v>Завантажити сертифікат</v>
      </c>
    </row>
    <row r="253" spans="1:2" x14ac:dyDescent="0.3">
      <c r="A253" t="s">
        <v>252</v>
      </c>
      <c r="B253" t="str">
        <f>HYPERLINK("https://talan.bank.gov.ua/get-user-certificate/R0PnZwGRIAsktZ_-yMBU","Завантажити сертифікат")</f>
        <v>Завантажити сертифікат</v>
      </c>
    </row>
    <row r="254" spans="1:2" x14ac:dyDescent="0.3">
      <c r="A254" t="s">
        <v>253</v>
      </c>
      <c r="B254" t="str">
        <f>HYPERLINK("https://talan.bank.gov.ua/get-user-certificate/R0PnZWH6OLhO1S9gXyQX","Завантажити сертифікат")</f>
        <v>Завантажити сертифікат</v>
      </c>
    </row>
    <row r="255" spans="1:2" x14ac:dyDescent="0.3">
      <c r="A255" t="s">
        <v>254</v>
      </c>
      <c r="B255" t="str">
        <f>HYPERLINK("https://talan.bank.gov.ua/get-user-certificate/R0PnZV93jlJTF3kZE--L","Завантажити сертифікат")</f>
        <v>Завантажити сертифікат</v>
      </c>
    </row>
    <row r="256" spans="1:2" x14ac:dyDescent="0.3">
      <c r="A256" t="s">
        <v>255</v>
      </c>
      <c r="B256" t="str">
        <f>HYPERLINK("https://talan.bank.gov.ua/get-user-certificate/R0PnZITBCjHX_oO_di8A","Завантажити сертифікат")</f>
        <v>Завантажити сертифікат</v>
      </c>
    </row>
    <row r="257" spans="1:2" x14ac:dyDescent="0.3">
      <c r="A257" t="s">
        <v>256</v>
      </c>
      <c r="B257" t="str">
        <f>HYPERLINK("https://talan.bank.gov.ua/get-user-certificate/R0PnZPwiIINpebVQS8V1","Завантажити сертифікат")</f>
        <v>Завантажити сертифікат</v>
      </c>
    </row>
    <row r="258" spans="1:2" x14ac:dyDescent="0.3">
      <c r="A258" t="s">
        <v>257</v>
      </c>
      <c r="B258" t="str">
        <f>HYPERLINK("https://talan.bank.gov.ua/get-user-certificate/R0PnZJxkFzvb4zni1_Ti","Завантажити сертифікат")</f>
        <v>Завантажити сертифікат</v>
      </c>
    </row>
    <row r="259" spans="1:2" x14ac:dyDescent="0.3">
      <c r="A259" t="s">
        <v>258</v>
      </c>
      <c r="B259" t="str">
        <f>HYPERLINK("https://talan.bank.gov.ua/get-user-certificate/R0PnZyW0vJgbejkq1awD","Завантажити сертифікат")</f>
        <v>Завантажити сертифікат</v>
      </c>
    </row>
    <row r="260" spans="1:2" x14ac:dyDescent="0.3">
      <c r="A260" t="s">
        <v>259</v>
      </c>
      <c r="B260" t="str">
        <f>HYPERLINK("https://talan.bank.gov.ua/get-user-certificate/R0PnZbjwmfZTKszXOTMq","Завантажити сертифікат")</f>
        <v>Завантажити сертифікат</v>
      </c>
    </row>
    <row r="261" spans="1:2" x14ac:dyDescent="0.3">
      <c r="A261" t="s">
        <v>260</v>
      </c>
      <c r="B261" t="str">
        <f>HYPERLINK("https://talan.bank.gov.ua/get-user-certificate/R0PnZMlTOqBE-_6Hh7df","Завантажити сертифікат")</f>
        <v>Завантажити сертифікат</v>
      </c>
    </row>
    <row r="262" spans="1:2" x14ac:dyDescent="0.3">
      <c r="A262" t="s">
        <v>261</v>
      </c>
      <c r="B262" t="str">
        <f>HYPERLINK("https://talan.bank.gov.ua/get-user-certificate/R0PnZPoFebh1NhzfGVx3","Завантажити сертифікат")</f>
        <v>Завантажити сертифікат</v>
      </c>
    </row>
    <row r="263" spans="1:2" x14ac:dyDescent="0.3">
      <c r="A263" t="s">
        <v>262</v>
      </c>
      <c r="B263" t="str">
        <f>HYPERLINK("https://talan.bank.gov.ua/get-user-certificate/R0PnZMUBfiunU5NAvhJc","Завантажити сертифікат")</f>
        <v>Завантажити сертифікат</v>
      </c>
    </row>
    <row r="264" spans="1:2" x14ac:dyDescent="0.3">
      <c r="A264" t="s">
        <v>263</v>
      </c>
      <c r="B264" t="str">
        <f>HYPERLINK("https://talan.bank.gov.ua/get-user-certificate/R0PnZasgcjj_GcfzccdQ","Завантажити сертифікат")</f>
        <v>Завантажити сертифікат</v>
      </c>
    </row>
    <row r="265" spans="1:2" x14ac:dyDescent="0.3">
      <c r="A265" t="s">
        <v>264</v>
      </c>
      <c r="B265" t="str">
        <f>HYPERLINK("https://talan.bank.gov.ua/get-user-certificate/R0PnZ-CMjsyUZjMNUeBy","Завантажити сертифікат")</f>
        <v>Завантажити сертифікат</v>
      </c>
    </row>
    <row r="266" spans="1:2" x14ac:dyDescent="0.3">
      <c r="A266" t="s">
        <v>265</v>
      </c>
      <c r="B266" t="str">
        <f>HYPERLINK("https://talan.bank.gov.ua/get-user-certificate/R0PnZPTtzpW0I1wnxfbK","Завантажити сертифікат")</f>
        <v>Завантажити сертифікат</v>
      </c>
    </row>
    <row r="267" spans="1:2" x14ac:dyDescent="0.3">
      <c r="A267" t="s">
        <v>266</v>
      </c>
      <c r="B267" t="str">
        <f>HYPERLINK("https://talan.bank.gov.ua/get-user-certificate/R0PnZyl94GS-5gHroYYy","Завантажити сертифікат")</f>
        <v>Завантажити сертифікат</v>
      </c>
    </row>
    <row r="268" spans="1:2" x14ac:dyDescent="0.3">
      <c r="A268" t="s">
        <v>267</v>
      </c>
      <c r="B268" t="str">
        <f>HYPERLINK("https://talan.bank.gov.ua/get-user-certificate/R0PnZjAJcDPiFWPYBds7","Завантажити сертифікат")</f>
        <v>Завантажити сертифікат</v>
      </c>
    </row>
    <row r="269" spans="1:2" x14ac:dyDescent="0.3">
      <c r="A269" t="s">
        <v>268</v>
      </c>
      <c r="B269" t="str">
        <f>HYPERLINK("https://talan.bank.gov.ua/get-user-certificate/R0PnZ5eyx9IJVYrrRw60","Завантажити сертифікат")</f>
        <v>Завантажити сертифікат</v>
      </c>
    </row>
    <row r="270" spans="1:2" x14ac:dyDescent="0.3">
      <c r="A270" t="s">
        <v>269</v>
      </c>
      <c r="B270" t="str">
        <f>HYPERLINK("https://talan.bank.gov.ua/get-user-certificate/R0PnZDdHCEENSLqB37aC","Завантажити сертифікат")</f>
        <v>Завантажити сертифікат</v>
      </c>
    </row>
    <row r="271" spans="1:2" x14ac:dyDescent="0.3">
      <c r="A271" t="s">
        <v>270</v>
      </c>
      <c r="B271" t="str">
        <f>HYPERLINK("https://talan.bank.gov.ua/get-user-certificate/R0PnZkRajIyNiq2nrhEE","Завантажити сертифікат")</f>
        <v>Завантажити сертифікат</v>
      </c>
    </row>
    <row r="272" spans="1:2" x14ac:dyDescent="0.3">
      <c r="A272" t="s">
        <v>271</v>
      </c>
      <c r="B272" t="str">
        <f>HYPERLINK("https://talan.bank.gov.ua/get-user-certificate/R0PnZYJ-hko30NfOJ2CC","Завантажити сертифікат")</f>
        <v>Завантажити сертифікат</v>
      </c>
    </row>
    <row r="273" spans="1:2" x14ac:dyDescent="0.3">
      <c r="A273" t="s">
        <v>272</v>
      </c>
      <c r="B273" t="str">
        <f>HYPERLINK("https://talan.bank.gov.ua/get-user-certificate/R0PnZfeGF3QD49Rmgpup","Завантажити сертифікат")</f>
        <v>Завантажити сертифікат</v>
      </c>
    </row>
    <row r="274" spans="1:2" x14ac:dyDescent="0.3">
      <c r="A274" t="s">
        <v>273</v>
      </c>
      <c r="B274" t="str">
        <f>HYPERLINK("https://talan.bank.gov.ua/get-user-certificate/R0PnZ7tJ7uTf4-XJwppV","Завантажити сертифікат")</f>
        <v>Завантажити сертифікат</v>
      </c>
    </row>
    <row r="275" spans="1:2" x14ac:dyDescent="0.3">
      <c r="A275" t="s">
        <v>274</v>
      </c>
      <c r="B275" t="str">
        <f>HYPERLINK("https://talan.bank.gov.ua/get-user-certificate/R0PnZ7Gt3ZdMpcsGXbPV","Завантажити сертифікат")</f>
        <v>Завантажити сертифікат</v>
      </c>
    </row>
    <row r="276" spans="1:2" x14ac:dyDescent="0.3">
      <c r="A276" t="s">
        <v>275</v>
      </c>
      <c r="B276" t="str">
        <f>HYPERLINK("https://talan.bank.gov.ua/get-user-certificate/R0PnZnu-QJyyKJZRYsfK","Завантажити сертифікат")</f>
        <v>Завантажити сертифікат</v>
      </c>
    </row>
    <row r="277" spans="1:2" x14ac:dyDescent="0.3">
      <c r="A277" t="s">
        <v>276</v>
      </c>
      <c r="B277" t="str">
        <f>HYPERLINK("https://talan.bank.gov.ua/get-user-certificate/R0PnZ9KycIW9OtQWEnEh","Завантажити сертифікат")</f>
        <v>Завантажити сертифікат</v>
      </c>
    </row>
    <row r="278" spans="1:2" x14ac:dyDescent="0.3">
      <c r="A278" t="s">
        <v>277</v>
      </c>
      <c r="B278" t="str">
        <f>HYPERLINK("https://talan.bank.gov.ua/get-user-certificate/R0PnZZdK7sWqrWemwFuc","Завантажити сертифікат")</f>
        <v>Завантажити сертифікат</v>
      </c>
    </row>
    <row r="279" spans="1:2" x14ac:dyDescent="0.3">
      <c r="A279" t="s">
        <v>278</v>
      </c>
      <c r="B279" t="str">
        <f>HYPERLINK("https://talan.bank.gov.ua/get-user-certificate/R0PnZDP9SgCVTaQZGgC_","Завантажити сертифікат")</f>
        <v>Завантажити сертифікат</v>
      </c>
    </row>
    <row r="280" spans="1:2" x14ac:dyDescent="0.3">
      <c r="A280" t="s">
        <v>279</v>
      </c>
      <c r="B280" t="str">
        <f>HYPERLINK("https://talan.bank.gov.ua/get-user-certificate/R0PnZWVbX-mHOnJAq0rj","Завантажити сертифікат")</f>
        <v>Завантажити сертифікат</v>
      </c>
    </row>
    <row r="281" spans="1:2" x14ac:dyDescent="0.3">
      <c r="A281" t="s">
        <v>280</v>
      </c>
      <c r="B281" t="str">
        <f>HYPERLINK("https://talan.bank.gov.ua/get-user-certificate/R0PnZ8y8kWbDNRM8J01d","Завантажити сертифікат")</f>
        <v>Завантажити сертифікат</v>
      </c>
    </row>
    <row r="282" spans="1:2" x14ac:dyDescent="0.3">
      <c r="A282" t="s">
        <v>281</v>
      </c>
      <c r="B282" t="str">
        <f>HYPERLINK("https://talan.bank.gov.ua/get-user-certificate/R0PnZ4JO1ZX3RN7H1zDC","Завантажити сертифікат")</f>
        <v>Завантажити сертифікат</v>
      </c>
    </row>
    <row r="283" spans="1:2" x14ac:dyDescent="0.3">
      <c r="A283" t="s">
        <v>282</v>
      </c>
      <c r="B283" t="str">
        <f>HYPERLINK("https://talan.bank.gov.ua/get-user-certificate/R0PnZPw5UJKouBA92X0X","Завантажити сертифікат")</f>
        <v>Завантажити сертифікат</v>
      </c>
    </row>
    <row r="284" spans="1:2" x14ac:dyDescent="0.3">
      <c r="A284" t="s">
        <v>283</v>
      </c>
      <c r="B284" t="str">
        <f>HYPERLINK("https://talan.bank.gov.ua/get-user-certificate/R0PnZ-S5wJfIzGvS3C_2","Завантажити сертифікат")</f>
        <v>Завантажити сертифікат</v>
      </c>
    </row>
    <row r="285" spans="1:2" x14ac:dyDescent="0.3">
      <c r="A285" t="s">
        <v>284</v>
      </c>
      <c r="B285" t="str">
        <f>HYPERLINK("https://talan.bank.gov.ua/get-user-certificate/R0PnZSKdGi9ZXVNbUUsq","Завантажити сертифікат")</f>
        <v>Завантажити сертифікат</v>
      </c>
    </row>
    <row r="286" spans="1:2" x14ac:dyDescent="0.3">
      <c r="A286" t="s">
        <v>285</v>
      </c>
      <c r="B286" t="str">
        <f>HYPERLINK("https://talan.bank.gov.ua/get-user-certificate/R0PnZYvefkX54VQdLa2p","Завантажити сертифікат")</f>
        <v>Завантажити сертифікат</v>
      </c>
    </row>
    <row r="287" spans="1:2" x14ac:dyDescent="0.3">
      <c r="A287" t="s">
        <v>286</v>
      </c>
      <c r="B287" t="str">
        <f>HYPERLINK("https://talan.bank.gov.ua/get-user-certificate/R0PnZkBd2hmtJU2KSSOv","Завантажити сертифікат")</f>
        <v>Завантажити сертифікат</v>
      </c>
    </row>
    <row r="288" spans="1:2" x14ac:dyDescent="0.3">
      <c r="A288" t="s">
        <v>287</v>
      </c>
      <c r="B288" t="str">
        <f>HYPERLINK("https://talan.bank.gov.ua/get-user-certificate/R0PnZVbzbRianfVje5QS","Завантажити сертифікат")</f>
        <v>Завантажити сертифікат</v>
      </c>
    </row>
    <row r="289" spans="1:2" x14ac:dyDescent="0.3">
      <c r="A289" t="s">
        <v>288</v>
      </c>
      <c r="B289" t="str">
        <f>HYPERLINK("https://talan.bank.gov.ua/get-user-certificate/R0PnZ2P9SXS8is8BYn5x","Завантажити сертифікат")</f>
        <v>Завантажити сертифікат</v>
      </c>
    </row>
    <row r="290" spans="1:2" x14ac:dyDescent="0.3">
      <c r="A290" t="s">
        <v>289</v>
      </c>
      <c r="B290" t="str">
        <f>HYPERLINK("https://talan.bank.gov.ua/get-user-certificate/R0PnZNV4Ic5IkolB0Q2I","Завантажити сертифікат")</f>
        <v>Завантажити сертифікат</v>
      </c>
    </row>
    <row r="291" spans="1:2" x14ac:dyDescent="0.3">
      <c r="A291" t="s">
        <v>290</v>
      </c>
      <c r="B291" t="str">
        <f>HYPERLINK("https://talan.bank.gov.ua/get-user-certificate/R0PnZSpyO82JA7NuDw_I","Завантажити сертифікат")</f>
        <v>Завантажити сертифікат</v>
      </c>
    </row>
    <row r="292" spans="1:2" x14ac:dyDescent="0.3">
      <c r="A292" t="s">
        <v>291</v>
      </c>
      <c r="B292" t="str">
        <f>HYPERLINK("https://talan.bank.gov.ua/get-user-certificate/R0PnZ9HK2sdiPa43sppK","Завантажити сертифікат")</f>
        <v>Завантажити сертифікат</v>
      </c>
    </row>
    <row r="293" spans="1:2" x14ac:dyDescent="0.3">
      <c r="A293" t="s">
        <v>292</v>
      </c>
      <c r="B293" t="str">
        <f>HYPERLINK("https://talan.bank.gov.ua/get-user-certificate/R0PnZ7MV6xDKz2iPRRct","Завантажити сертифікат")</f>
        <v>Завантажити сертифікат</v>
      </c>
    </row>
    <row r="294" spans="1:2" x14ac:dyDescent="0.3">
      <c r="A294" t="s">
        <v>293</v>
      </c>
      <c r="B294" t="str">
        <f>HYPERLINK("https://talan.bank.gov.ua/get-user-certificate/R0PnZMLNzIzRBTlZii0V","Завантажити сертифікат")</f>
        <v>Завантажити сертифікат</v>
      </c>
    </row>
    <row r="295" spans="1:2" x14ac:dyDescent="0.3">
      <c r="A295" t="s">
        <v>294</v>
      </c>
      <c r="B295" t="str">
        <f>HYPERLINK("https://talan.bank.gov.ua/get-user-certificate/R0PnZ15-NIc0tIaXDvvj","Завантажити сертифікат")</f>
        <v>Завантажити сертифікат</v>
      </c>
    </row>
    <row r="296" spans="1:2" x14ac:dyDescent="0.3">
      <c r="A296" t="s">
        <v>295</v>
      </c>
      <c r="B296" t="str">
        <f>HYPERLINK("https://talan.bank.gov.ua/get-user-certificate/R0PnZcroglXGu0gcurVy","Завантажити сертифікат")</f>
        <v>Завантажити сертифікат</v>
      </c>
    </row>
    <row r="297" spans="1:2" x14ac:dyDescent="0.3">
      <c r="A297" t="s">
        <v>296</v>
      </c>
      <c r="B297" t="str">
        <f>HYPERLINK("https://talan.bank.gov.ua/get-user-certificate/R0PnZdzY4sQZOiPTB9YU","Завантажити сертифікат")</f>
        <v>Завантажити сертифікат</v>
      </c>
    </row>
    <row r="298" spans="1:2" x14ac:dyDescent="0.3">
      <c r="A298" t="s">
        <v>297</v>
      </c>
      <c r="B298" t="str">
        <f>HYPERLINK("https://talan.bank.gov.ua/get-user-certificate/R0PnZflftx-hX03cGkHf","Завантажити сертифікат")</f>
        <v>Завантажити сертифікат</v>
      </c>
    </row>
    <row r="299" spans="1:2" x14ac:dyDescent="0.3">
      <c r="A299" t="s">
        <v>298</v>
      </c>
      <c r="B299" t="str">
        <f>HYPERLINK("https://talan.bank.gov.ua/get-user-certificate/R0PnZXjr3mN1kZWhnjX6","Завантажити сертифікат")</f>
        <v>Завантажити сертифікат</v>
      </c>
    </row>
    <row r="300" spans="1:2" x14ac:dyDescent="0.3">
      <c r="A300" t="s">
        <v>299</v>
      </c>
      <c r="B300" t="str">
        <f>HYPERLINK("https://talan.bank.gov.ua/get-user-certificate/R0PnZNHz9E-KJQdlZokX","Завантажити сертифікат")</f>
        <v>Завантажити сертифікат</v>
      </c>
    </row>
    <row r="301" spans="1:2" x14ac:dyDescent="0.3">
      <c r="A301" t="s">
        <v>300</v>
      </c>
      <c r="B301" t="str">
        <f>HYPERLINK("https://talan.bank.gov.ua/get-user-certificate/R0PnZRoS0b2xGQ0GhPA1","Завантажити сертифікат")</f>
        <v>Завантажити сертифікат</v>
      </c>
    </row>
    <row r="302" spans="1:2" x14ac:dyDescent="0.3">
      <c r="A302" t="s">
        <v>301</v>
      </c>
      <c r="B302" t="str">
        <f>HYPERLINK("https://talan.bank.gov.ua/get-user-certificate/R0PnZTCddQ1N5efW1_cD","Завантажити сертифікат")</f>
        <v>Завантажити сертифікат</v>
      </c>
    </row>
    <row r="303" spans="1:2" x14ac:dyDescent="0.3">
      <c r="A303" t="s">
        <v>302</v>
      </c>
      <c r="B303" t="str">
        <f>HYPERLINK("https://talan.bank.gov.ua/get-user-certificate/R0PnZ_hEZa4i7i4FPhcc","Завантажити сертифікат")</f>
        <v>Завантажити сертифікат</v>
      </c>
    </row>
    <row r="304" spans="1:2" x14ac:dyDescent="0.3">
      <c r="A304" t="s">
        <v>303</v>
      </c>
      <c r="B304" t="str">
        <f>HYPERLINK("https://talan.bank.gov.ua/get-user-certificate/R0PnZs-2OhaPQFl3Jn8J","Завантажити сертифікат")</f>
        <v>Завантажити сертифікат</v>
      </c>
    </row>
    <row r="305" spans="1:2" x14ac:dyDescent="0.3">
      <c r="A305" t="s">
        <v>304</v>
      </c>
      <c r="B305" t="str">
        <f>HYPERLINK("https://talan.bank.gov.ua/get-user-certificate/R0PnZkbyVLHXX4F4n1em","Завантажити сертифікат")</f>
        <v>Завантажити сертифікат</v>
      </c>
    </row>
    <row r="306" spans="1:2" x14ac:dyDescent="0.3">
      <c r="A306" t="s">
        <v>305</v>
      </c>
      <c r="B306" t="str">
        <f>HYPERLINK("https://talan.bank.gov.ua/get-user-certificate/R0PnZ2_orzE033Ejxcxu","Завантажити сертифікат")</f>
        <v>Завантажити сертифікат</v>
      </c>
    </row>
    <row r="307" spans="1:2" x14ac:dyDescent="0.3">
      <c r="A307" t="s">
        <v>306</v>
      </c>
      <c r="B307" t="str">
        <f>HYPERLINK("https://talan.bank.gov.ua/get-user-certificate/R0PnZEL4Hz24s9pIfUzv","Завантажити сертифікат")</f>
        <v>Завантажити сертифікат</v>
      </c>
    </row>
    <row r="308" spans="1:2" x14ac:dyDescent="0.3">
      <c r="A308" t="s">
        <v>307</v>
      </c>
      <c r="B308" t="str">
        <f>HYPERLINK("https://talan.bank.gov.ua/get-user-certificate/R0PnZ1a9sg4v-Skt3cRh","Завантажити сертифікат")</f>
        <v>Завантажити сертифікат</v>
      </c>
    </row>
    <row r="309" spans="1:2" x14ac:dyDescent="0.3">
      <c r="A309" t="s">
        <v>308</v>
      </c>
      <c r="B309" t="str">
        <f>HYPERLINK("https://talan.bank.gov.ua/get-user-certificate/R0PnZU3XiweWhz0rcAA_","Завантажити сертифікат")</f>
        <v>Завантажити сертифікат</v>
      </c>
    </row>
    <row r="310" spans="1:2" x14ac:dyDescent="0.3">
      <c r="A310" t="s">
        <v>309</v>
      </c>
      <c r="B310" t="str">
        <f>HYPERLINK("https://talan.bank.gov.ua/get-user-certificate/R0PnZBVbMj5cwipJ2HJ9","Завантажити сертифікат")</f>
        <v>Завантажити сертифікат</v>
      </c>
    </row>
    <row r="311" spans="1:2" x14ac:dyDescent="0.3">
      <c r="A311" t="s">
        <v>310</v>
      </c>
      <c r="B311" t="str">
        <f>HYPERLINK("https://talan.bank.gov.ua/get-user-certificate/R0PnZZUnx7_tmtLXxPC-","Завантажити сертифікат")</f>
        <v>Завантажити сертифікат</v>
      </c>
    </row>
    <row r="312" spans="1:2" x14ac:dyDescent="0.3">
      <c r="A312" t="s">
        <v>311</v>
      </c>
      <c r="B312" t="str">
        <f>HYPERLINK("https://talan.bank.gov.ua/get-user-certificate/R0PnZYWkvMmPLyAKV_Gw","Завантажити сертифікат")</f>
        <v>Завантажити сертифікат</v>
      </c>
    </row>
    <row r="313" spans="1:2" x14ac:dyDescent="0.3">
      <c r="A313" t="s">
        <v>312</v>
      </c>
      <c r="B313" t="str">
        <f>HYPERLINK("https://talan.bank.gov.ua/get-user-certificate/R0PnZ3Ay5jd8Vn3_TzFn","Завантажити сертифікат")</f>
        <v>Завантажити сертифікат</v>
      </c>
    </row>
    <row r="314" spans="1:2" x14ac:dyDescent="0.3">
      <c r="A314" t="s">
        <v>313</v>
      </c>
      <c r="B314" t="str">
        <f>HYPERLINK("https://talan.bank.gov.ua/get-user-certificate/R0PnZ7iDaaHzDUskbpTo","Завантажити сертифікат")</f>
        <v>Завантажити сертифікат</v>
      </c>
    </row>
    <row r="315" spans="1:2" x14ac:dyDescent="0.3">
      <c r="A315" t="s">
        <v>314</v>
      </c>
      <c r="B315" t="str">
        <f>HYPERLINK("https://talan.bank.gov.ua/get-user-certificate/R0PnZBXdSgcgcAFdD3tZ","Завантажити сертифікат")</f>
        <v>Завантажити сертифікат</v>
      </c>
    </row>
    <row r="316" spans="1:2" x14ac:dyDescent="0.3">
      <c r="A316" t="s">
        <v>315</v>
      </c>
      <c r="B316" t="str">
        <f>HYPERLINK("https://talan.bank.gov.ua/get-user-certificate/R0PnZFTCPWN6tAc0dYYg","Завантажити сертифікат")</f>
        <v>Завантажити сертифікат</v>
      </c>
    </row>
    <row r="317" spans="1:2" x14ac:dyDescent="0.3">
      <c r="A317" t="s">
        <v>316</v>
      </c>
      <c r="B317" t="str">
        <f>HYPERLINK("https://talan.bank.gov.ua/get-user-certificate/R0PnZ9Ko7EV13Kmt2KKZ","Завантажити сертифікат")</f>
        <v>Завантажити сертифікат</v>
      </c>
    </row>
    <row r="318" spans="1:2" x14ac:dyDescent="0.3">
      <c r="A318" t="s">
        <v>317</v>
      </c>
      <c r="B318" t="str">
        <f>HYPERLINK("https://talan.bank.gov.ua/get-user-certificate/R0PnZUQQgqyVT_U-2W7Y","Завантажити сертифікат")</f>
        <v>Завантажити сертифікат</v>
      </c>
    </row>
    <row r="319" spans="1:2" x14ac:dyDescent="0.3">
      <c r="A319" t="s">
        <v>318</v>
      </c>
      <c r="B319" t="str">
        <f>HYPERLINK("https://talan.bank.gov.ua/get-user-certificate/R0PnZiJ9dPyh4jY7XNsr","Завантажити сертифікат")</f>
        <v>Завантажити сертифікат</v>
      </c>
    </row>
    <row r="320" spans="1:2" x14ac:dyDescent="0.3">
      <c r="A320" t="s">
        <v>319</v>
      </c>
      <c r="B320" t="str">
        <f>HYPERLINK("https://talan.bank.gov.ua/get-user-certificate/R0PnZWgFNcsXHs-wJCS6","Завантажити сертифікат")</f>
        <v>Завантажити сертифікат</v>
      </c>
    </row>
    <row r="321" spans="1:2" x14ac:dyDescent="0.3">
      <c r="A321" t="s">
        <v>320</v>
      </c>
      <c r="B321" t="str">
        <f>HYPERLINK("https://talan.bank.gov.ua/get-user-certificate/R0PnZLowJgZA3_Qg9CnG","Завантажити сертифікат")</f>
        <v>Завантажити сертифікат</v>
      </c>
    </row>
    <row r="322" spans="1:2" x14ac:dyDescent="0.3">
      <c r="A322" t="s">
        <v>321</v>
      </c>
      <c r="B322" t="str">
        <f>HYPERLINK("https://talan.bank.gov.ua/get-user-certificate/R0PnZV3dahr2Ei96tnss","Завантажити сертифікат")</f>
        <v>Завантажити сертифікат</v>
      </c>
    </row>
    <row r="323" spans="1:2" x14ac:dyDescent="0.3">
      <c r="A323" t="s">
        <v>322</v>
      </c>
      <c r="B323" t="str">
        <f>HYPERLINK("https://talan.bank.gov.ua/get-user-certificate/R0PnZzZZiPHA5kkWY8Ti","Завантажити сертифікат")</f>
        <v>Завантажити сертифікат</v>
      </c>
    </row>
    <row r="324" spans="1:2" x14ac:dyDescent="0.3">
      <c r="A324" t="s">
        <v>323</v>
      </c>
      <c r="B324" t="str">
        <f>HYPERLINK("https://talan.bank.gov.ua/get-user-certificate/R0PnZS1tkf1paA_wLANa","Завантажити сертифікат")</f>
        <v>Завантажити сертифікат</v>
      </c>
    </row>
    <row r="325" spans="1:2" x14ac:dyDescent="0.3">
      <c r="A325" t="s">
        <v>324</v>
      </c>
      <c r="B325" t="str">
        <f>HYPERLINK("https://talan.bank.gov.ua/get-user-certificate/R0PnZFZI_Y3zsmvMM80-","Завантажити сертифікат")</f>
        <v>Завантажити сертифікат</v>
      </c>
    </row>
    <row r="326" spans="1:2" x14ac:dyDescent="0.3">
      <c r="A326" t="s">
        <v>325</v>
      </c>
      <c r="B326" t="str">
        <f>HYPERLINK("https://talan.bank.gov.ua/get-user-certificate/R0PnZ1XB7_vdL0lZ4S8w","Завантажити сертифікат")</f>
        <v>Завантажити сертифікат</v>
      </c>
    </row>
    <row r="327" spans="1:2" x14ac:dyDescent="0.3">
      <c r="A327" t="s">
        <v>326</v>
      </c>
      <c r="B327" t="str">
        <f>HYPERLINK("https://talan.bank.gov.ua/get-user-certificate/R0PnZp2ZXerls7uVklpv","Завантажити сертифікат")</f>
        <v>Завантажити сертифікат</v>
      </c>
    </row>
    <row r="328" spans="1:2" x14ac:dyDescent="0.3">
      <c r="A328" t="s">
        <v>327</v>
      </c>
      <c r="B328" t="str">
        <f>HYPERLINK("https://talan.bank.gov.ua/get-user-certificate/R0PnZ8Clr7y8XN40ScEd","Завантажити сертифікат")</f>
        <v>Завантажити сертифікат</v>
      </c>
    </row>
    <row r="329" spans="1:2" x14ac:dyDescent="0.3">
      <c r="A329" t="s">
        <v>328</v>
      </c>
      <c r="B329" t="str">
        <f>HYPERLINK("https://talan.bank.gov.ua/get-user-certificate/R0PnZhK2YUToLW3J7l-o","Завантажити сертифікат")</f>
        <v>Завантажити сертифікат</v>
      </c>
    </row>
    <row r="330" spans="1:2" x14ac:dyDescent="0.3">
      <c r="A330" t="s">
        <v>329</v>
      </c>
      <c r="B330" t="str">
        <f>HYPERLINK("https://talan.bank.gov.ua/get-user-certificate/R0PnZz9UJ6DiYPbBLDYH","Завантажити сертифікат")</f>
        <v>Завантажити сертифікат</v>
      </c>
    </row>
    <row r="331" spans="1:2" x14ac:dyDescent="0.3">
      <c r="A331" t="s">
        <v>330</v>
      </c>
      <c r="B331" t="str">
        <f>HYPERLINK("https://talan.bank.gov.ua/get-user-certificate/R0PnZC9arCPhSCqiXDln","Завантажити сертифікат")</f>
        <v>Завантажити сертифікат</v>
      </c>
    </row>
    <row r="332" spans="1:2" x14ac:dyDescent="0.3">
      <c r="A332" t="s">
        <v>331</v>
      </c>
      <c r="B332" t="str">
        <f>HYPERLINK("https://talan.bank.gov.ua/get-user-certificate/R0PnZBNk9Tx4CpVKxvmt","Завантажити сертифікат")</f>
        <v>Завантажити сертифікат</v>
      </c>
    </row>
    <row r="333" spans="1:2" x14ac:dyDescent="0.3">
      <c r="A333" t="s">
        <v>332</v>
      </c>
      <c r="B333" t="str">
        <f>HYPERLINK("https://talan.bank.gov.ua/get-user-certificate/R0PnZP91f8A0EY9DQStg","Завантажити сертифікат")</f>
        <v>Завантажити сертифікат</v>
      </c>
    </row>
    <row r="334" spans="1:2" x14ac:dyDescent="0.3">
      <c r="A334" t="s">
        <v>333</v>
      </c>
      <c r="B334" t="str">
        <f>HYPERLINK("https://talan.bank.gov.ua/get-user-certificate/R0PnZZS7a15y2qotNPJ0","Завантажити сертифікат")</f>
        <v>Завантажити сертифікат</v>
      </c>
    </row>
    <row r="335" spans="1:2" x14ac:dyDescent="0.3">
      <c r="A335" t="s">
        <v>334</v>
      </c>
      <c r="B335" t="str">
        <f>HYPERLINK("https://talan.bank.gov.ua/get-user-certificate/R0PnZ4Wa_WTcYbP86JtF","Завантажити сертифікат")</f>
        <v>Завантажити сертифікат</v>
      </c>
    </row>
    <row r="336" spans="1:2" x14ac:dyDescent="0.3">
      <c r="A336" t="s">
        <v>335</v>
      </c>
      <c r="B336" t="str">
        <f>HYPERLINK("https://talan.bank.gov.ua/get-user-certificate/R0PnZ_WKaYpNrJmtrS8E","Завантажити сертифікат")</f>
        <v>Завантажити сертифікат</v>
      </c>
    </row>
    <row r="337" spans="1:2" x14ac:dyDescent="0.3">
      <c r="A337" t="s">
        <v>336</v>
      </c>
      <c r="B337" t="str">
        <f>HYPERLINK("https://talan.bank.gov.ua/get-user-certificate/R0PnZMphlDkBqakkAP7H","Завантажити сертифікат")</f>
        <v>Завантажити сертифікат</v>
      </c>
    </row>
    <row r="338" spans="1:2" x14ac:dyDescent="0.3">
      <c r="A338" t="s">
        <v>337</v>
      </c>
      <c r="B338" t="str">
        <f>HYPERLINK("https://talan.bank.gov.ua/get-user-certificate/R0PnZSFiKwnB4gPbR44O","Завантажити сертифікат")</f>
        <v>Завантажити сертифікат</v>
      </c>
    </row>
    <row r="339" spans="1:2" x14ac:dyDescent="0.3">
      <c r="A339" t="s">
        <v>338</v>
      </c>
      <c r="B339" t="str">
        <f>HYPERLINK("https://talan.bank.gov.ua/get-user-certificate/R0PnZYulQOxH1ax2OQdb","Завантажити сертифікат")</f>
        <v>Завантажити сертифікат</v>
      </c>
    </row>
    <row r="340" spans="1:2" x14ac:dyDescent="0.3">
      <c r="A340" t="s">
        <v>339</v>
      </c>
      <c r="B340" t="str">
        <f>HYPERLINK("https://talan.bank.gov.ua/get-user-certificate/R0PnZlVC0D_uwaOiCBCj","Завантажити сертифікат")</f>
        <v>Завантажити сертифікат</v>
      </c>
    </row>
    <row r="341" spans="1:2" x14ac:dyDescent="0.3">
      <c r="A341" t="s">
        <v>340</v>
      </c>
      <c r="B341" t="str">
        <f>HYPERLINK("https://talan.bank.gov.ua/get-user-certificate/R0PnZ4Ez4Cwi7id_Elro","Завантажити сертифікат")</f>
        <v>Завантажити сертифікат</v>
      </c>
    </row>
    <row r="342" spans="1:2" x14ac:dyDescent="0.3">
      <c r="A342" t="s">
        <v>341</v>
      </c>
      <c r="B342" t="str">
        <f>HYPERLINK("https://talan.bank.gov.ua/get-user-certificate/R0PnZ2pvnCa4oRaOIk1O","Завантажити сертифікат")</f>
        <v>Завантажити сертифікат</v>
      </c>
    </row>
    <row r="343" spans="1:2" x14ac:dyDescent="0.3">
      <c r="A343" t="s">
        <v>342</v>
      </c>
      <c r="B343" t="str">
        <f>HYPERLINK("https://talan.bank.gov.ua/get-user-certificate/R0PnZP3eQTTFgNriqzne","Завантажити сертифікат")</f>
        <v>Завантажити сертифікат</v>
      </c>
    </row>
    <row r="344" spans="1:2" x14ac:dyDescent="0.3">
      <c r="A344" t="s">
        <v>343</v>
      </c>
      <c r="B344" t="str">
        <f>HYPERLINK("https://talan.bank.gov.ua/get-user-certificate/R0PnZFQVp5EW8h1RrqJi","Завантажити сертифікат")</f>
        <v>Завантажити сертифікат</v>
      </c>
    </row>
    <row r="345" spans="1:2" x14ac:dyDescent="0.3">
      <c r="A345" t="s">
        <v>344</v>
      </c>
      <c r="B345" t="str">
        <f>HYPERLINK("https://talan.bank.gov.ua/get-user-certificate/R0PnZggq_2BAsGoL4Jfo","Завантажити сертифікат")</f>
        <v>Завантажити сертифікат</v>
      </c>
    </row>
    <row r="346" spans="1:2" x14ac:dyDescent="0.3">
      <c r="A346" t="s">
        <v>345</v>
      </c>
      <c r="B346" t="str">
        <f>HYPERLINK("https://talan.bank.gov.ua/get-user-certificate/R0PnZZ8aCUr-73baDEEt","Завантажити сертифікат")</f>
        <v>Завантажити сертифікат</v>
      </c>
    </row>
    <row r="347" spans="1:2" x14ac:dyDescent="0.3">
      <c r="A347" t="s">
        <v>346</v>
      </c>
      <c r="B347" t="str">
        <f>HYPERLINK("https://talan.bank.gov.ua/get-user-certificate/R0PnZ98Cx3HJkAlkx60B","Завантажити сертифікат")</f>
        <v>Завантажити сертифікат</v>
      </c>
    </row>
    <row r="348" spans="1:2" x14ac:dyDescent="0.3">
      <c r="A348" t="s">
        <v>347</v>
      </c>
      <c r="B348" t="str">
        <f>HYPERLINK("https://talan.bank.gov.ua/get-user-certificate/R0PnZ4iJ4SLAP1hBkOMM","Завантажити сертифікат")</f>
        <v>Завантажити сертифікат</v>
      </c>
    </row>
    <row r="349" spans="1:2" x14ac:dyDescent="0.3">
      <c r="A349" t="s">
        <v>348</v>
      </c>
      <c r="B349" t="str">
        <f>HYPERLINK("https://talan.bank.gov.ua/get-user-certificate/R0PnZI0mNmiTu6fgJHce","Завантажити сертифікат")</f>
        <v>Завантажити сертифікат</v>
      </c>
    </row>
    <row r="350" spans="1:2" x14ac:dyDescent="0.3">
      <c r="A350" t="s">
        <v>349</v>
      </c>
      <c r="B350" t="str">
        <f>HYPERLINK("https://talan.bank.gov.ua/get-user-certificate/R0PnZ4NOWhFObSlHFIyH","Завантажити сертифікат")</f>
        <v>Завантажити сертифікат</v>
      </c>
    </row>
    <row r="351" spans="1:2" x14ac:dyDescent="0.3">
      <c r="A351" t="s">
        <v>350</v>
      </c>
      <c r="B351" t="str">
        <f>HYPERLINK("https://talan.bank.gov.ua/get-user-certificate/R0PnZ-7XmZ3moviKIBjl","Завантажити сертифікат")</f>
        <v>Завантажити сертифікат</v>
      </c>
    </row>
    <row r="352" spans="1:2" x14ac:dyDescent="0.3">
      <c r="A352" t="s">
        <v>351</v>
      </c>
      <c r="B352" t="str">
        <f>HYPERLINK("https://talan.bank.gov.ua/get-user-certificate/R0PnZF9xhH3pEguSP7H7","Завантажити сертифікат")</f>
        <v>Завантажити сертифікат</v>
      </c>
    </row>
    <row r="353" spans="1:2" x14ac:dyDescent="0.3">
      <c r="A353" t="s">
        <v>352</v>
      </c>
      <c r="B353" t="str">
        <f>HYPERLINK("https://talan.bank.gov.ua/get-user-certificate/R0PnZlLH0_OHVPWbXsN5","Завантажити сертифікат")</f>
        <v>Завантажити сертифікат</v>
      </c>
    </row>
    <row r="354" spans="1:2" x14ac:dyDescent="0.3">
      <c r="A354" t="s">
        <v>353</v>
      </c>
      <c r="B354" t="str">
        <f>HYPERLINK("https://talan.bank.gov.ua/get-user-certificate/R0PnZtuvsuBP9b2KMG3O","Завантажити сертифікат")</f>
        <v>Завантажити сертифікат</v>
      </c>
    </row>
    <row r="355" spans="1:2" x14ac:dyDescent="0.3">
      <c r="A355" t="s">
        <v>354</v>
      </c>
      <c r="B355" t="str">
        <f>HYPERLINK("https://talan.bank.gov.ua/get-user-certificate/R0PnZu6fVYmjWKkWHFU2","Завантажити сертифікат")</f>
        <v>Завантажити сертифікат</v>
      </c>
    </row>
    <row r="356" spans="1:2" x14ac:dyDescent="0.3">
      <c r="A356" t="s">
        <v>355</v>
      </c>
      <c r="B356" t="str">
        <f>HYPERLINK("https://talan.bank.gov.ua/get-user-certificate/R0PnZbMalWL3RD2Rse_c","Завантажити сертифікат")</f>
        <v>Завантажити сертифікат</v>
      </c>
    </row>
    <row r="357" spans="1:2" x14ac:dyDescent="0.3">
      <c r="A357" t="s">
        <v>356</v>
      </c>
      <c r="B357" t="str">
        <f>HYPERLINK("https://talan.bank.gov.ua/get-user-certificate/R0PnZXiS0mjBLG49TyvP","Завантажити сертифікат")</f>
        <v>Завантажити сертифікат</v>
      </c>
    </row>
    <row r="358" spans="1:2" x14ac:dyDescent="0.3">
      <c r="A358" t="s">
        <v>357</v>
      </c>
      <c r="B358" t="str">
        <f>HYPERLINK("https://talan.bank.gov.ua/get-user-certificate/R0PnZtpR5urrAmzsue41","Завантажити сертифікат")</f>
        <v>Завантажити сертифікат</v>
      </c>
    </row>
    <row r="359" spans="1:2" x14ac:dyDescent="0.3">
      <c r="A359" t="s">
        <v>358</v>
      </c>
      <c r="B359" t="str">
        <f>HYPERLINK("https://talan.bank.gov.ua/get-user-certificate/R0PnZo0lDLc1uW6vck7e","Завантажити сертифікат")</f>
        <v>Завантажити сертифікат</v>
      </c>
    </row>
    <row r="360" spans="1:2" x14ac:dyDescent="0.3">
      <c r="A360" t="s">
        <v>359</v>
      </c>
      <c r="B360" t="str">
        <f>HYPERLINK("https://talan.bank.gov.ua/get-user-certificate/R0PnZkdFKeNZr-7n7u63","Завантажити сертифікат")</f>
        <v>Завантажити сертифікат</v>
      </c>
    </row>
    <row r="361" spans="1:2" x14ac:dyDescent="0.3">
      <c r="A361" t="s">
        <v>360</v>
      </c>
      <c r="B361" t="str">
        <f>HYPERLINK("https://talan.bank.gov.ua/get-user-certificate/R0PnZSuboFaCWIJ3Xs2B","Завантажити сертифікат")</f>
        <v>Завантажити сертифікат</v>
      </c>
    </row>
    <row r="362" spans="1:2" x14ac:dyDescent="0.3">
      <c r="A362" t="s">
        <v>361</v>
      </c>
      <c r="B362" t="str">
        <f>HYPERLINK("https://talan.bank.gov.ua/get-user-certificate/R0PnZxOd913EMZOwkQEU","Завантажити сертифікат")</f>
        <v>Завантажити сертифікат</v>
      </c>
    </row>
    <row r="363" spans="1:2" x14ac:dyDescent="0.3">
      <c r="A363" t="s">
        <v>362</v>
      </c>
      <c r="B363" t="str">
        <f>HYPERLINK("https://talan.bank.gov.ua/get-user-certificate/R0PnZeGMxyZ03-8_hBj0","Завантажити сертифікат")</f>
        <v>Завантажити сертифікат</v>
      </c>
    </row>
    <row r="364" spans="1:2" x14ac:dyDescent="0.3">
      <c r="A364" t="s">
        <v>363</v>
      </c>
      <c r="B364" t="str">
        <f>HYPERLINK("https://talan.bank.gov.ua/get-user-certificate/R0PnZKNCCotMT_4f4F2u","Завантажити сертифікат")</f>
        <v>Завантажити сертифікат</v>
      </c>
    </row>
    <row r="365" spans="1:2" x14ac:dyDescent="0.3">
      <c r="A365" t="s">
        <v>364</v>
      </c>
      <c r="B365" t="str">
        <f>HYPERLINK("https://talan.bank.gov.ua/get-user-certificate/R0PnZgWQAHW2GfncAvZs","Завантажити сертифікат")</f>
        <v>Завантажити сертифікат</v>
      </c>
    </row>
    <row r="366" spans="1:2" x14ac:dyDescent="0.3">
      <c r="A366" t="s">
        <v>365</v>
      </c>
      <c r="B366" t="str">
        <f>HYPERLINK("https://talan.bank.gov.ua/get-user-certificate/R0PnZBk907jRbkHHvxBL","Завантажити сертифікат")</f>
        <v>Завантажити сертифікат</v>
      </c>
    </row>
    <row r="367" spans="1:2" x14ac:dyDescent="0.3">
      <c r="A367" t="s">
        <v>366</v>
      </c>
      <c r="B367" t="str">
        <f>HYPERLINK("https://talan.bank.gov.ua/get-user-certificate/R0PnZuIim3FGQiTE8fWf","Завантажити сертифікат")</f>
        <v>Завантажити сертифікат</v>
      </c>
    </row>
    <row r="368" spans="1:2" x14ac:dyDescent="0.3">
      <c r="A368" t="s">
        <v>367</v>
      </c>
      <c r="B368" t="str">
        <f>HYPERLINK("https://talan.bank.gov.ua/get-user-certificate/R0PnZn6_ZXZDq5GXUM53","Завантажити сертифікат")</f>
        <v>Завантажити сертифікат</v>
      </c>
    </row>
    <row r="369" spans="1:2" x14ac:dyDescent="0.3">
      <c r="A369" t="s">
        <v>368</v>
      </c>
      <c r="B369" t="str">
        <f>HYPERLINK("https://talan.bank.gov.ua/get-user-certificate/R0PnZmFsJIrh8CF4ZTR9","Завантажити сертифікат")</f>
        <v>Завантажити сертифікат</v>
      </c>
    </row>
    <row r="370" spans="1:2" x14ac:dyDescent="0.3">
      <c r="A370" t="s">
        <v>369</v>
      </c>
      <c r="B370" t="str">
        <f>HYPERLINK("https://talan.bank.gov.ua/get-user-certificate/R0PnZ_xjT1pU-5McRCir","Завантажити сертифікат")</f>
        <v>Завантажити сертифікат</v>
      </c>
    </row>
    <row r="371" spans="1:2" x14ac:dyDescent="0.3">
      <c r="A371" t="s">
        <v>370</v>
      </c>
      <c r="B371" t="str">
        <f>HYPERLINK("https://talan.bank.gov.ua/get-user-certificate/R0PnZ3LKrBR8Tu5nuyTc","Завантажити сертифікат")</f>
        <v>Завантажити сертифікат</v>
      </c>
    </row>
    <row r="372" spans="1:2" x14ac:dyDescent="0.3">
      <c r="A372" t="s">
        <v>370</v>
      </c>
      <c r="B372" t="str">
        <f>HYPERLINK("https://talan.bank.gov.ua/get-user-certificate/R0PnZAe-dIcj-Of8foPP","Завантажити сертифікат")</f>
        <v>Завантажити сертифікат</v>
      </c>
    </row>
    <row r="373" spans="1:2" x14ac:dyDescent="0.3">
      <c r="A373" t="s">
        <v>371</v>
      </c>
      <c r="B373" t="str">
        <f>HYPERLINK("https://talan.bank.gov.ua/get-user-certificate/R0PnZzFJsrKxM9Zh0kGr","Завантажити сертифікат")</f>
        <v>Завантажити сертифікат</v>
      </c>
    </row>
    <row r="374" spans="1:2" x14ac:dyDescent="0.3">
      <c r="A374" t="s">
        <v>372</v>
      </c>
      <c r="B374" t="str">
        <f>HYPERLINK("https://talan.bank.gov.ua/get-user-certificate/R0PnZEbTG4YeHfkeWgEe","Завантажити сертифікат")</f>
        <v>Завантажити сертифікат</v>
      </c>
    </row>
    <row r="375" spans="1:2" x14ac:dyDescent="0.3">
      <c r="A375" t="s">
        <v>373</v>
      </c>
      <c r="B375" t="str">
        <f>HYPERLINK("https://talan.bank.gov.ua/get-user-certificate/R0PnZfJIudX4kCc6V_pk","Завантажити сертифікат")</f>
        <v>Завантажити сертифікат</v>
      </c>
    </row>
    <row r="376" spans="1:2" x14ac:dyDescent="0.3">
      <c r="A376" t="s">
        <v>374</v>
      </c>
      <c r="B376" t="str">
        <f>HYPERLINK("https://talan.bank.gov.ua/get-user-certificate/R0PnZ1pnCT1Aso_xLWxe","Завантажити сертифікат")</f>
        <v>Завантажити сертифікат</v>
      </c>
    </row>
    <row r="377" spans="1:2" x14ac:dyDescent="0.3">
      <c r="A377" t="s">
        <v>375</v>
      </c>
      <c r="B377" t="str">
        <f>HYPERLINK("https://talan.bank.gov.ua/get-user-certificate/R0PnZ4wZxYPDFf4Mc9AU","Завантажити сертифікат")</f>
        <v>Завантажити сертифікат</v>
      </c>
    </row>
    <row r="378" spans="1:2" x14ac:dyDescent="0.3">
      <c r="A378" t="s">
        <v>376</v>
      </c>
      <c r="B378" t="str">
        <f>HYPERLINK("https://talan.bank.gov.ua/get-user-certificate/R0PnZss76-hNJ0phENjh","Завантажити сертифікат")</f>
        <v>Завантажити сертифікат</v>
      </c>
    </row>
    <row r="379" spans="1:2" x14ac:dyDescent="0.3">
      <c r="A379" t="s">
        <v>377</v>
      </c>
      <c r="B379" t="str">
        <f>HYPERLINK("https://talan.bank.gov.ua/get-user-certificate/R0PnZqcROe9w6YUlQLwN","Завантажити сертифікат")</f>
        <v>Завантажити сертифікат</v>
      </c>
    </row>
    <row r="380" spans="1:2" x14ac:dyDescent="0.3">
      <c r="A380" t="s">
        <v>378</v>
      </c>
      <c r="B380" t="str">
        <f>HYPERLINK("https://talan.bank.gov.ua/get-user-certificate/R0PnZAgMH1C_9PATX1lN","Завантажити сертифікат")</f>
        <v>Завантажити сертифікат</v>
      </c>
    </row>
    <row r="381" spans="1:2" x14ac:dyDescent="0.3">
      <c r="A381" t="s">
        <v>379</v>
      </c>
      <c r="B381" t="str">
        <f>HYPERLINK("https://talan.bank.gov.ua/get-user-certificate/R0PnZjuz4TjvsqODzSKi","Завантажити сертифікат")</f>
        <v>Завантажити сертифікат</v>
      </c>
    </row>
    <row r="382" spans="1:2" x14ac:dyDescent="0.3">
      <c r="A382" t="s">
        <v>380</v>
      </c>
      <c r="B382" t="str">
        <f>HYPERLINK("https://talan.bank.gov.ua/get-user-certificate/R0PnZQTaFvqsppcuBMXh","Завантажити сертифікат")</f>
        <v>Завантажити сертифікат</v>
      </c>
    </row>
    <row r="383" spans="1:2" x14ac:dyDescent="0.3">
      <c r="A383" t="s">
        <v>381</v>
      </c>
      <c r="B383" t="str">
        <f>HYPERLINK("https://talan.bank.gov.ua/get-user-certificate/R0PnZuh5zUUV-0K_DzzX","Завантажити сертифікат")</f>
        <v>Завантажити сертифікат</v>
      </c>
    </row>
    <row r="384" spans="1:2" x14ac:dyDescent="0.3">
      <c r="A384" t="s">
        <v>382</v>
      </c>
      <c r="B384" t="str">
        <f>HYPERLINK("https://talan.bank.gov.ua/get-user-certificate/R0PnZHjyZfbGnQOAJoo4","Завантажити сертифікат")</f>
        <v>Завантажити сертифікат</v>
      </c>
    </row>
    <row r="385" spans="1:2" x14ac:dyDescent="0.3">
      <c r="A385" t="s">
        <v>383</v>
      </c>
      <c r="B385" t="str">
        <f>HYPERLINK("https://talan.bank.gov.ua/get-user-certificate/R0PnZb85nwQuFSpwsZ9x","Завантажити сертифікат")</f>
        <v>Завантажити сертифікат</v>
      </c>
    </row>
    <row r="386" spans="1:2" x14ac:dyDescent="0.3">
      <c r="A386" t="s">
        <v>384</v>
      </c>
      <c r="B386" t="str">
        <f>HYPERLINK("https://talan.bank.gov.ua/get-user-certificate/R0PnZkeGRlQOsM3fssMC","Завантажити сертифікат")</f>
        <v>Завантажити сертифікат</v>
      </c>
    </row>
    <row r="387" spans="1:2" x14ac:dyDescent="0.3">
      <c r="A387" t="s">
        <v>385</v>
      </c>
      <c r="B387" t="str">
        <f>HYPERLINK("https://talan.bank.gov.ua/get-user-certificate/R0PnZy3kbu-m97e28R-w","Завантажити сертифікат")</f>
        <v>Завантажити сертифікат</v>
      </c>
    </row>
    <row r="388" spans="1:2" x14ac:dyDescent="0.3">
      <c r="A388" t="s">
        <v>386</v>
      </c>
      <c r="B388" t="str">
        <f>HYPERLINK("https://talan.bank.gov.ua/get-user-certificate/R0PnZLEv2-6ao2Cby8O3","Завантажити сертифікат")</f>
        <v>Завантажити сертифікат</v>
      </c>
    </row>
    <row r="389" spans="1:2" x14ac:dyDescent="0.3">
      <c r="A389" t="s">
        <v>387</v>
      </c>
      <c r="B389" t="str">
        <f>HYPERLINK("https://talan.bank.gov.ua/get-user-certificate/R0PnZu-d5x0t681AWJUH","Завантажити сертифікат")</f>
        <v>Завантажити сертифікат</v>
      </c>
    </row>
    <row r="390" spans="1:2" x14ac:dyDescent="0.3">
      <c r="A390" t="s">
        <v>388</v>
      </c>
      <c r="B390" t="str">
        <f>HYPERLINK("https://talan.bank.gov.ua/get-user-certificate/R0PnZ334pjYIlroFvRgQ","Завантажити сертифікат")</f>
        <v>Завантажити сертифікат</v>
      </c>
    </row>
    <row r="391" spans="1:2" x14ac:dyDescent="0.3">
      <c r="A391" t="s">
        <v>389</v>
      </c>
      <c r="B391" t="str">
        <f>HYPERLINK("https://talan.bank.gov.ua/get-user-certificate/R0PnZAVyySaMq7E-dHXv","Завантажити сертифікат")</f>
        <v>Завантажити сертифікат</v>
      </c>
    </row>
    <row r="392" spans="1:2" x14ac:dyDescent="0.3">
      <c r="A392" t="s">
        <v>390</v>
      </c>
      <c r="B392" t="str">
        <f>HYPERLINK("https://talan.bank.gov.ua/get-user-certificate/R0PnZSQdj03qnLGccX7l","Завантажити сертифікат")</f>
        <v>Завантажити сертифікат</v>
      </c>
    </row>
    <row r="393" spans="1:2" x14ac:dyDescent="0.3">
      <c r="A393" t="s">
        <v>391</v>
      </c>
      <c r="B393" t="str">
        <f>HYPERLINK("https://talan.bank.gov.ua/get-user-certificate/R0PnZ6X-rZO2d1OMeFR5","Завантажити сертифікат")</f>
        <v>Завантажити сертифікат</v>
      </c>
    </row>
    <row r="394" spans="1:2" x14ac:dyDescent="0.3">
      <c r="A394" t="s">
        <v>392</v>
      </c>
      <c r="B394" t="str">
        <f>HYPERLINK("https://talan.bank.gov.ua/get-user-certificate/R0PnZw45pMd5pIqIzN9c","Завантажити сертифікат")</f>
        <v>Завантажити сертифікат</v>
      </c>
    </row>
    <row r="395" spans="1:2" x14ac:dyDescent="0.3">
      <c r="A395" t="s">
        <v>393</v>
      </c>
      <c r="B395" t="str">
        <f>HYPERLINK("https://talan.bank.gov.ua/get-user-certificate/R0PnZAa7GEcYAJVYMJuB","Завантажити сертифікат")</f>
        <v>Завантажити сертифікат</v>
      </c>
    </row>
    <row r="396" spans="1:2" x14ac:dyDescent="0.3">
      <c r="A396" t="s">
        <v>394</v>
      </c>
      <c r="B396" t="str">
        <f>HYPERLINK("https://talan.bank.gov.ua/get-user-certificate/R0PnZAU_tyqlc5zB4Lyd","Завантажити сертифікат")</f>
        <v>Завантажити сертифікат</v>
      </c>
    </row>
    <row r="397" spans="1:2" x14ac:dyDescent="0.3">
      <c r="A397" t="s">
        <v>395</v>
      </c>
      <c r="B397" t="str">
        <f>HYPERLINK("https://talan.bank.gov.ua/get-user-certificate/R0PnZptU-NtlL-CmXELa","Завантажити сертифікат")</f>
        <v>Завантажити сертифікат</v>
      </c>
    </row>
    <row r="398" spans="1:2" x14ac:dyDescent="0.3">
      <c r="A398" t="s">
        <v>396</v>
      </c>
      <c r="B398" t="str">
        <f>HYPERLINK("https://talan.bank.gov.ua/get-user-certificate/R0PnZbpn-WH8mDRoZRJU","Завантажити сертифікат")</f>
        <v>Завантажити сертифікат</v>
      </c>
    </row>
    <row r="399" spans="1:2" x14ac:dyDescent="0.3">
      <c r="A399" t="s">
        <v>397</v>
      </c>
      <c r="B399" t="str">
        <f>HYPERLINK("https://talan.bank.gov.ua/get-user-certificate/R0PnZOzty9CQTkinH570","Завантажити сертифікат")</f>
        <v>Завантажити сертифікат</v>
      </c>
    </row>
    <row r="400" spans="1:2" x14ac:dyDescent="0.3">
      <c r="A400" t="s">
        <v>398</v>
      </c>
      <c r="B400" t="str">
        <f>HYPERLINK("https://talan.bank.gov.ua/get-user-certificate/R0PnZ1vVauqAnipfXYr0","Завантажити сертифікат")</f>
        <v>Завантажити сертифікат</v>
      </c>
    </row>
    <row r="401" spans="1:2" x14ac:dyDescent="0.3">
      <c r="A401" t="s">
        <v>399</v>
      </c>
      <c r="B401" t="str">
        <f>HYPERLINK("https://talan.bank.gov.ua/get-user-certificate/R0PnZUKEuqlJltoz6F6e","Завантажити сертифікат")</f>
        <v>Завантажити сертифікат</v>
      </c>
    </row>
    <row r="402" spans="1:2" x14ac:dyDescent="0.3">
      <c r="A402" t="s">
        <v>400</v>
      </c>
      <c r="B402" t="str">
        <f>HYPERLINK("https://talan.bank.gov.ua/get-user-certificate/R0PnZX4NBFa3rPYz25bS","Завантажити сертифікат")</f>
        <v>Завантажити сертифікат</v>
      </c>
    </row>
    <row r="403" spans="1:2" x14ac:dyDescent="0.3">
      <c r="A403" t="s">
        <v>401</v>
      </c>
      <c r="B403" t="str">
        <f>HYPERLINK("https://talan.bank.gov.ua/get-user-certificate/R0PnZByTiz5oDXcNF5AH","Завантажити сертифікат")</f>
        <v>Завантажити сертифікат</v>
      </c>
    </row>
    <row r="404" spans="1:2" x14ac:dyDescent="0.3">
      <c r="A404" t="s">
        <v>402</v>
      </c>
      <c r="B404" t="str">
        <f>HYPERLINK("https://talan.bank.gov.ua/get-user-certificate/R0PnZcUI0QfqAfdzkubL","Завантажити сертифікат")</f>
        <v>Завантажити сертифікат</v>
      </c>
    </row>
    <row r="405" spans="1:2" x14ac:dyDescent="0.3">
      <c r="A405" t="s">
        <v>403</v>
      </c>
      <c r="B405" t="str">
        <f>HYPERLINK("https://talan.bank.gov.ua/get-user-certificate/R0PnZtApU-3VkyjrYjtB","Завантажити сертифікат")</f>
        <v>Завантажити сертифікат</v>
      </c>
    </row>
    <row r="406" spans="1:2" x14ac:dyDescent="0.3">
      <c r="A406" t="s">
        <v>404</v>
      </c>
      <c r="B406" t="str">
        <f>HYPERLINK("https://talan.bank.gov.ua/get-user-certificate/R0PnZ7TCrKjk4V7vKv96","Завантажити сертифікат")</f>
        <v>Завантажити сертифікат</v>
      </c>
    </row>
    <row r="407" spans="1:2" x14ac:dyDescent="0.3">
      <c r="A407" t="s">
        <v>405</v>
      </c>
      <c r="B407" t="str">
        <f>HYPERLINK("https://talan.bank.gov.ua/get-user-certificate/R0PnZeVVoIEetAB5NoJh","Завантажити сертифікат")</f>
        <v>Завантажити сертифікат</v>
      </c>
    </row>
    <row r="408" spans="1:2" x14ac:dyDescent="0.3">
      <c r="A408" t="s">
        <v>406</v>
      </c>
      <c r="B408" t="str">
        <f>HYPERLINK("https://talan.bank.gov.ua/get-user-certificate/R0PnZrWDRsGdpNqkGDW_","Завантажити сертифікат")</f>
        <v>Завантажити сертифікат</v>
      </c>
    </row>
    <row r="409" spans="1:2" x14ac:dyDescent="0.3">
      <c r="A409" t="s">
        <v>407</v>
      </c>
      <c r="B409" t="str">
        <f>HYPERLINK("https://talan.bank.gov.ua/get-user-certificate/R0PnZvKAFuENQoD-N-NX","Завантажити сертифікат")</f>
        <v>Завантажити сертифікат</v>
      </c>
    </row>
    <row r="410" spans="1:2" x14ac:dyDescent="0.3">
      <c r="A410" t="s">
        <v>408</v>
      </c>
      <c r="B410" t="str">
        <f>HYPERLINK("https://talan.bank.gov.ua/get-user-certificate/R0PnZlbrNk1y7_em_P4V","Завантажити сертифікат")</f>
        <v>Завантажити сертифікат</v>
      </c>
    </row>
    <row r="411" spans="1:2" x14ac:dyDescent="0.3">
      <c r="A411" t="s">
        <v>409</v>
      </c>
      <c r="B411" t="str">
        <f>HYPERLINK("https://talan.bank.gov.ua/get-user-certificate/R0PnZD_u-slGhb-frwY3","Завантажити сертифікат")</f>
        <v>Завантажити сертифікат</v>
      </c>
    </row>
    <row r="412" spans="1:2" x14ac:dyDescent="0.3">
      <c r="A412" t="s">
        <v>410</v>
      </c>
      <c r="B412" t="str">
        <f>HYPERLINK("https://talan.bank.gov.ua/get-user-certificate/R0PnZM489H5mDcNtijAh","Завантажити сертифікат")</f>
        <v>Завантажити сертифікат</v>
      </c>
    </row>
    <row r="413" spans="1:2" x14ac:dyDescent="0.3">
      <c r="A413" t="s">
        <v>411</v>
      </c>
      <c r="B413" t="str">
        <f>HYPERLINK("https://talan.bank.gov.ua/get-user-certificate/R0PnZz6WWV0waV2IKOqR","Завантажити сертифікат")</f>
        <v>Завантажити сертифікат</v>
      </c>
    </row>
    <row r="414" spans="1:2" x14ac:dyDescent="0.3">
      <c r="A414" t="s">
        <v>412</v>
      </c>
      <c r="B414" t="str">
        <f>HYPERLINK("https://talan.bank.gov.ua/get-user-certificate/R0PnZTgI0RDbf_UfE39R","Завантажити сертифікат")</f>
        <v>Завантажити сертифікат</v>
      </c>
    </row>
    <row r="415" spans="1:2" x14ac:dyDescent="0.3">
      <c r="A415" t="s">
        <v>413</v>
      </c>
      <c r="B415" t="str">
        <f>HYPERLINK("https://talan.bank.gov.ua/get-user-certificate/R0PnZ04Qx4-zxdKfWCK-","Завантажити сертифікат")</f>
        <v>Завантажити сертифікат</v>
      </c>
    </row>
    <row r="416" spans="1:2" x14ac:dyDescent="0.3">
      <c r="A416" t="s">
        <v>414</v>
      </c>
      <c r="B416" t="str">
        <f>HYPERLINK("https://talan.bank.gov.ua/get-user-certificate/R0PnZ4XpDY7EL6PUlHD3","Завантажити сертифікат")</f>
        <v>Завантажити сертифікат</v>
      </c>
    </row>
    <row r="417" spans="1:2" x14ac:dyDescent="0.3">
      <c r="A417" t="s">
        <v>415</v>
      </c>
      <c r="B417" t="str">
        <f>HYPERLINK("https://talan.bank.gov.ua/get-user-certificate/R0PnZXpJIV1IfavBC8XK","Завантажити сертифікат")</f>
        <v>Завантажити сертифікат</v>
      </c>
    </row>
    <row r="418" spans="1:2" x14ac:dyDescent="0.3">
      <c r="A418" t="s">
        <v>416</v>
      </c>
      <c r="B418" t="str">
        <f>HYPERLINK("https://talan.bank.gov.ua/get-user-certificate/R0PnZBVscqZxFNEFOGnp","Завантажити сертифікат")</f>
        <v>Завантажити сертифікат</v>
      </c>
    </row>
    <row r="419" spans="1:2" x14ac:dyDescent="0.3">
      <c r="A419" t="s">
        <v>417</v>
      </c>
      <c r="B419" t="str">
        <f>HYPERLINK("https://talan.bank.gov.ua/get-user-certificate/R0PnZOG77C1oUv9Kd3B-","Завантажити сертифікат")</f>
        <v>Завантажити сертифікат</v>
      </c>
    </row>
    <row r="420" spans="1:2" x14ac:dyDescent="0.3">
      <c r="A420" t="s">
        <v>418</v>
      </c>
      <c r="B420" t="str">
        <f>HYPERLINK("https://talan.bank.gov.ua/get-user-certificate/R0PnZhzMQl6LEk85AfuR","Завантажити сертифікат")</f>
        <v>Завантажити сертифікат</v>
      </c>
    </row>
    <row r="421" spans="1:2" x14ac:dyDescent="0.3">
      <c r="A421" t="s">
        <v>419</v>
      </c>
      <c r="B421" t="str">
        <f>HYPERLINK("https://talan.bank.gov.ua/get-user-certificate/R0PnZh8XE5mRPIIWLoBO","Завантажити сертифікат")</f>
        <v>Завантажити сертифікат</v>
      </c>
    </row>
    <row r="422" spans="1:2" x14ac:dyDescent="0.3">
      <c r="A422" t="s">
        <v>420</v>
      </c>
      <c r="B422" t="str">
        <f>HYPERLINK("https://talan.bank.gov.ua/get-user-certificate/R0PnZ92zP2k8VYYpKFhc","Завантажити сертифікат")</f>
        <v>Завантажити сертифікат</v>
      </c>
    </row>
    <row r="423" spans="1:2" x14ac:dyDescent="0.3">
      <c r="A423" t="s">
        <v>421</v>
      </c>
      <c r="B423" t="str">
        <f>HYPERLINK("https://talan.bank.gov.ua/get-user-certificate/R0PnZWardalhlKNcT1wQ","Завантажити сертифікат")</f>
        <v>Завантажити сертифікат</v>
      </c>
    </row>
    <row r="424" spans="1:2" x14ac:dyDescent="0.3">
      <c r="A424" t="s">
        <v>422</v>
      </c>
      <c r="B424" t="str">
        <f>HYPERLINK("https://talan.bank.gov.ua/get-user-certificate/R0PnZGX9uzZWsvPXxU5I","Завантажити сертифікат")</f>
        <v>Завантажити сертифікат</v>
      </c>
    </row>
    <row r="425" spans="1:2" x14ac:dyDescent="0.3">
      <c r="A425" t="s">
        <v>423</v>
      </c>
      <c r="B425" t="str">
        <f>HYPERLINK("https://talan.bank.gov.ua/get-user-certificate/R0PnZHCBNtBCYcFDzp46","Завантажити сертифікат")</f>
        <v>Завантажити сертифікат</v>
      </c>
    </row>
    <row r="426" spans="1:2" x14ac:dyDescent="0.3">
      <c r="A426" t="s">
        <v>424</v>
      </c>
      <c r="B426" t="str">
        <f>HYPERLINK("https://talan.bank.gov.ua/get-user-certificate/R0PnZQ9WZZh92h_VtBo5","Завантажити сертифікат")</f>
        <v>Завантажити сертифікат</v>
      </c>
    </row>
    <row r="427" spans="1:2" x14ac:dyDescent="0.3">
      <c r="A427" t="s">
        <v>425</v>
      </c>
      <c r="B427" t="str">
        <f>HYPERLINK("https://talan.bank.gov.ua/get-user-certificate/R0PnZjwtIk2kptaD3lUH","Завантажити сертифікат")</f>
        <v>Завантажити сертифікат</v>
      </c>
    </row>
    <row r="428" spans="1:2" x14ac:dyDescent="0.3">
      <c r="A428" t="s">
        <v>426</v>
      </c>
      <c r="B428" t="str">
        <f>HYPERLINK("https://talan.bank.gov.ua/get-user-certificate/R0PnZ6_X0an2Ydz1dKdu","Завантажити сертифікат")</f>
        <v>Завантажити сертифікат</v>
      </c>
    </row>
    <row r="429" spans="1:2" x14ac:dyDescent="0.3">
      <c r="A429" t="s">
        <v>427</v>
      </c>
      <c r="B429" t="str">
        <f>HYPERLINK("https://talan.bank.gov.ua/get-user-certificate/R0PnZj6jnxYJCRZzAOps","Завантажити сертифікат")</f>
        <v>Завантажити сертифікат</v>
      </c>
    </row>
    <row r="430" spans="1:2" x14ac:dyDescent="0.3">
      <c r="A430" t="s">
        <v>428</v>
      </c>
      <c r="B430" t="str">
        <f>HYPERLINK("https://talan.bank.gov.ua/get-user-certificate/R0PnZ0kubLwXrHFxYPus","Завантажити сертифікат")</f>
        <v>Завантажити сертифікат</v>
      </c>
    </row>
    <row r="431" spans="1:2" x14ac:dyDescent="0.3">
      <c r="A431" t="s">
        <v>429</v>
      </c>
      <c r="B431" t="str">
        <f>HYPERLINK("https://talan.bank.gov.ua/get-user-certificate/R0PnZmPVsgzKJIh9JocB","Завантажити сертифікат")</f>
        <v>Завантажити сертифікат</v>
      </c>
    </row>
    <row r="432" spans="1:2" x14ac:dyDescent="0.3">
      <c r="A432" t="s">
        <v>430</v>
      </c>
      <c r="B432" t="str">
        <f>HYPERLINK("https://talan.bank.gov.ua/get-user-certificate/R0PnZMVQ5jTcvxGNoOUr","Завантажити сертифікат")</f>
        <v>Завантажити сертифікат</v>
      </c>
    </row>
    <row r="433" spans="1:2" x14ac:dyDescent="0.3">
      <c r="A433" t="s">
        <v>431</v>
      </c>
      <c r="B433" t="str">
        <f>HYPERLINK("https://talan.bank.gov.ua/get-user-certificate/R0PnZUN--IpeDem_P6PA","Завантажити сертифікат")</f>
        <v>Завантажити сертифікат</v>
      </c>
    </row>
    <row r="434" spans="1:2" x14ac:dyDescent="0.3">
      <c r="A434" t="s">
        <v>432</v>
      </c>
      <c r="B434" t="str">
        <f>HYPERLINK("https://talan.bank.gov.ua/get-user-certificate/R0PnZcRhL6aij7Su74H1","Завантажити сертифікат")</f>
        <v>Завантажити сертифікат</v>
      </c>
    </row>
    <row r="435" spans="1:2" x14ac:dyDescent="0.3">
      <c r="A435" t="s">
        <v>433</v>
      </c>
      <c r="B435" t="str">
        <f>HYPERLINK("https://talan.bank.gov.ua/get-user-certificate/R0PnZTt6AVdBSM4vVGCe","Завантажити сертифікат")</f>
        <v>Завантажити сертифікат</v>
      </c>
    </row>
    <row r="436" spans="1:2" x14ac:dyDescent="0.3">
      <c r="A436" t="s">
        <v>434</v>
      </c>
      <c r="B436" t="str">
        <f>HYPERLINK("https://talan.bank.gov.ua/get-user-certificate/R0PnZsXejGgjJs8CeEz5","Завантажити сертифікат")</f>
        <v>Завантажити сертифікат</v>
      </c>
    </row>
    <row r="437" spans="1:2" x14ac:dyDescent="0.3">
      <c r="A437" t="s">
        <v>435</v>
      </c>
      <c r="B437" t="str">
        <f>HYPERLINK("https://talan.bank.gov.ua/get-user-certificate/R0PnZfSZU29CEJBMQizG","Завантажити сертифікат")</f>
        <v>Завантажити сертифікат</v>
      </c>
    </row>
    <row r="438" spans="1:2" x14ac:dyDescent="0.3">
      <c r="A438" t="s">
        <v>436</v>
      </c>
      <c r="B438" t="str">
        <f>HYPERLINK("https://talan.bank.gov.ua/get-user-certificate/R0PnZHy9ye8H2fUb_s0I","Завантажити сертифікат")</f>
        <v>Завантажити сертифікат</v>
      </c>
    </row>
    <row r="439" spans="1:2" x14ac:dyDescent="0.3">
      <c r="A439" t="s">
        <v>437</v>
      </c>
      <c r="B439" t="str">
        <f>HYPERLINK("https://talan.bank.gov.ua/get-user-certificate/R0PnZdDqHMV-2yZq7uJT","Завантажити сертифікат")</f>
        <v>Завантажити сертифікат</v>
      </c>
    </row>
    <row r="440" spans="1:2" x14ac:dyDescent="0.3">
      <c r="A440" t="s">
        <v>438</v>
      </c>
      <c r="B440" t="str">
        <f>HYPERLINK("https://talan.bank.gov.ua/get-user-certificate/R0PnZKSozpdyzpvPWKt-","Завантажити сертифікат")</f>
        <v>Завантажити сертифікат</v>
      </c>
    </row>
    <row r="441" spans="1:2" x14ac:dyDescent="0.3">
      <c r="A441" t="s">
        <v>439</v>
      </c>
      <c r="B441" t="str">
        <f>HYPERLINK("https://talan.bank.gov.ua/get-user-certificate/R0PnZ8a9IF-8XCYTm97o","Завантажити сертифікат")</f>
        <v>Завантажити сертифікат</v>
      </c>
    </row>
    <row r="442" spans="1:2" x14ac:dyDescent="0.3">
      <c r="A442" t="s">
        <v>440</v>
      </c>
      <c r="B442" t="str">
        <f>HYPERLINK("https://talan.bank.gov.ua/get-user-certificate/R0PnZ2WrCe79x4RqJk5t","Завантажити сертифікат")</f>
        <v>Завантажити сертифікат</v>
      </c>
    </row>
    <row r="443" spans="1:2" x14ac:dyDescent="0.3">
      <c r="A443" t="s">
        <v>441</v>
      </c>
      <c r="B443" t="str">
        <f>HYPERLINK("https://talan.bank.gov.ua/get-user-certificate/R0PnZe_S4OzZpQDlz5OP","Завантажити сертифікат")</f>
        <v>Завантажити сертифікат</v>
      </c>
    </row>
    <row r="444" spans="1:2" x14ac:dyDescent="0.3">
      <c r="A444" t="s">
        <v>442</v>
      </c>
      <c r="B444" t="str">
        <f>HYPERLINK("https://talan.bank.gov.ua/get-user-certificate/R0PnZGJ_8lHJPXyiXnwC","Завантажити сертифікат")</f>
        <v>Завантажити сертифікат</v>
      </c>
    </row>
    <row r="445" spans="1:2" x14ac:dyDescent="0.3">
      <c r="A445" t="s">
        <v>443</v>
      </c>
      <c r="B445" t="str">
        <f>HYPERLINK("https://talan.bank.gov.ua/get-user-certificate/R0PnZRCyXtTIKBnB_uOw","Завантажити сертифікат")</f>
        <v>Завантажити сертифікат</v>
      </c>
    </row>
    <row r="446" spans="1:2" x14ac:dyDescent="0.3">
      <c r="A446" t="s">
        <v>444</v>
      </c>
      <c r="B446" t="str">
        <f>HYPERLINK("https://talan.bank.gov.ua/get-user-certificate/R0PnZKgZzmWhJlXvRwXY","Завантажити сертифікат")</f>
        <v>Завантажити сертифікат</v>
      </c>
    </row>
    <row r="447" spans="1:2" x14ac:dyDescent="0.3">
      <c r="A447" t="s">
        <v>445</v>
      </c>
      <c r="B447" t="str">
        <f>HYPERLINK("https://talan.bank.gov.ua/get-user-certificate/R0PnZ84Eo1JPcM3D0t_s","Завантажити сертифікат")</f>
        <v>Завантажити сертифікат</v>
      </c>
    </row>
    <row r="448" spans="1:2" x14ac:dyDescent="0.3">
      <c r="A448" t="s">
        <v>446</v>
      </c>
      <c r="B448" t="str">
        <f>HYPERLINK("https://talan.bank.gov.ua/get-user-certificate/R0PnZ3MptuDMkWjof9kM","Завантажити сертифікат")</f>
        <v>Завантажити сертифікат</v>
      </c>
    </row>
    <row r="449" spans="1:2" x14ac:dyDescent="0.3">
      <c r="A449" t="s">
        <v>447</v>
      </c>
      <c r="B449" t="str">
        <f>HYPERLINK("https://talan.bank.gov.ua/get-user-certificate/R0PnZALTKfSlguQnrSiH","Завантажити сертифікат")</f>
        <v>Завантажити сертифікат</v>
      </c>
    </row>
    <row r="450" spans="1:2" x14ac:dyDescent="0.3">
      <c r="A450" t="s">
        <v>448</v>
      </c>
      <c r="B450" t="str">
        <f>HYPERLINK("https://talan.bank.gov.ua/get-user-certificate/R0PnZ7kxmEKduQFl6b_k","Завантажити сертифікат")</f>
        <v>Завантажити сертифікат</v>
      </c>
    </row>
    <row r="451" spans="1:2" x14ac:dyDescent="0.3">
      <c r="A451" t="s">
        <v>449</v>
      </c>
      <c r="B451" t="str">
        <f>HYPERLINK("https://talan.bank.gov.ua/get-user-certificate/R0PnZDcE52fW2NkeHnUN","Завантажити сертифікат")</f>
        <v>Завантажити сертифікат</v>
      </c>
    </row>
    <row r="452" spans="1:2" x14ac:dyDescent="0.3">
      <c r="A452" t="s">
        <v>450</v>
      </c>
      <c r="B452" t="str">
        <f>HYPERLINK("https://talan.bank.gov.ua/get-user-certificate/R0PnZ9bwCtigckmP3sAr","Завантажити сертифікат")</f>
        <v>Завантажити сертифікат</v>
      </c>
    </row>
    <row r="453" spans="1:2" x14ac:dyDescent="0.3">
      <c r="A453" t="s">
        <v>451</v>
      </c>
      <c r="B453" t="str">
        <f>HYPERLINK("https://talan.bank.gov.ua/get-user-certificate/R0PnZwJvt39q843cBHf1","Завантажити сертифікат")</f>
        <v>Завантажити сертифікат</v>
      </c>
    </row>
    <row r="454" spans="1:2" x14ac:dyDescent="0.3">
      <c r="A454" t="s">
        <v>452</v>
      </c>
      <c r="B454" t="str">
        <f>HYPERLINK("https://talan.bank.gov.ua/get-user-certificate/R0PnZ5SMkc_flvUQJ0vC","Завантажити сертифікат")</f>
        <v>Завантажити сертифікат</v>
      </c>
    </row>
    <row r="455" spans="1:2" x14ac:dyDescent="0.3">
      <c r="A455" t="s">
        <v>453</v>
      </c>
      <c r="B455" t="str">
        <f>HYPERLINK("https://talan.bank.gov.ua/get-user-certificate/R0PnZXYmiZO1NBdn_ymx","Завантажити сертифікат")</f>
        <v>Завантажити сертифікат</v>
      </c>
    </row>
    <row r="456" spans="1:2" x14ac:dyDescent="0.3">
      <c r="A456" t="s">
        <v>454</v>
      </c>
      <c r="B456" t="str">
        <f>HYPERLINK("https://talan.bank.gov.ua/get-user-certificate/R0PnZe_xfkAlbX_d0V2c","Завантажити сертифікат")</f>
        <v>Завантажити сертифікат</v>
      </c>
    </row>
    <row r="457" spans="1:2" x14ac:dyDescent="0.3">
      <c r="A457" t="s">
        <v>455</v>
      </c>
      <c r="B457" t="str">
        <f>HYPERLINK("https://talan.bank.gov.ua/get-user-certificate/R0PnZ1t2NPhxXRG3i_MT","Завантажити сертифікат")</f>
        <v>Завантажити сертифікат</v>
      </c>
    </row>
    <row r="458" spans="1:2" x14ac:dyDescent="0.3">
      <c r="A458" t="s">
        <v>456</v>
      </c>
      <c r="B458" t="str">
        <f>HYPERLINK("https://talan.bank.gov.ua/get-user-certificate/R0PnZ1mxgEHr7Ray8cPT","Завантажити сертифікат")</f>
        <v>Завантажити сертифікат</v>
      </c>
    </row>
    <row r="459" spans="1:2" x14ac:dyDescent="0.3">
      <c r="A459" t="s">
        <v>457</v>
      </c>
      <c r="B459" t="str">
        <f>HYPERLINK("https://talan.bank.gov.ua/get-user-certificate/R0PnZXrk0p0KptdInfCT","Завантажити сертифікат")</f>
        <v>Завантажити сертифікат</v>
      </c>
    </row>
    <row r="460" spans="1:2" x14ac:dyDescent="0.3">
      <c r="A460" t="s">
        <v>458</v>
      </c>
      <c r="B460" t="str">
        <f>HYPERLINK("https://talan.bank.gov.ua/get-user-certificate/R0PnZWrUVGT5SKuq1eHD","Завантажити сертифікат")</f>
        <v>Завантажити сертифікат</v>
      </c>
    </row>
    <row r="461" spans="1:2" x14ac:dyDescent="0.3">
      <c r="A461" t="s">
        <v>459</v>
      </c>
      <c r="B461" t="str">
        <f>HYPERLINK("https://talan.bank.gov.ua/get-user-certificate/R0PnZ4apALI3cMgo_b9B","Завантажити сертифікат")</f>
        <v>Завантажити сертифікат</v>
      </c>
    </row>
    <row r="462" spans="1:2" x14ac:dyDescent="0.3">
      <c r="A462" t="s">
        <v>460</v>
      </c>
      <c r="B462" t="str">
        <f>HYPERLINK("https://talan.bank.gov.ua/get-user-certificate/R0PnZPZPtCCCt6NwtyVv","Завантажити сертифікат")</f>
        <v>Завантажити сертифікат</v>
      </c>
    </row>
    <row r="463" spans="1:2" x14ac:dyDescent="0.3">
      <c r="A463" t="s">
        <v>461</v>
      </c>
      <c r="B463" t="str">
        <f>HYPERLINK("https://talan.bank.gov.ua/get-user-certificate/R0PnZJO6YapXmtkWwTqQ","Завантажити сертифікат")</f>
        <v>Завантажити сертифікат</v>
      </c>
    </row>
    <row r="464" spans="1:2" x14ac:dyDescent="0.3">
      <c r="A464" t="s">
        <v>462</v>
      </c>
      <c r="B464" t="str">
        <f>HYPERLINK("https://talan.bank.gov.ua/get-user-certificate/R0PnZl3eBXVNd3aY8IB9","Завантажити сертифікат")</f>
        <v>Завантажити сертифікат</v>
      </c>
    </row>
    <row r="465" spans="1:2" x14ac:dyDescent="0.3">
      <c r="A465" t="s">
        <v>463</v>
      </c>
      <c r="B465" t="str">
        <f>HYPERLINK("https://talan.bank.gov.ua/get-user-certificate/R0PnZ8Cx7iyNjsJihH6i","Завантажити сертифікат")</f>
        <v>Завантажити сертифікат</v>
      </c>
    </row>
    <row r="466" spans="1:2" x14ac:dyDescent="0.3">
      <c r="A466" t="s">
        <v>464</v>
      </c>
      <c r="B466" t="str">
        <f>HYPERLINK("https://talan.bank.gov.ua/get-user-certificate/R0PnZ42rHthhojV9MzLT","Завантажити сертифікат")</f>
        <v>Завантажити сертифікат</v>
      </c>
    </row>
    <row r="467" spans="1:2" x14ac:dyDescent="0.3">
      <c r="A467" t="s">
        <v>465</v>
      </c>
      <c r="B467" t="str">
        <f>HYPERLINK("https://talan.bank.gov.ua/get-user-certificate/R0PnZUtPdG5iHizlX7p0","Завантажити сертифікат")</f>
        <v>Завантажити сертифікат</v>
      </c>
    </row>
    <row r="468" spans="1:2" x14ac:dyDescent="0.3">
      <c r="A468" t="s">
        <v>466</v>
      </c>
      <c r="B468" t="str">
        <f>HYPERLINK("https://talan.bank.gov.ua/get-user-certificate/R0PnZdpH5YNdNlvdknJv","Завантажити сертифікат")</f>
        <v>Завантажити сертифікат</v>
      </c>
    </row>
    <row r="469" spans="1:2" x14ac:dyDescent="0.3">
      <c r="A469" t="s">
        <v>467</v>
      </c>
      <c r="B469" t="str">
        <f>HYPERLINK("https://talan.bank.gov.ua/get-user-certificate/R0PnZ4oHU4NQzWBer2mM","Завантажити сертифікат")</f>
        <v>Завантажити сертифікат</v>
      </c>
    </row>
    <row r="470" spans="1:2" x14ac:dyDescent="0.3">
      <c r="A470" t="s">
        <v>468</v>
      </c>
      <c r="B470" t="str">
        <f>HYPERLINK("https://talan.bank.gov.ua/get-user-certificate/R0PnZ24rUS1T7la3EFKV","Завантажити сертифікат")</f>
        <v>Завантажити сертифікат</v>
      </c>
    </row>
    <row r="471" spans="1:2" x14ac:dyDescent="0.3">
      <c r="A471" t="s">
        <v>469</v>
      </c>
      <c r="B471" t="str">
        <f>HYPERLINK("https://talan.bank.gov.ua/get-user-certificate/R0PnZ9IBrrjg2X6qAykW","Завантажити сертифікат")</f>
        <v>Завантажити сертифікат</v>
      </c>
    </row>
    <row r="472" spans="1:2" x14ac:dyDescent="0.3">
      <c r="A472" t="s">
        <v>470</v>
      </c>
      <c r="B472" t="str">
        <f>HYPERLINK("https://talan.bank.gov.ua/get-user-certificate/R0PnZqp8eNarLQOWcmXL","Завантажити сертифікат")</f>
        <v>Завантажити сертифікат</v>
      </c>
    </row>
    <row r="473" spans="1:2" x14ac:dyDescent="0.3">
      <c r="A473" t="s">
        <v>471</v>
      </c>
      <c r="B473" t="str">
        <f>HYPERLINK("https://talan.bank.gov.ua/get-user-certificate/R0PnZXlPERArco5FUswV","Завантажити сертифікат")</f>
        <v>Завантажити сертифікат</v>
      </c>
    </row>
    <row r="474" spans="1:2" x14ac:dyDescent="0.3">
      <c r="A474" t="s">
        <v>472</v>
      </c>
      <c r="B474" t="str">
        <f>HYPERLINK("https://talan.bank.gov.ua/get-user-certificate/R0PnZTgT2bw5xueAT5v3","Завантажити сертифікат")</f>
        <v>Завантажити сертифікат</v>
      </c>
    </row>
    <row r="475" spans="1:2" x14ac:dyDescent="0.3">
      <c r="A475" t="s">
        <v>473</v>
      </c>
      <c r="B475" t="str">
        <f>HYPERLINK("https://talan.bank.gov.ua/get-user-certificate/R0PnZPRM4jvFbEIp13Su","Завантажити сертифікат")</f>
        <v>Завантажити сертифікат</v>
      </c>
    </row>
    <row r="476" spans="1:2" x14ac:dyDescent="0.3">
      <c r="A476" t="s">
        <v>474</v>
      </c>
      <c r="B476" t="str">
        <f>HYPERLINK("https://talan.bank.gov.ua/get-user-certificate/R0PnZv1MjTKa2hDM4Ctj","Завантажити сертифікат")</f>
        <v>Завантажити сертифікат</v>
      </c>
    </row>
    <row r="477" spans="1:2" x14ac:dyDescent="0.3">
      <c r="A477" t="s">
        <v>475</v>
      </c>
      <c r="B477" t="str">
        <f>HYPERLINK("https://talan.bank.gov.ua/get-user-certificate/R0PnZrj9AYBmGpA36SIs","Завантажити сертифікат")</f>
        <v>Завантажити сертифікат</v>
      </c>
    </row>
    <row r="478" spans="1:2" x14ac:dyDescent="0.3">
      <c r="A478" t="s">
        <v>476</v>
      </c>
      <c r="B478" t="str">
        <f>HYPERLINK("https://talan.bank.gov.ua/get-user-certificate/R0PnZZUOUXDPomos4o_p","Завантажити сертифікат")</f>
        <v>Завантажити сертифікат</v>
      </c>
    </row>
    <row r="479" spans="1:2" x14ac:dyDescent="0.3">
      <c r="A479" t="s">
        <v>477</v>
      </c>
      <c r="B479" t="str">
        <f>HYPERLINK("https://talan.bank.gov.ua/get-user-certificate/R0PnZU8rtnasThcuY88K","Завантажити сертифікат")</f>
        <v>Завантажити сертифікат</v>
      </c>
    </row>
    <row r="480" spans="1:2" x14ac:dyDescent="0.3">
      <c r="A480" t="s">
        <v>478</v>
      </c>
      <c r="B480" t="str">
        <f>HYPERLINK("https://talan.bank.gov.ua/get-user-certificate/R0PnZgXyk8EpzC1ANiru","Завантажити сертифікат")</f>
        <v>Завантажити сертифікат</v>
      </c>
    </row>
    <row r="481" spans="1:2" x14ac:dyDescent="0.3">
      <c r="A481" t="s">
        <v>479</v>
      </c>
      <c r="B481" t="str">
        <f>HYPERLINK("https://talan.bank.gov.ua/get-user-certificate/R0PnZv3-iHYxNfLePi6a","Завантажити сертифікат")</f>
        <v>Завантажити сертифікат</v>
      </c>
    </row>
    <row r="482" spans="1:2" x14ac:dyDescent="0.3">
      <c r="A482" t="s">
        <v>480</v>
      </c>
      <c r="B482" t="str">
        <f>HYPERLINK("https://talan.bank.gov.ua/get-user-certificate/R0PnZzIgflIyOuzn5Gej","Завантажити сертифікат")</f>
        <v>Завантажити сертифікат</v>
      </c>
    </row>
    <row r="483" spans="1:2" x14ac:dyDescent="0.3">
      <c r="A483" t="s">
        <v>481</v>
      </c>
      <c r="B483" t="str">
        <f>HYPERLINK("https://talan.bank.gov.ua/get-user-certificate/R0PnZVHviYFLDSnK6Lky","Завантажити сертифікат")</f>
        <v>Завантажити сертифікат</v>
      </c>
    </row>
    <row r="484" spans="1:2" x14ac:dyDescent="0.3">
      <c r="A484" t="s">
        <v>482</v>
      </c>
      <c r="B484" t="str">
        <f>HYPERLINK("https://talan.bank.gov.ua/get-user-certificate/R0PnZhF4M7vGr90qhjnX","Завантажити сертифікат")</f>
        <v>Завантажити сертифікат</v>
      </c>
    </row>
    <row r="485" spans="1:2" x14ac:dyDescent="0.3">
      <c r="A485" t="s">
        <v>483</v>
      </c>
      <c r="B485" t="str">
        <f>HYPERLINK("https://talan.bank.gov.ua/get-user-certificate/R0PnZZ5cg5w0GJAaXUE6","Завантажити сертифікат")</f>
        <v>Завантажити сертифікат</v>
      </c>
    </row>
    <row r="486" spans="1:2" x14ac:dyDescent="0.3">
      <c r="A486" t="s">
        <v>484</v>
      </c>
      <c r="B486" t="str">
        <f>HYPERLINK("https://talan.bank.gov.ua/get-user-certificate/R0PnZDfkJ9TJYPJjnl_O","Завантажити сертифікат")</f>
        <v>Завантажити сертифікат</v>
      </c>
    </row>
    <row r="487" spans="1:2" x14ac:dyDescent="0.3">
      <c r="A487" t="s">
        <v>485</v>
      </c>
      <c r="B487" t="str">
        <f>HYPERLINK("https://talan.bank.gov.ua/get-user-certificate/R0PnZezhnU2o4IQRELj9","Завантажити сертифікат")</f>
        <v>Завантажити сертифікат</v>
      </c>
    </row>
    <row r="488" spans="1:2" x14ac:dyDescent="0.3">
      <c r="A488" t="s">
        <v>486</v>
      </c>
      <c r="B488" t="str">
        <f>HYPERLINK("https://talan.bank.gov.ua/get-user-certificate/R0PnZcLduBy18eHzgdK6","Завантажити сертифікат")</f>
        <v>Завантажити сертифікат</v>
      </c>
    </row>
    <row r="489" spans="1:2" x14ac:dyDescent="0.3">
      <c r="A489" t="s">
        <v>487</v>
      </c>
      <c r="B489" t="str">
        <f>HYPERLINK("https://talan.bank.gov.ua/get-user-certificate/R0PnZWwN3mt5u4htSazB","Завантажити сертифікат")</f>
        <v>Завантажити сертифікат</v>
      </c>
    </row>
    <row r="490" spans="1:2" x14ac:dyDescent="0.3">
      <c r="A490" t="s">
        <v>488</v>
      </c>
      <c r="B490" t="str">
        <f>HYPERLINK("https://talan.bank.gov.ua/get-user-certificate/R0PnZrlg4RslQGWr29NW","Завантажити сертифікат")</f>
        <v>Завантажити сертифікат</v>
      </c>
    </row>
    <row r="491" spans="1:2" x14ac:dyDescent="0.3">
      <c r="A491" t="s">
        <v>489</v>
      </c>
      <c r="B491" t="str">
        <f>HYPERLINK("https://talan.bank.gov.ua/get-user-certificate/R0PnZc1_Nw8WDJr7N6y5","Завантажити сертифікат")</f>
        <v>Завантажити сертифікат</v>
      </c>
    </row>
    <row r="492" spans="1:2" x14ac:dyDescent="0.3">
      <c r="A492" t="s">
        <v>490</v>
      </c>
      <c r="B492" t="str">
        <f>HYPERLINK("https://talan.bank.gov.ua/get-user-certificate/R0PnZEZkzsyDtCVJMVyJ","Завантажити сертифікат")</f>
        <v>Завантажити сертифікат</v>
      </c>
    </row>
    <row r="493" spans="1:2" x14ac:dyDescent="0.3">
      <c r="A493" t="s">
        <v>491</v>
      </c>
      <c r="B493" t="str">
        <f>HYPERLINK("https://talan.bank.gov.ua/get-user-certificate/R0PnZvbUYBGmuPO1zI0h","Завантажити сертифікат")</f>
        <v>Завантажити сертифікат</v>
      </c>
    </row>
    <row r="494" spans="1:2" x14ac:dyDescent="0.3">
      <c r="A494" t="s">
        <v>492</v>
      </c>
      <c r="B494" t="str">
        <f>HYPERLINK("https://talan.bank.gov.ua/get-user-certificate/R0PnZ7SqNLE7M8HhW9Vd","Завантажити сертифікат")</f>
        <v>Завантажити сертифікат</v>
      </c>
    </row>
    <row r="495" spans="1:2" x14ac:dyDescent="0.3">
      <c r="A495" t="s">
        <v>493</v>
      </c>
      <c r="B495" t="str">
        <f>HYPERLINK("https://talan.bank.gov.ua/get-user-certificate/R0PnZuc4I2-NKWcenfIA","Завантажити сертифікат")</f>
        <v>Завантажити сертифікат</v>
      </c>
    </row>
    <row r="496" spans="1:2" x14ac:dyDescent="0.3">
      <c r="A496" t="s">
        <v>494</v>
      </c>
      <c r="B496" t="str">
        <f>HYPERLINK("https://talan.bank.gov.ua/get-user-certificate/R0PnZGbTcVvzRonMGOPN","Завантажити сертифікат")</f>
        <v>Завантажити сертифікат</v>
      </c>
    </row>
    <row r="497" spans="1:2" x14ac:dyDescent="0.3">
      <c r="A497" t="s">
        <v>495</v>
      </c>
      <c r="B497" t="str">
        <f>HYPERLINK("https://talan.bank.gov.ua/get-user-certificate/R0PnZTn1L9Z2cL6XU4XM","Завантажити сертифікат")</f>
        <v>Завантажити сертифікат</v>
      </c>
    </row>
    <row r="498" spans="1:2" x14ac:dyDescent="0.3">
      <c r="A498" t="s">
        <v>496</v>
      </c>
      <c r="B498" t="str">
        <f>HYPERLINK("https://talan.bank.gov.ua/get-user-certificate/R0PnZvOFyhY5eQdTLfVO","Завантажити сертифікат")</f>
        <v>Завантажити сертифікат</v>
      </c>
    </row>
    <row r="499" spans="1:2" x14ac:dyDescent="0.3">
      <c r="A499" t="s">
        <v>497</v>
      </c>
      <c r="B499" t="str">
        <f>HYPERLINK("https://talan.bank.gov.ua/get-user-certificate/R0PnZKcTGZxxDOU11J31","Завантажити сертифікат")</f>
        <v>Завантажити сертифікат</v>
      </c>
    </row>
    <row r="500" spans="1:2" x14ac:dyDescent="0.3">
      <c r="A500" t="s">
        <v>498</v>
      </c>
      <c r="B500" t="str">
        <f>HYPERLINK("https://talan.bank.gov.ua/get-user-certificate/R0PnZxOrJwZbKwxppT2x","Завантажити сертифікат")</f>
        <v>Завантажити сертифікат</v>
      </c>
    </row>
    <row r="501" spans="1:2" x14ac:dyDescent="0.3">
      <c r="A501" t="s">
        <v>499</v>
      </c>
      <c r="B501" t="str">
        <f>HYPERLINK("https://talan.bank.gov.ua/get-user-certificate/R0PnZ05nJuGIsyURSu6x","Завантажити сертифікат")</f>
        <v>Завантажити сертифікат</v>
      </c>
    </row>
    <row r="502" spans="1:2" x14ac:dyDescent="0.3">
      <c r="A502" t="s">
        <v>500</v>
      </c>
      <c r="B502" t="str">
        <f>HYPERLINK("https://talan.bank.gov.ua/get-user-certificate/R0PnZobK0WxfxcPe9Ar-","Завантажити сертифікат")</f>
        <v>Завантажити сертифікат</v>
      </c>
    </row>
    <row r="503" spans="1:2" x14ac:dyDescent="0.3">
      <c r="A503" t="s">
        <v>501</v>
      </c>
      <c r="B503" t="str">
        <f>HYPERLINK("https://talan.bank.gov.ua/get-user-certificate/R0PnZrlaP2J9nW8ztEky","Завантажити сертифікат")</f>
        <v>Завантажити сертифікат</v>
      </c>
    </row>
    <row r="504" spans="1:2" x14ac:dyDescent="0.3">
      <c r="A504" t="s">
        <v>502</v>
      </c>
      <c r="B504" t="str">
        <f>HYPERLINK("https://talan.bank.gov.ua/get-user-certificate/R0PnZTk3znTUd8RWhqXD","Завантажити сертифікат")</f>
        <v>Завантажити сертифікат</v>
      </c>
    </row>
    <row r="505" spans="1:2" x14ac:dyDescent="0.3">
      <c r="A505" t="s">
        <v>503</v>
      </c>
      <c r="B505" t="str">
        <f>HYPERLINK("https://talan.bank.gov.ua/get-user-certificate/R0PnZMF9a3vyiYDIs06s","Завантажити сертифікат")</f>
        <v>Завантажити сертифікат</v>
      </c>
    </row>
    <row r="506" spans="1:2" x14ac:dyDescent="0.3">
      <c r="A506" t="s">
        <v>504</v>
      </c>
      <c r="B506" t="str">
        <f>HYPERLINK("https://talan.bank.gov.ua/get-user-certificate/R0PnZ0Jy0suSVaR6if0t","Завантажити сертифікат")</f>
        <v>Завантажити сертифікат</v>
      </c>
    </row>
    <row r="507" spans="1:2" x14ac:dyDescent="0.3">
      <c r="A507" t="s">
        <v>505</v>
      </c>
      <c r="B507" t="str">
        <f>HYPERLINK("https://talan.bank.gov.ua/get-user-certificate/R0PnZlqEUtqAPlATdDHy","Завантажити сертифікат")</f>
        <v>Завантажити сертифікат</v>
      </c>
    </row>
    <row r="508" spans="1:2" x14ac:dyDescent="0.3">
      <c r="A508" t="s">
        <v>506</v>
      </c>
      <c r="B508" t="str">
        <f>HYPERLINK("https://talan.bank.gov.ua/get-user-certificate/R0PnZuZ9dLZC_l8lhkTE","Завантажити сертифікат")</f>
        <v>Завантажити сертифікат</v>
      </c>
    </row>
    <row r="509" spans="1:2" x14ac:dyDescent="0.3">
      <c r="A509" t="s">
        <v>507</v>
      </c>
      <c r="B509" t="str">
        <f>HYPERLINK("https://talan.bank.gov.ua/get-user-certificate/R0PnZlXHK99rQ0ywVUXL","Завантажити сертифікат")</f>
        <v>Завантажити сертифікат</v>
      </c>
    </row>
    <row r="510" spans="1:2" x14ac:dyDescent="0.3">
      <c r="A510" t="s">
        <v>508</v>
      </c>
      <c r="B510" t="str">
        <f>HYPERLINK("https://talan.bank.gov.ua/get-user-certificate/R0PnZ5Efqo-8Ym4sMp_g","Завантажити сертифікат")</f>
        <v>Завантажити сертифікат</v>
      </c>
    </row>
    <row r="511" spans="1:2" x14ac:dyDescent="0.3">
      <c r="A511" t="s">
        <v>509</v>
      </c>
      <c r="B511" t="str">
        <f>HYPERLINK("https://talan.bank.gov.ua/get-user-certificate/R0PnZyIWk41TIxRCupQl","Завантажити сертифікат")</f>
        <v>Завантажити сертифікат</v>
      </c>
    </row>
    <row r="512" spans="1:2" x14ac:dyDescent="0.3">
      <c r="A512" t="s">
        <v>510</v>
      </c>
      <c r="B512" t="str">
        <f>HYPERLINK("https://talan.bank.gov.ua/get-user-certificate/R0PnZ_OWPVd6GZe1mFAz","Завантажити сертифікат")</f>
        <v>Завантажити сертифікат</v>
      </c>
    </row>
    <row r="513" spans="1:2" x14ac:dyDescent="0.3">
      <c r="A513" t="s">
        <v>511</v>
      </c>
      <c r="B513" t="str">
        <f>HYPERLINK("https://talan.bank.gov.ua/get-user-certificate/R0PnZfjDNddRSZADE7xF","Завантажити сертифікат")</f>
        <v>Завантажити сертифікат</v>
      </c>
    </row>
    <row r="514" spans="1:2" x14ac:dyDescent="0.3">
      <c r="A514" t="s">
        <v>512</v>
      </c>
      <c r="B514" t="str">
        <f>HYPERLINK("https://talan.bank.gov.ua/get-user-certificate/R0PnZMtTm9gcmdVvxCvL","Завантажити сертифікат")</f>
        <v>Завантажити сертифікат</v>
      </c>
    </row>
    <row r="515" spans="1:2" x14ac:dyDescent="0.3">
      <c r="A515" t="s">
        <v>513</v>
      </c>
      <c r="B515" t="str">
        <f>HYPERLINK("https://talan.bank.gov.ua/get-user-certificate/R0PnZAS2KLVXvI64vDky","Завантажити сертифікат")</f>
        <v>Завантажити сертифікат</v>
      </c>
    </row>
    <row r="516" spans="1:2" x14ac:dyDescent="0.3">
      <c r="A516" t="s">
        <v>514</v>
      </c>
      <c r="B516" t="str">
        <f>HYPERLINK("https://talan.bank.gov.ua/get-user-certificate/R0PnZSGaxBi9scs7CoPX","Завантажити сертифікат")</f>
        <v>Завантажити сертифікат</v>
      </c>
    </row>
    <row r="517" spans="1:2" x14ac:dyDescent="0.3">
      <c r="A517" t="s">
        <v>515</v>
      </c>
      <c r="B517" t="str">
        <f>HYPERLINK("https://talan.bank.gov.ua/get-user-certificate/R0PnZe0PElNX2QEJCvdw","Завантажити сертифікат")</f>
        <v>Завантажити сертифікат</v>
      </c>
    </row>
    <row r="518" spans="1:2" x14ac:dyDescent="0.3">
      <c r="A518" t="s">
        <v>516</v>
      </c>
      <c r="B518" t="str">
        <f>HYPERLINK("https://talan.bank.gov.ua/get-user-certificate/R0PnZaam7tVzSYTBB2ou","Завантажити сертифікат")</f>
        <v>Завантажити сертифікат</v>
      </c>
    </row>
    <row r="519" spans="1:2" x14ac:dyDescent="0.3">
      <c r="A519" t="s">
        <v>517</v>
      </c>
      <c r="B519" t="str">
        <f>HYPERLINK("https://talan.bank.gov.ua/get-user-certificate/R0PnZQ3zreGiGfR_aVPk","Завантажити сертифікат")</f>
        <v>Завантажити сертифікат</v>
      </c>
    </row>
    <row r="520" spans="1:2" x14ac:dyDescent="0.3">
      <c r="A520" t="s">
        <v>518</v>
      </c>
      <c r="B520" t="str">
        <f>HYPERLINK("https://talan.bank.gov.ua/get-user-certificate/R0PnZYGGjvhcdePn7pH0","Завантажити сертифікат")</f>
        <v>Завантажити сертифікат</v>
      </c>
    </row>
    <row r="521" spans="1:2" x14ac:dyDescent="0.3">
      <c r="A521" t="s">
        <v>519</v>
      </c>
      <c r="B521" t="str">
        <f>HYPERLINK("https://talan.bank.gov.ua/get-user-certificate/R0PnZ7Kr3htIoXTAWRr4","Завантажити сертифікат")</f>
        <v>Завантажити сертифікат</v>
      </c>
    </row>
    <row r="522" spans="1:2" x14ac:dyDescent="0.3">
      <c r="A522" t="s">
        <v>520</v>
      </c>
      <c r="B522" t="str">
        <f>HYPERLINK("https://talan.bank.gov.ua/get-user-certificate/R0PnZ2N5FkqIXJuMRKFO","Завантажити сертифікат")</f>
        <v>Завантажити сертифікат</v>
      </c>
    </row>
    <row r="523" spans="1:2" x14ac:dyDescent="0.3">
      <c r="A523" t="s">
        <v>521</v>
      </c>
      <c r="B523" t="str">
        <f>HYPERLINK("https://talan.bank.gov.ua/get-user-certificate/R0PnZUymExW05lPIpiNp","Завантажити сертифікат")</f>
        <v>Завантажити сертифікат</v>
      </c>
    </row>
    <row r="524" spans="1:2" x14ac:dyDescent="0.3">
      <c r="A524" t="s">
        <v>522</v>
      </c>
      <c r="B524" t="str">
        <f>HYPERLINK("https://talan.bank.gov.ua/get-user-certificate/R0PnZ0u4liBMok-iCack","Завантажити сертифікат")</f>
        <v>Завантажити сертифікат</v>
      </c>
    </row>
    <row r="525" spans="1:2" x14ac:dyDescent="0.3">
      <c r="A525" t="s">
        <v>523</v>
      </c>
      <c r="B525" t="str">
        <f>HYPERLINK("https://talan.bank.gov.ua/get-user-certificate/R0PnZn2E7qZnQW-FfmH6","Завантажити сертифікат")</f>
        <v>Завантажити сертифікат</v>
      </c>
    </row>
    <row r="526" spans="1:2" x14ac:dyDescent="0.3">
      <c r="A526" t="s">
        <v>524</v>
      </c>
      <c r="B526" t="str">
        <f>HYPERLINK("https://talan.bank.gov.ua/get-user-certificate/R0PnZ67-m-B6NQd16kM8","Завантажити сертифікат")</f>
        <v>Завантажити сертифікат</v>
      </c>
    </row>
    <row r="527" spans="1:2" x14ac:dyDescent="0.3">
      <c r="A527" t="s">
        <v>525</v>
      </c>
      <c r="B527" t="str">
        <f>HYPERLINK("https://talan.bank.gov.ua/get-user-certificate/R0PnZ28V-N_rqs8fhTGb","Завантажити сертифікат")</f>
        <v>Завантажити сертифікат</v>
      </c>
    </row>
    <row r="528" spans="1:2" x14ac:dyDescent="0.3">
      <c r="A528" t="s">
        <v>526</v>
      </c>
      <c r="B528" t="str">
        <f>HYPERLINK("https://talan.bank.gov.ua/get-user-certificate/R0PnZPFWgYQjsE8JO2iR","Завантажити сертифікат")</f>
        <v>Завантажити сертифікат</v>
      </c>
    </row>
    <row r="529" spans="1:2" x14ac:dyDescent="0.3">
      <c r="A529" t="s">
        <v>527</v>
      </c>
      <c r="B529" t="str">
        <f>HYPERLINK("https://talan.bank.gov.ua/get-user-certificate/R0PnZ2bC73eiNdKoptvd","Завантажити сертифікат")</f>
        <v>Завантажити сертифікат</v>
      </c>
    </row>
    <row r="530" spans="1:2" x14ac:dyDescent="0.3">
      <c r="A530" t="s">
        <v>528</v>
      </c>
      <c r="B530" t="str">
        <f>HYPERLINK("https://talan.bank.gov.ua/get-user-certificate/R0PnZWO2kNUAXrmFpNUh","Завантажити сертифікат")</f>
        <v>Завантажити сертифікат</v>
      </c>
    </row>
    <row r="531" spans="1:2" x14ac:dyDescent="0.3">
      <c r="A531" t="s">
        <v>529</v>
      </c>
      <c r="B531" t="str">
        <f>HYPERLINK("https://talan.bank.gov.ua/get-user-certificate/R0PnZPxASRVNI1nJ3Z73","Завантажити сертифікат")</f>
        <v>Завантажити сертифікат</v>
      </c>
    </row>
    <row r="532" spans="1:2" x14ac:dyDescent="0.3">
      <c r="A532" t="s">
        <v>530</v>
      </c>
      <c r="B532" t="str">
        <f>HYPERLINK("https://talan.bank.gov.ua/get-user-certificate/R0PnZTjrOpMy29goDI9h","Завантажити сертифікат")</f>
        <v>Завантажити сертифікат</v>
      </c>
    </row>
    <row r="533" spans="1:2" x14ac:dyDescent="0.3">
      <c r="A533" t="s">
        <v>531</v>
      </c>
      <c r="B533" t="str">
        <f>HYPERLINK("https://talan.bank.gov.ua/get-user-certificate/R0PnZx7NEiF2QeBiaI6o","Завантажити сертифікат")</f>
        <v>Завантажити сертифікат</v>
      </c>
    </row>
    <row r="534" spans="1:2" x14ac:dyDescent="0.3">
      <c r="A534" t="s">
        <v>532</v>
      </c>
      <c r="B534" t="str">
        <f>HYPERLINK("https://talan.bank.gov.ua/get-user-certificate/R0PnZUWBQyFbWfqv4LLN","Завантажити сертифікат")</f>
        <v>Завантажити сертифікат</v>
      </c>
    </row>
    <row r="535" spans="1:2" x14ac:dyDescent="0.3">
      <c r="A535" t="s">
        <v>533</v>
      </c>
      <c r="B535" t="str">
        <f>HYPERLINK("https://talan.bank.gov.ua/get-user-certificate/R0PnZco6yp7tZQeu3CPw","Завантажити сертифікат")</f>
        <v>Завантажити сертифікат</v>
      </c>
    </row>
    <row r="536" spans="1:2" x14ac:dyDescent="0.3">
      <c r="A536" t="s">
        <v>534</v>
      </c>
      <c r="B536" t="str">
        <f>HYPERLINK("https://talan.bank.gov.ua/get-user-certificate/R0PnZb1y11SMRfZIl0Es","Завантажити сертифікат")</f>
        <v>Завантажити сертифікат</v>
      </c>
    </row>
    <row r="537" spans="1:2" x14ac:dyDescent="0.3">
      <c r="A537" t="s">
        <v>535</v>
      </c>
      <c r="B537" t="str">
        <f>HYPERLINK("https://talan.bank.gov.ua/get-user-certificate/R0PnZv7nPYRJKUvzC_Rc","Завантажити сертифікат")</f>
        <v>Завантажити сертифікат</v>
      </c>
    </row>
    <row r="538" spans="1:2" x14ac:dyDescent="0.3">
      <c r="A538" t="s">
        <v>536</v>
      </c>
      <c r="B538" t="str">
        <f>HYPERLINK("https://talan.bank.gov.ua/get-user-certificate/R0PnZEg-zZeKor3gC68N","Завантажити сертифікат")</f>
        <v>Завантажити сертифікат</v>
      </c>
    </row>
    <row r="539" spans="1:2" x14ac:dyDescent="0.3">
      <c r="A539" t="s">
        <v>537</v>
      </c>
      <c r="B539" t="str">
        <f>HYPERLINK("https://talan.bank.gov.ua/get-user-certificate/R0PnZVsDmoariETp5g2G","Завантажити сертифікат")</f>
        <v>Завантажити сертифікат</v>
      </c>
    </row>
    <row r="540" spans="1:2" x14ac:dyDescent="0.3">
      <c r="A540" t="s">
        <v>538</v>
      </c>
      <c r="B540" t="str">
        <f>HYPERLINK("https://talan.bank.gov.ua/get-user-certificate/R0PnZ9mxusevSvQ4vaBj","Завантажити сертифікат")</f>
        <v>Завантажити сертифікат</v>
      </c>
    </row>
    <row r="541" spans="1:2" x14ac:dyDescent="0.3">
      <c r="A541" t="s">
        <v>539</v>
      </c>
      <c r="B541" t="str">
        <f>HYPERLINK("https://talan.bank.gov.ua/get-user-certificate/R0PnZ0gYHWfUReqkQKX0","Завантажити сертифікат")</f>
        <v>Завантажити сертифікат</v>
      </c>
    </row>
    <row r="542" spans="1:2" x14ac:dyDescent="0.3">
      <c r="A542" t="s">
        <v>540</v>
      </c>
      <c r="B542" t="str">
        <f>HYPERLINK("https://talan.bank.gov.ua/get-user-certificate/R0PnZ872bqTO2BRrKLeD","Завантажити сертифікат")</f>
        <v>Завантажити сертифікат</v>
      </c>
    </row>
    <row r="543" spans="1:2" x14ac:dyDescent="0.3">
      <c r="A543" t="s">
        <v>541</v>
      </c>
      <c r="B543" t="str">
        <f>HYPERLINK("https://talan.bank.gov.ua/get-user-certificate/R0PnZTELF1yfpSxr9uh1","Завантажити сертифікат")</f>
        <v>Завантажити сертифікат</v>
      </c>
    </row>
    <row r="544" spans="1:2" x14ac:dyDescent="0.3">
      <c r="A544" t="s">
        <v>542</v>
      </c>
      <c r="B544" t="str">
        <f>HYPERLINK("https://talan.bank.gov.ua/get-user-certificate/R0PnZzpkvvcwKK4MZZ0k","Завантажити сертифікат")</f>
        <v>Завантажити сертифікат</v>
      </c>
    </row>
    <row r="545" spans="1:2" x14ac:dyDescent="0.3">
      <c r="A545" t="s">
        <v>543</v>
      </c>
      <c r="B545" t="str">
        <f>HYPERLINK("https://talan.bank.gov.ua/get-user-certificate/R0PnZ6Fqg3ne8TmFPs4N","Завантажити сертифікат")</f>
        <v>Завантажити сертифікат</v>
      </c>
    </row>
    <row r="546" spans="1:2" x14ac:dyDescent="0.3">
      <c r="A546" t="s">
        <v>543</v>
      </c>
      <c r="B546" t="str">
        <f>HYPERLINK("https://talan.bank.gov.ua/get-user-certificate/R0PnZb1WmPkyPqoORv6D","Завантажити сертифікат")</f>
        <v>Завантажити сертифікат</v>
      </c>
    </row>
    <row r="547" spans="1:2" x14ac:dyDescent="0.3">
      <c r="A547" t="s">
        <v>544</v>
      </c>
      <c r="B547" t="str">
        <f>HYPERLINK("https://talan.bank.gov.ua/get-user-certificate/R0PnZEyfDkSuFrIithEG","Завантажити сертифікат")</f>
        <v>Завантажити сертифікат</v>
      </c>
    </row>
    <row r="548" spans="1:2" x14ac:dyDescent="0.3">
      <c r="A548" t="s">
        <v>545</v>
      </c>
      <c r="B548" t="str">
        <f>HYPERLINK("https://talan.bank.gov.ua/get-user-certificate/R0PnZA5BHw77F7dZmnGk","Завантажити сертифікат")</f>
        <v>Завантажити сертифікат</v>
      </c>
    </row>
    <row r="549" spans="1:2" x14ac:dyDescent="0.3">
      <c r="A549" t="s">
        <v>546</v>
      </c>
      <c r="B549" t="str">
        <f>HYPERLINK("https://talan.bank.gov.ua/get-user-certificate/R0PnZkb7cWvRiKB8sz0d","Завантажити сертифікат")</f>
        <v>Завантажити сертифікат</v>
      </c>
    </row>
    <row r="550" spans="1:2" x14ac:dyDescent="0.3">
      <c r="A550" t="s">
        <v>547</v>
      </c>
      <c r="B550" t="str">
        <f>HYPERLINK("https://talan.bank.gov.ua/get-user-certificate/R0PnZI9QisZFYOv2TnPK","Завантажити сертифікат")</f>
        <v>Завантажити сертифікат</v>
      </c>
    </row>
    <row r="551" spans="1:2" x14ac:dyDescent="0.3">
      <c r="A551" t="s">
        <v>548</v>
      </c>
      <c r="B551" t="str">
        <f>HYPERLINK("https://talan.bank.gov.ua/get-user-certificate/R0PnZ1XGvjXNfRZT4q5g","Завантажити сертифікат")</f>
        <v>Завантажити сертифікат</v>
      </c>
    </row>
    <row r="552" spans="1:2" x14ac:dyDescent="0.3">
      <c r="A552" t="s">
        <v>549</v>
      </c>
      <c r="B552" t="str">
        <f>HYPERLINK("https://talan.bank.gov.ua/get-user-certificate/R0PnZhQNXITSpKeuiW8j","Завантажити сертифікат")</f>
        <v>Завантажити сертифікат</v>
      </c>
    </row>
    <row r="553" spans="1:2" x14ac:dyDescent="0.3">
      <c r="A553" t="s">
        <v>550</v>
      </c>
      <c r="B553" t="str">
        <f>HYPERLINK("https://talan.bank.gov.ua/get-user-certificate/R0PnZycBn4JI9Auz_JdU","Завантажити сертифікат")</f>
        <v>Завантажити сертифікат</v>
      </c>
    </row>
    <row r="554" spans="1:2" x14ac:dyDescent="0.3">
      <c r="A554" t="s">
        <v>551</v>
      </c>
      <c r="B554" t="str">
        <f>HYPERLINK("https://talan.bank.gov.ua/get-user-certificate/R0PnZqfci3ZC57xOnTsF","Завантажити сертифікат")</f>
        <v>Завантажити сертифікат</v>
      </c>
    </row>
    <row r="555" spans="1:2" x14ac:dyDescent="0.3">
      <c r="A555" t="s">
        <v>552</v>
      </c>
      <c r="B555" t="str">
        <f>HYPERLINK("https://talan.bank.gov.ua/get-user-certificate/R0PnZXl0F2QMAA_Z08w-","Завантажити сертифікат")</f>
        <v>Завантажити сертифікат</v>
      </c>
    </row>
    <row r="556" spans="1:2" x14ac:dyDescent="0.3">
      <c r="A556" t="s">
        <v>553</v>
      </c>
      <c r="B556" t="str">
        <f>HYPERLINK("https://talan.bank.gov.ua/get-user-certificate/R0PnZHkPkRd5PKI7Yle0","Завантажити сертифікат")</f>
        <v>Завантажити сертифікат</v>
      </c>
    </row>
    <row r="557" spans="1:2" x14ac:dyDescent="0.3">
      <c r="A557" t="s">
        <v>554</v>
      </c>
      <c r="B557" t="str">
        <f>HYPERLINK("https://talan.bank.gov.ua/get-user-certificate/R0PnZSpB1AeKz-ViIeY3","Завантажити сертифікат")</f>
        <v>Завантажити сертифікат</v>
      </c>
    </row>
    <row r="558" spans="1:2" x14ac:dyDescent="0.3">
      <c r="A558" t="s">
        <v>555</v>
      </c>
      <c r="B558" t="str">
        <f>HYPERLINK("https://talan.bank.gov.ua/get-user-certificate/R0PnZUtL5Vx-yG7vCGEr","Завантажити сертифікат")</f>
        <v>Завантажити сертифікат</v>
      </c>
    </row>
    <row r="559" spans="1:2" x14ac:dyDescent="0.3">
      <c r="A559" t="s">
        <v>556</v>
      </c>
      <c r="B559" t="str">
        <f>HYPERLINK("https://talan.bank.gov.ua/get-user-certificate/R0PnZEpMho3kyH85uVHP","Завантажити сертифікат")</f>
        <v>Завантажити сертифікат</v>
      </c>
    </row>
    <row r="560" spans="1:2" x14ac:dyDescent="0.3">
      <c r="A560" t="s">
        <v>557</v>
      </c>
      <c r="B560" t="str">
        <f>HYPERLINK("https://talan.bank.gov.ua/get-user-certificate/R0PnZOuRK3JhKvXEuR-o","Завантажити сертифікат")</f>
        <v>Завантажити сертифікат</v>
      </c>
    </row>
    <row r="561" spans="1:2" x14ac:dyDescent="0.3">
      <c r="A561" t="s">
        <v>558</v>
      </c>
      <c r="B561" t="str">
        <f>HYPERLINK("https://talan.bank.gov.ua/get-user-certificate/R0PnZOJ8OwzOrkIvIuEs","Завантажити сертифікат")</f>
        <v>Завантажити сертифікат</v>
      </c>
    </row>
    <row r="562" spans="1:2" x14ac:dyDescent="0.3">
      <c r="A562" t="s">
        <v>559</v>
      </c>
      <c r="B562" t="str">
        <f>HYPERLINK("https://talan.bank.gov.ua/get-user-certificate/R0PnZ7Dawk-LxG5cP0AA","Завантажити сертифікат")</f>
        <v>Завантажити сертифікат</v>
      </c>
    </row>
    <row r="563" spans="1:2" x14ac:dyDescent="0.3">
      <c r="A563" t="s">
        <v>560</v>
      </c>
      <c r="B563" t="str">
        <f>HYPERLINK("https://talan.bank.gov.ua/get-user-certificate/R0PnZVjRSYJXzuef_95z","Завантажити сертифікат")</f>
        <v>Завантажити сертифікат</v>
      </c>
    </row>
    <row r="564" spans="1:2" x14ac:dyDescent="0.3">
      <c r="A564" t="s">
        <v>561</v>
      </c>
      <c r="B564" t="str">
        <f>HYPERLINK("https://talan.bank.gov.ua/get-user-certificate/R0PnZLa22P0suL2y6i_L","Завантажити сертифікат")</f>
        <v>Завантажити сертифікат</v>
      </c>
    </row>
    <row r="565" spans="1:2" x14ac:dyDescent="0.3">
      <c r="A565" t="s">
        <v>562</v>
      </c>
      <c r="B565" t="str">
        <f>HYPERLINK("https://talan.bank.gov.ua/get-user-certificate/R0PnZc0KNdhCxIjaq-D_","Завантажити сертифікат")</f>
        <v>Завантажити сертифікат</v>
      </c>
    </row>
    <row r="566" spans="1:2" x14ac:dyDescent="0.3">
      <c r="A566" t="s">
        <v>563</v>
      </c>
      <c r="B566" t="str">
        <f>HYPERLINK("https://talan.bank.gov.ua/get-user-certificate/R0PnZ4s1Vb42wgZ-ha25","Завантажити сертифікат")</f>
        <v>Завантажити сертифікат</v>
      </c>
    </row>
    <row r="567" spans="1:2" x14ac:dyDescent="0.3">
      <c r="A567" t="s">
        <v>564</v>
      </c>
      <c r="B567" t="str">
        <f>HYPERLINK("https://talan.bank.gov.ua/get-user-certificate/R0PnZonERmvWeAwCDTnZ","Завантажити сертифікат")</f>
        <v>Завантажити сертифікат</v>
      </c>
    </row>
    <row r="568" spans="1:2" x14ac:dyDescent="0.3">
      <c r="A568" t="s">
        <v>565</v>
      </c>
      <c r="B568" t="str">
        <f>HYPERLINK("https://talan.bank.gov.ua/get-user-certificate/R0PnZrZP38qOSThpRy44","Завантажити сертифікат")</f>
        <v>Завантажити сертифікат</v>
      </c>
    </row>
    <row r="569" spans="1:2" x14ac:dyDescent="0.3">
      <c r="A569" t="s">
        <v>566</v>
      </c>
      <c r="B569" t="str">
        <f>HYPERLINK("https://talan.bank.gov.ua/get-user-certificate/R0PnZgK5Ou6fSGhhXDXS","Завантажити сертифікат")</f>
        <v>Завантажити сертифікат</v>
      </c>
    </row>
    <row r="570" spans="1:2" x14ac:dyDescent="0.3">
      <c r="A570" t="s">
        <v>567</v>
      </c>
      <c r="B570" t="str">
        <f>HYPERLINK("https://talan.bank.gov.ua/get-user-certificate/R0PnZXdzWNwllw7LoN9Y","Завантажити сертифікат")</f>
        <v>Завантажити сертифікат</v>
      </c>
    </row>
    <row r="571" spans="1:2" x14ac:dyDescent="0.3">
      <c r="A571" t="s">
        <v>568</v>
      </c>
      <c r="B571" t="str">
        <f>HYPERLINK("https://talan.bank.gov.ua/get-user-certificate/R0PnZ2VxfL3NUxMZGK4p","Завантажити сертифікат")</f>
        <v>Завантажити сертифікат</v>
      </c>
    </row>
    <row r="572" spans="1:2" x14ac:dyDescent="0.3">
      <c r="A572" t="s">
        <v>569</v>
      </c>
      <c r="B572" t="str">
        <f>HYPERLINK("https://talan.bank.gov.ua/get-user-certificate/R0PnZ_lre8k_UsU7m1Wx","Завантажити сертифікат")</f>
        <v>Завантажити сертифікат</v>
      </c>
    </row>
    <row r="573" spans="1:2" x14ac:dyDescent="0.3">
      <c r="A573" t="s">
        <v>570</v>
      </c>
      <c r="B573" t="str">
        <f>HYPERLINK("https://talan.bank.gov.ua/get-user-certificate/R0PnZe5kJXrUzAI9Awgw","Завантажити сертифікат")</f>
        <v>Завантажити сертифікат</v>
      </c>
    </row>
    <row r="574" spans="1:2" x14ac:dyDescent="0.3">
      <c r="A574" t="s">
        <v>571</v>
      </c>
      <c r="B574" t="str">
        <f>HYPERLINK("https://talan.bank.gov.ua/get-user-certificate/R0PnZn4V4DcNWdi3NVTP","Завантажити сертифікат")</f>
        <v>Завантажити сертифікат</v>
      </c>
    </row>
    <row r="575" spans="1:2" x14ac:dyDescent="0.3">
      <c r="A575" t="s">
        <v>572</v>
      </c>
      <c r="B575" t="str">
        <f>HYPERLINK("https://talan.bank.gov.ua/get-user-certificate/R0PnZg2L63UP_2CwCNgO","Завантажити сертифікат")</f>
        <v>Завантажити сертифікат</v>
      </c>
    </row>
    <row r="576" spans="1:2" x14ac:dyDescent="0.3">
      <c r="A576" t="s">
        <v>573</v>
      </c>
      <c r="B576" t="str">
        <f>HYPERLINK("https://talan.bank.gov.ua/get-user-certificate/R0PnZUco0P6JGtQf4Vtm","Завантажити сертифікат")</f>
        <v>Завантажити сертифікат</v>
      </c>
    </row>
    <row r="577" spans="1:2" x14ac:dyDescent="0.3">
      <c r="A577" t="s">
        <v>574</v>
      </c>
      <c r="B577" t="str">
        <f>HYPERLINK("https://talan.bank.gov.ua/get-user-certificate/R0PnZmF7NmpLHH9PTjer","Завантажити сертифікат")</f>
        <v>Завантажити сертифікат</v>
      </c>
    </row>
    <row r="578" spans="1:2" x14ac:dyDescent="0.3">
      <c r="A578" t="s">
        <v>575</v>
      </c>
      <c r="B578" t="str">
        <f>HYPERLINK("https://talan.bank.gov.ua/get-user-certificate/R0PnZe2LmH7fmlr4HBcz","Завантажити сертифікат")</f>
        <v>Завантажити сертифікат</v>
      </c>
    </row>
    <row r="579" spans="1:2" x14ac:dyDescent="0.3">
      <c r="A579" t="s">
        <v>576</v>
      </c>
      <c r="B579" t="str">
        <f>HYPERLINK("https://talan.bank.gov.ua/get-user-certificate/R0PnZvWOalLdihwzqxBd","Завантажити сертифікат")</f>
        <v>Завантажити сертифікат</v>
      </c>
    </row>
    <row r="580" spans="1:2" x14ac:dyDescent="0.3">
      <c r="A580" t="s">
        <v>577</v>
      </c>
      <c r="B580" t="str">
        <f>HYPERLINK("https://talan.bank.gov.ua/get-user-certificate/R0PnZn0Upb4qG1_r7zcu","Завантажити сертифікат")</f>
        <v>Завантажити сертифікат</v>
      </c>
    </row>
    <row r="581" spans="1:2" x14ac:dyDescent="0.3">
      <c r="A581" t="s">
        <v>578</v>
      </c>
      <c r="B581" t="str">
        <f>HYPERLINK("https://talan.bank.gov.ua/get-user-certificate/R0PnZCdWT5WwtVFfb-P-","Завантажити сертифікат")</f>
        <v>Завантажити сертифікат</v>
      </c>
    </row>
    <row r="582" spans="1:2" x14ac:dyDescent="0.3">
      <c r="A582" t="s">
        <v>579</v>
      </c>
      <c r="B582" t="str">
        <f>HYPERLINK("https://talan.bank.gov.ua/get-user-certificate/R0PnZxfnEDPDl8LhOxl-","Завантажити сертифікат")</f>
        <v>Завантажити сертифікат</v>
      </c>
    </row>
    <row r="583" spans="1:2" x14ac:dyDescent="0.3">
      <c r="A583" t="s">
        <v>580</v>
      </c>
      <c r="B583" t="str">
        <f>HYPERLINK("https://talan.bank.gov.ua/get-user-certificate/R0PnZdm6lV-kREJb4OA9","Завантажити сертифікат")</f>
        <v>Завантажити сертифікат</v>
      </c>
    </row>
    <row r="584" spans="1:2" x14ac:dyDescent="0.3">
      <c r="A584" t="s">
        <v>581</v>
      </c>
      <c r="B584" t="str">
        <f>HYPERLINK("https://talan.bank.gov.ua/get-user-certificate/R0PnZ5YBig6DC7jtl5ai","Завантажити сертифікат")</f>
        <v>Завантажити сертифікат</v>
      </c>
    </row>
    <row r="585" spans="1:2" x14ac:dyDescent="0.3">
      <c r="A585" t="s">
        <v>582</v>
      </c>
      <c r="B585" t="str">
        <f>HYPERLINK("https://talan.bank.gov.ua/get-user-certificate/R0PnZ5_ZE0GUsRWw1Snp","Завантажити сертифікат")</f>
        <v>Завантажити сертифікат</v>
      </c>
    </row>
    <row r="586" spans="1:2" x14ac:dyDescent="0.3">
      <c r="A586" t="s">
        <v>583</v>
      </c>
      <c r="B586" t="str">
        <f>HYPERLINK("https://talan.bank.gov.ua/get-user-certificate/R0PnZIc1w5nMvQNg3uCv","Завантажити сертифікат")</f>
        <v>Завантажити сертифікат</v>
      </c>
    </row>
    <row r="587" spans="1:2" x14ac:dyDescent="0.3">
      <c r="A587" t="s">
        <v>584</v>
      </c>
      <c r="B587" t="str">
        <f>HYPERLINK("https://talan.bank.gov.ua/get-user-certificate/R0PnZE9n7XCWgi37z_aw","Завантажити сертифікат")</f>
        <v>Завантажити сертифікат</v>
      </c>
    </row>
    <row r="588" spans="1:2" x14ac:dyDescent="0.3">
      <c r="A588" t="s">
        <v>585</v>
      </c>
      <c r="B588" t="str">
        <f>HYPERLINK("https://talan.bank.gov.ua/get-user-certificate/R0PnZwl09bG5cZn29MGm","Завантажити сертифікат")</f>
        <v>Завантажити сертифікат</v>
      </c>
    </row>
    <row r="589" spans="1:2" x14ac:dyDescent="0.3">
      <c r="A589" t="s">
        <v>586</v>
      </c>
      <c r="B589" t="str">
        <f>HYPERLINK("https://talan.bank.gov.ua/get-user-certificate/R0PnZXlHM-KMKMq-zlUQ","Завантажити сертифікат")</f>
        <v>Завантажити сертифікат</v>
      </c>
    </row>
    <row r="590" spans="1:2" x14ac:dyDescent="0.3">
      <c r="A590" t="s">
        <v>587</v>
      </c>
      <c r="B590" t="str">
        <f>HYPERLINK("https://talan.bank.gov.ua/get-user-certificate/R0PnZ4X4hmpYe9O-4TTU","Завантажити сертифікат")</f>
        <v>Завантажити сертифікат</v>
      </c>
    </row>
    <row r="591" spans="1:2" x14ac:dyDescent="0.3">
      <c r="A591" t="s">
        <v>588</v>
      </c>
      <c r="B591" t="str">
        <f>HYPERLINK("https://talan.bank.gov.ua/get-user-certificate/R0PnZM5KKzrJ0lblP_hb","Завантажити сертифікат")</f>
        <v>Завантажити сертифікат</v>
      </c>
    </row>
    <row r="592" spans="1:2" x14ac:dyDescent="0.3">
      <c r="A592" t="s">
        <v>589</v>
      </c>
      <c r="B592" t="str">
        <f>HYPERLINK("https://talan.bank.gov.ua/get-user-certificate/R0PnZb-EBul-NqCQPq4R","Завантажити сертифікат")</f>
        <v>Завантажити сертифікат</v>
      </c>
    </row>
    <row r="593" spans="1:2" x14ac:dyDescent="0.3">
      <c r="A593" t="s">
        <v>590</v>
      </c>
      <c r="B593" t="str">
        <f>HYPERLINK("https://talan.bank.gov.ua/get-user-certificate/R0PnZTJZ8wtnMoQSLPFM","Завантажити сертифікат")</f>
        <v>Завантажити сертифікат</v>
      </c>
    </row>
    <row r="594" spans="1:2" x14ac:dyDescent="0.3">
      <c r="A594" t="s">
        <v>591</v>
      </c>
      <c r="B594" t="str">
        <f>HYPERLINK("https://talan.bank.gov.ua/get-user-certificate/R0PnZCWkPK0VHcDv_Un1","Завантажити сертифікат")</f>
        <v>Завантажити сертифікат</v>
      </c>
    </row>
    <row r="595" spans="1:2" x14ac:dyDescent="0.3">
      <c r="A595" t="s">
        <v>592</v>
      </c>
      <c r="B595" t="str">
        <f>HYPERLINK("https://talan.bank.gov.ua/get-user-certificate/R0PnZycGodsBqDjoIhIQ","Завантажити сертифікат")</f>
        <v>Завантажити сертифікат</v>
      </c>
    </row>
    <row r="596" spans="1:2" x14ac:dyDescent="0.3">
      <c r="A596" t="s">
        <v>593</v>
      </c>
      <c r="B596" t="str">
        <f>HYPERLINK("https://talan.bank.gov.ua/get-user-certificate/R0PnZFdUtRBsUYZTS2Yq","Завантажити сертифікат")</f>
        <v>Завантажити сертифікат</v>
      </c>
    </row>
    <row r="597" spans="1:2" x14ac:dyDescent="0.3">
      <c r="A597" t="s">
        <v>594</v>
      </c>
      <c r="B597" t="str">
        <f>HYPERLINK("https://talan.bank.gov.ua/get-user-certificate/R0PnZRS8AJLyOex4TTWC","Завантажити сертифікат")</f>
        <v>Завантажити сертифікат</v>
      </c>
    </row>
    <row r="598" spans="1:2" x14ac:dyDescent="0.3">
      <c r="A598" t="s">
        <v>595</v>
      </c>
      <c r="B598" t="str">
        <f>HYPERLINK("https://talan.bank.gov.ua/get-user-certificate/R0PnZK3vfbevLEDXFWEz","Завантажити сертифікат")</f>
        <v>Завантажити сертифікат</v>
      </c>
    </row>
    <row r="599" spans="1:2" x14ac:dyDescent="0.3">
      <c r="A599" t="s">
        <v>596</v>
      </c>
      <c r="B599" t="str">
        <f>HYPERLINK("https://talan.bank.gov.ua/get-user-certificate/R0PnZR3x4KgMDyT8-Nib","Завантажити сертифікат")</f>
        <v>Завантажити сертифікат</v>
      </c>
    </row>
    <row r="600" spans="1:2" x14ac:dyDescent="0.3">
      <c r="A600" t="s">
        <v>597</v>
      </c>
      <c r="B600" t="str">
        <f>HYPERLINK("https://talan.bank.gov.ua/get-user-certificate/R0PnZYS_iW8ukDBitoHx","Завантажити сертифікат")</f>
        <v>Завантажити сертифікат</v>
      </c>
    </row>
    <row r="601" spans="1:2" x14ac:dyDescent="0.3">
      <c r="A601" t="s">
        <v>598</v>
      </c>
      <c r="B601" t="str">
        <f>HYPERLINK("https://talan.bank.gov.ua/get-user-certificate/R0PnZdxDq0sUf2nlZclf","Завантажити сертифікат")</f>
        <v>Завантажити сертифікат</v>
      </c>
    </row>
    <row r="602" spans="1:2" x14ac:dyDescent="0.3">
      <c r="A602" t="s">
        <v>599</v>
      </c>
      <c r="B602" t="str">
        <f>HYPERLINK("https://talan.bank.gov.ua/get-user-certificate/R0PnZFwOGDihMmhPmtYy","Завантажити сертифікат")</f>
        <v>Завантажити сертифікат</v>
      </c>
    </row>
    <row r="603" spans="1:2" x14ac:dyDescent="0.3">
      <c r="A603" t="s">
        <v>600</v>
      </c>
      <c r="B603" t="str">
        <f>HYPERLINK("https://talan.bank.gov.ua/get-user-certificate/R0PnZt3C63QxJm2-VekU","Завантажити сертифікат")</f>
        <v>Завантажити сертифікат</v>
      </c>
    </row>
    <row r="604" spans="1:2" x14ac:dyDescent="0.3">
      <c r="A604" t="s">
        <v>601</v>
      </c>
      <c r="B604" t="str">
        <f>HYPERLINK("https://talan.bank.gov.ua/get-user-certificate/R0PnZd3T5swxQchLws67","Завантажити сертифікат")</f>
        <v>Завантажити сертифікат</v>
      </c>
    </row>
    <row r="605" spans="1:2" x14ac:dyDescent="0.3">
      <c r="A605" t="s">
        <v>602</v>
      </c>
      <c r="B605" t="str">
        <f>HYPERLINK("https://talan.bank.gov.ua/get-user-certificate/R0PnZ9gyUOQpHeWGSKqO","Завантажити сертифікат")</f>
        <v>Завантажити сертифікат</v>
      </c>
    </row>
    <row r="606" spans="1:2" x14ac:dyDescent="0.3">
      <c r="A606" t="s">
        <v>603</v>
      </c>
      <c r="B606" t="str">
        <f>HYPERLINK("https://talan.bank.gov.ua/get-user-certificate/R0PnZz2TMc_OsmOIXZSb","Завантажити сертифікат")</f>
        <v>Завантажити сертифікат</v>
      </c>
    </row>
    <row r="607" spans="1:2" x14ac:dyDescent="0.3">
      <c r="A607" t="s">
        <v>604</v>
      </c>
      <c r="B607" t="str">
        <f>HYPERLINK("https://talan.bank.gov.ua/get-user-certificate/R0PnZm3h3QNof-lrIGme","Завантажити сертифікат")</f>
        <v>Завантажити сертифікат</v>
      </c>
    </row>
    <row r="608" spans="1:2" x14ac:dyDescent="0.3">
      <c r="A608" t="s">
        <v>605</v>
      </c>
      <c r="B608" t="str">
        <f>HYPERLINK("https://talan.bank.gov.ua/get-user-certificate/R0PnZ74n09E5cyRZoFAk","Завантажити сертифікат")</f>
        <v>Завантажити сертифікат</v>
      </c>
    </row>
    <row r="609" spans="1:2" x14ac:dyDescent="0.3">
      <c r="A609" t="s">
        <v>606</v>
      </c>
      <c r="B609" t="str">
        <f>HYPERLINK("https://talan.bank.gov.ua/get-user-certificate/R0PnZmtIPIqSM0J0dQIK","Завантажити сертифікат")</f>
        <v>Завантажити сертифікат</v>
      </c>
    </row>
    <row r="610" spans="1:2" x14ac:dyDescent="0.3">
      <c r="A610" t="s">
        <v>607</v>
      </c>
      <c r="B610" t="str">
        <f>HYPERLINK("https://talan.bank.gov.ua/get-user-certificate/R0PnZyCY-15EtSj-A1mI","Завантажити сертифікат")</f>
        <v>Завантажити сертифікат</v>
      </c>
    </row>
    <row r="611" spans="1:2" x14ac:dyDescent="0.3">
      <c r="A611" t="s">
        <v>608</v>
      </c>
      <c r="B611" t="str">
        <f>HYPERLINK("https://talan.bank.gov.ua/get-user-certificate/R0PnZ5fxQ9BtSGJc6l5a","Завантажити сертифікат")</f>
        <v>Завантажити сертифікат</v>
      </c>
    </row>
    <row r="612" spans="1:2" x14ac:dyDescent="0.3">
      <c r="A612" t="s">
        <v>609</v>
      </c>
      <c r="B612" t="str">
        <f>HYPERLINK("https://talan.bank.gov.ua/get-user-certificate/R0PnZGAkrqs1NLzYingP","Завантажити сертифікат")</f>
        <v>Завантажити сертифікат</v>
      </c>
    </row>
    <row r="613" spans="1:2" x14ac:dyDescent="0.3">
      <c r="A613" t="s">
        <v>610</v>
      </c>
      <c r="B613" t="str">
        <f>HYPERLINK("https://talan.bank.gov.ua/get-user-certificate/R0PnZsitud_QBH2wILjy","Завантажити сертифікат")</f>
        <v>Завантажити сертифікат</v>
      </c>
    </row>
    <row r="614" spans="1:2" x14ac:dyDescent="0.3">
      <c r="A614" t="s">
        <v>611</v>
      </c>
      <c r="B614" t="str">
        <f>HYPERLINK("https://talan.bank.gov.ua/get-user-certificate/R0PnZ9nA8WLiKIrjxI_6","Завантажити сертифікат")</f>
        <v>Завантажити сертифікат</v>
      </c>
    </row>
    <row r="615" spans="1:2" x14ac:dyDescent="0.3">
      <c r="A615" t="s">
        <v>612</v>
      </c>
      <c r="B615" t="str">
        <f>HYPERLINK("https://talan.bank.gov.ua/get-user-certificate/R0PnZ1uSo7bn3nnkn5zn","Завантажити сертифікат")</f>
        <v>Завантажити сертифікат</v>
      </c>
    </row>
    <row r="616" spans="1:2" x14ac:dyDescent="0.3">
      <c r="A616" t="s">
        <v>613</v>
      </c>
      <c r="B616" t="str">
        <f>HYPERLINK("https://talan.bank.gov.ua/get-user-certificate/R0PnZFmNkdwsVdBidk4E","Завантажити сертифікат")</f>
        <v>Завантажити сертифікат</v>
      </c>
    </row>
    <row r="617" spans="1:2" x14ac:dyDescent="0.3">
      <c r="A617" t="s">
        <v>614</v>
      </c>
      <c r="B617" t="str">
        <f>HYPERLINK("https://talan.bank.gov.ua/get-user-certificate/R0PnZpvfXn8LHjTIuhHt","Завантажити сертифікат")</f>
        <v>Завантажити сертифікат</v>
      </c>
    </row>
    <row r="618" spans="1:2" x14ac:dyDescent="0.3">
      <c r="A618" t="s">
        <v>615</v>
      </c>
      <c r="B618" t="str">
        <f>HYPERLINK("https://talan.bank.gov.ua/get-user-certificate/R0PnZS08rRg-_TflAlpj","Завантажити сертифікат")</f>
        <v>Завантажити сертифікат</v>
      </c>
    </row>
    <row r="619" spans="1:2" x14ac:dyDescent="0.3">
      <c r="A619" t="s">
        <v>616</v>
      </c>
      <c r="B619" t="str">
        <f>HYPERLINK("https://talan.bank.gov.ua/get-user-certificate/R0PnZNrTgb-odhmcoAmH","Завантажити сертифікат")</f>
        <v>Завантажити сертифікат</v>
      </c>
    </row>
    <row r="620" spans="1:2" x14ac:dyDescent="0.3">
      <c r="A620" t="s">
        <v>617</v>
      </c>
      <c r="B620" t="str">
        <f>HYPERLINK("https://talan.bank.gov.ua/get-user-certificate/R0PnZV7h2CjD7CVgvjKz","Завантажити сертифікат")</f>
        <v>Завантажити сертифікат</v>
      </c>
    </row>
    <row r="621" spans="1:2" x14ac:dyDescent="0.3">
      <c r="A621" t="s">
        <v>618</v>
      </c>
      <c r="B621" t="str">
        <f>HYPERLINK("https://talan.bank.gov.ua/get-user-certificate/R0PnZvx5WWuQ9hcCi20C","Завантажити сертифікат")</f>
        <v>Завантажити сертифікат</v>
      </c>
    </row>
    <row r="622" spans="1:2" x14ac:dyDescent="0.3">
      <c r="A622" t="s">
        <v>619</v>
      </c>
      <c r="B622" t="str">
        <f>HYPERLINK("https://talan.bank.gov.ua/get-user-certificate/R0PnZJWSCmGi76cv8_8W","Завантажити сертифікат")</f>
        <v>Завантажити сертифікат</v>
      </c>
    </row>
    <row r="623" spans="1:2" x14ac:dyDescent="0.3">
      <c r="A623" t="s">
        <v>620</v>
      </c>
      <c r="B623" t="str">
        <f>HYPERLINK("https://talan.bank.gov.ua/get-user-certificate/R0PnZV8w9vJize5t59om","Завантажити сертифікат")</f>
        <v>Завантажити сертифікат</v>
      </c>
    </row>
    <row r="624" spans="1:2" x14ac:dyDescent="0.3">
      <c r="A624" t="s">
        <v>621</v>
      </c>
      <c r="B624" t="str">
        <f>HYPERLINK("https://talan.bank.gov.ua/get-user-certificate/R0PnZPtuuKhjY0jet-0Y","Завантажити сертифікат")</f>
        <v>Завантажити сертифікат</v>
      </c>
    </row>
    <row r="625" spans="1:2" x14ac:dyDescent="0.3">
      <c r="A625" t="s">
        <v>622</v>
      </c>
      <c r="B625" t="str">
        <f>HYPERLINK("https://talan.bank.gov.ua/get-user-certificate/R0PnZpII2DW-rimdyzpE","Завантажити сертифікат")</f>
        <v>Завантажити сертифікат</v>
      </c>
    </row>
    <row r="626" spans="1:2" x14ac:dyDescent="0.3">
      <c r="A626" t="s">
        <v>623</v>
      </c>
      <c r="B626" t="str">
        <f>HYPERLINK("https://talan.bank.gov.ua/get-user-certificate/R0PnZmASGf046A8aIave","Завантажити сертифікат")</f>
        <v>Завантажити сертифікат</v>
      </c>
    </row>
    <row r="627" spans="1:2" x14ac:dyDescent="0.3">
      <c r="A627" t="s">
        <v>624</v>
      </c>
      <c r="B627" t="str">
        <f>HYPERLINK("https://talan.bank.gov.ua/get-user-certificate/R0PnZ1BcxKAYQkR9OPGW","Завантажити сертифікат")</f>
        <v>Завантажити сертифікат</v>
      </c>
    </row>
    <row r="628" spans="1:2" x14ac:dyDescent="0.3">
      <c r="A628" t="s">
        <v>625</v>
      </c>
      <c r="B628" t="str">
        <f>HYPERLINK("https://talan.bank.gov.ua/get-user-certificate/R0PnZQqpobZWjXOP5ANC","Завантажити сертифікат")</f>
        <v>Завантажити сертифікат</v>
      </c>
    </row>
    <row r="629" spans="1:2" x14ac:dyDescent="0.3">
      <c r="A629" t="s">
        <v>626</v>
      </c>
      <c r="B629" t="str">
        <f>HYPERLINK("https://talan.bank.gov.ua/get-user-certificate/R0PnZZgaGs-bwRVZbpXo","Завантажити сертифікат")</f>
        <v>Завантажити сертифікат</v>
      </c>
    </row>
    <row r="630" spans="1:2" x14ac:dyDescent="0.3">
      <c r="A630" t="s">
        <v>627</v>
      </c>
      <c r="B630" t="str">
        <f>HYPERLINK("https://talan.bank.gov.ua/get-user-certificate/R0PnZd4NzAS1t4SJp3EM","Завантажити сертифікат")</f>
        <v>Завантажити сертифікат</v>
      </c>
    </row>
    <row r="631" spans="1:2" x14ac:dyDescent="0.3">
      <c r="A631" t="s">
        <v>628</v>
      </c>
      <c r="B631" t="str">
        <f>HYPERLINK("https://talan.bank.gov.ua/get-user-certificate/R0PnZv1PpLrGSTrpOxgR","Завантажити сертифікат")</f>
        <v>Завантажити сертифікат</v>
      </c>
    </row>
    <row r="632" spans="1:2" x14ac:dyDescent="0.3">
      <c r="A632" t="s">
        <v>629</v>
      </c>
      <c r="B632" t="str">
        <f>HYPERLINK("https://talan.bank.gov.ua/get-user-certificate/R0PnZzDewYukwGW2LD3j","Завантажити сертифікат")</f>
        <v>Завантажити сертифікат</v>
      </c>
    </row>
    <row r="633" spans="1:2" x14ac:dyDescent="0.3">
      <c r="A633" t="s">
        <v>630</v>
      </c>
      <c r="B633" t="str">
        <f>HYPERLINK("https://talan.bank.gov.ua/get-user-certificate/R0PnZG4f-EHQGjaef2Nc","Завантажити сертифікат")</f>
        <v>Завантажити сертифікат</v>
      </c>
    </row>
    <row r="634" spans="1:2" x14ac:dyDescent="0.3">
      <c r="A634" t="s">
        <v>631</v>
      </c>
      <c r="B634" t="str">
        <f>HYPERLINK("https://talan.bank.gov.ua/get-user-certificate/R0PnZrKUecpgNysX4x9O","Завантажити сертифікат")</f>
        <v>Завантажити сертифікат</v>
      </c>
    </row>
    <row r="635" spans="1:2" x14ac:dyDescent="0.3">
      <c r="A635" t="s">
        <v>632</v>
      </c>
      <c r="B635" t="str">
        <f>HYPERLINK("https://talan.bank.gov.ua/get-user-certificate/R0PnZmlMxvpaBCtFD1pF","Завантажити сертифікат")</f>
        <v>Завантажити сертифікат</v>
      </c>
    </row>
    <row r="636" spans="1:2" x14ac:dyDescent="0.3">
      <c r="A636" t="s">
        <v>633</v>
      </c>
      <c r="B636" t="str">
        <f>HYPERLINK("https://talan.bank.gov.ua/get-user-certificate/R0PnZmIlb7HhdeuQLo4S","Завантажити сертифікат")</f>
        <v>Завантажити сертифікат</v>
      </c>
    </row>
    <row r="637" spans="1:2" x14ac:dyDescent="0.3">
      <c r="A637" t="s">
        <v>634</v>
      </c>
      <c r="B637" t="str">
        <f>HYPERLINK("https://talan.bank.gov.ua/get-user-certificate/R0PnZqLDLNddOdPLrG_k","Завантажити сертифікат")</f>
        <v>Завантажити сертифікат</v>
      </c>
    </row>
    <row r="638" spans="1:2" x14ac:dyDescent="0.3">
      <c r="A638" t="s">
        <v>635</v>
      </c>
      <c r="B638" t="str">
        <f>HYPERLINK("https://talan.bank.gov.ua/get-user-certificate/R0PnZF0Ra_DrpBE2pTZA","Завантажити сертифікат")</f>
        <v>Завантажити сертифікат</v>
      </c>
    </row>
    <row r="639" spans="1:2" x14ac:dyDescent="0.3">
      <c r="A639" t="s">
        <v>636</v>
      </c>
      <c r="B639" t="str">
        <f>HYPERLINK("https://talan.bank.gov.ua/get-user-certificate/R0PnZi1dZVdamX3TFMfz","Завантажити сертифікат")</f>
        <v>Завантажити сертифікат</v>
      </c>
    </row>
    <row r="640" spans="1:2" x14ac:dyDescent="0.3">
      <c r="A640" t="s">
        <v>637</v>
      </c>
      <c r="B640" t="str">
        <f>HYPERLINK("https://talan.bank.gov.ua/get-user-certificate/R0PnZen5-_7SyOpuBWlr","Завантажити сертифікат")</f>
        <v>Завантажити сертифікат</v>
      </c>
    </row>
    <row r="641" spans="1:2" x14ac:dyDescent="0.3">
      <c r="A641" t="s">
        <v>638</v>
      </c>
      <c r="B641" t="str">
        <f>HYPERLINK("https://talan.bank.gov.ua/get-user-certificate/R0PnZSNXe36__G6KpgSm","Завантажити сертифікат")</f>
        <v>Завантажити сертифікат</v>
      </c>
    </row>
    <row r="642" spans="1:2" x14ac:dyDescent="0.3">
      <c r="A642" t="s">
        <v>639</v>
      </c>
      <c r="B642" t="str">
        <f>HYPERLINK("https://talan.bank.gov.ua/get-user-certificate/R0PnZ5SSFlEemqheA9qI","Завантажити сертифікат")</f>
        <v>Завантажити сертифікат</v>
      </c>
    </row>
    <row r="643" spans="1:2" x14ac:dyDescent="0.3">
      <c r="A643" t="s">
        <v>640</v>
      </c>
      <c r="B643" t="str">
        <f>HYPERLINK("https://talan.bank.gov.ua/get-user-certificate/R0PnZAVjnHc4B6LWWuUt","Завантажити сертифікат")</f>
        <v>Завантажити сертифікат</v>
      </c>
    </row>
    <row r="644" spans="1:2" x14ac:dyDescent="0.3">
      <c r="A644" t="s">
        <v>641</v>
      </c>
      <c r="B644" t="str">
        <f>HYPERLINK("https://talan.bank.gov.ua/get-user-certificate/R0PnZQddkLolUipELyBg","Завантажити сертифікат")</f>
        <v>Завантажити сертифікат</v>
      </c>
    </row>
    <row r="645" spans="1:2" x14ac:dyDescent="0.3">
      <c r="A645" t="s">
        <v>642</v>
      </c>
      <c r="B645" t="str">
        <f>HYPERLINK("https://talan.bank.gov.ua/get-user-certificate/R0PnZHZGckSOQ7zG2kWz","Завантажити сертифікат")</f>
        <v>Завантажити сертифікат</v>
      </c>
    </row>
    <row r="646" spans="1:2" x14ac:dyDescent="0.3">
      <c r="A646" t="s">
        <v>643</v>
      </c>
      <c r="B646" t="str">
        <f>HYPERLINK("https://talan.bank.gov.ua/get-user-certificate/R0PnZdsM4zS61dkWevFk","Завантажити сертифікат")</f>
        <v>Завантажити сертифікат</v>
      </c>
    </row>
    <row r="647" spans="1:2" x14ac:dyDescent="0.3">
      <c r="A647" t="s">
        <v>644</v>
      </c>
      <c r="B647" t="str">
        <f>HYPERLINK("https://talan.bank.gov.ua/get-user-certificate/R0PnZQwk3IAWESx5_Mkt","Завантажити сертифікат")</f>
        <v>Завантажити сертифікат</v>
      </c>
    </row>
    <row r="648" spans="1:2" x14ac:dyDescent="0.3">
      <c r="A648" t="s">
        <v>645</v>
      </c>
      <c r="B648" t="str">
        <f>HYPERLINK("https://talan.bank.gov.ua/get-user-certificate/R0PnZ8ogK2wI2kKNssTx","Завантажити сертифікат")</f>
        <v>Завантажити сертифікат</v>
      </c>
    </row>
    <row r="649" spans="1:2" x14ac:dyDescent="0.3">
      <c r="A649" t="s">
        <v>646</v>
      </c>
      <c r="B649" t="str">
        <f>HYPERLINK("https://talan.bank.gov.ua/get-user-certificate/R0PnZKYcl1SNeGt_JOqV","Завантажити сертифікат")</f>
        <v>Завантажити сертифікат</v>
      </c>
    </row>
    <row r="650" spans="1:2" x14ac:dyDescent="0.3">
      <c r="A650" t="s">
        <v>647</v>
      </c>
      <c r="B650" t="str">
        <f>HYPERLINK("https://talan.bank.gov.ua/get-user-certificate/R0PnZODqLAWLt67gs0Hf","Завантажити сертифікат")</f>
        <v>Завантажити сертифікат</v>
      </c>
    </row>
    <row r="651" spans="1:2" x14ac:dyDescent="0.3">
      <c r="A651" t="s">
        <v>648</v>
      </c>
      <c r="B651" t="str">
        <f>HYPERLINK("https://talan.bank.gov.ua/get-user-certificate/R0PnZdPTVoc6qPro-Wx6","Завантажити сертифікат")</f>
        <v>Завантажити сертифікат</v>
      </c>
    </row>
    <row r="652" spans="1:2" x14ac:dyDescent="0.3">
      <c r="A652" t="s">
        <v>649</v>
      </c>
      <c r="B652" t="str">
        <f>HYPERLINK("https://talan.bank.gov.ua/get-user-certificate/R0PnZIDDsQ0ZS_Ci5XZJ","Завантажити сертифікат")</f>
        <v>Завантажити сертифікат</v>
      </c>
    </row>
    <row r="653" spans="1:2" x14ac:dyDescent="0.3">
      <c r="A653" t="s">
        <v>650</v>
      </c>
      <c r="B653" t="str">
        <f>HYPERLINK("https://talan.bank.gov.ua/get-user-certificate/R0PnZQrvbWrGmtDMNJR_","Завантажити сертифікат")</f>
        <v>Завантажити сертифікат</v>
      </c>
    </row>
    <row r="654" spans="1:2" x14ac:dyDescent="0.3">
      <c r="A654" t="s">
        <v>651</v>
      </c>
      <c r="B654" t="str">
        <f>HYPERLINK("https://talan.bank.gov.ua/get-user-certificate/R0PnZacEpEkKy3tJtIwb","Завантажити сертифікат")</f>
        <v>Завантажити сертифікат</v>
      </c>
    </row>
    <row r="655" spans="1:2" x14ac:dyDescent="0.3">
      <c r="A655" t="s">
        <v>652</v>
      </c>
      <c r="B655" t="str">
        <f>HYPERLINK("https://talan.bank.gov.ua/get-user-certificate/R0PnZVGOFU4Rk69OgRnO","Завантажити сертифікат")</f>
        <v>Завантажити сертифікат</v>
      </c>
    </row>
    <row r="656" spans="1:2" x14ac:dyDescent="0.3">
      <c r="A656" t="s">
        <v>653</v>
      </c>
      <c r="B656" t="str">
        <f>HYPERLINK("https://talan.bank.gov.ua/get-user-certificate/R0PnZJOv0Kj2CidGPTzJ","Завантажити сертифікат")</f>
        <v>Завантажити сертифікат</v>
      </c>
    </row>
    <row r="657" spans="1:2" x14ac:dyDescent="0.3">
      <c r="A657" t="s">
        <v>654</v>
      </c>
      <c r="B657" t="str">
        <f>HYPERLINK("https://talan.bank.gov.ua/get-user-certificate/R0PnZptwHp5ltO8LVqi-","Завантажити сертифікат")</f>
        <v>Завантажити сертифікат</v>
      </c>
    </row>
    <row r="658" spans="1:2" x14ac:dyDescent="0.3">
      <c r="A658" t="s">
        <v>655</v>
      </c>
      <c r="B658" t="str">
        <f>HYPERLINK("https://talan.bank.gov.ua/get-user-certificate/R0PnZPZeIxBaR5owYDqj","Завантажити сертифікат")</f>
        <v>Завантажити сертифікат</v>
      </c>
    </row>
    <row r="659" spans="1:2" x14ac:dyDescent="0.3">
      <c r="A659" t="s">
        <v>656</v>
      </c>
      <c r="B659" t="str">
        <f>HYPERLINK("https://talan.bank.gov.ua/get-user-certificate/R0PnZ4axv9RcW6Pqtc7q","Завантажити сертифікат")</f>
        <v>Завантажити сертифікат</v>
      </c>
    </row>
    <row r="660" spans="1:2" x14ac:dyDescent="0.3">
      <c r="A660" t="s">
        <v>657</v>
      </c>
      <c r="B660" t="str">
        <f>HYPERLINK("https://talan.bank.gov.ua/get-user-certificate/R0PnZkOzAFI1PlluGTkH","Завантажити сертифікат")</f>
        <v>Завантажити сертифікат</v>
      </c>
    </row>
    <row r="661" spans="1:2" x14ac:dyDescent="0.3">
      <c r="A661" t="s">
        <v>658</v>
      </c>
      <c r="B661" t="str">
        <f>HYPERLINK("https://talan.bank.gov.ua/get-user-certificate/R0PnZMVtA_35nJbwailm","Завантажити сертифікат")</f>
        <v>Завантажити сертифікат</v>
      </c>
    </row>
    <row r="662" spans="1:2" x14ac:dyDescent="0.3">
      <c r="A662" t="s">
        <v>659</v>
      </c>
      <c r="B662" t="str">
        <f>HYPERLINK("https://talan.bank.gov.ua/get-user-certificate/R0PnZDsagKxmNvjpErlU","Завантажити сертифікат")</f>
        <v>Завантажити сертифікат</v>
      </c>
    </row>
    <row r="663" spans="1:2" x14ac:dyDescent="0.3">
      <c r="A663" t="s">
        <v>660</v>
      </c>
      <c r="B663" t="str">
        <f>HYPERLINK("https://talan.bank.gov.ua/get-user-certificate/R0PnZCBwDdARoGUZrl_v","Завантажити сертифікат")</f>
        <v>Завантажити сертифікат</v>
      </c>
    </row>
    <row r="664" spans="1:2" x14ac:dyDescent="0.3">
      <c r="A664" t="s">
        <v>661</v>
      </c>
      <c r="B664" t="str">
        <f>HYPERLINK("https://talan.bank.gov.ua/get-user-certificate/R0PnZ-opB-lAemw9KGcW","Завантажити сертифікат")</f>
        <v>Завантажити сертифікат</v>
      </c>
    </row>
    <row r="665" spans="1:2" x14ac:dyDescent="0.3">
      <c r="A665" t="s">
        <v>662</v>
      </c>
      <c r="B665" t="str">
        <f>HYPERLINK("https://talan.bank.gov.ua/get-user-certificate/R0PnZQx5fNMrN56116EA","Завантажити сертифікат")</f>
        <v>Завантажити сертифікат</v>
      </c>
    </row>
    <row r="666" spans="1:2" x14ac:dyDescent="0.3">
      <c r="A666" t="s">
        <v>663</v>
      </c>
      <c r="B666" t="str">
        <f>HYPERLINK("https://talan.bank.gov.ua/get-user-certificate/R0PnZt1cV_l9heqK722U","Завантажити сертифікат")</f>
        <v>Завантажити сертифікат</v>
      </c>
    </row>
    <row r="667" spans="1:2" x14ac:dyDescent="0.3">
      <c r="A667" t="s">
        <v>664</v>
      </c>
      <c r="B667" t="str">
        <f>HYPERLINK("https://talan.bank.gov.ua/get-user-certificate/R0PnZSe-pKuz31JHUxVk","Завантажити сертифікат")</f>
        <v>Завантажити сертифікат</v>
      </c>
    </row>
    <row r="668" spans="1:2" x14ac:dyDescent="0.3">
      <c r="A668" t="s">
        <v>665</v>
      </c>
      <c r="B668" t="str">
        <f>HYPERLINK("https://talan.bank.gov.ua/get-user-certificate/R0PnZ01BQqO2J9RmPddX","Завантажити сертифікат")</f>
        <v>Завантажити сертифікат</v>
      </c>
    </row>
    <row r="669" spans="1:2" x14ac:dyDescent="0.3">
      <c r="A669" t="s">
        <v>666</v>
      </c>
      <c r="B669" t="str">
        <f>HYPERLINK("https://talan.bank.gov.ua/get-user-certificate/R0PnZbGIb53DTdgXxIKG","Завантажити сертифікат")</f>
        <v>Завантажити сертифікат</v>
      </c>
    </row>
    <row r="670" spans="1:2" x14ac:dyDescent="0.3">
      <c r="A670" t="s">
        <v>667</v>
      </c>
      <c r="B670" t="str">
        <f>HYPERLINK("https://talan.bank.gov.ua/get-user-certificate/R0PnZYcHn-axrgLaaKbC","Завантажити сертифікат")</f>
        <v>Завантажити сертифікат</v>
      </c>
    </row>
    <row r="671" spans="1:2" x14ac:dyDescent="0.3">
      <c r="A671" t="s">
        <v>668</v>
      </c>
      <c r="B671" t="str">
        <f>HYPERLINK("https://talan.bank.gov.ua/get-user-certificate/R0PnZxI5jUos-2V1NQmE","Завантажити сертифікат")</f>
        <v>Завантажити сертифікат</v>
      </c>
    </row>
    <row r="672" spans="1:2" x14ac:dyDescent="0.3">
      <c r="A672" t="s">
        <v>669</v>
      </c>
      <c r="B672" t="str">
        <f>HYPERLINK("https://talan.bank.gov.ua/get-user-certificate/R0PnZmRXJgc53hkm8mWW","Завантажити сертифікат")</f>
        <v>Завантажити сертифікат</v>
      </c>
    </row>
    <row r="673" spans="1:2" x14ac:dyDescent="0.3">
      <c r="A673" t="s">
        <v>670</v>
      </c>
      <c r="B673" t="str">
        <f>HYPERLINK("https://talan.bank.gov.ua/get-user-certificate/R0PnZMy-g3ji4Y-00h7z","Завантажити сертифікат")</f>
        <v>Завантажити сертифікат</v>
      </c>
    </row>
    <row r="674" spans="1:2" x14ac:dyDescent="0.3">
      <c r="A674" t="s">
        <v>671</v>
      </c>
      <c r="B674" t="str">
        <f>HYPERLINK("https://talan.bank.gov.ua/get-user-certificate/R0PnZazBx2GvNsKcG1EC","Завантажити сертифікат")</f>
        <v>Завантажити сертифікат</v>
      </c>
    </row>
    <row r="675" spans="1:2" x14ac:dyDescent="0.3">
      <c r="A675" t="s">
        <v>672</v>
      </c>
      <c r="B675" t="str">
        <f>HYPERLINK("https://talan.bank.gov.ua/get-user-certificate/R0PnZpV1GYvWX1Oxr38Q","Завантажити сертифікат")</f>
        <v>Завантажити сертифікат</v>
      </c>
    </row>
    <row r="676" spans="1:2" x14ac:dyDescent="0.3">
      <c r="A676" t="s">
        <v>673</v>
      </c>
      <c r="B676" t="str">
        <f>HYPERLINK("https://talan.bank.gov.ua/get-user-certificate/R0PnZLHpkzNNb91eTCUE","Завантажити сертифікат")</f>
        <v>Завантажити сертифікат</v>
      </c>
    </row>
    <row r="677" spans="1:2" x14ac:dyDescent="0.3">
      <c r="A677" t="s">
        <v>674</v>
      </c>
      <c r="B677" t="str">
        <f>HYPERLINK("https://talan.bank.gov.ua/get-user-certificate/R0PnZIHa5FDwFYghXerr","Завантажити сертифікат")</f>
        <v>Завантажити сертифікат</v>
      </c>
    </row>
    <row r="678" spans="1:2" x14ac:dyDescent="0.3">
      <c r="A678" t="s">
        <v>675</v>
      </c>
      <c r="B678" t="str">
        <f>HYPERLINK("https://talan.bank.gov.ua/get-user-certificate/R0PnZ-qcHqcGEZfoeU6O","Завантажити сертифікат")</f>
        <v>Завантажити сертифікат</v>
      </c>
    </row>
    <row r="679" spans="1:2" x14ac:dyDescent="0.3">
      <c r="A679" t="s">
        <v>676</v>
      </c>
      <c r="B679" t="str">
        <f>HYPERLINK("https://talan.bank.gov.ua/get-user-certificate/R0PnZsVM39qYhflkByB3","Завантажити сертифікат")</f>
        <v>Завантажити сертифікат</v>
      </c>
    </row>
    <row r="680" spans="1:2" x14ac:dyDescent="0.3">
      <c r="A680" t="s">
        <v>677</v>
      </c>
      <c r="B680" t="str">
        <f>HYPERLINK("https://talan.bank.gov.ua/get-user-certificate/R0PnZq4t6NV5WDQHHhUD","Завантажити сертифікат")</f>
        <v>Завантажити сертифікат</v>
      </c>
    </row>
    <row r="681" spans="1:2" x14ac:dyDescent="0.3">
      <c r="A681" t="s">
        <v>678</v>
      </c>
      <c r="B681" t="str">
        <f>HYPERLINK("https://talan.bank.gov.ua/get-user-certificate/R0PnZG9N3l2Na63sEacR","Завантажити сертифікат")</f>
        <v>Завантажити сертифікат</v>
      </c>
    </row>
    <row r="682" spans="1:2" x14ac:dyDescent="0.3">
      <c r="A682" t="s">
        <v>679</v>
      </c>
      <c r="B682" t="str">
        <f>HYPERLINK("https://talan.bank.gov.ua/get-user-certificate/R0PnZJYx9SOyRGRxG5QV","Завантажити сертифікат")</f>
        <v>Завантажити сертифікат</v>
      </c>
    </row>
    <row r="683" spans="1:2" x14ac:dyDescent="0.3">
      <c r="A683" t="s">
        <v>680</v>
      </c>
      <c r="B683" t="str">
        <f>HYPERLINK("https://talan.bank.gov.ua/get-user-certificate/R0PnZ_ZeEm-56PixdF7n","Завантажити сертифікат")</f>
        <v>Завантажити сертифікат</v>
      </c>
    </row>
    <row r="684" spans="1:2" x14ac:dyDescent="0.3">
      <c r="A684" t="s">
        <v>681</v>
      </c>
      <c r="B684" t="str">
        <f>HYPERLINK("https://talan.bank.gov.ua/get-user-certificate/R0PnZY_86SuOrP3TVC16","Завантажити сертифікат")</f>
        <v>Завантажити сертифікат</v>
      </c>
    </row>
    <row r="685" spans="1:2" x14ac:dyDescent="0.3">
      <c r="A685" t="s">
        <v>682</v>
      </c>
      <c r="B685" t="str">
        <f>HYPERLINK("https://talan.bank.gov.ua/get-user-certificate/R0PnZfRsRg_t6LSfXL9A","Завантажити сертифікат")</f>
        <v>Завантажити сертифікат</v>
      </c>
    </row>
    <row r="686" spans="1:2" x14ac:dyDescent="0.3">
      <c r="A686" t="s">
        <v>683</v>
      </c>
      <c r="B686" t="str">
        <f>HYPERLINK("https://talan.bank.gov.ua/get-user-certificate/R0PnZa8o6BwX8IOiF_2p","Завантажити сертифікат")</f>
        <v>Завантажити сертифікат</v>
      </c>
    </row>
    <row r="687" spans="1:2" x14ac:dyDescent="0.3">
      <c r="A687" t="s">
        <v>684</v>
      </c>
      <c r="B687" t="str">
        <f>HYPERLINK("https://talan.bank.gov.ua/get-user-certificate/R0PnZwYLd6dhc_vqqHGl","Завантажити сертифікат")</f>
        <v>Завантажити сертифікат</v>
      </c>
    </row>
    <row r="688" spans="1:2" x14ac:dyDescent="0.3">
      <c r="A688" t="s">
        <v>685</v>
      </c>
      <c r="B688" t="str">
        <f>HYPERLINK("https://talan.bank.gov.ua/get-user-certificate/R0PnZukl0gRyQ17KNWuu","Завантажити сертифікат")</f>
        <v>Завантажити сертифікат</v>
      </c>
    </row>
    <row r="689" spans="1:2" x14ac:dyDescent="0.3">
      <c r="A689" t="s">
        <v>686</v>
      </c>
      <c r="B689" t="str">
        <f>HYPERLINK("https://talan.bank.gov.ua/get-user-certificate/R0PnZFwr2coa3s3Fa5XH","Завантажити сертифікат")</f>
        <v>Завантажити сертифікат</v>
      </c>
    </row>
    <row r="690" spans="1:2" x14ac:dyDescent="0.3">
      <c r="A690" t="s">
        <v>687</v>
      </c>
      <c r="B690" t="str">
        <f>HYPERLINK("https://talan.bank.gov.ua/get-user-certificate/R0PnZeOLzZotaewL0-MA","Завантажити сертифікат")</f>
        <v>Завантажити сертифікат</v>
      </c>
    </row>
    <row r="691" spans="1:2" x14ac:dyDescent="0.3">
      <c r="A691" t="s">
        <v>688</v>
      </c>
      <c r="B691" t="str">
        <f>HYPERLINK("https://talan.bank.gov.ua/get-user-certificate/R0PnZmH1QWXTclram0v7","Завантажити сертифікат")</f>
        <v>Завантажити сертифікат</v>
      </c>
    </row>
    <row r="692" spans="1:2" x14ac:dyDescent="0.3">
      <c r="A692" t="s">
        <v>689</v>
      </c>
      <c r="B692" t="str">
        <f>HYPERLINK("https://talan.bank.gov.ua/get-user-certificate/R0PnZDK28X2pfayQORJQ","Завантажити сертифікат")</f>
        <v>Завантажити сертифікат</v>
      </c>
    </row>
    <row r="693" spans="1:2" x14ac:dyDescent="0.3">
      <c r="A693" t="s">
        <v>690</v>
      </c>
      <c r="B693" t="str">
        <f>HYPERLINK("https://talan.bank.gov.ua/get-user-certificate/R0PnZ-dZ5lqVKPZc2z34","Завантажити сертифікат")</f>
        <v>Завантажити сертифікат</v>
      </c>
    </row>
    <row r="694" spans="1:2" x14ac:dyDescent="0.3">
      <c r="A694" t="s">
        <v>691</v>
      </c>
      <c r="B694" t="str">
        <f>HYPERLINK("https://talan.bank.gov.ua/get-user-certificate/R0PnZ37hNLvkvGhEvzDB","Завантажити сертифікат")</f>
        <v>Завантажити сертифікат</v>
      </c>
    </row>
    <row r="695" spans="1:2" x14ac:dyDescent="0.3">
      <c r="A695" t="s">
        <v>692</v>
      </c>
      <c r="B695" t="str">
        <f>HYPERLINK("https://talan.bank.gov.ua/get-user-certificate/R0PnZ5VS9YPkPgt2iF3L","Завантажити сертифікат")</f>
        <v>Завантажити сертифікат</v>
      </c>
    </row>
    <row r="696" spans="1:2" x14ac:dyDescent="0.3">
      <c r="A696" t="s">
        <v>693</v>
      </c>
      <c r="B696" t="str">
        <f>HYPERLINK("https://talan.bank.gov.ua/get-user-certificate/R0PnZ5H7W1qsMFNSPxVF","Завантажити сертифікат")</f>
        <v>Завантажити сертифікат</v>
      </c>
    </row>
    <row r="697" spans="1:2" x14ac:dyDescent="0.3">
      <c r="A697" t="s">
        <v>694</v>
      </c>
      <c r="B697" t="str">
        <f>HYPERLINK("https://talan.bank.gov.ua/get-user-certificate/R0PnZrXuBH8dJtbabnQX","Завантажити сертифікат")</f>
        <v>Завантажити сертифікат</v>
      </c>
    </row>
    <row r="698" spans="1:2" x14ac:dyDescent="0.3">
      <c r="A698" t="s">
        <v>695</v>
      </c>
      <c r="B698" t="str">
        <f>HYPERLINK("https://talan.bank.gov.ua/get-user-certificate/R0PnZbxdbcrZTlYU2JIo","Завантажити сертифікат")</f>
        <v>Завантажити сертифікат</v>
      </c>
    </row>
    <row r="699" spans="1:2" x14ac:dyDescent="0.3">
      <c r="A699" t="s">
        <v>696</v>
      </c>
      <c r="B699" t="str">
        <f>HYPERLINK("https://talan.bank.gov.ua/get-user-certificate/R0PnZfx0-wHSCffYLBLl","Завантажити сертифікат")</f>
        <v>Завантажити сертифікат</v>
      </c>
    </row>
    <row r="700" spans="1:2" x14ac:dyDescent="0.3">
      <c r="A700" t="s">
        <v>697</v>
      </c>
      <c r="B700" t="str">
        <f>HYPERLINK("https://talan.bank.gov.ua/get-user-certificate/R0PnZDyUZW9QilC4Bg9f","Завантажити сертифікат")</f>
        <v>Завантажити сертифікат</v>
      </c>
    </row>
    <row r="701" spans="1:2" x14ac:dyDescent="0.3">
      <c r="A701" t="s">
        <v>698</v>
      </c>
      <c r="B701" t="str">
        <f>HYPERLINK("https://talan.bank.gov.ua/get-user-certificate/R0PnZJQKdIKzUx-21nbC","Завантажити сертифікат")</f>
        <v>Завантажити сертифікат</v>
      </c>
    </row>
    <row r="702" spans="1:2" x14ac:dyDescent="0.3">
      <c r="A702" t="s">
        <v>699</v>
      </c>
      <c r="B702" t="str">
        <f>HYPERLINK("https://talan.bank.gov.ua/get-user-certificate/R0PnZvk7FhuCVRxu3aBA","Завантажити сертифікат")</f>
        <v>Завантажити сертифікат</v>
      </c>
    </row>
    <row r="703" spans="1:2" x14ac:dyDescent="0.3">
      <c r="A703" t="s">
        <v>700</v>
      </c>
      <c r="B703" t="str">
        <f>HYPERLINK("https://talan.bank.gov.ua/get-user-certificate/R0PnZk5ePkloEBschpL-","Завантажити сертифікат")</f>
        <v>Завантажити сертифікат</v>
      </c>
    </row>
    <row r="704" spans="1:2" x14ac:dyDescent="0.3">
      <c r="A704" t="s">
        <v>701</v>
      </c>
      <c r="B704" t="str">
        <f>HYPERLINK("https://talan.bank.gov.ua/get-user-certificate/R0PnZ3WSl-kPviEaR7k6","Завантажити сертифікат")</f>
        <v>Завантажити сертифікат</v>
      </c>
    </row>
    <row r="705" spans="1:2" x14ac:dyDescent="0.3">
      <c r="A705" t="s">
        <v>702</v>
      </c>
      <c r="B705" t="str">
        <f>HYPERLINK("https://talan.bank.gov.ua/get-user-certificate/R0PnZ7raH1y_NN7P6oWF","Завантажити сертифікат")</f>
        <v>Завантажити сертифікат</v>
      </c>
    </row>
    <row r="706" spans="1:2" x14ac:dyDescent="0.3">
      <c r="A706" t="s">
        <v>703</v>
      </c>
      <c r="B706" t="str">
        <f>HYPERLINK("https://talan.bank.gov.ua/get-user-certificate/R0PnZTEGUc8uALHl6BpK","Завантажити сертифікат")</f>
        <v>Завантажити сертифікат</v>
      </c>
    </row>
    <row r="707" spans="1:2" x14ac:dyDescent="0.3">
      <c r="A707" t="s">
        <v>704</v>
      </c>
      <c r="B707" t="str">
        <f>HYPERLINK("https://talan.bank.gov.ua/get-user-certificate/R0PnZDC1tuOoZkb1FnvX","Завантажити сертифікат")</f>
        <v>Завантажити сертифікат</v>
      </c>
    </row>
    <row r="708" spans="1:2" x14ac:dyDescent="0.3">
      <c r="A708" t="s">
        <v>705</v>
      </c>
      <c r="B708" t="str">
        <f>HYPERLINK("https://talan.bank.gov.ua/get-user-certificate/R0PnZ_mdomzCP_CYNWBg","Завантажити сертифікат")</f>
        <v>Завантажити сертифікат</v>
      </c>
    </row>
    <row r="709" spans="1:2" x14ac:dyDescent="0.3">
      <c r="A709" t="s">
        <v>706</v>
      </c>
      <c r="B709" t="str">
        <f>HYPERLINK("https://talan.bank.gov.ua/get-user-certificate/R0PnZbCAGV0l_gWYINB_","Завантажити сертифікат")</f>
        <v>Завантажити сертифікат</v>
      </c>
    </row>
    <row r="710" spans="1:2" x14ac:dyDescent="0.3">
      <c r="A710" t="s">
        <v>707</v>
      </c>
      <c r="B710" t="str">
        <f>HYPERLINK("https://talan.bank.gov.ua/get-user-certificate/R0PnZVRDCd5I1AXsD3BR","Завантажити сертифікат")</f>
        <v>Завантажити сертифікат</v>
      </c>
    </row>
    <row r="711" spans="1:2" x14ac:dyDescent="0.3">
      <c r="A711" t="s">
        <v>708</v>
      </c>
      <c r="B711" t="str">
        <f>HYPERLINK("https://talan.bank.gov.ua/get-user-certificate/R0PnZfSG1cnvfFDjH7gY","Завантажити сертифікат")</f>
        <v>Завантажити сертифікат</v>
      </c>
    </row>
    <row r="712" spans="1:2" x14ac:dyDescent="0.3">
      <c r="A712" t="s">
        <v>709</v>
      </c>
      <c r="B712" t="str">
        <f>HYPERLINK("https://talan.bank.gov.ua/get-user-certificate/R0PnZgKkDFOfuXyyr8JX","Завантажити сертифікат")</f>
        <v>Завантажити сертифікат</v>
      </c>
    </row>
    <row r="713" spans="1:2" x14ac:dyDescent="0.3">
      <c r="A713" t="s">
        <v>710</v>
      </c>
      <c r="B713" t="str">
        <f>HYPERLINK("https://talan.bank.gov.ua/get-user-certificate/R0PnZ9Qiwn4wVf4hwWD_","Завантажити сертифікат")</f>
        <v>Завантажити сертифікат</v>
      </c>
    </row>
    <row r="714" spans="1:2" x14ac:dyDescent="0.3">
      <c r="A714" t="s">
        <v>710</v>
      </c>
      <c r="B714" t="str">
        <f>HYPERLINK("https://talan.bank.gov.ua/get-user-certificate/R0PnZiGCyddH8COkaP3Z","Завантажити сертифікат")</f>
        <v>Завантажити сертифікат</v>
      </c>
    </row>
    <row r="715" spans="1:2" x14ac:dyDescent="0.3">
      <c r="A715" t="s">
        <v>711</v>
      </c>
      <c r="B715" t="str">
        <f>HYPERLINK("https://talan.bank.gov.ua/get-user-certificate/R0PnZEhf_NrImgW45aBh","Завантажити сертифікат")</f>
        <v>Завантажити сертифікат</v>
      </c>
    </row>
    <row r="716" spans="1:2" x14ac:dyDescent="0.3">
      <c r="A716" t="s">
        <v>712</v>
      </c>
      <c r="B716" t="str">
        <f>HYPERLINK("https://talan.bank.gov.ua/get-user-certificate/R0PnZYoZBxNUM3TlDRlJ","Завантажити сертифікат")</f>
        <v>Завантажити сертифікат</v>
      </c>
    </row>
    <row r="717" spans="1:2" x14ac:dyDescent="0.3">
      <c r="A717" t="s">
        <v>713</v>
      </c>
      <c r="B717" t="str">
        <f>HYPERLINK("https://talan.bank.gov.ua/get-user-certificate/R0PnZX86fjahDv8e_BvI","Завантажити сертифікат")</f>
        <v>Завантажити сертифікат</v>
      </c>
    </row>
    <row r="718" spans="1:2" x14ac:dyDescent="0.3">
      <c r="A718" t="s">
        <v>714</v>
      </c>
      <c r="B718" t="str">
        <f>HYPERLINK("https://talan.bank.gov.ua/get-user-certificate/R0PnZT25SFPqdzTdCRJD","Завантажити сертифікат")</f>
        <v>Завантажити сертифікат</v>
      </c>
    </row>
    <row r="719" spans="1:2" x14ac:dyDescent="0.3">
      <c r="A719" t="s">
        <v>715</v>
      </c>
      <c r="B719" t="str">
        <f>HYPERLINK("https://talan.bank.gov.ua/get-user-certificate/R0PnZquiKACsQrGE8POC","Завантажити сертифікат")</f>
        <v>Завантажити сертифікат</v>
      </c>
    </row>
    <row r="720" spans="1:2" x14ac:dyDescent="0.3">
      <c r="A720" t="s">
        <v>716</v>
      </c>
      <c r="B720" t="str">
        <f>HYPERLINK("https://talan.bank.gov.ua/get-user-certificate/R0PnZbu0UHA7DW0V4kcL","Завантажити сертифікат")</f>
        <v>Завантажити сертифікат</v>
      </c>
    </row>
    <row r="721" spans="1:2" x14ac:dyDescent="0.3">
      <c r="A721" t="s">
        <v>717</v>
      </c>
      <c r="B721" t="str">
        <f>HYPERLINK("https://talan.bank.gov.ua/get-user-certificate/R0PnZ6WfNubma4ZpROIr","Завантажити сертифікат")</f>
        <v>Завантажити сертифікат</v>
      </c>
    </row>
    <row r="722" spans="1:2" x14ac:dyDescent="0.3">
      <c r="A722" t="s">
        <v>718</v>
      </c>
      <c r="B722" t="str">
        <f>HYPERLINK("https://talan.bank.gov.ua/get-user-certificate/R0PnZT6-IPUwnTKOaRG5","Завантажити сертифікат")</f>
        <v>Завантажити сертифікат</v>
      </c>
    </row>
    <row r="723" spans="1:2" x14ac:dyDescent="0.3">
      <c r="A723" t="s">
        <v>719</v>
      </c>
      <c r="B723" t="str">
        <f>HYPERLINK("https://talan.bank.gov.ua/get-user-certificate/R0PnZbw-Iwx_VwdTLzK5","Завантажити сертифікат")</f>
        <v>Завантажити сертифікат</v>
      </c>
    </row>
    <row r="724" spans="1:2" x14ac:dyDescent="0.3">
      <c r="A724" t="s">
        <v>720</v>
      </c>
      <c r="B724" t="str">
        <f>HYPERLINK("https://talan.bank.gov.ua/get-user-certificate/R0PnZ_uD06EEA3EciBdK","Завантажити сертифікат")</f>
        <v>Завантажити сертифікат</v>
      </c>
    </row>
    <row r="725" spans="1:2" x14ac:dyDescent="0.3">
      <c r="A725" t="s">
        <v>721</v>
      </c>
      <c r="B725" t="str">
        <f>HYPERLINK("https://talan.bank.gov.ua/get-user-certificate/R0PnZLLypVQP1GtCpiBU","Завантажити сертифікат")</f>
        <v>Завантажити сертифікат</v>
      </c>
    </row>
    <row r="726" spans="1:2" x14ac:dyDescent="0.3">
      <c r="A726" t="s">
        <v>722</v>
      </c>
      <c r="B726" t="str">
        <f>HYPERLINK("https://talan.bank.gov.ua/get-user-certificate/R0PnZr7wdYZgJKdHZMIX","Завантажити сертифікат")</f>
        <v>Завантажити сертифікат</v>
      </c>
    </row>
    <row r="727" spans="1:2" x14ac:dyDescent="0.3">
      <c r="A727" t="s">
        <v>723</v>
      </c>
      <c r="B727" t="str">
        <f>HYPERLINK("https://talan.bank.gov.ua/get-user-certificate/R0PnZ904PfRoRH9_eWKD","Завантажити сертифікат")</f>
        <v>Завантажити сертифікат</v>
      </c>
    </row>
    <row r="728" spans="1:2" x14ac:dyDescent="0.3">
      <c r="A728" t="s">
        <v>724</v>
      </c>
      <c r="B728" t="str">
        <f>HYPERLINK("https://talan.bank.gov.ua/get-user-certificate/R0PnZ913WLFwI6GrQPtc","Завантажити сертифікат")</f>
        <v>Завантажити сертифікат</v>
      </c>
    </row>
    <row r="729" spans="1:2" x14ac:dyDescent="0.3">
      <c r="A729" t="s">
        <v>725</v>
      </c>
      <c r="B729" t="str">
        <f>HYPERLINK("https://talan.bank.gov.ua/get-user-certificate/R0PnZkrxB59HYCbKfUzg","Завантажити сертифікат")</f>
        <v>Завантажити сертифікат</v>
      </c>
    </row>
    <row r="730" spans="1:2" x14ac:dyDescent="0.3">
      <c r="A730" t="s">
        <v>726</v>
      </c>
      <c r="B730" t="str">
        <f>HYPERLINK("https://talan.bank.gov.ua/get-user-certificate/R0PnZVFk2V6wO1F2AHdv","Завантажити сертифікат")</f>
        <v>Завантажити сертифікат</v>
      </c>
    </row>
    <row r="731" spans="1:2" x14ac:dyDescent="0.3">
      <c r="A731" t="s">
        <v>727</v>
      </c>
      <c r="B731" t="str">
        <f>HYPERLINK("https://talan.bank.gov.ua/get-user-certificate/R0PnZes0043zc1H427_k","Завантажити сертифікат")</f>
        <v>Завантажити сертифікат</v>
      </c>
    </row>
    <row r="732" spans="1:2" x14ac:dyDescent="0.3">
      <c r="A732" t="s">
        <v>728</v>
      </c>
      <c r="B732" t="str">
        <f>HYPERLINK("https://talan.bank.gov.ua/get-user-certificate/R0PnZlxRnSA3pgr6iheh","Завантажити сертифікат")</f>
        <v>Завантажити сертифікат</v>
      </c>
    </row>
    <row r="733" spans="1:2" x14ac:dyDescent="0.3">
      <c r="A733" t="s">
        <v>729</v>
      </c>
      <c r="B733" t="str">
        <f>HYPERLINK("https://talan.bank.gov.ua/get-user-certificate/R0PnZjEob8fv6GQ7KkeA","Завантажити сертифікат")</f>
        <v>Завантажити сертифікат</v>
      </c>
    </row>
    <row r="734" spans="1:2" x14ac:dyDescent="0.3">
      <c r="A734" t="s">
        <v>730</v>
      </c>
      <c r="B734" t="str">
        <f>HYPERLINK("https://talan.bank.gov.ua/get-user-certificate/R0PnZ3d1SttS1_rurLDc","Завантажити сертифікат")</f>
        <v>Завантажити сертифікат</v>
      </c>
    </row>
    <row r="735" spans="1:2" x14ac:dyDescent="0.3">
      <c r="A735" t="s">
        <v>731</v>
      </c>
      <c r="B735" t="str">
        <f>HYPERLINK("https://talan.bank.gov.ua/get-user-certificate/R0PnZJkwrZ8Cir9HdNzS","Завантажити сертифікат")</f>
        <v>Завантажити сертифікат</v>
      </c>
    </row>
    <row r="736" spans="1:2" x14ac:dyDescent="0.3">
      <c r="A736" t="s">
        <v>732</v>
      </c>
      <c r="B736" t="str">
        <f>HYPERLINK("https://talan.bank.gov.ua/get-user-certificate/R0PnZEevw4WOqqJDWhu9","Завантажити сертифікат")</f>
        <v>Завантажити сертифікат</v>
      </c>
    </row>
    <row r="737" spans="1:2" x14ac:dyDescent="0.3">
      <c r="A737" t="s">
        <v>733</v>
      </c>
      <c r="B737" t="str">
        <f>HYPERLINK("https://talan.bank.gov.ua/get-user-certificate/R0PnZHFkRnpCC9zRFHck","Завантажити сертифікат")</f>
        <v>Завантажити сертифікат</v>
      </c>
    </row>
    <row r="738" spans="1:2" x14ac:dyDescent="0.3">
      <c r="A738" t="s">
        <v>734</v>
      </c>
      <c r="B738" t="str">
        <f>HYPERLINK("https://talan.bank.gov.ua/get-user-certificate/R0PnZl3U8EO1aQYP1L0K","Завантажити сертифікат")</f>
        <v>Завантажити сертифікат</v>
      </c>
    </row>
    <row r="739" spans="1:2" x14ac:dyDescent="0.3">
      <c r="A739" t="s">
        <v>735</v>
      </c>
      <c r="B739" t="str">
        <f>HYPERLINK("https://talan.bank.gov.ua/get-user-certificate/R0PnZ_q3z3UvX1D_Gfhi","Завантажити сертифікат")</f>
        <v>Завантажити сертифікат</v>
      </c>
    </row>
    <row r="740" spans="1:2" x14ac:dyDescent="0.3">
      <c r="A740" t="s">
        <v>736</v>
      </c>
      <c r="B740" t="str">
        <f>HYPERLINK("https://talan.bank.gov.ua/get-user-certificate/R0PnZ3_4EhLWlvXCo1dp","Завантажити сертифікат")</f>
        <v>Завантажити сертифікат</v>
      </c>
    </row>
    <row r="741" spans="1:2" x14ac:dyDescent="0.3">
      <c r="A741" t="s">
        <v>737</v>
      </c>
      <c r="B741" t="str">
        <f>HYPERLINK("https://talan.bank.gov.ua/get-user-certificate/R0PnZyNHeHBt-wSCFp0J","Завантажити сертифікат")</f>
        <v>Завантажити сертифікат</v>
      </c>
    </row>
    <row r="742" spans="1:2" x14ac:dyDescent="0.3">
      <c r="A742" t="s">
        <v>738</v>
      </c>
      <c r="B742" t="str">
        <f>HYPERLINK("https://talan.bank.gov.ua/get-user-certificate/R0PnZ7P72qf7jUGPl8gP","Завантажити сертифікат")</f>
        <v>Завантажити сертифікат</v>
      </c>
    </row>
    <row r="743" spans="1:2" x14ac:dyDescent="0.3">
      <c r="A743" t="s">
        <v>739</v>
      </c>
      <c r="B743" t="str">
        <f>HYPERLINK("https://talan.bank.gov.ua/get-user-certificate/R0PnZzvKXBHcz-WyeGhS","Завантажити сертифікат")</f>
        <v>Завантажити сертифікат</v>
      </c>
    </row>
    <row r="744" spans="1:2" x14ac:dyDescent="0.3">
      <c r="A744" t="s">
        <v>740</v>
      </c>
      <c r="B744" t="str">
        <f>HYPERLINK("https://talan.bank.gov.ua/get-user-certificate/R0PnZeraQJe8dM58pNhP","Завантажити сертифікат")</f>
        <v>Завантажити сертифікат</v>
      </c>
    </row>
    <row r="745" spans="1:2" x14ac:dyDescent="0.3">
      <c r="A745" t="s">
        <v>741</v>
      </c>
      <c r="B745" t="str">
        <f>HYPERLINK("https://talan.bank.gov.ua/get-user-certificate/R0PnZta4nMAfzT5FUd2E","Завантажити сертифікат")</f>
        <v>Завантажити сертифікат</v>
      </c>
    </row>
    <row r="746" spans="1:2" x14ac:dyDescent="0.3">
      <c r="A746" t="s">
        <v>742</v>
      </c>
      <c r="B746" t="str">
        <f>HYPERLINK("https://talan.bank.gov.ua/get-user-certificate/R0PnZkTwMEm7dqXh1BuH","Завантажити сертифікат")</f>
        <v>Завантажити сертифікат</v>
      </c>
    </row>
    <row r="747" spans="1:2" x14ac:dyDescent="0.3">
      <c r="A747" t="s">
        <v>743</v>
      </c>
      <c r="B747" t="str">
        <f>HYPERLINK("https://talan.bank.gov.ua/get-user-certificate/R0PnZV7FaTTCk-8Kn6jo","Завантажити сертифікат")</f>
        <v>Завантажити сертифікат</v>
      </c>
    </row>
    <row r="748" spans="1:2" x14ac:dyDescent="0.3">
      <c r="A748" t="s">
        <v>744</v>
      </c>
      <c r="B748" t="str">
        <f>HYPERLINK("https://talan.bank.gov.ua/get-user-certificate/R0PnZcsp3gzHBaoat7Kx","Завантажити сертифікат")</f>
        <v>Завантажити сертифікат</v>
      </c>
    </row>
    <row r="749" spans="1:2" x14ac:dyDescent="0.3">
      <c r="A749" t="s">
        <v>745</v>
      </c>
      <c r="B749" t="str">
        <f>HYPERLINK("https://talan.bank.gov.ua/get-user-certificate/R0PnZHYAwQ-8I3dER6wp","Завантажити сертифікат")</f>
        <v>Завантажити сертифікат</v>
      </c>
    </row>
    <row r="750" spans="1:2" x14ac:dyDescent="0.3">
      <c r="A750" t="s">
        <v>746</v>
      </c>
      <c r="B750" t="str">
        <f>HYPERLINK("https://talan.bank.gov.ua/get-user-certificate/R0PnZa4-JI4g-O6CyL-b","Завантажити сертифікат")</f>
        <v>Завантажити сертифікат</v>
      </c>
    </row>
    <row r="751" spans="1:2" x14ac:dyDescent="0.3">
      <c r="A751" t="s">
        <v>747</v>
      </c>
      <c r="B751" t="str">
        <f>HYPERLINK("https://talan.bank.gov.ua/get-user-certificate/R0PnZXpwfHASRox6DGaP","Завантажити сертифікат")</f>
        <v>Завантажити сертифікат</v>
      </c>
    </row>
    <row r="752" spans="1:2" x14ac:dyDescent="0.3">
      <c r="A752" t="s">
        <v>748</v>
      </c>
      <c r="B752" t="str">
        <f>HYPERLINK("https://talan.bank.gov.ua/get-user-certificate/R0PnZQ_f8B0vp6f_y_Rf","Завантажити сертифікат")</f>
        <v>Завантажити сертифікат</v>
      </c>
    </row>
    <row r="753" spans="1:2" x14ac:dyDescent="0.3">
      <c r="A753" t="s">
        <v>749</v>
      </c>
      <c r="B753" t="str">
        <f>HYPERLINK("https://talan.bank.gov.ua/get-user-certificate/R0PnZmP7leIxrwKpq4ap","Завантажити сертифікат")</f>
        <v>Завантажити сертифікат</v>
      </c>
    </row>
    <row r="754" spans="1:2" x14ac:dyDescent="0.3">
      <c r="A754" t="s">
        <v>750</v>
      </c>
      <c r="B754" t="str">
        <f>HYPERLINK("https://talan.bank.gov.ua/get-user-certificate/R0PnZHkLwabtIIU_1ibc","Завантажити сертифікат")</f>
        <v>Завантажити сертифікат</v>
      </c>
    </row>
    <row r="755" spans="1:2" x14ac:dyDescent="0.3">
      <c r="A755" t="s">
        <v>751</v>
      </c>
      <c r="B755" t="str">
        <f>HYPERLINK("https://talan.bank.gov.ua/get-user-certificate/R0PnZEql_aBNCKeZfnef","Завантажити сертифікат")</f>
        <v>Завантажити сертифікат</v>
      </c>
    </row>
    <row r="756" spans="1:2" x14ac:dyDescent="0.3">
      <c r="A756" t="s">
        <v>752</v>
      </c>
      <c r="B756" t="str">
        <f>HYPERLINK("https://talan.bank.gov.ua/get-user-certificate/R0PnZFeCQHMe93jDQqqo","Завантажити сертифікат")</f>
        <v>Завантажити сертифікат</v>
      </c>
    </row>
    <row r="757" spans="1:2" x14ac:dyDescent="0.3">
      <c r="A757" t="s">
        <v>753</v>
      </c>
      <c r="B757" t="str">
        <f>HYPERLINK("https://talan.bank.gov.ua/get-user-certificate/R0PnZPD-tIjOVeNQMwx4","Завантажити сертифікат")</f>
        <v>Завантажити сертифікат</v>
      </c>
    </row>
    <row r="758" spans="1:2" x14ac:dyDescent="0.3">
      <c r="A758" t="s">
        <v>754</v>
      </c>
      <c r="B758" t="str">
        <f>HYPERLINK("https://talan.bank.gov.ua/get-user-certificate/R0PnZntmmDJW0brQhXJt","Завантажити сертифікат")</f>
        <v>Завантажити сертифікат</v>
      </c>
    </row>
    <row r="759" spans="1:2" x14ac:dyDescent="0.3">
      <c r="A759" t="s">
        <v>755</v>
      </c>
      <c r="B759" t="str">
        <f>HYPERLINK("https://talan.bank.gov.ua/get-user-certificate/R0PnZrFOjdg_CKAPcXFQ","Завантажити сертифікат")</f>
        <v>Завантажити сертифікат</v>
      </c>
    </row>
    <row r="760" spans="1:2" x14ac:dyDescent="0.3">
      <c r="A760" t="s">
        <v>756</v>
      </c>
      <c r="B760" t="str">
        <f>HYPERLINK("https://talan.bank.gov.ua/get-user-certificate/R0PnZSa5rcPIo3htDbDm","Завантажити сертифікат")</f>
        <v>Завантажити сертифікат</v>
      </c>
    </row>
    <row r="761" spans="1:2" x14ac:dyDescent="0.3">
      <c r="A761" t="s">
        <v>757</v>
      </c>
      <c r="B761" t="str">
        <f>HYPERLINK("https://talan.bank.gov.ua/get-user-certificate/R0PnZyCa6q8AGPRPegSA","Завантажити сертифікат")</f>
        <v>Завантажити сертифікат</v>
      </c>
    </row>
    <row r="762" spans="1:2" x14ac:dyDescent="0.3">
      <c r="A762" t="s">
        <v>758</v>
      </c>
      <c r="B762" t="str">
        <f>HYPERLINK("https://talan.bank.gov.ua/get-user-certificate/R0PnZVWDGUu5lHw-LEOf","Завантажити сертифікат")</f>
        <v>Завантажити сертифікат</v>
      </c>
    </row>
    <row r="763" spans="1:2" x14ac:dyDescent="0.3">
      <c r="A763" t="s">
        <v>759</v>
      </c>
      <c r="B763" t="str">
        <f>HYPERLINK("https://talan.bank.gov.ua/get-user-certificate/R0PnZiQfWKga1dOvP1ml","Завантажити сертифікат")</f>
        <v>Завантажити сертифікат</v>
      </c>
    </row>
    <row r="764" spans="1:2" x14ac:dyDescent="0.3">
      <c r="A764" t="s">
        <v>760</v>
      </c>
      <c r="B764" t="str">
        <f>HYPERLINK("https://talan.bank.gov.ua/get-user-certificate/R0PnZ_ppe7LCRpxFCUw9","Завантажити сертифікат")</f>
        <v>Завантажити сертифікат</v>
      </c>
    </row>
    <row r="765" spans="1:2" x14ac:dyDescent="0.3">
      <c r="A765" t="s">
        <v>761</v>
      </c>
      <c r="B765" t="str">
        <f>HYPERLINK("https://talan.bank.gov.ua/get-user-certificate/R0PnZqj-ZBm3vzR27ECa","Завантажити сертифікат")</f>
        <v>Завантажити сертифікат</v>
      </c>
    </row>
    <row r="766" spans="1:2" x14ac:dyDescent="0.3">
      <c r="A766" t="s">
        <v>762</v>
      </c>
      <c r="B766" t="str">
        <f>HYPERLINK("https://talan.bank.gov.ua/get-user-certificate/R0PnZt9WJmJAgr6JnUYg","Завантажити сертифікат")</f>
        <v>Завантажити сертифікат</v>
      </c>
    </row>
    <row r="767" spans="1:2" x14ac:dyDescent="0.3">
      <c r="A767" t="s">
        <v>763</v>
      </c>
      <c r="B767" t="str">
        <f>HYPERLINK("https://talan.bank.gov.ua/get-user-certificate/R0PnZXMjkp059kF4fCIi","Завантажити сертифікат")</f>
        <v>Завантажити сертифікат</v>
      </c>
    </row>
    <row r="768" spans="1:2" x14ac:dyDescent="0.3">
      <c r="A768" t="s">
        <v>764</v>
      </c>
      <c r="B768" t="str">
        <f>HYPERLINK("https://talan.bank.gov.ua/get-user-certificate/R0PnZ7tzA-G0hTBEylxv","Завантажити сертифікат")</f>
        <v>Завантажити сертифікат</v>
      </c>
    </row>
    <row r="769" spans="1:2" x14ac:dyDescent="0.3">
      <c r="A769" t="s">
        <v>765</v>
      </c>
      <c r="B769" t="str">
        <f>HYPERLINK("https://talan.bank.gov.ua/get-user-certificate/R0PnZb879Udu_bl1zyT1","Завантажити сертифікат")</f>
        <v>Завантажити сертифікат</v>
      </c>
    </row>
    <row r="770" spans="1:2" x14ac:dyDescent="0.3">
      <c r="A770" t="s">
        <v>766</v>
      </c>
      <c r="B770" t="str">
        <f>HYPERLINK("https://talan.bank.gov.ua/get-user-certificate/R0PnZZZV0fvuiZrSxEKq","Завантажити сертифікат")</f>
        <v>Завантажити сертифікат</v>
      </c>
    </row>
    <row r="771" spans="1:2" x14ac:dyDescent="0.3">
      <c r="A771" t="s">
        <v>767</v>
      </c>
      <c r="B771" t="str">
        <f>HYPERLINK("https://talan.bank.gov.ua/get-user-certificate/R0PnZ0Ge4PCoShZ-K3Ed","Завантажити сертифікат")</f>
        <v>Завантажити сертифікат</v>
      </c>
    </row>
    <row r="772" spans="1:2" x14ac:dyDescent="0.3">
      <c r="A772" t="s">
        <v>768</v>
      </c>
      <c r="B772" t="str">
        <f>HYPERLINK("https://talan.bank.gov.ua/get-user-certificate/R0PnZLKJAp9-r_5c5n-U","Завантажити сертифікат")</f>
        <v>Завантажити сертифікат</v>
      </c>
    </row>
    <row r="773" spans="1:2" x14ac:dyDescent="0.3">
      <c r="A773" t="s">
        <v>769</v>
      </c>
      <c r="B773" t="str">
        <f>HYPERLINK("https://talan.bank.gov.ua/get-user-certificate/R0PnZppEFtOd2Hif_LYA","Завантажити сертифікат")</f>
        <v>Завантажити сертифікат</v>
      </c>
    </row>
    <row r="774" spans="1:2" x14ac:dyDescent="0.3">
      <c r="A774" t="s">
        <v>770</v>
      </c>
      <c r="B774" t="str">
        <f>HYPERLINK("https://talan.bank.gov.ua/get-user-certificate/R0PnZ9JTh87BhKTVYpe0","Завантажити сертифікат")</f>
        <v>Завантажити сертифікат</v>
      </c>
    </row>
    <row r="775" spans="1:2" x14ac:dyDescent="0.3">
      <c r="A775" t="s">
        <v>771</v>
      </c>
      <c r="B775" t="str">
        <f>HYPERLINK("https://talan.bank.gov.ua/get-user-certificate/R0PnZMyRSFpwh1Y6FIDV","Завантажити сертифікат")</f>
        <v>Завантажити сертифікат</v>
      </c>
    </row>
    <row r="776" spans="1:2" x14ac:dyDescent="0.3">
      <c r="A776" t="s">
        <v>772</v>
      </c>
      <c r="B776" t="str">
        <f>HYPERLINK("https://talan.bank.gov.ua/get-user-certificate/R0PnZBNmra_uFf6e8GNT","Завантажити сертифікат")</f>
        <v>Завантажити сертифікат</v>
      </c>
    </row>
    <row r="777" spans="1:2" x14ac:dyDescent="0.3">
      <c r="A777" t="s">
        <v>773</v>
      </c>
      <c r="B777" t="str">
        <f>HYPERLINK("https://talan.bank.gov.ua/get-user-certificate/R0PnZtAClWsV1yR3uYk-","Завантажити сертифікат")</f>
        <v>Завантажити сертифікат</v>
      </c>
    </row>
    <row r="778" spans="1:2" x14ac:dyDescent="0.3">
      <c r="A778" t="s">
        <v>774</v>
      </c>
      <c r="B778" t="str">
        <f>HYPERLINK("https://talan.bank.gov.ua/get-user-certificate/R0PnZtLBE3M3AhKyUn4E","Завантажити сертифікат")</f>
        <v>Завантажити сертифікат</v>
      </c>
    </row>
    <row r="779" spans="1:2" x14ac:dyDescent="0.3">
      <c r="A779" t="s">
        <v>775</v>
      </c>
      <c r="B779" t="str">
        <f>HYPERLINK("https://talan.bank.gov.ua/get-user-certificate/R0PnZ8RFh2cOAQUAwK-E","Завантажити сертифікат")</f>
        <v>Завантажити сертифікат</v>
      </c>
    </row>
    <row r="780" spans="1:2" x14ac:dyDescent="0.3">
      <c r="A780" t="s">
        <v>776</v>
      </c>
      <c r="B780" t="str">
        <f>HYPERLINK("https://talan.bank.gov.ua/get-user-certificate/R0PnZbC-8zoLmmpE2VTS","Завантажити сертифікат")</f>
        <v>Завантажити сертифікат</v>
      </c>
    </row>
    <row r="781" spans="1:2" x14ac:dyDescent="0.3">
      <c r="A781" t="s">
        <v>777</v>
      </c>
      <c r="B781" t="str">
        <f>HYPERLINK("https://talan.bank.gov.ua/get-user-certificate/R0PnZ9_qaAUmCkmj-Oj8","Завантажити сертифікат")</f>
        <v>Завантажити сертифікат</v>
      </c>
    </row>
    <row r="782" spans="1:2" x14ac:dyDescent="0.3">
      <c r="A782" t="s">
        <v>778</v>
      </c>
      <c r="B782" t="str">
        <f>HYPERLINK("https://talan.bank.gov.ua/get-user-certificate/R0PnZdcN7qs0YenRe3RB","Завантажити сертифікат")</f>
        <v>Завантажити сертифікат</v>
      </c>
    </row>
    <row r="783" spans="1:2" x14ac:dyDescent="0.3">
      <c r="A783" t="s">
        <v>779</v>
      </c>
      <c r="B783" t="str">
        <f>HYPERLINK("https://talan.bank.gov.ua/get-user-certificate/R0PnZLepurth40ZV3hzL","Завантажити сертифікат")</f>
        <v>Завантажити сертифікат</v>
      </c>
    </row>
    <row r="784" spans="1:2" x14ac:dyDescent="0.3">
      <c r="A784" t="s">
        <v>780</v>
      </c>
      <c r="B784" t="str">
        <f>HYPERLINK("https://talan.bank.gov.ua/get-user-certificate/R0PnZrIdCsdVjSULjcs8","Завантажити сертифікат")</f>
        <v>Завантажити сертифікат</v>
      </c>
    </row>
    <row r="785" spans="1:2" x14ac:dyDescent="0.3">
      <c r="A785" t="s">
        <v>781</v>
      </c>
      <c r="B785" t="str">
        <f>HYPERLINK("https://talan.bank.gov.ua/get-user-certificate/R0PnZO-aScUNENTbPv2C","Завантажити сертифікат")</f>
        <v>Завантажити сертифікат</v>
      </c>
    </row>
    <row r="786" spans="1:2" x14ac:dyDescent="0.3">
      <c r="A786" t="s">
        <v>782</v>
      </c>
      <c r="B786" t="str">
        <f>HYPERLINK("https://talan.bank.gov.ua/get-user-certificate/R0PnZpvqEj4QvLa6j9ks","Завантажити сертифікат")</f>
        <v>Завантажити сертифікат</v>
      </c>
    </row>
    <row r="787" spans="1:2" x14ac:dyDescent="0.3">
      <c r="A787" t="s">
        <v>783</v>
      </c>
      <c r="B787" t="str">
        <f>HYPERLINK("https://talan.bank.gov.ua/get-user-certificate/R0PnZeMLsqrDmD9pleKE","Завантажити сертифікат")</f>
        <v>Завантажити сертифікат</v>
      </c>
    </row>
    <row r="788" spans="1:2" x14ac:dyDescent="0.3">
      <c r="A788" t="s">
        <v>784</v>
      </c>
      <c r="B788" t="str">
        <f>HYPERLINK("https://talan.bank.gov.ua/get-user-certificate/R0PnZpGyAWsSCrnTMtyz","Завантажити сертифікат")</f>
        <v>Завантажити сертифікат</v>
      </c>
    </row>
    <row r="789" spans="1:2" x14ac:dyDescent="0.3">
      <c r="A789" t="s">
        <v>785</v>
      </c>
      <c r="B789" t="str">
        <f>HYPERLINK("https://talan.bank.gov.ua/get-user-certificate/R0PnZLSfik-lgjZmOf0y","Завантажити сертифікат")</f>
        <v>Завантажити сертифікат</v>
      </c>
    </row>
    <row r="790" spans="1:2" x14ac:dyDescent="0.3">
      <c r="A790" t="s">
        <v>786</v>
      </c>
      <c r="B790" t="str">
        <f>HYPERLINK("https://talan.bank.gov.ua/get-user-certificate/R0PnZkAUWKVt_vGX4-RK","Завантажити сертифікат")</f>
        <v>Завантажити сертифікат</v>
      </c>
    </row>
    <row r="791" spans="1:2" x14ac:dyDescent="0.3">
      <c r="A791" t="s">
        <v>787</v>
      </c>
      <c r="B791" t="str">
        <f>HYPERLINK("https://talan.bank.gov.ua/get-user-certificate/R0PnZWvcBYW84KcJoTLb","Завантажити сертифікат")</f>
        <v>Завантажити сертифікат</v>
      </c>
    </row>
    <row r="792" spans="1:2" x14ac:dyDescent="0.3">
      <c r="A792" t="s">
        <v>788</v>
      </c>
      <c r="B792" t="str">
        <f>HYPERLINK("https://talan.bank.gov.ua/get-user-certificate/R0PnZK2id4-xQINifQix","Завантажити сертифікат")</f>
        <v>Завантажити сертифікат</v>
      </c>
    </row>
    <row r="793" spans="1:2" x14ac:dyDescent="0.3">
      <c r="A793" t="s">
        <v>789</v>
      </c>
      <c r="B793" t="str">
        <f>HYPERLINK("https://talan.bank.gov.ua/get-user-certificate/R0PnZlQzo1nVHkEUqFLV","Завантажити сертифікат")</f>
        <v>Завантажити сертифікат</v>
      </c>
    </row>
    <row r="794" spans="1:2" x14ac:dyDescent="0.3">
      <c r="A794" t="s">
        <v>790</v>
      </c>
      <c r="B794" t="str">
        <f>HYPERLINK("https://talan.bank.gov.ua/get-user-certificate/R0PnZ-r0hl4jMda5yx4H","Завантажити сертифікат")</f>
        <v>Завантажити сертифікат</v>
      </c>
    </row>
    <row r="795" spans="1:2" x14ac:dyDescent="0.3">
      <c r="A795" t="s">
        <v>791</v>
      </c>
      <c r="B795" t="str">
        <f>HYPERLINK("https://talan.bank.gov.ua/get-user-certificate/R0PnZjRbaHYzjFYuXmdA","Завантажити сертифікат")</f>
        <v>Завантажити сертифікат</v>
      </c>
    </row>
    <row r="796" spans="1:2" x14ac:dyDescent="0.3">
      <c r="A796" t="s">
        <v>792</v>
      </c>
      <c r="B796" t="str">
        <f>HYPERLINK("https://talan.bank.gov.ua/get-user-certificate/R0PnZxLQhoAqKRtayq0z","Завантажити сертифікат")</f>
        <v>Завантажити сертифікат</v>
      </c>
    </row>
    <row r="797" spans="1:2" x14ac:dyDescent="0.3">
      <c r="A797" t="s">
        <v>793</v>
      </c>
      <c r="B797" t="str">
        <f>HYPERLINK("https://talan.bank.gov.ua/get-user-certificate/R0PnZsNlT3mOsBRe3pIB","Завантажити сертифікат")</f>
        <v>Завантажити сертифікат</v>
      </c>
    </row>
    <row r="798" spans="1:2" x14ac:dyDescent="0.3">
      <c r="A798" t="s">
        <v>794</v>
      </c>
      <c r="B798" t="str">
        <f>HYPERLINK("https://talan.bank.gov.ua/get-user-certificate/R0PnZn7IVCkU7frnwQK0","Завантажити сертифікат")</f>
        <v>Завантажити сертифікат</v>
      </c>
    </row>
    <row r="799" spans="1:2" x14ac:dyDescent="0.3">
      <c r="A799" t="s">
        <v>795</v>
      </c>
      <c r="B799" t="str">
        <f>HYPERLINK("https://talan.bank.gov.ua/get-user-certificate/R0PnZM9uNI_uoccy_BMd","Завантажити сертифікат")</f>
        <v>Завантажити сертифікат</v>
      </c>
    </row>
    <row r="800" spans="1:2" x14ac:dyDescent="0.3">
      <c r="A800" t="s">
        <v>796</v>
      </c>
      <c r="B800" t="str">
        <f>HYPERLINK("https://talan.bank.gov.ua/get-user-certificate/R0PnZ4oK8BCTiGdeSGl4","Завантажити сертифікат")</f>
        <v>Завантажити сертифікат</v>
      </c>
    </row>
    <row r="801" spans="1:2" x14ac:dyDescent="0.3">
      <c r="A801" t="s">
        <v>797</v>
      </c>
      <c r="B801" t="str">
        <f>HYPERLINK("https://talan.bank.gov.ua/get-user-certificate/R0PnZw1ahYWiSA4C7KTO","Завантажити сертифікат")</f>
        <v>Завантажити сертифікат</v>
      </c>
    </row>
    <row r="802" spans="1:2" x14ac:dyDescent="0.3">
      <c r="A802" t="s">
        <v>798</v>
      </c>
      <c r="B802" t="str">
        <f>HYPERLINK("https://talan.bank.gov.ua/get-user-certificate/R0PnZbajo427gohsBC9z","Завантажити сертифікат")</f>
        <v>Завантажити сертифікат</v>
      </c>
    </row>
    <row r="803" spans="1:2" x14ac:dyDescent="0.3">
      <c r="A803" t="s">
        <v>799</v>
      </c>
      <c r="B803" t="str">
        <f>HYPERLINK("https://talan.bank.gov.ua/get-user-certificate/R0PnZSKtXLL-dww2BWtC","Завантажити сертифікат")</f>
        <v>Завантажити сертифікат</v>
      </c>
    </row>
    <row r="804" spans="1:2" x14ac:dyDescent="0.3">
      <c r="A804" t="s">
        <v>800</v>
      </c>
      <c r="B804" t="str">
        <f>HYPERLINK("https://talan.bank.gov.ua/get-user-certificate/R0PnZL_5KKzRAECImUyw","Завантажити сертифікат")</f>
        <v>Завантажити сертифікат</v>
      </c>
    </row>
    <row r="805" spans="1:2" x14ac:dyDescent="0.3">
      <c r="A805" t="s">
        <v>801</v>
      </c>
      <c r="B805" t="str">
        <f>HYPERLINK("https://talan.bank.gov.ua/get-user-certificate/R0PnZHXQWCtyMsukw1yN","Завантажити сертифікат")</f>
        <v>Завантажити сертифікат</v>
      </c>
    </row>
    <row r="806" spans="1:2" x14ac:dyDescent="0.3">
      <c r="A806" t="s">
        <v>802</v>
      </c>
      <c r="B806" t="str">
        <f>HYPERLINK("https://talan.bank.gov.ua/get-user-certificate/R0PnZ1FQLr7N0e1FZ4V2","Завантажити сертифікат")</f>
        <v>Завантажити сертифікат</v>
      </c>
    </row>
    <row r="807" spans="1:2" x14ac:dyDescent="0.3">
      <c r="A807" t="s">
        <v>803</v>
      </c>
      <c r="B807" t="str">
        <f>HYPERLINK("https://talan.bank.gov.ua/get-user-certificate/R0PnZrhZ9kezexdVYfB4","Завантажити сертифікат")</f>
        <v>Завантажити сертифікат</v>
      </c>
    </row>
    <row r="808" spans="1:2" x14ac:dyDescent="0.3">
      <c r="A808" t="s">
        <v>804</v>
      </c>
      <c r="B808" t="str">
        <f>HYPERLINK("https://talan.bank.gov.ua/get-user-certificate/R0PnZXNjw_g_9t0PYJPf","Завантажити сертифікат")</f>
        <v>Завантажити сертифікат</v>
      </c>
    </row>
    <row r="809" spans="1:2" x14ac:dyDescent="0.3">
      <c r="A809" t="s">
        <v>805</v>
      </c>
      <c r="B809" t="str">
        <f>HYPERLINK("https://talan.bank.gov.ua/get-user-certificate/R0PnZ5RyQ6xtMiBdKCEL","Завантажити сертифікат")</f>
        <v>Завантажити сертифікат</v>
      </c>
    </row>
    <row r="810" spans="1:2" x14ac:dyDescent="0.3">
      <c r="A810" t="s">
        <v>806</v>
      </c>
      <c r="B810" t="str">
        <f>HYPERLINK("https://talan.bank.gov.ua/get-user-certificate/R0PnZYJecI_PoHRsUA-3","Завантажити сертифікат")</f>
        <v>Завантажити сертифікат</v>
      </c>
    </row>
    <row r="811" spans="1:2" x14ac:dyDescent="0.3">
      <c r="A811" t="s">
        <v>807</v>
      </c>
      <c r="B811" t="str">
        <f>HYPERLINK("https://talan.bank.gov.ua/get-user-certificate/R0PnZjl5LSPTrFQAc6cn","Завантажити сертифікат")</f>
        <v>Завантажити сертифікат</v>
      </c>
    </row>
    <row r="812" spans="1:2" x14ac:dyDescent="0.3">
      <c r="A812" t="s">
        <v>808</v>
      </c>
      <c r="B812" t="str">
        <f>HYPERLINK("https://talan.bank.gov.ua/get-user-certificate/R0PnZYC6uaAuW0ICVEnd","Завантажити сертифікат")</f>
        <v>Завантажити сертифікат</v>
      </c>
    </row>
    <row r="813" spans="1:2" x14ac:dyDescent="0.3">
      <c r="A813" t="s">
        <v>809</v>
      </c>
      <c r="B813" t="str">
        <f>HYPERLINK("https://talan.bank.gov.ua/get-user-certificate/R0PnZ_GN3HNIJmkMfMyl","Завантажити сертифікат")</f>
        <v>Завантажити сертифікат</v>
      </c>
    </row>
    <row r="814" spans="1:2" x14ac:dyDescent="0.3">
      <c r="A814" t="s">
        <v>810</v>
      </c>
      <c r="B814" t="str">
        <f>HYPERLINK("https://talan.bank.gov.ua/get-user-certificate/R0PnZadvanMlG4JPlfcM","Завантажити сертифікат")</f>
        <v>Завантажити сертифікат</v>
      </c>
    </row>
    <row r="815" spans="1:2" x14ac:dyDescent="0.3">
      <c r="A815" t="s">
        <v>811</v>
      </c>
      <c r="B815" t="str">
        <f>HYPERLINK("https://talan.bank.gov.ua/get-user-certificate/R0PnZQ-vTiHUPuJl9IRQ","Завантажити сертифікат")</f>
        <v>Завантажити сертифікат</v>
      </c>
    </row>
    <row r="816" spans="1:2" x14ac:dyDescent="0.3">
      <c r="A816" t="s">
        <v>812</v>
      </c>
      <c r="B816" t="str">
        <f>HYPERLINK("https://talan.bank.gov.ua/get-user-certificate/R0PnZRsxQwqGvX8ii2RQ","Завантажити сертифікат")</f>
        <v>Завантажити сертифікат</v>
      </c>
    </row>
    <row r="817" spans="1:2" x14ac:dyDescent="0.3">
      <c r="A817" t="s">
        <v>813</v>
      </c>
      <c r="B817" t="str">
        <f>HYPERLINK("https://talan.bank.gov.ua/get-user-certificate/R0PnZLv7vd5A34tEmy7f","Завантажити сертифікат")</f>
        <v>Завантажити сертифікат</v>
      </c>
    </row>
    <row r="818" spans="1:2" x14ac:dyDescent="0.3">
      <c r="A818" t="s">
        <v>814</v>
      </c>
      <c r="B818" t="str">
        <f>HYPERLINK("https://talan.bank.gov.ua/get-user-certificate/R0PnZcRZenu-cIS7Ae1Y","Завантажити сертифікат")</f>
        <v>Завантажити сертифікат</v>
      </c>
    </row>
    <row r="819" spans="1:2" x14ac:dyDescent="0.3">
      <c r="A819" t="s">
        <v>815</v>
      </c>
      <c r="B819" t="str">
        <f>HYPERLINK("https://talan.bank.gov.ua/get-user-certificate/R0PnZl7qjfeLUuawXL6k","Завантажити сертифікат")</f>
        <v>Завантажити сертифікат</v>
      </c>
    </row>
    <row r="820" spans="1:2" x14ac:dyDescent="0.3">
      <c r="A820" t="s">
        <v>816</v>
      </c>
      <c r="B820" t="str">
        <f>HYPERLINK("https://talan.bank.gov.ua/get-user-certificate/R0PnZIt_Quh_Wav5wK9F","Завантажити сертифікат")</f>
        <v>Завантажити сертифікат</v>
      </c>
    </row>
    <row r="821" spans="1:2" x14ac:dyDescent="0.3">
      <c r="A821" t="s">
        <v>817</v>
      </c>
      <c r="B821" t="str">
        <f>HYPERLINK("https://talan.bank.gov.ua/get-user-certificate/R0PnZG7xsWjRKRVXYaI4","Завантажити сертифікат")</f>
        <v>Завантажити сертифікат</v>
      </c>
    </row>
    <row r="822" spans="1:2" x14ac:dyDescent="0.3">
      <c r="A822" t="s">
        <v>818</v>
      </c>
      <c r="B822" t="str">
        <f>HYPERLINK("https://talan.bank.gov.ua/get-user-certificate/R0PnZS5vNt6pZJlHF78H","Завантажити сертифікат")</f>
        <v>Завантажити сертифікат</v>
      </c>
    </row>
    <row r="823" spans="1:2" x14ac:dyDescent="0.3">
      <c r="A823" t="s">
        <v>819</v>
      </c>
      <c r="B823" t="str">
        <f>HYPERLINK("https://talan.bank.gov.ua/get-user-certificate/R0PnZIh6jDtHYj9iSiyL","Завантажити сертифікат")</f>
        <v>Завантажити сертифікат</v>
      </c>
    </row>
    <row r="824" spans="1:2" x14ac:dyDescent="0.3">
      <c r="A824" t="s">
        <v>820</v>
      </c>
      <c r="B824" t="str">
        <f>HYPERLINK("https://talan.bank.gov.ua/get-user-certificate/R0PnZ5y8ckcuLRBd71e4","Завантажити сертифікат")</f>
        <v>Завантажити сертифікат</v>
      </c>
    </row>
    <row r="825" spans="1:2" x14ac:dyDescent="0.3">
      <c r="A825" t="s">
        <v>821</v>
      </c>
      <c r="B825" t="str">
        <f>HYPERLINK("https://talan.bank.gov.ua/get-user-certificate/R0PnZo4XpDmlRpgCPkBW","Завантажити сертифікат")</f>
        <v>Завантажити сертифікат</v>
      </c>
    </row>
    <row r="826" spans="1:2" x14ac:dyDescent="0.3">
      <c r="A826" t="s">
        <v>822</v>
      </c>
      <c r="B826" t="str">
        <f>HYPERLINK("https://talan.bank.gov.ua/get-user-certificate/R0PnZdvLoFmrfzpJm6kh","Завантажити сертифікат")</f>
        <v>Завантажити сертифікат</v>
      </c>
    </row>
    <row r="827" spans="1:2" x14ac:dyDescent="0.3">
      <c r="A827" t="s">
        <v>823</v>
      </c>
      <c r="B827" t="str">
        <f>HYPERLINK("https://talan.bank.gov.ua/get-user-certificate/R0PnZGnnXa58cmz3KHSH","Завантажити сертифікат")</f>
        <v>Завантажити сертифікат</v>
      </c>
    </row>
    <row r="828" spans="1:2" x14ac:dyDescent="0.3">
      <c r="A828" t="s">
        <v>824</v>
      </c>
      <c r="B828" t="str">
        <f>HYPERLINK("https://talan.bank.gov.ua/get-user-certificate/R0PnZgEo2lq9LBjAYI_a","Завантажити сертифікат")</f>
        <v>Завантажити сертифікат</v>
      </c>
    </row>
    <row r="829" spans="1:2" x14ac:dyDescent="0.3">
      <c r="A829" t="s">
        <v>825</v>
      </c>
      <c r="B829" t="str">
        <f>HYPERLINK("https://talan.bank.gov.ua/get-user-certificate/R0PnZaJoCDJ5-HWI3x0p","Завантажити сертифікат")</f>
        <v>Завантажити сертифікат</v>
      </c>
    </row>
    <row r="830" spans="1:2" x14ac:dyDescent="0.3">
      <c r="A830" t="s">
        <v>826</v>
      </c>
      <c r="B830" t="str">
        <f>HYPERLINK("https://talan.bank.gov.ua/get-user-certificate/R0PnZJvoBjImaAiJAWAl","Завантажити сертифікат")</f>
        <v>Завантажити сертифікат</v>
      </c>
    </row>
    <row r="831" spans="1:2" x14ac:dyDescent="0.3">
      <c r="A831" t="s">
        <v>827</v>
      </c>
      <c r="B831" t="str">
        <f>HYPERLINK("https://talan.bank.gov.ua/get-user-certificate/R0PnZcesJmh_erysrgWe","Завантажити сертифікат")</f>
        <v>Завантажити сертифікат</v>
      </c>
    </row>
    <row r="832" spans="1:2" x14ac:dyDescent="0.3">
      <c r="A832" t="s">
        <v>828</v>
      </c>
      <c r="B832" t="str">
        <f>HYPERLINK("https://talan.bank.gov.ua/get-user-certificate/R0PnZ1ZsxMEb-6Aqzc3w","Завантажити сертифікат")</f>
        <v>Завантажити сертифікат</v>
      </c>
    </row>
    <row r="833" spans="1:2" x14ac:dyDescent="0.3">
      <c r="A833" t="s">
        <v>829</v>
      </c>
      <c r="B833" t="str">
        <f>HYPERLINK("https://talan.bank.gov.ua/get-user-certificate/R0PnZlQFX_4yVj-J-7vU","Завантажити сертифікат")</f>
        <v>Завантажити сертифікат</v>
      </c>
    </row>
    <row r="834" spans="1:2" x14ac:dyDescent="0.3">
      <c r="A834" t="s">
        <v>830</v>
      </c>
      <c r="B834" t="str">
        <f>HYPERLINK("https://talan.bank.gov.ua/get-user-certificate/R0PnZZ-yTuu9tKNcfAja","Завантажити сертифікат")</f>
        <v>Завантажити сертифікат</v>
      </c>
    </row>
    <row r="835" spans="1:2" x14ac:dyDescent="0.3">
      <c r="A835" t="s">
        <v>831</v>
      </c>
      <c r="B835" t="str">
        <f>HYPERLINK("https://talan.bank.gov.ua/get-user-certificate/R0PnZ3S5-vsoIyRaczc-","Завантажити сертифікат")</f>
        <v>Завантажити сертифікат</v>
      </c>
    </row>
    <row r="836" spans="1:2" x14ac:dyDescent="0.3">
      <c r="A836" t="s">
        <v>832</v>
      </c>
      <c r="B836" t="str">
        <f>HYPERLINK("https://talan.bank.gov.ua/get-user-certificate/R0PnZcfU0lkQE-JJIewh","Завантажити сертифікат")</f>
        <v>Завантажити сертифікат</v>
      </c>
    </row>
    <row r="837" spans="1:2" x14ac:dyDescent="0.3">
      <c r="A837" t="s">
        <v>833</v>
      </c>
      <c r="B837" t="str">
        <f>HYPERLINK("https://talan.bank.gov.ua/get-user-certificate/R0PnZqXOHl07sscWQrxx","Завантажити сертифікат")</f>
        <v>Завантажити сертифікат</v>
      </c>
    </row>
    <row r="838" spans="1:2" x14ac:dyDescent="0.3">
      <c r="A838" t="s">
        <v>834</v>
      </c>
      <c r="B838" t="str">
        <f>HYPERLINK("https://talan.bank.gov.ua/get-user-certificate/R0PnZi6LWQZdEFhOGEPn","Завантажити сертифікат")</f>
        <v>Завантажити сертифікат</v>
      </c>
    </row>
    <row r="839" spans="1:2" x14ac:dyDescent="0.3">
      <c r="A839" t="s">
        <v>835</v>
      </c>
      <c r="B839" t="str">
        <f>HYPERLINK("https://talan.bank.gov.ua/get-user-certificate/R0PnZMekIwxWMISYHqgj","Завантажити сертифікат")</f>
        <v>Завантажити сертифікат</v>
      </c>
    </row>
    <row r="840" spans="1:2" x14ac:dyDescent="0.3">
      <c r="A840" t="s">
        <v>836</v>
      </c>
      <c r="B840" t="str">
        <f>HYPERLINK("https://talan.bank.gov.ua/get-user-certificate/R0PnZeZu73yGSCLgeZuJ","Завантажити сертифікат")</f>
        <v>Завантажити сертифікат</v>
      </c>
    </row>
    <row r="841" spans="1:2" x14ac:dyDescent="0.3">
      <c r="A841" t="s">
        <v>837</v>
      </c>
      <c r="B841" t="str">
        <f>HYPERLINK("https://talan.bank.gov.ua/get-user-certificate/R0PnZbxju8PNneR45hS8","Завантажити сертифікат")</f>
        <v>Завантажити сертифікат</v>
      </c>
    </row>
    <row r="842" spans="1:2" x14ac:dyDescent="0.3">
      <c r="A842" t="s">
        <v>838</v>
      </c>
      <c r="B842" t="str">
        <f>HYPERLINK("https://talan.bank.gov.ua/get-user-certificate/R0PnZoULsMCPlrrU4e3Y","Завантажити сертифікат")</f>
        <v>Завантажити сертифікат</v>
      </c>
    </row>
    <row r="843" spans="1:2" x14ac:dyDescent="0.3">
      <c r="A843" t="s">
        <v>839</v>
      </c>
      <c r="B843" t="str">
        <f>HYPERLINK("https://talan.bank.gov.ua/get-user-certificate/R0PnZ26k1j2HucbuiUw4","Завантажити сертифікат")</f>
        <v>Завантажити сертифікат</v>
      </c>
    </row>
    <row r="844" spans="1:2" x14ac:dyDescent="0.3">
      <c r="A844" t="s">
        <v>840</v>
      </c>
      <c r="B844" t="str">
        <f>HYPERLINK("https://talan.bank.gov.ua/get-user-certificate/R0PnZmOQcoaAEHbTkS0A","Завантажити сертифікат")</f>
        <v>Завантажити сертифікат</v>
      </c>
    </row>
    <row r="845" spans="1:2" x14ac:dyDescent="0.3">
      <c r="A845" t="s">
        <v>841</v>
      </c>
      <c r="B845" t="str">
        <f>HYPERLINK("https://talan.bank.gov.ua/get-user-certificate/R0PnZps2MBpEc1cE8AjG","Завантажити сертифікат")</f>
        <v>Завантажити сертифікат</v>
      </c>
    </row>
    <row r="846" spans="1:2" x14ac:dyDescent="0.3">
      <c r="A846" t="s">
        <v>842</v>
      </c>
      <c r="B846" t="str">
        <f>HYPERLINK("https://talan.bank.gov.ua/get-user-certificate/R0PnZ9ux07MQR8fpkC2X","Завантажити сертифікат")</f>
        <v>Завантажити сертифікат</v>
      </c>
    </row>
    <row r="847" spans="1:2" x14ac:dyDescent="0.3">
      <c r="A847" t="s">
        <v>843</v>
      </c>
      <c r="B847" t="str">
        <f>HYPERLINK("https://talan.bank.gov.ua/get-user-certificate/R0PnZydZKEnMPbl9Vmco","Завантажити сертифікат")</f>
        <v>Завантажити сертифікат</v>
      </c>
    </row>
    <row r="848" spans="1:2" x14ac:dyDescent="0.3">
      <c r="A848" t="s">
        <v>844</v>
      </c>
      <c r="B848" t="str">
        <f>HYPERLINK("https://talan.bank.gov.ua/get-user-certificate/R0PnZRhV9yNCulXXjJys","Завантажити сертифікат")</f>
        <v>Завантажити сертифікат</v>
      </c>
    </row>
    <row r="849" spans="1:2" x14ac:dyDescent="0.3">
      <c r="A849" t="s">
        <v>845</v>
      </c>
      <c r="B849" t="str">
        <f>HYPERLINK("https://talan.bank.gov.ua/get-user-certificate/R0PnZWTOIPxZ2kgJjFtf","Завантажити сертифікат")</f>
        <v>Завантажити сертифікат</v>
      </c>
    </row>
    <row r="850" spans="1:2" x14ac:dyDescent="0.3">
      <c r="A850" t="s">
        <v>846</v>
      </c>
      <c r="B850" t="str">
        <f>HYPERLINK("https://talan.bank.gov.ua/get-user-certificate/R0PnZAVnB2xSaqC9IbeP","Завантажити сертифікат")</f>
        <v>Завантажити сертифікат</v>
      </c>
    </row>
    <row r="851" spans="1:2" x14ac:dyDescent="0.3">
      <c r="A851" t="s">
        <v>847</v>
      </c>
      <c r="B851" t="str">
        <f>HYPERLINK("https://talan.bank.gov.ua/get-user-certificate/R0PnZr6aj-pYut9kZlN9","Завантажити сертифікат")</f>
        <v>Завантажити сертифікат</v>
      </c>
    </row>
    <row r="852" spans="1:2" x14ac:dyDescent="0.3">
      <c r="A852" t="s">
        <v>848</v>
      </c>
      <c r="B852" t="str">
        <f>HYPERLINK("https://talan.bank.gov.ua/get-user-certificate/R0PnZLuZw879HUjf5-lW","Завантажити сертифікат")</f>
        <v>Завантажити сертифікат</v>
      </c>
    </row>
    <row r="853" spans="1:2" x14ac:dyDescent="0.3">
      <c r="A853" t="s">
        <v>849</v>
      </c>
      <c r="B853" t="str">
        <f>HYPERLINK("https://talan.bank.gov.ua/get-user-certificate/R0PnZQ46cZo0C8CKiiV7","Завантажити сертифікат")</f>
        <v>Завантажити сертифікат</v>
      </c>
    </row>
    <row r="854" spans="1:2" x14ac:dyDescent="0.3">
      <c r="A854" t="s">
        <v>850</v>
      </c>
      <c r="B854" t="str">
        <f>HYPERLINK("https://talan.bank.gov.ua/get-user-certificate/R0PnZTaWbkCGXyUgunxI","Завантажити сертифікат")</f>
        <v>Завантажити сертифікат</v>
      </c>
    </row>
    <row r="855" spans="1:2" x14ac:dyDescent="0.3">
      <c r="A855" t="s">
        <v>851</v>
      </c>
      <c r="B855" t="str">
        <f>HYPERLINK("https://talan.bank.gov.ua/get-user-certificate/R0PnZfOlXpIMdqxa6IEy","Завантажити сертифікат")</f>
        <v>Завантажити сертифікат</v>
      </c>
    </row>
    <row r="856" spans="1:2" x14ac:dyDescent="0.3">
      <c r="A856" t="s">
        <v>852</v>
      </c>
      <c r="B856" t="str">
        <f>HYPERLINK("https://talan.bank.gov.ua/get-user-certificate/R0PnZHqvcs1JYmmuabz_","Завантажити сертифікат")</f>
        <v>Завантажити сертифікат</v>
      </c>
    </row>
    <row r="857" spans="1:2" x14ac:dyDescent="0.3">
      <c r="A857" t="s">
        <v>853</v>
      </c>
      <c r="B857" t="str">
        <f>HYPERLINK("https://talan.bank.gov.ua/get-user-certificate/R0PnZhwRAg2Wmex9nzD0","Завантажити сертифікат")</f>
        <v>Завантажити сертифікат</v>
      </c>
    </row>
    <row r="858" spans="1:2" x14ac:dyDescent="0.3">
      <c r="A858" t="s">
        <v>854</v>
      </c>
      <c r="B858" t="str">
        <f>HYPERLINK("https://talan.bank.gov.ua/get-user-certificate/R0PnZIiQZ9bEpXgVryN9","Завантажити сертифікат")</f>
        <v>Завантажити сертифікат</v>
      </c>
    </row>
    <row r="859" spans="1:2" x14ac:dyDescent="0.3">
      <c r="A859" t="s">
        <v>855</v>
      </c>
      <c r="B859" t="str">
        <f>HYPERLINK("https://talan.bank.gov.ua/get-user-certificate/R0PnZeoZIQYGmi765u9_","Завантажити сертифікат")</f>
        <v>Завантажити сертифікат</v>
      </c>
    </row>
    <row r="860" spans="1:2" x14ac:dyDescent="0.3">
      <c r="A860" t="s">
        <v>856</v>
      </c>
      <c r="B860" t="str">
        <f>HYPERLINK("https://talan.bank.gov.ua/get-user-certificate/R0PnZBJ8PMo46Zu2IZph","Завантажити сертифікат")</f>
        <v>Завантажити сертифікат</v>
      </c>
    </row>
    <row r="861" spans="1:2" x14ac:dyDescent="0.3">
      <c r="A861" t="s">
        <v>857</v>
      </c>
      <c r="B861" t="str">
        <f>HYPERLINK("https://talan.bank.gov.ua/get-user-certificate/R0PnZzJCLtvi4QjfXgMU","Завантажити сертифікат")</f>
        <v>Завантажити сертифікат</v>
      </c>
    </row>
    <row r="862" spans="1:2" x14ac:dyDescent="0.3">
      <c r="A862" t="s">
        <v>858</v>
      </c>
      <c r="B862" t="str">
        <f>HYPERLINK("https://talan.bank.gov.ua/get-user-certificate/R0PnZ9RYQf9CzlMQMnu0","Завантажити сертифікат")</f>
        <v>Завантажити сертифікат</v>
      </c>
    </row>
    <row r="863" spans="1:2" x14ac:dyDescent="0.3">
      <c r="A863" t="s">
        <v>859</v>
      </c>
      <c r="B863" t="str">
        <f>HYPERLINK("https://talan.bank.gov.ua/get-user-certificate/R0PnZ_jbdmqTNk0YE5dR","Завантажити сертифікат")</f>
        <v>Завантажити сертифікат</v>
      </c>
    </row>
    <row r="864" spans="1:2" x14ac:dyDescent="0.3">
      <c r="A864" t="s">
        <v>860</v>
      </c>
      <c r="B864" t="str">
        <f>HYPERLINK("https://talan.bank.gov.ua/get-user-certificate/R0PnZFb5ILt3C2UZq7FP","Завантажити сертифікат")</f>
        <v>Завантажити сертифікат</v>
      </c>
    </row>
    <row r="865" spans="1:2" x14ac:dyDescent="0.3">
      <c r="A865" t="s">
        <v>861</v>
      </c>
      <c r="B865" t="str">
        <f>HYPERLINK("https://talan.bank.gov.ua/get-user-certificate/R0PnZyr9r9vsC5eUsZ9H","Завантажити сертифікат")</f>
        <v>Завантажити сертифікат</v>
      </c>
    </row>
    <row r="866" spans="1:2" x14ac:dyDescent="0.3">
      <c r="A866" t="s">
        <v>862</v>
      </c>
      <c r="B866" t="str">
        <f>HYPERLINK("https://talan.bank.gov.ua/get-user-certificate/R0PnZQiYlSs8TE4vRtNo","Завантажити сертифікат")</f>
        <v>Завантажити сертифікат</v>
      </c>
    </row>
    <row r="867" spans="1:2" x14ac:dyDescent="0.3">
      <c r="A867" t="s">
        <v>863</v>
      </c>
      <c r="B867" t="str">
        <f>HYPERLINK("https://talan.bank.gov.ua/get-user-certificate/R0PnZONQL8OOF3OQtdD_","Завантажити сертифікат")</f>
        <v>Завантажити сертифікат</v>
      </c>
    </row>
    <row r="868" spans="1:2" x14ac:dyDescent="0.3">
      <c r="A868" t="s">
        <v>864</v>
      </c>
      <c r="B868" t="str">
        <f>HYPERLINK("https://talan.bank.gov.ua/get-user-certificate/R0PnZd1vwOiRGh477Z1D","Завантажити сертифікат")</f>
        <v>Завантажити сертифікат</v>
      </c>
    </row>
    <row r="869" spans="1:2" x14ac:dyDescent="0.3">
      <c r="A869" t="s">
        <v>865</v>
      </c>
      <c r="B869" t="str">
        <f>HYPERLINK("https://talan.bank.gov.ua/get-user-certificate/R0PnZMlMecgT6B5_6eaA","Завантажити сертифікат")</f>
        <v>Завантажити сертифікат</v>
      </c>
    </row>
    <row r="870" spans="1:2" x14ac:dyDescent="0.3">
      <c r="A870" t="s">
        <v>866</v>
      </c>
      <c r="B870" t="str">
        <f>HYPERLINK("https://talan.bank.gov.ua/get-user-certificate/R0PnZtnEr2APV1CYl5TG","Завантажити сертифікат")</f>
        <v>Завантажити сертифікат</v>
      </c>
    </row>
    <row r="871" spans="1:2" x14ac:dyDescent="0.3">
      <c r="A871" t="s">
        <v>867</v>
      </c>
      <c r="B871" t="str">
        <f>HYPERLINK("https://talan.bank.gov.ua/get-user-certificate/R0PnZCItpdKjqW39EIPx","Завантажити сертифікат")</f>
        <v>Завантажити сертифікат</v>
      </c>
    </row>
    <row r="872" spans="1:2" x14ac:dyDescent="0.3">
      <c r="A872" t="s">
        <v>868</v>
      </c>
      <c r="B872" t="str">
        <f>HYPERLINK("https://talan.bank.gov.ua/get-user-certificate/R0PnZMImWY4QbgyekYRX","Завантажити сертифікат")</f>
        <v>Завантажити сертифікат</v>
      </c>
    </row>
    <row r="873" spans="1:2" x14ac:dyDescent="0.3">
      <c r="A873" t="s">
        <v>869</v>
      </c>
      <c r="B873" t="str">
        <f>HYPERLINK("https://talan.bank.gov.ua/get-user-certificate/R0PnZRm77D5gIU1RFJg-","Завантажити сертифікат")</f>
        <v>Завантажити сертифікат</v>
      </c>
    </row>
    <row r="874" spans="1:2" x14ac:dyDescent="0.3">
      <c r="A874" t="s">
        <v>870</v>
      </c>
      <c r="B874" t="str">
        <f>HYPERLINK("https://talan.bank.gov.ua/get-user-certificate/R0PnZ29tUI1jZZyj0QXf","Завантажити сертифікат")</f>
        <v>Завантажити сертифікат</v>
      </c>
    </row>
    <row r="875" spans="1:2" x14ac:dyDescent="0.3">
      <c r="A875" t="s">
        <v>871</v>
      </c>
      <c r="B875" t="str">
        <f>HYPERLINK("https://talan.bank.gov.ua/get-user-certificate/R0PnZW5gfZjZe6199s3f","Завантажити сертифікат")</f>
        <v>Завантажити сертифікат</v>
      </c>
    </row>
    <row r="876" spans="1:2" x14ac:dyDescent="0.3">
      <c r="A876" t="s">
        <v>872</v>
      </c>
      <c r="B876" t="str">
        <f>HYPERLINK("https://talan.bank.gov.ua/get-user-certificate/R0PnZVqOfEZHnIln_mFZ","Завантажити сертифікат")</f>
        <v>Завантажити сертифікат</v>
      </c>
    </row>
    <row r="877" spans="1:2" x14ac:dyDescent="0.3">
      <c r="A877" t="s">
        <v>873</v>
      </c>
      <c r="B877" t="str">
        <f>HYPERLINK("https://talan.bank.gov.ua/get-user-certificate/R0PnZ7OAHJQVAHDXztTO","Завантажити сертифікат")</f>
        <v>Завантажити сертифікат</v>
      </c>
    </row>
    <row r="878" spans="1:2" x14ac:dyDescent="0.3">
      <c r="A878" t="s">
        <v>874</v>
      </c>
      <c r="B878" t="str">
        <f>HYPERLINK("https://talan.bank.gov.ua/get-user-certificate/R0PnZ-lTacBMZbooeHQt","Завантажити сертифікат")</f>
        <v>Завантажити сертифікат</v>
      </c>
    </row>
    <row r="879" spans="1:2" x14ac:dyDescent="0.3">
      <c r="A879" t="s">
        <v>875</v>
      </c>
      <c r="B879" t="str">
        <f>HYPERLINK("https://talan.bank.gov.ua/get-user-certificate/R0PnZw9qTDJR6uyISiDs","Завантажити сертифікат")</f>
        <v>Завантажити сертифікат</v>
      </c>
    </row>
    <row r="880" spans="1:2" x14ac:dyDescent="0.3">
      <c r="A880" t="s">
        <v>876</v>
      </c>
      <c r="B880" t="str">
        <f>HYPERLINK("https://talan.bank.gov.ua/get-user-certificate/R0PnZvCkW1cgBazo4GN1","Завантажити сертифікат")</f>
        <v>Завантажити сертифікат</v>
      </c>
    </row>
    <row r="881" spans="1:2" x14ac:dyDescent="0.3">
      <c r="A881" t="s">
        <v>877</v>
      </c>
      <c r="B881" t="str">
        <f>HYPERLINK("https://talan.bank.gov.ua/get-user-certificate/R0PnZqf5cfZENfYsgCbE","Завантажити сертифікат")</f>
        <v>Завантажити сертифікат</v>
      </c>
    </row>
    <row r="882" spans="1:2" x14ac:dyDescent="0.3">
      <c r="A882" t="s">
        <v>878</v>
      </c>
      <c r="B882" t="str">
        <f>HYPERLINK("https://talan.bank.gov.ua/get-user-certificate/R0PnZmPJ8EjKIBafQ2tb","Завантажити сертифікат")</f>
        <v>Завантажити сертифікат</v>
      </c>
    </row>
    <row r="883" spans="1:2" x14ac:dyDescent="0.3">
      <c r="A883" t="s">
        <v>879</v>
      </c>
      <c r="B883" t="str">
        <f>HYPERLINK("https://talan.bank.gov.ua/get-user-certificate/R0PnZZkdExXu92M3nRJF","Завантажити сертифікат")</f>
        <v>Завантажити сертифікат</v>
      </c>
    </row>
    <row r="884" spans="1:2" x14ac:dyDescent="0.3">
      <c r="A884" t="s">
        <v>880</v>
      </c>
      <c r="B884" t="str">
        <f>HYPERLINK("https://talan.bank.gov.ua/get-user-certificate/R0PnZioIvawuvjdpr1s3","Завантажити сертифікат")</f>
        <v>Завантажити сертифікат</v>
      </c>
    </row>
    <row r="885" spans="1:2" x14ac:dyDescent="0.3">
      <c r="A885" t="s">
        <v>881</v>
      </c>
      <c r="B885" t="str">
        <f>HYPERLINK("https://talan.bank.gov.ua/get-user-certificate/R0PnZtUGP35oSXrOqgSa","Завантажити сертифікат")</f>
        <v>Завантажити сертифікат</v>
      </c>
    </row>
    <row r="886" spans="1:2" x14ac:dyDescent="0.3">
      <c r="A886" t="s">
        <v>882</v>
      </c>
      <c r="B886" t="str">
        <f>HYPERLINK("https://talan.bank.gov.ua/get-user-certificate/R0PnZEbTPY7WpJvkqJiH","Завантажити сертифікат")</f>
        <v>Завантажити сертифікат</v>
      </c>
    </row>
    <row r="887" spans="1:2" x14ac:dyDescent="0.3">
      <c r="A887" t="s">
        <v>883</v>
      </c>
      <c r="B887" t="str">
        <f>HYPERLINK("https://talan.bank.gov.ua/get-user-certificate/R0PnZOioKWdw1Fqt34ab","Завантажити сертифікат")</f>
        <v>Завантажити сертифікат</v>
      </c>
    </row>
    <row r="888" spans="1:2" x14ac:dyDescent="0.3">
      <c r="A888" t="s">
        <v>884</v>
      </c>
      <c r="B888" t="str">
        <f>HYPERLINK("https://talan.bank.gov.ua/get-user-certificate/R0PnZoCPjlTzilGo6IPs","Завантажити сертифікат")</f>
        <v>Завантажити сертифікат</v>
      </c>
    </row>
    <row r="889" spans="1:2" x14ac:dyDescent="0.3">
      <c r="A889" t="s">
        <v>885</v>
      </c>
      <c r="B889" t="str">
        <f>HYPERLINK("https://talan.bank.gov.ua/get-user-certificate/R0PnZUQe4JtpR39D4sT9","Завантажити сертифікат")</f>
        <v>Завантажити сертифікат</v>
      </c>
    </row>
    <row r="890" spans="1:2" x14ac:dyDescent="0.3">
      <c r="A890" t="s">
        <v>886</v>
      </c>
      <c r="B890" t="str">
        <f>HYPERLINK("https://talan.bank.gov.ua/get-user-certificate/R0PnZGDlLROxpJU0dXJ-","Завантажити сертифікат")</f>
        <v>Завантажити сертифікат</v>
      </c>
    </row>
    <row r="891" spans="1:2" x14ac:dyDescent="0.3">
      <c r="A891" t="s">
        <v>887</v>
      </c>
      <c r="B891" t="str">
        <f>HYPERLINK("https://talan.bank.gov.ua/get-user-certificate/R0PnZkM8FjmqMwi-qRUX","Завантажити сертифікат")</f>
        <v>Завантажити сертифікат</v>
      </c>
    </row>
    <row r="892" spans="1:2" x14ac:dyDescent="0.3">
      <c r="A892" t="s">
        <v>888</v>
      </c>
      <c r="B892" t="str">
        <f>HYPERLINK("https://talan.bank.gov.ua/get-user-certificate/R0PnZcA9gxAka93EuBUn","Завантажити сертифікат")</f>
        <v>Завантажити сертифікат</v>
      </c>
    </row>
    <row r="893" spans="1:2" x14ac:dyDescent="0.3">
      <c r="A893" t="s">
        <v>889</v>
      </c>
      <c r="B893" t="str">
        <f>HYPERLINK("https://talan.bank.gov.ua/get-user-certificate/R0PnZEhjuBqnnrEZVHux","Завантажити сертифікат")</f>
        <v>Завантажити сертифікат</v>
      </c>
    </row>
    <row r="894" spans="1:2" x14ac:dyDescent="0.3">
      <c r="A894" t="s">
        <v>890</v>
      </c>
      <c r="B894" t="str">
        <f>HYPERLINK("https://talan.bank.gov.ua/get-user-certificate/R0PnZ6vb_Wfdl_aD-rAR","Завантажити сертифікат")</f>
        <v>Завантажити сертифікат</v>
      </c>
    </row>
    <row r="895" spans="1:2" x14ac:dyDescent="0.3">
      <c r="A895" t="s">
        <v>891</v>
      </c>
      <c r="B895" t="str">
        <f>HYPERLINK("https://talan.bank.gov.ua/get-user-certificate/R0PnZWxsKtHrQ4lkDmba","Завантажити сертифікат")</f>
        <v>Завантажити сертифікат</v>
      </c>
    </row>
    <row r="896" spans="1:2" x14ac:dyDescent="0.3">
      <c r="A896" t="s">
        <v>892</v>
      </c>
      <c r="B896" t="str">
        <f>HYPERLINK("https://talan.bank.gov.ua/get-user-certificate/R0PnZSpTsIZ6Xtk5NzFj","Завантажити сертифікат")</f>
        <v>Завантажити сертифікат</v>
      </c>
    </row>
    <row r="897" spans="1:2" x14ac:dyDescent="0.3">
      <c r="A897" t="s">
        <v>893</v>
      </c>
      <c r="B897" t="str">
        <f>HYPERLINK("https://talan.bank.gov.ua/get-user-certificate/R0PnZxMwQpuEZSJR37OG","Завантажити сертифікат")</f>
        <v>Завантажити сертифікат</v>
      </c>
    </row>
    <row r="898" spans="1:2" x14ac:dyDescent="0.3">
      <c r="A898" t="s">
        <v>894</v>
      </c>
      <c r="B898" t="str">
        <f>HYPERLINK("https://talan.bank.gov.ua/get-user-certificate/R0PnZvStJ_cbXgD5p0a6","Завантажити сертифікат")</f>
        <v>Завантажити сертифікат</v>
      </c>
    </row>
    <row r="899" spans="1:2" x14ac:dyDescent="0.3">
      <c r="A899" t="s">
        <v>895</v>
      </c>
      <c r="B899" t="str">
        <f>HYPERLINK("https://talan.bank.gov.ua/get-user-certificate/R0PnZFQAtDSQB2KZBvHe","Завантажити сертифікат")</f>
        <v>Завантажити сертифікат</v>
      </c>
    </row>
    <row r="900" spans="1:2" x14ac:dyDescent="0.3">
      <c r="A900" t="s">
        <v>896</v>
      </c>
      <c r="B900" t="str">
        <f>HYPERLINK("https://talan.bank.gov.ua/get-user-certificate/R0PnZRmINEmFxfLL48RB","Завантажити сертифікат")</f>
        <v>Завантажити сертифікат</v>
      </c>
    </row>
    <row r="901" spans="1:2" x14ac:dyDescent="0.3">
      <c r="A901" t="s">
        <v>897</v>
      </c>
      <c r="B901" t="str">
        <f>HYPERLINK("https://talan.bank.gov.ua/get-user-certificate/R0PnZzzMjIQAPoylYJ3b","Завантажити сертифікат")</f>
        <v>Завантажити сертифікат</v>
      </c>
    </row>
    <row r="902" spans="1:2" x14ac:dyDescent="0.3">
      <c r="A902" t="s">
        <v>898</v>
      </c>
      <c r="B902" t="str">
        <f>HYPERLINK("https://talan.bank.gov.ua/get-user-certificate/R0PnZos9FY0XARnjqygr","Завантажити сертифікат")</f>
        <v>Завантажити сертифікат</v>
      </c>
    </row>
    <row r="903" spans="1:2" x14ac:dyDescent="0.3">
      <c r="A903" t="s">
        <v>899</v>
      </c>
      <c r="B903" t="str">
        <f>HYPERLINK("https://talan.bank.gov.ua/get-user-certificate/R0PnZ0XctRnGyyyEtU7t","Завантажити сертифікат")</f>
        <v>Завантажити сертифікат</v>
      </c>
    </row>
    <row r="904" spans="1:2" x14ac:dyDescent="0.3">
      <c r="A904" t="s">
        <v>900</v>
      </c>
      <c r="B904" t="str">
        <f>HYPERLINK("https://talan.bank.gov.ua/get-user-certificate/R0PnZX2TSxMnDQiWo8Sy","Завантажити сертифікат")</f>
        <v>Завантажити сертифікат</v>
      </c>
    </row>
    <row r="905" spans="1:2" x14ac:dyDescent="0.3">
      <c r="A905" t="s">
        <v>901</v>
      </c>
      <c r="B905" t="str">
        <f>HYPERLINK("https://talan.bank.gov.ua/get-user-certificate/R0PnZ7YtX8isFyDz6FJ4","Завантажити сертифікат")</f>
        <v>Завантажити сертифікат</v>
      </c>
    </row>
    <row r="906" spans="1:2" x14ac:dyDescent="0.3">
      <c r="A906" t="s">
        <v>902</v>
      </c>
      <c r="B906" t="str">
        <f>HYPERLINK("https://talan.bank.gov.ua/get-user-certificate/R0PnZmjKVn4FI__tZxME","Завантажити сертифікат")</f>
        <v>Завантажити сертифікат</v>
      </c>
    </row>
    <row r="907" spans="1:2" x14ac:dyDescent="0.3">
      <c r="A907" t="s">
        <v>903</v>
      </c>
      <c r="B907" t="str">
        <f>HYPERLINK("https://talan.bank.gov.ua/get-user-certificate/R0PnZ4_UiE3O1EiX3GIr","Завантажити сертифікат")</f>
        <v>Завантажити сертифікат</v>
      </c>
    </row>
    <row r="908" spans="1:2" x14ac:dyDescent="0.3">
      <c r="A908" t="s">
        <v>904</v>
      </c>
      <c r="B908" t="str">
        <f>HYPERLINK("https://talan.bank.gov.ua/get-user-certificate/R0PnZgXomAW8c-NprHzg","Завантажити сертифікат")</f>
        <v>Завантажити сертифікат</v>
      </c>
    </row>
    <row r="909" spans="1:2" x14ac:dyDescent="0.3">
      <c r="A909" t="s">
        <v>905</v>
      </c>
      <c r="B909" t="str">
        <f>HYPERLINK("https://talan.bank.gov.ua/get-user-certificate/R0PnZWXe2OlHp-zTUwza","Завантажити сертифікат")</f>
        <v>Завантажити сертифікат</v>
      </c>
    </row>
    <row r="910" spans="1:2" x14ac:dyDescent="0.3">
      <c r="A910" t="s">
        <v>906</v>
      </c>
      <c r="B910" t="str">
        <f>HYPERLINK("https://talan.bank.gov.ua/get-user-certificate/R0PnZ4et90-6Ls4w-wFF","Завантажити сертифікат")</f>
        <v>Завантажити сертифікат</v>
      </c>
    </row>
    <row r="911" spans="1:2" x14ac:dyDescent="0.3">
      <c r="A911" t="s">
        <v>907</v>
      </c>
      <c r="B911" t="str">
        <f>HYPERLINK("https://talan.bank.gov.ua/get-user-certificate/R0PnZdkoh10LjEftmFRH","Завантажити сертифікат")</f>
        <v>Завантажити сертифікат</v>
      </c>
    </row>
    <row r="912" spans="1:2" x14ac:dyDescent="0.3">
      <c r="A912" t="s">
        <v>908</v>
      </c>
      <c r="B912" t="str">
        <f>HYPERLINK("https://talan.bank.gov.ua/get-user-certificate/R0PnZdmMEeh-zEtYfvQa","Завантажити сертифікат")</f>
        <v>Завантажити сертифікат</v>
      </c>
    </row>
    <row r="913" spans="1:2" x14ac:dyDescent="0.3">
      <c r="A913" t="s">
        <v>909</v>
      </c>
      <c r="B913" t="str">
        <f>HYPERLINK("https://talan.bank.gov.ua/get-user-certificate/R0PnZYIKJFuWR-xHP2W3","Завантажити сертифікат")</f>
        <v>Завантажити сертифікат</v>
      </c>
    </row>
    <row r="914" spans="1:2" x14ac:dyDescent="0.3">
      <c r="A914" t="s">
        <v>910</v>
      </c>
      <c r="B914" t="str">
        <f>HYPERLINK("https://talan.bank.gov.ua/get-user-certificate/R0PnZ-pxGrrSPxSqPygj","Завантажити сертифікат")</f>
        <v>Завантажити сертифікат</v>
      </c>
    </row>
    <row r="915" spans="1:2" x14ac:dyDescent="0.3">
      <c r="A915" t="s">
        <v>911</v>
      </c>
      <c r="B915" t="str">
        <f>HYPERLINK("https://talan.bank.gov.ua/get-user-certificate/R0PnZSMYCZ99pj8zjHAT","Завантажити сертифікат")</f>
        <v>Завантажити сертифікат</v>
      </c>
    </row>
    <row r="916" spans="1:2" x14ac:dyDescent="0.3">
      <c r="A916" t="s">
        <v>912</v>
      </c>
      <c r="B916" t="str">
        <f>HYPERLINK("https://talan.bank.gov.ua/get-user-certificate/R0PnZ9fmYYhk5Hvb7quq","Завантажити сертифікат")</f>
        <v>Завантажити сертифікат</v>
      </c>
    </row>
    <row r="917" spans="1:2" x14ac:dyDescent="0.3">
      <c r="A917" t="s">
        <v>913</v>
      </c>
      <c r="B917" t="str">
        <f>HYPERLINK("https://talan.bank.gov.ua/get-user-certificate/R0PnZv99VzFg7wyePlIB","Завантажити сертифікат")</f>
        <v>Завантажити сертифікат</v>
      </c>
    </row>
    <row r="918" spans="1:2" x14ac:dyDescent="0.3">
      <c r="A918" t="s">
        <v>914</v>
      </c>
      <c r="B918" t="str">
        <f>HYPERLINK("https://talan.bank.gov.ua/get-user-certificate/R0PnZ_kBqdctgVjIED4F","Завантажити сертифікат")</f>
        <v>Завантажити сертифікат</v>
      </c>
    </row>
    <row r="919" spans="1:2" x14ac:dyDescent="0.3">
      <c r="A919" t="s">
        <v>915</v>
      </c>
      <c r="B919" t="str">
        <f>HYPERLINK("https://talan.bank.gov.ua/get-user-certificate/R0PnZbfh1UlxmC96BZ1m","Завантажити сертифікат")</f>
        <v>Завантажити сертифікат</v>
      </c>
    </row>
    <row r="920" spans="1:2" x14ac:dyDescent="0.3">
      <c r="A920" t="s">
        <v>916</v>
      </c>
      <c r="B920" t="str">
        <f>HYPERLINK("https://talan.bank.gov.ua/get-user-certificate/R0PnZldbIOKRmSQG18kn","Завантажити сертифікат")</f>
        <v>Завантажити сертифікат</v>
      </c>
    </row>
    <row r="921" spans="1:2" x14ac:dyDescent="0.3">
      <c r="A921" t="s">
        <v>917</v>
      </c>
      <c r="B921" t="str">
        <f>HYPERLINK("https://talan.bank.gov.ua/get-user-certificate/R0PnZJ1vvZ1uisrlPUNZ","Завантажити сертифікат")</f>
        <v>Завантажити сертифікат</v>
      </c>
    </row>
    <row r="922" spans="1:2" x14ac:dyDescent="0.3">
      <c r="A922" t="s">
        <v>918</v>
      </c>
      <c r="B922" t="str">
        <f>HYPERLINK("https://talan.bank.gov.ua/get-user-certificate/R0PnZAxsrjQb9xbE1_WV","Завантажити сертифікат")</f>
        <v>Завантажити сертифікат</v>
      </c>
    </row>
    <row r="923" spans="1:2" x14ac:dyDescent="0.3">
      <c r="A923" t="s">
        <v>919</v>
      </c>
      <c r="B923" t="str">
        <f>HYPERLINK("https://talan.bank.gov.ua/get-user-certificate/R0PnZvyHKK0bBd6wI-O9","Завантажити сертифікат")</f>
        <v>Завантажити сертифікат</v>
      </c>
    </row>
    <row r="924" spans="1:2" x14ac:dyDescent="0.3">
      <c r="A924" t="s">
        <v>920</v>
      </c>
      <c r="B924" t="str">
        <f>HYPERLINK("https://talan.bank.gov.ua/get-user-certificate/R0PnZtkSsIn9uR-WEFk5","Завантажити сертифікат")</f>
        <v>Завантажити сертифікат</v>
      </c>
    </row>
    <row r="925" spans="1:2" x14ac:dyDescent="0.3">
      <c r="A925" t="s">
        <v>921</v>
      </c>
      <c r="B925" t="str">
        <f>HYPERLINK("https://talan.bank.gov.ua/get-user-certificate/R0PnZ-LBgsR0rxc6wnmg","Завантажити сертифікат")</f>
        <v>Завантажити сертифікат</v>
      </c>
    </row>
    <row r="926" spans="1:2" x14ac:dyDescent="0.3">
      <c r="A926" t="s">
        <v>922</v>
      </c>
      <c r="B926" t="str">
        <f>HYPERLINK("https://talan.bank.gov.ua/get-user-certificate/R0PnZEfoVaX3mC-Y9PjL","Завантажити сертифікат")</f>
        <v>Завантажити сертифікат</v>
      </c>
    </row>
    <row r="927" spans="1:2" x14ac:dyDescent="0.3">
      <c r="A927" t="s">
        <v>923</v>
      </c>
      <c r="B927" t="str">
        <f>HYPERLINK("https://talan.bank.gov.ua/get-user-certificate/R0PnZLRIWRfxMkGpdMFF","Завантажити сертифікат")</f>
        <v>Завантажити сертифікат</v>
      </c>
    </row>
    <row r="928" spans="1:2" x14ac:dyDescent="0.3">
      <c r="A928" t="s">
        <v>924</v>
      </c>
      <c r="B928" t="str">
        <f>HYPERLINK("https://talan.bank.gov.ua/get-user-certificate/R0PnZpIONfjjZJoBANVl","Завантажити сертифікат")</f>
        <v>Завантажити сертифікат</v>
      </c>
    </row>
    <row r="929" spans="1:2" x14ac:dyDescent="0.3">
      <c r="A929" t="s">
        <v>925</v>
      </c>
      <c r="B929" t="str">
        <f>HYPERLINK("https://talan.bank.gov.ua/get-user-certificate/R0PnZ0kMkfMdZqsymVGl","Завантажити сертифікат")</f>
        <v>Завантажити сертифікат</v>
      </c>
    </row>
    <row r="930" spans="1:2" x14ac:dyDescent="0.3">
      <c r="A930" t="s">
        <v>926</v>
      </c>
      <c r="B930" t="str">
        <f>HYPERLINK("https://talan.bank.gov.ua/get-user-certificate/R0PnZP8iFJx9YVv5xtAI","Завантажити сертифікат")</f>
        <v>Завантажити сертифікат</v>
      </c>
    </row>
    <row r="931" spans="1:2" x14ac:dyDescent="0.3">
      <c r="A931" t="s">
        <v>927</v>
      </c>
      <c r="B931" t="str">
        <f>HYPERLINK("https://talan.bank.gov.ua/get-user-certificate/R0PnZA4RkK2LMv2BWSho","Завантажити сертифікат")</f>
        <v>Завантажити сертифікат</v>
      </c>
    </row>
    <row r="932" spans="1:2" x14ac:dyDescent="0.3">
      <c r="A932" t="s">
        <v>928</v>
      </c>
      <c r="B932" t="str">
        <f>HYPERLINK("https://talan.bank.gov.ua/get-user-certificate/R0PnZhjE6iMnVcpHL3LL","Завантажити сертифікат")</f>
        <v>Завантажити сертифікат</v>
      </c>
    </row>
    <row r="933" spans="1:2" x14ac:dyDescent="0.3">
      <c r="A933" t="s">
        <v>929</v>
      </c>
      <c r="B933" t="str">
        <f>HYPERLINK("https://talan.bank.gov.ua/get-user-certificate/R0PnZM6GAOljINknZE9W","Завантажити сертифікат")</f>
        <v>Завантажити сертифікат</v>
      </c>
    </row>
    <row r="934" spans="1:2" x14ac:dyDescent="0.3">
      <c r="A934" t="s">
        <v>930</v>
      </c>
      <c r="B934" t="str">
        <f>HYPERLINK("https://talan.bank.gov.ua/get-user-certificate/R0PnZSUcv0KwGi25qMn6","Завантажити сертифікат")</f>
        <v>Завантажити сертифікат</v>
      </c>
    </row>
    <row r="935" spans="1:2" x14ac:dyDescent="0.3">
      <c r="A935" t="s">
        <v>931</v>
      </c>
      <c r="B935" t="str">
        <f>HYPERLINK("https://talan.bank.gov.ua/get-user-certificate/R0PnZHTgMCmFUP-lfO3z","Завантажити сертифікат")</f>
        <v>Завантажити сертифікат</v>
      </c>
    </row>
    <row r="936" spans="1:2" x14ac:dyDescent="0.3">
      <c r="A936" t="s">
        <v>932</v>
      </c>
      <c r="B936" t="str">
        <f>HYPERLINK("https://talan.bank.gov.ua/get-user-certificate/R0PnZOEwIRMYF8hKd1ZO","Завантажити сертифікат")</f>
        <v>Завантажити сертифікат</v>
      </c>
    </row>
    <row r="937" spans="1:2" x14ac:dyDescent="0.3">
      <c r="A937" t="s">
        <v>933</v>
      </c>
      <c r="B937" t="str">
        <f>HYPERLINK("https://talan.bank.gov.ua/get-user-certificate/R0PnZMTMtFHZ4sO11o1E","Завантажити сертифікат")</f>
        <v>Завантажити сертифікат</v>
      </c>
    </row>
    <row r="938" spans="1:2" x14ac:dyDescent="0.3">
      <c r="A938" t="s">
        <v>934</v>
      </c>
      <c r="B938" t="str">
        <f>HYPERLINK("https://talan.bank.gov.ua/get-user-certificate/R0PnZif7SsBpkEsJFyDX","Завантажити сертифікат")</f>
        <v>Завантажити сертифікат</v>
      </c>
    </row>
    <row r="939" spans="1:2" x14ac:dyDescent="0.3">
      <c r="A939" t="s">
        <v>935</v>
      </c>
      <c r="B939" t="str">
        <f>HYPERLINK("https://talan.bank.gov.ua/get-user-certificate/R0PnZB4y3IkDON5tytYL","Завантажити сертифікат")</f>
        <v>Завантажити сертифікат</v>
      </c>
    </row>
    <row r="940" spans="1:2" x14ac:dyDescent="0.3">
      <c r="A940" t="s">
        <v>936</v>
      </c>
      <c r="B940" t="str">
        <f>HYPERLINK("https://talan.bank.gov.ua/get-user-certificate/R0PnZifZehekWaR5xSed","Завантажити сертифікат")</f>
        <v>Завантажити сертифікат</v>
      </c>
    </row>
    <row r="941" spans="1:2" x14ac:dyDescent="0.3">
      <c r="A941" t="s">
        <v>937</v>
      </c>
      <c r="B941" t="str">
        <f>HYPERLINK("https://talan.bank.gov.ua/get-user-certificate/R0PnZka85rLRzAhr4_xa","Завантажити сертифікат")</f>
        <v>Завантажити сертифікат</v>
      </c>
    </row>
    <row r="942" spans="1:2" x14ac:dyDescent="0.3">
      <c r="A942" t="s">
        <v>938</v>
      </c>
      <c r="B942" t="str">
        <f>HYPERLINK("https://talan.bank.gov.ua/get-user-certificate/R0PnZuFgw0B4GYA7ept0","Завантажити сертифікат")</f>
        <v>Завантажити сертифікат</v>
      </c>
    </row>
    <row r="943" spans="1:2" x14ac:dyDescent="0.3">
      <c r="A943" t="s">
        <v>939</v>
      </c>
      <c r="B943" t="str">
        <f>HYPERLINK("https://talan.bank.gov.ua/get-user-certificate/R0PnZQSqpD7wDGLboNPu","Завантажити сертифікат")</f>
        <v>Завантажити сертифікат</v>
      </c>
    </row>
    <row r="944" spans="1:2" x14ac:dyDescent="0.3">
      <c r="A944" t="s">
        <v>940</v>
      </c>
      <c r="B944" t="str">
        <f>HYPERLINK("https://talan.bank.gov.ua/get-user-certificate/R0PnZQb-8p-zjBe6ukV3","Завантажити сертифікат")</f>
        <v>Завантажити сертифікат</v>
      </c>
    </row>
    <row r="945" spans="1:2" x14ac:dyDescent="0.3">
      <c r="A945" t="s">
        <v>941</v>
      </c>
      <c r="B945" t="str">
        <f>HYPERLINK("https://talan.bank.gov.ua/get-user-certificate/R0PnZck_xRmXLPuwOng1","Завантажити сертифікат")</f>
        <v>Завантажити сертифікат</v>
      </c>
    </row>
    <row r="946" spans="1:2" x14ac:dyDescent="0.3">
      <c r="A946" t="s">
        <v>942</v>
      </c>
      <c r="B946" t="str">
        <f>HYPERLINK("https://talan.bank.gov.ua/get-user-certificate/R0PnZEIOcSYgnBV8se9I","Завантажити сертифікат")</f>
        <v>Завантажити сертифікат</v>
      </c>
    </row>
    <row r="947" spans="1:2" x14ac:dyDescent="0.3">
      <c r="A947" t="s">
        <v>943</v>
      </c>
      <c r="B947" t="str">
        <f>HYPERLINK("https://talan.bank.gov.ua/get-user-certificate/R0PnZNlw90CiEFQrrzG6","Завантажити сертифікат")</f>
        <v>Завантажити сертифікат</v>
      </c>
    </row>
    <row r="948" spans="1:2" x14ac:dyDescent="0.3">
      <c r="A948" t="s">
        <v>944</v>
      </c>
      <c r="B948" t="str">
        <f>HYPERLINK("https://talan.bank.gov.ua/get-user-certificate/R0PnZG-0ws1slRtcNWu7","Завантажити сертифікат")</f>
        <v>Завантажити сертифікат</v>
      </c>
    </row>
    <row r="949" spans="1:2" x14ac:dyDescent="0.3">
      <c r="A949" t="s">
        <v>945</v>
      </c>
      <c r="B949" t="str">
        <f>HYPERLINK("https://talan.bank.gov.ua/get-user-certificate/R0PnZGpgOyliQbunvTtL","Завантажити сертифікат")</f>
        <v>Завантажити сертифікат</v>
      </c>
    </row>
    <row r="950" spans="1:2" x14ac:dyDescent="0.3">
      <c r="A950" t="s">
        <v>946</v>
      </c>
      <c r="B950" t="str">
        <f>HYPERLINK("https://talan.bank.gov.ua/get-user-certificate/R0PnZ9kodUstlx9eKk6S","Завантажити сертифікат")</f>
        <v>Завантажити сертифікат</v>
      </c>
    </row>
    <row r="951" spans="1:2" x14ac:dyDescent="0.3">
      <c r="A951" t="s">
        <v>947</v>
      </c>
      <c r="B951" t="str">
        <f>HYPERLINK("https://talan.bank.gov.ua/get-user-certificate/R0PnZ6w9Pz3TIOO1A5_Z","Завантажити сертифікат")</f>
        <v>Завантажити сертифікат</v>
      </c>
    </row>
    <row r="952" spans="1:2" x14ac:dyDescent="0.3">
      <c r="A952" t="s">
        <v>948</v>
      </c>
      <c r="B952" t="str">
        <f>HYPERLINK("https://talan.bank.gov.ua/get-user-certificate/R0PnZ08Al_G9mi9FWddm","Завантажити сертифікат")</f>
        <v>Завантажити сертифікат</v>
      </c>
    </row>
    <row r="953" spans="1:2" x14ac:dyDescent="0.3">
      <c r="A953" t="s">
        <v>949</v>
      </c>
      <c r="B953" t="str">
        <f>HYPERLINK("https://talan.bank.gov.ua/get-user-certificate/R0PnZdHVHPY7kKBhvSBU","Завантажити сертифікат")</f>
        <v>Завантажити сертифікат</v>
      </c>
    </row>
    <row r="954" spans="1:2" x14ac:dyDescent="0.3">
      <c r="A954" t="s">
        <v>950</v>
      </c>
      <c r="B954" t="str">
        <f>HYPERLINK("https://talan.bank.gov.ua/get-user-certificate/R0PnZfwMaTEicBY1PGjh","Завантажити сертифікат")</f>
        <v>Завантажити сертифікат</v>
      </c>
    </row>
    <row r="955" spans="1:2" x14ac:dyDescent="0.3">
      <c r="A955" t="s">
        <v>951</v>
      </c>
      <c r="B955" t="str">
        <f>HYPERLINK("https://talan.bank.gov.ua/get-user-certificate/R0PnZfhwrZ46ZH6WqDNX","Завантажити сертифікат")</f>
        <v>Завантажити сертифікат</v>
      </c>
    </row>
    <row r="956" spans="1:2" x14ac:dyDescent="0.3">
      <c r="A956" t="s">
        <v>952</v>
      </c>
      <c r="B956" t="str">
        <f>HYPERLINK("https://talan.bank.gov.ua/get-user-certificate/R0PnZU99DRWJCxFGkrLY","Завантажити сертифікат")</f>
        <v>Завантажити сертифікат</v>
      </c>
    </row>
    <row r="957" spans="1:2" x14ac:dyDescent="0.3">
      <c r="A957" t="s">
        <v>953</v>
      </c>
      <c r="B957" t="str">
        <f>HYPERLINK("https://talan.bank.gov.ua/get-user-certificate/R0PnZ--GcwB6o0C5RDBh","Завантажити сертифікат")</f>
        <v>Завантажити сертифікат</v>
      </c>
    </row>
    <row r="958" spans="1:2" x14ac:dyDescent="0.3">
      <c r="A958" t="s">
        <v>954</v>
      </c>
      <c r="B958" t="str">
        <f>HYPERLINK("https://talan.bank.gov.ua/get-user-certificate/R0PnZweqogpS8-JorlbL","Завантажити сертифікат")</f>
        <v>Завантажити сертифікат</v>
      </c>
    </row>
    <row r="959" spans="1:2" x14ac:dyDescent="0.3">
      <c r="A959" t="s">
        <v>955</v>
      </c>
      <c r="B959" t="str">
        <f>HYPERLINK("https://talan.bank.gov.ua/get-user-certificate/R0PnZCDZjEL8BfBEgz9D","Завантажити сертифікат")</f>
        <v>Завантажити сертифікат</v>
      </c>
    </row>
    <row r="960" spans="1:2" x14ac:dyDescent="0.3">
      <c r="A960" t="s">
        <v>956</v>
      </c>
      <c r="B960" t="str">
        <f>HYPERLINK("https://talan.bank.gov.ua/get-user-certificate/R0PnZ9NaV-4jfK-mViag","Завантажити сертифікат")</f>
        <v>Завантажити сертифікат</v>
      </c>
    </row>
    <row r="961" spans="1:2" x14ac:dyDescent="0.3">
      <c r="A961" t="s">
        <v>957</v>
      </c>
      <c r="B961" t="str">
        <f>HYPERLINK("https://talan.bank.gov.ua/get-user-certificate/R0PnZCMik9gSTb98zhkj","Завантажити сертифікат")</f>
        <v>Завантажити сертифікат</v>
      </c>
    </row>
    <row r="962" spans="1:2" x14ac:dyDescent="0.3">
      <c r="A962" t="s">
        <v>958</v>
      </c>
      <c r="B962" t="str">
        <f>HYPERLINK("https://talan.bank.gov.ua/get-user-certificate/R0PnZPgTpHIMrs-FmShE","Завантажити сертифікат")</f>
        <v>Завантажити сертифікат</v>
      </c>
    </row>
    <row r="963" spans="1:2" x14ac:dyDescent="0.3">
      <c r="A963" t="s">
        <v>959</v>
      </c>
      <c r="B963" t="str">
        <f>HYPERLINK("https://talan.bank.gov.ua/get-user-certificate/R0PnZEXtVm_LmQx8teWw","Завантажити сертифікат")</f>
        <v>Завантажити сертифікат</v>
      </c>
    </row>
    <row r="964" spans="1:2" x14ac:dyDescent="0.3">
      <c r="A964" t="s">
        <v>960</v>
      </c>
      <c r="B964" t="str">
        <f>HYPERLINK("https://talan.bank.gov.ua/get-user-certificate/R0PnZWM6coeKJMGvSoOA","Завантажити сертифікат")</f>
        <v>Завантажити сертифікат</v>
      </c>
    </row>
    <row r="965" spans="1:2" x14ac:dyDescent="0.3">
      <c r="A965" t="s">
        <v>961</v>
      </c>
      <c r="B965" t="str">
        <f>HYPERLINK("https://talan.bank.gov.ua/get-user-certificate/R0PnZeXLQisEsd8dNID8","Завантажити сертифікат")</f>
        <v>Завантажити сертифікат</v>
      </c>
    </row>
    <row r="966" spans="1:2" x14ac:dyDescent="0.3">
      <c r="A966" t="s">
        <v>962</v>
      </c>
      <c r="B966" t="str">
        <f>HYPERLINK("https://talan.bank.gov.ua/get-user-certificate/R0PnZjZgX4OmzD15Vc5t","Завантажити сертифікат")</f>
        <v>Завантажити сертифікат</v>
      </c>
    </row>
    <row r="967" spans="1:2" x14ac:dyDescent="0.3">
      <c r="A967" t="s">
        <v>963</v>
      </c>
      <c r="B967" t="str">
        <f>HYPERLINK("https://talan.bank.gov.ua/get-user-certificate/R0PnZ_Q6cBfZpslgOi9_","Завантажити сертифікат")</f>
        <v>Завантажити сертифікат</v>
      </c>
    </row>
    <row r="968" spans="1:2" x14ac:dyDescent="0.3">
      <c r="A968" t="s">
        <v>964</v>
      </c>
      <c r="B968" t="str">
        <f>HYPERLINK("https://talan.bank.gov.ua/get-user-certificate/R0PnZgKH53iocxnnB8kF","Завантажити сертифікат")</f>
        <v>Завантажити сертифікат</v>
      </c>
    </row>
    <row r="969" spans="1:2" x14ac:dyDescent="0.3">
      <c r="A969" t="s">
        <v>965</v>
      </c>
      <c r="B969" t="str">
        <f>HYPERLINK("https://talan.bank.gov.ua/get-user-certificate/R0PnZsROSnlVt6JDfYMn","Завантажити сертифікат")</f>
        <v>Завантажити сертифікат</v>
      </c>
    </row>
    <row r="970" spans="1:2" x14ac:dyDescent="0.3">
      <c r="A970" t="s">
        <v>966</v>
      </c>
      <c r="B970" t="str">
        <f>HYPERLINK("https://talan.bank.gov.ua/get-user-certificate/R0PnZxB0CFPoo4mWU8ZV","Завантажити сертифікат")</f>
        <v>Завантажити сертифікат</v>
      </c>
    </row>
    <row r="971" spans="1:2" x14ac:dyDescent="0.3">
      <c r="A971" t="s">
        <v>967</v>
      </c>
      <c r="B971" t="str">
        <f>HYPERLINK("https://talan.bank.gov.ua/get-user-certificate/R0PnZb3gDrltc1O00jqv","Завантажити сертифікат")</f>
        <v>Завантажити сертифікат</v>
      </c>
    </row>
    <row r="972" spans="1:2" x14ac:dyDescent="0.3">
      <c r="A972" t="s">
        <v>968</v>
      </c>
      <c r="B972" t="str">
        <f>HYPERLINK("https://talan.bank.gov.ua/get-user-certificate/R0PnZ4Z8QP3ICGIqR_V5","Завантажити сертифікат")</f>
        <v>Завантажити сертифікат</v>
      </c>
    </row>
    <row r="973" spans="1:2" x14ac:dyDescent="0.3">
      <c r="A973" t="s">
        <v>969</v>
      </c>
      <c r="B973" t="str">
        <f>HYPERLINK("https://talan.bank.gov.ua/get-user-certificate/R0PnZxRY2izfVLmLmJZ1","Завантажити сертифікат")</f>
        <v>Завантажити сертифікат</v>
      </c>
    </row>
    <row r="974" spans="1:2" x14ac:dyDescent="0.3">
      <c r="A974" t="s">
        <v>970</v>
      </c>
      <c r="B974" t="str">
        <f>HYPERLINK("https://talan.bank.gov.ua/get-user-certificate/R0PnZ7qAIL9U1iMdpqDi","Завантажити сертифікат")</f>
        <v>Завантажити сертифікат</v>
      </c>
    </row>
    <row r="975" spans="1:2" x14ac:dyDescent="0.3">
      <c r="A975" t="s">
        <v>971</v>
      </c>
      <c r="B975" t="str">
        <f>HYPERLINK("https://talan.bank.gov.ua/get-user-certificate/R0PnZjHFllEU8qjTgdSK","Завантажити сертифікат")</f>
        <v>Завантажити сертифікат</v>
      </c>
    </row>
    <row r="976" spans="1:2" x14ac:dyDescent="0.3">
      <c r="A976" t="s">
        <v>972</v>
      </c>
      <c r="B976" t="str">
        <f>HYPERLINK("https://talan.bank.gov.ua/get-user-certificate/R0PnZgRBM47M8CCvMxy0","Завантажити сертифікат")</f>
        <v>Завантажити сертифікат</v>
      </c>
    </row>
    <row r="977" spans="1:2" x14ac:dyDescent="0.3">
      <c r="A977" t="s">
        <v>973</v>
      </c>
      <c r="B977" t="str">
        <f>HYPERLINK("https://talan.bank.gov.ua/get-user-certificate/R0PnZURi1qM-ZyjBcSR9","Завантажити сертифікат")</f>
        <v>Завантажити сертифікат</v>
      </c>
    </row>
    <row r="978" spans="1:2" x14ac:dyDescent="0.3">
      <c r="A978" t="s">
        <v>974</v>
      </c>
      <c r="B978" t="str">
        <f>HYPERLINK("https://talan.bank.gov.ua/get-user-certificate/R0PnZA2l-x2tf0RXAShS","Завантажити сертифікат")</f>
        <v>Завантажити сертифікат</v>
      </c>
    </row>
    <row r="979" spans="1:2" x14ac:dyDescent="0.3">
      <c r="A979" t="s">
        <v>975</v>
      </c>
      <c r="B979" t="str">
        <f>HYPERLINK("https://talan.bank.gov.ua/get-user-certificate/R0PnZTMgjoLZIqeotlkW","Завантажити сертифікат")</f>
        <v>Завантажити сертифікат</v>
      </c>
    </row>
    <row r="980" spans="1:2" x14ac:dyDescent="0.3">
      <c r="A980" t="s">
        <v>976</v>
      </c>
      <c r="B980" t="str">
        <f>HYPERLINK("https://talan.bank.gov.ua/get-user-certificate/R0PnZ9iFEH-ywLQ4yUtz","Завантажити сертифікат")</f>
        <v>Завантажити сертифікат</v>
      </c>
    </row>
    <row r="981" spans="1:2" x14ac:dyDescent="0.3">
      <c r="A981" t="s">
        <v>977</v>
      </c>
      <c r="B981" t="str">
        <f>HYPERLINK("https://talan.bank.gov.ua/get-user-certificate/R0PnZI0nGXdnsIwura0_","Завантажити сертифікат")</f>
        <v>Завантажити сертифікат</v>
      </c>
    </row>
    <row r="982" spans="1:2" x14ac:dyDescent="0.3">
      <c r="A982" t="s">
        <v>978</v>
      </c>
      <c r="B982" t="str">
        <f>HYPERLINK("https://talan.bank.gov.ua/get-user-certificate/R0PnZsgfYEI3coI9OOh1","Завантажити сертифікат")</f>
        <v>Завантажити сертифікат</v>
      </c>
    </row>
    <row r="983" spans="1:2" x14ac:dyDescent="0.3">
      <c r="A983" t="s">
        <v>979</v>
      </c>
      <c r="B983" t="str">
        <f>HYPERLINK("https://talan.bank.gov.ua/get-user-certificate/R0PnZeJ5jqyCUkZUOnGr","Завантажити сертифікат")</f>
        <v>Завантажити сертифікат</v>
      </c>
    </row>
    <row r="984" spans="1:2" x14ac:dyDescent="0.3">
      <c r="A984" t="s">
        <v>980</v>
      </c>
      <c r="B984" t="str">
        <f>HYPERLINK("https://talan.bank.gov.ua/get-user-certificate/R0PnZ7bhYrIL9_K-g2mh","Завантажити сертифікат")</f>
        <v>Завантажити сертифікат</v>
      </c>
    </row>
    <row r="985" spans="1:2" x14ac:dyDescent="0.3">
      <c r="A985" t="s">
        <v>981</v>
      </c>
      <c r="B985" t="str">
        <f>HYPERLINK("https://talan.bank.gov.ua/get-user-certificate/R0PnZ0arQfO4tZCFlsMl","Завантажити сертифікат")</f>
        <v>Завантажити сертифікат</v>
      </c>
    </row>
    <row r="986" spans="1:2" x14ac:dyDescent="0.3">
      <c r="A986" t="s">
        <v>982</v>
      </c>
      <c r="B986" t="str">
        <f>HYPERLINK("https://talan.bank.gov.ua/get-user-certificate/R0PnZUWexxdsLa7YBpSM","Завантажити сертифікат")</f>
        <v>Завантажити сертифікат</v>
      </c>
    </row>
    <row r="987" spans="1:2" x14ac:dyDescent="0.3">
      <c r="A987" t="s">
        <v>983</v>
      </c>
      <c r="B987" t="str">
        <f>HYPERLINK("https://talan.bank.gov.ua/get-user-certificate/R0PnZ_-dGMFIUqPBxTzd","Завантажити сертифікат")</f>
        <v>Завантажити сертифікат</v>
      </c>
    </row>
    <row r="988" spans="1:2" x14ac:dyDescent="0.3">
      <c r="A988" t="s">
        <v>984</v>
      </c>
      <c r="B988" t="str">
        <f>HYPERLINK("https://talan.bank.gov.ua/get-user-certificate/R0PnZrn-le7lAt9CZ5lW","Завантажити сертифікат")</f>
        <v>Завантажити сертифікат</v>
      </c>
    </row>
    <row r="989" spans="1:2" x14ac:dyDescent="0.3">
      <c r="A989" t="s">
        <v>985</v>
      </c>
      <c r="B989" t="str">
        <f>HYPERLINK("https://talan.bank.gov.ua/get-user-certificate/R0PnZGYp_qJdb3QXVYxp","Завантажити сертифікат")</f>
        <v>Завантажити сертифікат</v>
      </c>
    </row>
    <row r="990" spans="1:2" x14ac:dyDescent="0.3">
      <c r="A990" t="s">
        <v>986</v>
      </c>
      <c r="B990" t="str">
        <f>HYPERLINK("https://talan.bank.gov.ua/get-user-certificate/R0PnZrb5umbQS8DFeXGl","Завантажити сертифікат")</f>
        <v>Завантажити сертифікат</v>
      </c>
    </row>
    <row r="991" spans="1:2" x14ac:dyDescent="0.3">
      <c r="A991" t="s">
        <v>987</v>
      </c>
      <c r="B991" t="str">
        <f>HYPERLINK("https://talan.bank.gov.ua/get-user-certificate/R0PnZxGyNejOKkYAXoGk","Завантажити сертифікат")</f>
        <v>Завантажити сертифікат</v>
      </c>
    </row>
    <row r="992" spans="1:2" x14ac:dyDescent="0.3">
      <c r="A992" t="s">
        <v>988</v>
      </c>
      <c r="B992" t="str">
        <f>HYPERLINK("https://talan.bank.gov.ua/get-user-certificate/R0PnZgux5z5gOQpM9KKI","Завантажити сертифікат")</f>
        <v>Завантажити сертифікат</v>
      </c>
    </row>
    <row r="993" spans="1:2" x14ac:dyDescent="0.3">
      <c r="A993" t="s">
        <v>989</v>
      </c>
      <c r="B993" t="str">
        <f>HYPERLINK("https://talan.bank.gov.ua/get-user-certificate/R0PnZoOi2JTCMUvfO-nO","Завантажити сертифікат")</f>
        <v>Завантажити сертифікат</v>
      </c>
    </row>
    <row r="994" spans="1:2" x14ac:dyDescent="0.3">
      <c r="A994" t="s">
        <v>990</v>
      </c>
      <c r="B994" t="str">
        <f>HYPERLINK("https://talan.bank.gov.ua/get-user-certificate/R0PnZB9kMYQ9qDuWgzQd","Завантажити сертифікат")</f>
        <v>Завантажити сертифікат</v>
      </c>
    </row>
    <row r="995" spans="1:2" x14ac:dyDescent="0.3">
      <c r="A995" t="s">
        <v>991</v>
      </c>
      <c r="B995" t="str">
        <f>HYPERLINK("https://talan.bank.gov.ua/get-user-certificate/R0PnZPovI3o6_Ubpt1PR","Завантажити сертифікат")</f>
        <v>Завантажити сертифікат</v>
      </c>
    </row>
    <row r="996" spans="1:2" x14ac:dyDescent="0.3">
      <c r="A996" t="s">
        <v>992</v>
      </c>
      <c r="B996" t="str">
        <f>HYPERLINK("https://talan.bank.gov.ua/get-user-certificate/R0PnZvvLsnkZXKQF7pJS","Завантажити сертифікат")</f>
        <v>Завантажити сертифікат</v>
      </c>
    </row>
    <row r="997" spans="1:2" x14ac:dyDescent="0.3">
      <c r="A997" t="s">
        <v>993</v>
      </c>
      <c r="B997" t="str">
        <f>HYPERLINK("https://talan.bank.gov.ua/get-user-certificate/R0PnZXaYO84EcIbESbzt","Завантажити сертифікат")</f>
        <v>Завантажити сертифікат</v>
      </c>
    </row>
    <row r="998" spans="1:2" x14ac:dyDescent="0.3">
      <c r="A998" t="s">
        <v>994</v>
      </c>
      <c r="B998" t="str">
        <f>HYPERLINK("https://talan.bank.gov.ua/get-user-certificate/R0PnZTnbT6MJLbxLNHt1","Завантажити сертифікат")</f>
        <v>Завантажити сертифікат</v>
      </c>
    </row>
    <row r="999" spans="1:2" x14ac:dyDescent="0.3">
      <c r="A999" t="s">
        <v>995</v>
      </c>
      <c r="B999" t="str">
        <f>HYPERLINK("https://talan.bank.gov.ua/get-user-certificate/R0PnZVrlHzWiHRFC6SVP","Завантажити сертифікат")</f>
        <v>Завантажити сертифікат</v>
      </c>
    </row>
    <row r="1000" spans="1:2" x14ac:dyDescent="0.3">
      <c r="A1000" t="s">
        <v>996</v>
      </c>
      <c r="B1000" t="str">
        <f>HYPERLINK("https://talan.bank.gov.ua/get-user-certificate/R0PnZwQhnoYCzn5q0lkB","Завантажити сертифікат")</f>
        <v>Завантажити сертифікат</v>
      </c>
    </row>
    <row r="1001" spans="1:2" x14ac:dyDescent="0.3">
      <c r="A1001" t="s">
        <v>997</v>
      </c>
      <c r="B1001" t="str">
        <f>HYPERLINK("https://talan.bank.gov.ua/get-user-certificate/R0PnZfGuAHlFwEQAze1O","Завантажити сертифікат")</f>
        <v>Завантажити сертифікат</v>
      </c>
    </row>
    <row r="1002" spans="1:2" x14ac:dyDescent="0.3">
      <c r="A1002" t="s">
        <v>998</v>
      </c>
      <c r="B1002" t="str">
        <f>HYPERLINK("https://talan.bank.gov.ua/get-user-certificate/R0PnZW_iOK6sOHycCaD8","Завантажити сертифікат")</f>
        <v>Завантажити сертифікат</v>
      </c>
    </row>
    <row r="1003" spans="1:2" x14ac:dyDescent="0.3">
      <c r="A1003" t="s">
        <v>999</v>
      </c>
      <c r="B1003" t="str">
        <f>HYPERLINK("https://talan.bank.gov.ua/get-user-certificate/R0PnZtj7a-xaQsCvYKre","Завантажити сертифікат")</f>
        <v>Завантажити сертифікат</v>
      </c>
    </row>
    <row r="1004" spans="1:2" x14ac:dyDescent="0.3">
      <c r="A1004" t="s">
        <v>1000</v>
      </c>
      <c r="B1004" t="str">
        <f>HYPERLINK("https://talan.bank.gov.ua/get-user-certificate/R0PnZb4cGluinAOmnuNN","Завантажити сертифікат")</f>
        <v>Завантажити сертифікат</v>
      </c>
    </row>
    <row r="1005" spans="1:2" x14ac:dyDescent="0.3">
      <c r="A1005" t="s">
        <v>1001</v>
      </c>
      <c r="B1005" t="str">
        <f>HYPERLINK("https://talan.bank.gov.ua/get-user-certificate/R0PnZ02Cw1lmnpBwbS4X","Завантажити сертифікат")</f>
        <v>Завантажити сертифікат</v>
      </c>
    </row>
    <row r="1006" spans="1:2" x14ac:dyDescent="0.3">
      <c r="A1006" t="s">
        <v>1002</v>
      </c>
      <c r="B1006" t="str">
        <f>HYPERLINK("https://talan.bank.gov.ua/get-user-certificate/R0PnZ5kv7-z26NlSwTQX","Завантажити сертифікат")</f>
        <v>Завантажити сертифікат</v>
      </c>
    </row>
    <row r="1007" spans="1:2" x14ac:dyDescent="0.3">
      <c r="A1007" t="s">
        <v>1003</v>
      </c>
      <c r="B1007" t="str">
        <f>HYPERLINK("https://talan.bank.gov.ua/get-user-certificate/R0PnZlpGf74VQTCt0-8w","Завантажити сертифікат")</f>
        <v>Завантажити сертифікат</v>
      </c>
    </row>
    <row r="1008" spans="1:2" x14ac:dyDescent="0.3">
      <c r="A1008" t="s">
        <v>1004</v>
      </c>
      <c r="B1008" t="str">
        <f>HYPERLINK("https://talan.bank.gov.ua/get-user-certificate/R0PnZfjiafubz0MRdRKk","Завантажити сертифікат")</f>
        <v>Завантажити сертифікат</v>
      </c>
    </row>
    <row r="1009" spans="1:2" x14ac:dyDescent="0.3">
      <c r="A1009" t="s">
        <v>1005</v>
      </c>
      <c r="B1009" t="str">
        <f>HYPERLINK("https://talan.bank.gov.ua/get-user-certificate/R0PnZxjoALXIKhnG2mO9","Завантажити сертифікат")</f>
        <v>Завантажити сертифікат</v>
      </c>
    </row>
    <row r="1010" spans="1:2" x14ac:dyDescent="0.3">
      <c r="A1010" t="s">
        <v>1006</v>
      </c>
      <c r="B1010" t="str">
        <f>HYPERLINK("https://talan.bank.gov.ua/get-user-certificate/R0PnZnHz28kFUzrYDb7j","Завантажити сертифікат")</f>
        <v>Завантажити сертифікат</v>
      </c>
    </row>
    <row r="1011" spans="1:2" x14ac:dyDescent="0.3">
      <c r="A1011" t="s">
        <v>1007</v>
      </c>
      <c r="B1011" t="str">
        <f>HYPERLINK("https://talan.bank.gov.ua/get-user-certificate/R0PnZyw3GIkEcCTota87","Завантажити сертифікат")</f>
        <v>Завантажити сертифікат</v>
      </c>
    </row>
    <row r="1012" spans="1:2" x14ac:dyDescent="0.3">
      <c r="A1012" t="s">
        <v>1008</v>
      </c>
      <c r="B1012" t="str">
        <f>HYPERLINK("https://talan.bank.gov.ua/get-user-certificate/R0PnZ7EEzL8VX2S7pU9s","Завантажити сертифікат")</f>
        <v>Завантажити сертифікат</v>
      </c>
    </row>
    <row r="1013" spans="1:2" x14ac:dyDescent="0.3">
      <c r="A1013" t="s">
        <v>1009</v>
      </c>
      <c r="B1013" t="str">
        <f>HYPERLINK("https://talan.bank.gov.ua/get-user-certificate/R0PnZn818b2CoZesixb_","Завантажити сертифікат")</f>
        <v>Завантажити сертифікат</v>
      </c>
    </row>
    <row r="1014" spans="1:2" x14ac:dyDescent="0.3">
      <c r="A1014" t="s">
        <v>1010</v>
      </c>
      <c r="B1014" t="str">
        <f>HYPERLINK("https://talan.bank.gov.ua/get-user-certificate/R0PnZa7DGhWXsFDE5IIj","Завантажити сертифікат")</f>
        <v>Завантажити сертифікат</v>
      </c>
    </row>
    <row r="1015" spans="1:2" x14ac:dyDescent="0.3">
      <c r="A1015" t="s">
        <v>1011</v>
      </c>
      <c r="B1015" t="str">
        <f>HYPERLINK("https://talan.bank.gov.ua/get-user-certificate/R0PnZK-sBZ6TWWxv_HLy","Завантажити сертифікат")</f>
        <v>Завантажити сертифікат</v>
      </c>
    </row>
    <row r="1016" spans="1:2" x14ac:dyDescent="0.3">
      <c r="A1016" t="s">
        <v>1012</v>
      </c>
      <c r="B1016" t="str">
        <f>HYPERLINK("https://talan.bank.gov.ua/get-user-certificate/R0PnZFWh20M32Jmjn1xI","Завантажити сертифікат")</f>
        <v>Завантажити сертифікат</v>
      </c>
    </row>
    <row r="1017" spans="1:2" x14ac:dyDescent="0.3">
      <c r="A1017" t="s">
        <v>1013</v>
      </c>
      <c r="B1017" t="str">
        <f>HYPERLINK("https://talan.bank.gov.ua/get-user-certificate/R0PnZrrSI3dfIBMnb_bv","Завантажити сертифікат")</f>
        <v>Завантажити сертифікат</v>
      </c>
    </row>
    <row r="1018" spans="1:2" x14ac:dyDescent="0.3">
      <c r="A1018" t="s">
        <v>1014</v>
      </c>
      <c r="B1018" t="str">
        <f>HYPERLINK("https://talan.bank.gov.ua/get-user-certificate/R0PnZvCElWfWKbQUuwIX","Завантажити сертифікат")</f>
        <v>Завантажити сертифікат</v>
      </c>
    </row>
    <row r="1019" spans="1:2" x14ac:dyDescent="0.3">
      <c r="A1019" t="s">
        <v>1015</v>
      </c>
      <c r="B1019" t="str">
        <f>HYPERLINK("https://talan.bank.gov.ua/get-user-certificate/R0PnZTyIYo_zfl306CeZ","Завантажити сертифікат")</f>
        <v>Завантажити сертифікат</v>
      </c>
    </row>
    <row r="1020" spans="1:2" x14ac:dyDescent="0.3">
      <c r="A1020" t="s">
        <v>1016</v>
      </c>
      <c r="B1020" t="str">
        <f>HYPERLINK("https://talan.bank.gov.ua/get-user-certificate/R0PnZwVN9B3wI8Ce2eMG","Завантажити сертифікат")</f>
        <v>Завантажити сертифікат</v>
      </c>
    </row>
    <row r="1021" spans="1:2" x14ac:dyDescent="0.3">
      <c r="A1021" t="s">
        <v>1017</v>
      </c>
      <c r="B1021" t="str">
        <f>HYPERLINK("https://talan.bank.gov.ua/get-user-certificate/R0PnZn_Jc2C0CFtQ6Sda","Завантажити сертифікат")</f>
        <v>Завантажити сертифікат</v>
      </c>
    </row>
    <row r="1022" spans="1:2" x14ac:dyDescent="0.3">
      <c r="A1022" t="s">
        <v>1018</v>
      </c>
      <c r="B1022" t="str">
        <f>HYPERLINK("https://talan.bank.gov.ua/get-user-certificate/R0PnZNRE2SeyRmWoww4s","Завантажити сертифікат")</f>
        <v>Завантажити сертифікат</v>
      </c>
    </row>
    <row r="1023" spans="1:2" x14ac:dyDescent="0.3">
      <c r="A1023" t="s">
        <v>1019</v>
      </c>
      <c r="B1023" t="str">
        <f>HYPERLINK("https://talan.bank.gov.ua/get-user-certificate/R0PnZpNm0SCD9eoucqo1","Завантажити сертифікат")</f>
        <v>Завантажити сертифікат</v>
      </c>
    </row>
    <row r="1024" spans="1:2" x14ac:dyDescent="0.3">
      <c r="A1024" t="s">
        <v>1020</v>
      </c>
      <c r="B1024" t="str">
        <f>HYPERLINK("https://talan.bank.gov.ua/get-user-certificate/R0PnZvTiVtUI7WgkKr_0","Завантажити сертифікат")</f>
        <v>Завантажити сертифікат</v>
      </c>
    </row>
    <row r="1025" spans="1:2" x14ac:dyDescent="0.3">
      <c r="A1025" t="s">
        <v>1021</v>
      </c>
      <c r="B1025" t="str">
        <f>HYPERLINK("https://talan.bank.gov.ua/get-user-certificate/R0PnZYlR_dzX-kgDVNLr","Завантажити сертифікат")</f>
        <v>Завантажити сертифікат</v>
      </c>
    </row>
    <row r="1026" spans="1:2" x14ac:dyDescent="0.3">
      <c r="A1026" t="s">
        <v>1022</v>
      </c>
      <c r="B1026" t="str">
        <f>HYPERLINK("https://talan.bank.gov.ua/get-user-certificate/R0PnZXmNaLqbH3JsKkaK","Завантажити сертифікат")</f>
        <v>Завантажити сертифікат</v>
      </c>
    </row>
    <row r="1027" spans="1:2" x14ac:dyDescent="0.3">
      <c r="A1027" t="s">
        <v>1023</v>
      </c>
      <c r="B1027" t="str">
        <f>HYPERLINK("https://talan.bank.gov.ua/get-user-certificate/R0PnZJ1FNaBHY0vDyClS","Завантажити сертифікат")</f>
        <v>Завантажити сертифікат</v>
      </c>
    </row>
    <row r="1028" spans="1:2" x14ac:dyDescent="0.3">
      <c r="A1028" t="s">
        <v>1024</v>
      </c>
      <c r="B1028" t="str">
        <f>HYPERLINK("https://talan.bank.gov.ua/get-user-certificate/R0PnZig6GVy3Q5zG-eva","Завантажити сертифікат")</f>
        <v>Завантажити сертифікат</v>
      </c>
    </row>
    <row r="1029" spans="1:2" x14ac:dyDescent="0.3">
      <c r="A1029" t="s">
        <v>1025</v>
      </c>
      <c r="B1029" t="str">
        <f>HYPERLINK("https://talan.bank.gov.ua/get-user-certificate/R0PnZCrQyEavO8EEhdrH","Завантажити сертифікат")</f>
        <v>Завантажити сертифікат</v>
      </c>
    </row>
    <row r="1030" spans="1:2" x14ac:dyDescent="0.3">
      <c r="A1030" t="s">
        <v>1026</v>
      </c>
      <c r="B1030" t="str">
        <f>HYPERLINK("https://talan.bank.gov.ua/get-user-certificate/R0PnZLpM3v7pEvrFHDjM","Завантажити сертифікат")</f>
        <v>Завантажити сертифікат</v>
      </c>
    </row>
    <row r="1031" spans="1:2" x14ac:dyDescent="0.3">
      <c r="A1031" t="s">
        <v>1027</v>
      </c>
      <c r="B1031" t="str">
        <f>HYPERLINK("https://talan.bank.gov.ua/get-user-certificate/R0PnZgoV79Roirub4WdM","Завантажити сертифікат")</f>
        <v>Завантажити сертифікат</v>
      </c>
    </row>
    <row r="1032" spans="1:2" x14ac:dyDescent="0.3">
      <c r="A1032" t="s">
        <v>1028</v>
      </c>
      <c r="B1032" t="str">
        <f>HYPERLINK("https://talan.bank.gov.ua/get-user-certificate/R0PnZmWaYtFZTlbtdvmD","Завантажити сертифікат")</f>
        <v>Завантажити сертифікат</v>
      </c>
    </row>
    <row r="1033" spans="1:2" x14ac:dyDescent="0.3">
      <c r="A1033" t="s">
        <v>1029</v>
      </c>
      <c r="B1033" t="str">
        <f>HYPERLINK("https://talan.bank.gov.ua/get-user-certificate/R0PnZYUBnzdYOQqR3EwZ","Завантажити сертифікат")</f>
        <v>Завантажити сертифікат</v>
      </c>
    </row>
    <row r="1034" spans="1:2" x14ac:dyDescent="0.3">
      <c r="A1034" t="s">
        <v>1030</v>
      </c>
      <c r="B1034" t="str">
        <f>HYPERLINK("https://talan.bank.gov.ua/get-user-certificate/R0PnZgBiCwA3YF2lmh4x","Завантажити сертифікат")</f>
        <v>Завантажити сертифікат</v>
      </c>
    </row>
    <row r="1035" spans="1:2" x14ac:dyDescent="0.3">
      <c r="A1035" t="s">
        <v>1031</v>
      </c>
      <c r="B1035" t="str">
        <f>HYPERLINK("https://talan.bank.gov.ua/get-user-certificate/R0PnZS6oSi6Icl-mRbg3","Завантажити сертифікат")</f>
        <v>Завантажити сертифікат</v>
      </c>
    </row>
    <row r="1036" spans="1:2" x14ac:dyDescent="0.3">
      <c r="A1036" t="s">
        <v>1032</v>
      </c>
      <c r="B1036" t="str">
        <f>HYPERLINK("https://talan.bank.gov.ua/get-user-certificate/R0PnZ9fPi-dFZpfJ0huK","Завантажити сертифікат")</f>
        <v>Завантажити сертифікат</v>
      </c>
    </row>
    <row r="1037" spans="1:2" x14ac:dyDescent="0.3">
      <c r="A1037" t="s">
        <v>1033</v>
      </c>
      <c r="B1037" t="str">
        <f>HYPERLINK("https://talan.bank.gov.ua/get-user-certificate/R0PnZPJNPN6SusrNMJh4","Завантажити сертифікат")</f>
        <v>Завантажити сертифікат</v>
      </c>
    </row>
    <row r="1038" spans="1:2" x14ac:dyDescent="0.3">
      <c r="A1038" t="s">
        <v>1034</v>
      </c>
      <c r="B1038" t="str">
        <f>HYPERLINK("https://talan.bank.gov.ua/get-user-certificate/R0PnZsCRTsgzw6odf7oA","Завантажити сертифікат")</f>
        <v>Завантажити сертифікат</v>
      </c>
    </row>
    <row r="1039" spans="1:2" x14ac:dyDescent="0.3">
      <c r="A1039" t="s">
        <v>1035</v>
      </c>
      <c r="B1039" t="str">
        <f>HYPERLINK("https://talan.bank.gov.ua/get-user-certificate/R0PnZJwmt-azOweRm95W","Завантажити сертифікат")</f>
        <v>Завантажити сертифікат</v>
      </c>
    </row>
    <row r="1040" spans="1:2" x14ac:dyDescent="0.3">
      <c r="A1040" t="s">
        <v>1036</v>
      </c>
      <c r="B1040" t="str">
        <f>HYPERLINK("https://talan.bank.gov.ua/get-user-certificate/R0PnZZzqQ_kyP4_7Rgko","Завантажити сертифікат")</f>
        <v>Завантажити сертифікат</v>
      </c>
    </row>
    <row r="1041" spans="1:2" x14ac:dyDescent="0.3">
      <c r="A1041" t="s">
        <v>1037</v>
      </c>
      <c r="B1041" t="str">
        <f>HYPERLINK("https://talan.bank.gov.ua/get-user-certificate/R0PnZ6usPGkViG9lds-X","Завантажити сертифікат")</f>
        <v>Завантажити сертифікат</v>
      </c>
    </row>
    <row r="1042" spans="1:2" x14ac:dyDescent="0.3">
      <c r="A1042" t="s">
        <v>1038</v>
      </c>
      <c r="B1042" t="str">
        <f>HYPERLINK("https://talan.bank.gov.ua/get-user-certificate/R0PnZZfNyshkT5fgFd_i","Завантажити сертифікат")</f>
        <v>Завантажити сертифікат</v>
      </c>
    </row>
    <row r="1043" spans="1:2" x14ac:dyDescent="0.3">
      <c r="A1043" t="s">
        <v>1039</v>
      </c>
      <c r="B1043" t="str">
        <f>HYPERLINK("https://talan.bank.gov.ua/get-user-certificate/R0PnZ-7Ff4knGaKc939c","Завантажити сертифікат")</f>
        <v>Завантажити сертифікат</v>
      </c>
    </row>
    <row r="1044" spans="1:2" x14ac:dyDescent="0.3">
      <c r="A1044" t="s">
        <v>1040</v>
      </c>
      <c r="B1044" t="str">
        <f>HYPERLINK("https://talan.bank.gov.ua/get-user-certificate/R0PnZ8GpWD0WdSvv6k7j","Завантажити сертифікат")</f>
        <v>Завантажити сертифікат</v>
      </c>
    </row>
    <row r="1045" spans="1:2" x14ac:dyDescent="0.3">
      <c r="A1045" t="s">
        <v>1041</v>
      </c>
      <c r="B1045" t="str">
        <f>HYPERLINK("https://talan.bank.gov.ua/get-user-certificate/R0PnZXhQ4QXa2a64yRtG","Завантажити сертифікат")</f>
        <v>Завантажити сертифікат</v>
      </c>
    </row>
    <row r="1046" spans="1:2" x14ac:dyDescent="0.3">
      <c r="A1046" t="s">
        <v>1042</v>
      </c>
      <c r="B1046" t="str">
        <f>HYPERLINK("https://talan.bank.gov.ua/get-user-certificate/R0PnZRPWhIG1Su7eOeaX","Завантажити сертифікат")</f>
        <v>Завантажити сертифікат</v>
      </c>
    </row>
    <row r="1047" spans="1:2" x14ac:dyDescent="0.3">
      <c r="A1047" t="s">
        <v>1043</v>
      </c>
      <c r="B1047" t="str">
        <f>HYPERLINK("https://talan.bank.gov.ua/get-user-certificate/R0PnZ4CKdGcR4lQ2dMkd","Завантажити сертифікат")</f>
        <v>Завантажити сертифікат</v>
      </c>
    </row>
    <row r="1048" spans="1:2" x14ac:dyDescent="0.3">
      <c r="A1048" t="s">
        <v>1044</v>
      </c>
      <c r="B1048" t="str">
        <f>HYPERLINK("https://talan.bank.gov.ua/get-user-certificate/R0PnZ7JydecPgzTWcnkb","Завантажити сертифікат")</f>
        <v>Завантажити сертифікат</v>
      </c>
    </row>
    <row r="1049" spans="1:2" x14ac:dyDescent="0.3">
      <c r="A1049" t="s">
        <v>1045</v>
      </c>
      <c r="B1049" t="str">
        <f>HYPERLINK("https://talan.bank.gov.ua/get-user-certificate/R0PnZQ7Yol1dSv5OuPl-","Завантажити сертифікат")</f>
        <v>Завантажити сертифікат</v>
      </c>
    </row>
    <row r="1050" spans="1:2" x14ac:dyDescent="0.3">
      <c r="A1050" t="s">
        <v>1046</v>
      </c>
      <c r="B1050" t="str">
        <f>HYPERLINK("https://talan.bank.gov.ua/get-user-certificate/R0PnZ1uEvNxtpd35uR7N","Завантажити сертифікат")</f>
        <v>Завантажити сертифікат</v>
      </c>
    </row>
    <row r="1051" spans="1:2" x14ac:dyDescent="0.3">
      <c r="A1051" t="s">
        <v>1047</v>
      </c>
      <c r="B1051" t="str">
        <f>HYPERLINK("https://talan.bank.gov.ua/get-user-certificate/R0PnZ4A6XmclV9dqq8Tc","Завантажити сертифікат")</f>
        <v>Завантажити сертифікат</v>
      </c>
    </row>
    <row r="1052" spans="1:2" x14ac:dyDescent="0.3">
      <c r="A1052" t="s">
        <v>1048</v>
      </c>
      <c r="B1052" t="str">
        <f>HYPERLINK("https://talan.bank.gov.ua/get-user-certificate/R0PnZK9LFwaBwptAD8tL","Завантажити сертифікат")</f>
        <v>Завантажити сертифікат</v>
      </c>
    </row>
    <row r="1053" spans="1:2" x14ac:dyDescent="0.3">
      <c r="A1053" t="s">
        <v>1049</v>
      </c>
      <c r="B1053" t="str">
        <f>HYPERLINK("https://talan.bank.gov.ua/get-user-certificate/R0PnZb1BdGARqlfKM1oH","Завантажити сертифікат")</f>
        <v>Завантажити сертифікат</v>
      </c>
    </row>
    <row r="1054" spans="1:2" x14ac:dyDescent="0.3">
      <c r="A1054" t="s">
        <v>1050</v>
      </c>
      <c r="B1054" t="str">
        <f>HYPERLINK("https://talan.bank.gov.ua/get-user-certificate/R0PnZm6mBx0OJsxhPVr7","Завантажити сертифікат")</f>
        <v>Завантажити сертифікат</v>
      </c>
    </row>
    <row r="1055" spans="1:2" x14ac:dyDescent="0.3">
      <c r="A1055" t="s">
        <v>1051</v>
      </c>
      <c r="B1055" t="str">
        <f>HYPERLINK("https://talan.bank.gov.ua/get-user-certificate/R0PnZOFfaul3Wd4-vOVu","Завантажити сертифікат")</f>
        <v>Завантажити сертифікат</v>
      </c>
    </row>
    <row r="1056" spans="1:2" x14ac:dyDescent="0.3">
      <c r="A1056" t="s">
        <v>1052</v>
      </c>
      <c r="B1056" t="str">
        <f>HYPERLINK("https://talan.bank.gov.ua/get-user-certificate/R0PnZU31ZXugKMJZTIRW","Завантажити сертифікат")</f>
        <v>Завантажити сертифікат</v>
      </c>
    </row>
    <row r="1057" spans="1:2" x14ac:dyDescent="0.3">
      <c r="A1057" t="s">
        <v>1053</v>
      </c>
      <c r="B1057" t="str">
        <f>HYPERLINK("https://talan.bank.gov.ua/get-user-certificate/R0PnZOu1LE08cIV77elZ","Завантажити сертифікат")</f>
        <v>Завантажити сертифікат</v>
      </c>
    </row>
    <row r="1058" spans="1:2" x14ac:dyDescent="0.3">
      <c r="A1058" t="s">
        <v>1054</v>
      </c>
      <c r="B1058" t="str">
        <f>HYPERLINK("https://talan.bank.gov.ua/get-user-certificate/R0PnZ2VqsMZj0LC50iSs","Завантажити сертифікат")</f>
        <v>Завантажити сертифікат</v>
      </c>
    </row>
    <row r="1059" spans="1:2" x14ac:dyDescent="0.3">
      <c r="A1059" t="s">
        <v>1055</v>
      </c>
      <c r="B1059" t="str">
        <f>HYPERLINK("https://talan.bank.gov.ua/get-user-certificate/R0PnZQIO6eRDta1kFEpw","Завантажити сертифікат")</f>
        <v>Завантажити сертифікат</v>
      </c>
    </row>
    <row r="1060" spans="1:2" x14ac:dyDescent="0.3">
      <c r="A1060" t="s">
        <v>1056</v>
      </c>
      <c r="B1060" t="str">
        <f>HYPERLINK("https://talan.bank.gov.ua/get-user-certificate/R0PnZ2UgS-i-sm2cS8iO","Завантажити сертифікат")</f>
        <v>Завантажити сертифікат</v>
      </c>
    </row>
    <row r="1061" spans="1:2" x14ac:dyDescent="0.3">
      <c r="A1061" t="s">
        <v>1057</v>
      </c>
      <c r="B1061" t="str">
        <f>HYPERLINK("https://talan.bank.gov.ua/get-user-certificate/R0PnZWOr8Y3gSkbCqgec","Завантажити сертифікат")</f>
        <v>Завантажити сертифікат</v>
      </c>
    </row>
    <row r="1062" spans="1:2" x14ac:dyDescent="0.3">
      <c r="A1062" t="s">
        <v>1058</v>
      </c>
      <c r="B1062" t="str">
        <f>HYPERLINK("https://talan.bank.gov.ua/get-user-certificate/R0PnZSgnHDI8HeKwOILq","Завантажити сертифікат")</f>
        <v>Завантажити сертифікат</v>
      </c>
    </row>
    <row r="1063" spans="1:2" x14ac:dyDescent="0.3">
      <c r="A1063" t="s">
        <v>1059</v>
      </c>
      <c r="B1063" t="str">
        <f>HYPERLINK("https://talan.bank.gov.ua/get-user-certificate/R0PnZ1lIp9gmmE4jSSBr","Завантажити сертифікат")</f>
        <v>Завантажити сертифікат</v>
      </c>
    </row>
    <row r="1064" spans="1:2" x14ac:dyDescent="0.3">
      <c r="A1064" t="s">
        <v>1060</v>
      </c>
      <c r="B1064" t="str">
        <f>HYPERLINK("https://talan.bank.gov.ua/get-user-certificate/R0PnZIXDM3Sda1WgoK4n","Завантажити сертифікат")</f>
        <v>Завантажити сертифікат</v>
      </c>
    </row>
    <row r="1065" spans="1:2" x14ac:dyDescent="0.3">
      <c r="A1065" t="s">
        <v>1061</v>
      </c>
      <c r="B1065" t="str">
        <f>HYPERLINK("https://talan.bank.gov.ua/get-user-certificate/R0PnZgW_rDvah-Wy_iLc","Завантажити сертифікат")</f>
        <v>Завантажити сертифікат</v>
      </c>
    </row>
    <row r="1066" spans="1:2" x14ac:dyDescent="0.3">
      <c r="A1066" t="s">
        <v>1062</v>
      </c>
      <c r="B1066" t="str">
        <f>HYPERLINK("https://talan.bank.gov.ua/get-user-certificate/R0PnZ751bQtUWpecjxXp","Завантажити сертифікат")</f>
        <v>Завантажити сертифікат</v>
      </c>
    </row>
    <row r="1067" spans="1:2" x14ac:dyDescent="0.3">
      <c r="A1067" t="s">
        <v>1063</v>
      </c>
      <c r="B1067" t="str">
        <f>HYPERLINK("https://talan.bank.gov.ua/get-user-certificate/R0PnZw8O9z5A0v40CL8n","Завантажити сертифікат")</f>
        <v>Завантажити сертифікат</v>
      </c>
    </row>
    <row r="1068" spans="1:2" x14ac:dyDescent="0.3">
      <c r="A1068" t="s">
        <v>1064</v>
      </c>
      <c r="B1068" t="str">
        <f>HYPERLINK("https://talan.bank.gov.ua/get-user-certificate/R0PnZtVkMhIB9f33sDiY","Завантажити сертифікат")</f>
        <v>Завантажити сертифікат</v>
      </c>
    </row>
    <row r="1069" spans="1:2" x14ac:dyDescent="0.3">
      <c r="A1069" t="s">
        <v>1065</v>
      </c>
      <c r="B1069" t="str">
        <f>HYPERLINK("https://talan.bank.gov.ua/get-user-certificate/R0PnZO_a2xVtWl5jJAZa","Завантажити сертифікат")</f>
        <v>Завантажити сертифікат</v>
      </c>
    </row>
    <row r="1070" spans="1:2" x14ac:dyDescent="0.3">
      <c r="A1070" t="s">
        <v>1066</v>
      </c>
      <c r="B1070" t="str">
        <f>HYPERLINK("https://talan.bank.gov.ua/get-user-certificate/R0PnZTftzfRc54Mz5gog","Завантажити сертифікат")</f>
        <v>Завантажити сертифікат</v>
      </c>
    </row>
    <row r="1071" spans="1:2" x14ac:dyDescent="0.3">
      <c r="A1071" t="s">
        <v>1067</v>
      </c>
      <c r="B1071" t="str">
        <f>HYPERLINK("https://talan.bank.gov.ua/get-user-certificate/R0PnZJEm2iV8RPuwmCUI","Завантажити сертифікат")</f>
        <v>Завантажити сертифікат</v>
      </c>
    </row>
    <row r="1072" spans="1:2" x14ac:dyDescent="0.3">
      <c r="A1072" t="s">
        <v>1068</v>
      </c>
      <c r="B1072" t="str">
        <f>HYPERLINK("https://talan.bank.gov.ua/get-user-certificate/R0PnZIgR8chqdtBRUt3W","Завантажити сертифікат")</f>
        <v>Завантажити сертифікат</v>
      </c>
    </row>
    <row r="1073" spans="1:2" x14ac:dyDescent="0.3">
      <c r="A1073" t="s">
        <v>1069</v>
      </c>
      <c r="B1073" t="str">
        <f>HYPERLINK("https://talan.bank.gov.ua/get-user-certificate/R0PnZWEqH60ZkANqCUKd","Завантажити сертифікат")</f>
        <v>Завантажити сертифікат</v>
      </c>
    </row>
    <row r="1074" spans="1:2" x14ac:dyDescent="0.3">
      <c r="A1074" t="s">
        <v>1070</v>
      </c>
      <c r="B1074" t="str">
        <f>HYPERLINK("https://talan.bank.gov.ua/get-user-certificate/R0PnZdVHDJ6e0JDicpuZ","Завантажити сертифікат")</f>
        <v>Завантажити сертифікат</v>
      </c>
    </row>
    <row r="1075" spans="1:2" x14ac:dyDescent="0.3">
      <c r="A1075" t="s">
        <v>1071</v>
      </c>
      <c r="B1075" t="str">
        <f>HYPERLINK("https://talan.bank.gov.ua/get-user-certificate/R0PnZG0iaZL6zYF_tjiA","Завантажити сертифікат")</f>
        <v>Завантажити сертифікат</v>
      </c>
    </row>
    <row r="1076" spans="1:2" x14ac:dyDescent="0.3">
      <c r="A1076" t="s">
        <v>1072</v>
      </c>
      <c r="B1076" t="str">
        <f>HYPERLINK("https://talan.bank.gov.ua/get-user-certificate/R0PnZF3Avb6raLsl_JAl","Завантажити сертифікат")</f>
        <v>Завантажити сертифікат</v>
      </c>
    </row>
    <row r="1077" spans="1:2" x14ac:dyDescent="0.3">
      <c r="A1077" t="s">
        <v>1073</v>
      </c>
      <c r="B1077" t="str">
        <f>HYPERLINK("https://talan.bank.gov.ua/get-user-certificate/R0PnZ5H_-y0L1SS15D-C","Завантажити сертифікат")</f>
        <v>Завантажити сертифікат</v>
      </c>
    </row>
    <row r="1078" spans="1:2" x14ac:dyDescent="0.3">
      <c r="A1078" t="s">
        <v>1074</v>
      </c>
      <c r="B1078" t="str">
        <f>HYPERLINK("https://talan.bank.gov.ua/get-user-certificate/R0PnZbMs_86qJ2UaCJ_E","Завантажити сертифікат")</f>
        <v>Завантажити сертифікат</v>
      </c>
    </row>
    <row r="1079" spans="1:2" x14ac:dyDescent="0.3">
      <c r="A1079" t="s">
        <v>1075</v>
      </c>
      <c r="B1079" t="str">
        <f>HYPERLINK("https://talan.bank.gov.ua/get-user-certificate/R0PnZOfvxF31aFZGeWCW","Завантажити сертифікат")</f>
        <v>Завантажити сертифікат</v>
      </c>
    </row>
    <row r="1080" spans="1:2" x14ac:dyDescent="0.3">
      <c r="A1080" t="s">
        <v>1076</v>
      </c>
      <c r="B1080" t="str">
        <f>HYPERLINK("https://talan.bank.gov.ua/get-user-certificate/R0PnZe980PIjbr_CsqX-","Завантажити сертифікат")</f>
        <v>Завантажити сертифікат</v>
      </c>
    </row>
    <row r="1081" spans="1:2" x14ac:dyDescent="0.3">
      <c r="A1081" t="s">
        <v>1077</v>
      </c>
      <c r="B1081" t="str">
        <f>HYPERLINK("https://talan.bank.gov.ua/get-user-certificate/R0PnZ1drFxXo2JvyhXON","Завантажити сертифікат")</f>
        <v>Завантажити сертифікат</v>
      </c>
    </row>
    <row r="1082" spans="1:2" x14ac:dyDescent="0.3">
      <c r="A1082" t="s">
        <v>1078</v>
      </c>
      <c r="B1082" t="str">
        <f>HYPERLINK("https://talan.bank.gov.ua/get-user-certificate/R0PnZv-ERvNB1DfEHJ0m","Завантажити сертифікат")</f>
        <v>Завантажити сертифікат</v>
      </c>
    </row>
    <row r="1083" spans="1:2" x14ac:dyDescent="0.3">
      <c r="A1083" t="s">
        <v>1079</v>
      </c>
      <c r="B1083" t="str">
        <f>HYPERLINK("https://talan.bank.gov.ua/get-user-certificate/R0PnZ_DPN1vkW7ZE5-uk","Завантажити сертифікат")</f>
        <v>Завантажити сертифікат</v>
      </c>
    </row>
    <row r="1084" spans="1:2" x14ac:dyDescent="0.3">
      <c r="A1084" t="s">
        <v>1080</v>
      </c>
      <c r="B1084" t="str">
        <f>HYPERLINK("https://talan.bank.gov.ua/get-user-certificate/R0PnZ1EbRaqNHQDrBKNl","Завантажити сертифікат")</f>
        <v>Завантажити сертифікат</v>
      </c>
    </row>
    <row r="1085" spans="1:2" x14ac:dyDescent="0.3">
      <c r="A1085" t="s">
        <v>1081</v>
      </c>
      <c r="B1085" t="str">
        <f>HYPERLINK("https://talan.bank.gov.ua/get-user-certificate/R0PnZuSQIuAAuPrVVGd-","Завантажити сертифікат")</f>
        <v>Завантажити сертифікат</v>
      </c>
    </row>
    <row r="1086" spans="1:2" x14ac:dyDescent="0.3">
      <c r="A1086" t="s">
        <v>1082</v>
      </c>
      <c r="B1086" t="str">
        <f>HYPERLINK("https://talan.bank.gov.ua/get-user-certificate/R0PnZl7edWNvy1WVtLr_","Завантажити сертифікат")</f>
        <v>Завантажити сертифікат</v>
      </c>
    </row>
    <row r="1087" spans="1:2" x14ac:dyDescent="0.3">
      <c r="A1087" t="s">
        <v>1083</v>
      </c>
      <c r="B1087" t="str">
        <f>HYPERLINK("https://talan.bank.gov.ua/get-user-certificate/R0PnZoFOI8Kc4WpO1xxF","Завантажити сертифікат")</f>
        <v>Завантажити сертифікат</v>
      </c>
    </row>
    <row r="1088" spans="1:2" x14ac:dyDescent="0.3">
      <c r="A1088" t="s">
        <v>1084</v>
      </c>
      <c r="B1088" t="str">
        <f>HYPERLINK("https://talan.bank.gov.ua/get-user-certificate/R0PnZjZzJcWI5vX7Piwc","Завантажити сертифікат")</f>
        <v>Завантажити сертифікат</v>
      </c>
    </row>
    <row r="1089" spans="1:2" x14ac:dyDescent="0.3">
      <c r="A1089" t="s">
        <v>1085</v>
      </c>
      <c r="B1089" t="str">
        <f>HYPERLINK("https://talan.bank.gov.ua/get-user-certificate/R0PnZq--4MJQBxC83Xr9","Завантажити сертифікат")</f>
        <v>Завантажити сертифікат</v>
      </c>
    </row>
    <row r="1090" spans="1:2" x14ac:dyDescent="0.3">
      <c r="A1090" t="s">
        <v>1086</v>
      </c>
      <c r="B1090" t="str">
        <f>HYPERLINK("https://talan.bank.gov.ua/get-user-certificate/R0PnZb19JCTbjBMMlXJD","Завантажити сертифікат")</f>
        <v>Завантажити сертифікат</v>
      </c>
    </row>
    <row r="1091" spans="1:2" x14ac:dyDescent="0.3">
      <c r="A1091" t="s">
        <v>1087</v>
      </c>
      <c r="B1091" t="str">
        <f>HYPERLINK("https://talan.bank.gov.ua/get-user-certificate/R0PnZviOCvETK8_Chz56","Завантажити сертифікат")</f>
        <v>Завантажити сертифікат</v>
      </c>
    </row>
    <row r="1092" spans="1:2" x14ac:dyDescent="0.3">
      <c r="A1092" t="s">
        <v>1088</v>
      </c>
      <c r="B1092" t="str">
        <f>HYPERLINK("https://talan.bank.gov.ua/get-user-certificate/R0PnZYnVJhoMCa8qoOjt","Завантажити сертифікат")</f>
        <v>Завантажити сертифікат</v>
      </c>
    </row>
    <row r="1093" spans="1:2" x14ac:dyDescent="0.3">
      <c r="A1093" t="s">
        <v>1089</v>
      </c>
      <c r="B1093" t="str">
        <f>HYPERLINK("https://talan.bank.gov.ua/get-user-certificate/R0PnZoU_Nsu1YHlXnk8E","Завантажити сертифікат")</f>
        <v>Завантажити сертифікат</v>
      </c>
    </row>
    <row r="1094" spans="1:2" x14ac:dyDescent="0.3">
      <c r="A1094" t="s">
        <v>1090</v>
      </c>
      <c r="B1094" t="str">
        <f>HYPERLINK("https://talan.bank.gov.ua/get-user-certificate/R0PnZFXY0FO2s81nEgwC","Завантажити сертифікат")</f>
        <v>Завантажити сертифікат</v>
      </c>
    </row>
    <row r="1095" spans="1:2" x14ac:dyDescent="0.3">
      <c r="A1095" t="s">
        <v>1091</v>
      </c>
      <c r="B1095" t="str">
        <f>HYPERLINK("https://talan.bank.gov.ua/get-user-certificate/R0PnZWzQbEkk3rbjbXxd","Завантажити сертифікат")</f>
        <v>Завантажити сертифікат</v>
      </c>
    </row>
    <row r="1096" spans="1:2" x14ac:dyDescent="0.3">
      <c r="A1096" t="s">
        <v>1092</v>
      </c>
      <c r="B1096" t="str">
        <f>HYPERLINK("https://talan.bank.gov.ua/get-user-certificate/R0PnZLq5dfRkzSeHG2kk","Завантажити сертифікат")</f>
        <v>Завантажити сертифікат</v>
      </c>
    </row>
    <row r="1097" spans="1:2" x14ac:dyDescent="0.3">
      <c r="A1097" t="s">
        <v>1093</v>
      </c>
      <c r="B1097" t="str">
        <f>HYPERLINK("https://talan.bank.gov.ua/get-user-certificate/R0PnZhdhzhDX4gSkMgsh","Завантажити сертифікат")</f>
        <v>Завантажити сертифікат</v>
      </c>
    </row>
    <row r="1098" spans="1:2" x14ac:dyDescent="0.3">
      <c r="A1098" t="s">
        <v>1094</v>
      </c>
      <c r="B1098" t="str">
        <f>HYPERLINK("https://talan.bank.gov.ua/get-user-certificate/R0PnZHuCnLU-cH3_ozGe","Завантажити сертифікат")</f>
        <v>Завантажити сертифікат</v>
      </c>
    </row>
    <row r="1099" spans="1:2" x14ac:dyDescent="0.3">
      <c r="A1099" t="s">
        <v>1095</v>
      </c>
      <c r="B1099" t="str">
        <f>HYPERLINK("https://talan.bank.gov.ua/get-user-certificate/R0PnZvp2iPwSAviPsnbR","Завантажити сертифікат")</f>
        <v>Завантажити сертифікат</v>
      </c>
    </row>
    <row r="1100" spans="1:2" x14ac:dyDescent="0.3">
      <c r="A1100" t="s">
        <v>1096</v>
      </c>
      <c r="B1100" t="str">
        <f>HYPERLINK("https://talan.bank.gov.ua/get-user-certificate/R0PnZp9jlIX6iiQsjzeW","Завантажити сертифікат")</f>
        <v>Завантажити сертифікат</v>
      </c>
    </row>
    <row r="1101" spans="1:2" x14ac:dyDescent="0.3">
      <c r="A1101" t="s">
        <v>1097</v>
      </c>
      <c r="B1101" t="str">
        <f>HYPERLINK("https://talan.bank.gov.ua/get-user-certificate/R0PnZq2sgt0M6XnM5KAm","Завантажити сертифікат")</f>
        <v>Завантажити сертифікат</v>
      </c>
    </row>
    <row r="1102" spans="1:2" x14ac:dyDescent="0.3">
      <c r="A1102" t="s">
        <v>1098</v>
      </c>
      <c r="B1102" t="str">
        <f>HYPERLINK("https://talan.bank.gov.ua/get-user-certificate/R0PnZOgr8XCpe0eZxIjc","Завантажити сертифікат")</f>
        <v>Завантажити сертифікат</v>
      </c>
    </row>
    <row r="1103" spans="1:2" x14ac:dyDescent="0.3">
      <c r="A1103" t="s">
        <v>1099</v>
      </c>
      <c r="B1103" t="str">
        <f>HYPERLINK("https://talan.bank.gov.ua/get-user-certificate/R0PnZU_TpXkzskjjnZzi","Завантажити сертифікат")</f>
        <v>Завантажити сертифікат</v>
      </c>
    </row>
    <row r="1104" spans="1:2" x14ac:dyDescent="0.3">
      <c r="A1104" t="s">
        <v>1100</v>
      </c>
      <c r="B1104" t="str">
        <f>HYPERLINK("https://talan.bank.gov.ua/get-user-certificate/R0PnZBnffmbsHfmBEgZA","Завантажити сертифікат")</f>
        <v>Завантажити сертифікат</v>
      </c>
    </row>
    <row r="1105" spans="1:2" x14ac:dyDescent="0.3">
      <c r="A1105" t="s">
        <v>1101</v>
      </c>
      <c r="B1105" t="str">
        <f>HYPERLINK("https://talan.bank.gov.ua/get-user-certificate/R0PnZu2WhSXtoGiiA20g","Завантажити сертифікат")</f>
        <v>Завантажити сертифікат</v>
      </c>
    </row>
    <row r="1106" spans="1:2" x14ac:dyDescent="0.3">
      <c r="A1106" t="s">
        <v>1102</v>
      </c>
      <c r="B1106" t="str">
        <f>HYPERLINK("https://talan.bank.gov.ua/get-user-certificate/R0PnZfGmEh6kdpUyKKBB","Завантажити сертифікат")</f>
        <v>Завантажити сертифікат</v>
      </c>
    </row>
    <row r="1107" spans="1:2" x14ac:dyDescent="0.3">
      <c r="A1107" t="s">
        <v>1103</v>
      </c>
      <c r="B1107" t="str">
        <f>HYPERLINK("https://talan.bank.gov.ua/get-user-certificate/R0PnZgmVpolj1KojuDEi","Завантажити сертифікат")</f>
        <v>Завантажити сертифікат</v>
      </c>
    </row>
    <row r="1108" spans="1:2" x14ac:dyDescent="0.3">
      <c r="A1108" t="s">
        <v>1104</v>
      </c>
      <c r="B1108" t="str">
        <f>HYPERLINK("https://talan.bank.gov.ua/get-user-certificate/R0PnZys17nlZYELGb6Bw","Завантажити сертифікат")</f>
        <v>Завантажити сертифікат</v>
      </c>
    </row>
    <row r="1109" spans="1:2" x14ac:dyDescent="0.3">
      <c r="A1109" t="s">
        <v>1105</v>
      </c>
      <c r="B1109" t="str">
        <f>HYPERLINK("https://talan.bank.gov.ua/get-user-certificate/R0PnZRP5cKUMhjHE-IZY","Завантажити сертифікат")</f>
        <v>Завантажити сертифікат</v>
      </c>
    </row>
    <row r="1110" spans="1:2" x14ac:dyDescent="0.3">
      <c r="A1110" t="s">
        <v>1106</v>
      </c>
      <c r="B1110" t="str">
        <f>HYPERLINK("https://talan.bank.gov.ua/get-user-certificate/R0PnZpH1VIms6T5wEj13","Завантажити сертифікат")</f>
        <v>Завантажити сертифікат</v>
      </c>
    </row>
    <row r="1111" spans="1:2" x14ac:dyDescent="0.3">
      <c r="A1111" t="s">
        <v>1107</v>
      </c>
      <c r="B1111" t="str">
        <f>HYPERLINK("https://talan.bank.gov.ua/get-user-certificate/R0PnZHgVwkkNCL0uF1K7","Завантажити сертифікат")</f>
        <v>Завантажити сертифікат</v>
      </c>
    </row>
    <row r="1112" spans="1:2" x14ac:dyDescent="0.3">
      <c r="A1112" t="s">
        <v>1108</v>
      </c>
      <c r="B1112" t="str">
        <f>HYPERLINK("https://talan.bank.gov.ua/get-user-certificate/R0PnZH2tCQ5TfGDj0ILL","Завантажити сертифікат")</f>
        <v>Завантажити сертифікат</v>
      </c>
    </row>
    <row r="1113" spans="1:2" x14ac:dyDescent="0.3">
      <c r="A1113" t="s">
        <v>1109</v>
      </c>
      <c r="B1113" t="str">
        <f>HYPERLINK("https://talan.bank.gov.ua/get-user-certificate/R0PnZbcQrR0FY3iEgpX4","Завантажити сертифікат")</f>
        <v>Завантажити сертифікат</v>
      </c>
    </row>
    <row r="1114" spans="1:2" x14ac:dyDescent="0.3">
      <c r="A1114" t="s">
        <v>1110</v>
      </c>
      <c r="B1114" t="str">
        <f>HYPERLINK("https://talan.bank.gov.ua/get-user-certificate/R0PnZfEJct-NDjrx0Fjf","Завантажити сертифікат")</f>
        <v>Завантажити сертифікат</v>
      </c>
    </row>
    <row r="1115" spans="1:2" x14ac:dyDescent="0.3">
      <c r="A1115" t="s">
        <v>1111</v>
      </c>
      <c r="B1115" t="str">
        <f>HYPERLINK("https://talan.bank.gov.ua/get-user-certificate/R0PnZRpWO9isvS06kJga","Завантажити сертифікат")</f>
        <v>Завантажити сертифікат</v>
      </c>
    </row>
    <row r="1116" spans="1:2" x14ac:dyDescent="0.3">
      <c r="A1116" t="s">
        <v>1112</v>
      </c>
      <c r="B1116" t="str">
        <f>HYPERLINK("https://talan.bank.gov.ua/get-user-certificate/R0PnZ8XvMbMN7Gp2fwYj","Завантажити сертифікат")</f>
        <v>Завантажити сертифікат</v>
      </c>
    </row>
    <row r="1117" spans="1:2" x14ac:dyDescent="0.3">
      <c r="A1117" t="s">
        <v>1113</v>
      </c>
      <c r="B1117" t="str">
        <f>HYPERLINK("https://talan.bank.gov.ua/get-user-certificate/R0PnZH75nvHMW5eMtKRf","Завантажити сертифікат")</f>
        <v>Завантажити сертифікат</v>
      </c>
    </row>
    <row r="1118" spans="1:2" x14ac:dyDescent="0.3">
      <c r="A1118" t="s">
        <v>1114</v>
      </c>
      <c r="B1118" t="str">
        <f>HYPERLINK("https://talan.bank.gov.ua/get-user-certificate/R0PnZ0OCDqPQxyg59LqT","Завантажити сертифікат")</f>
        <v>Завантажити сертифікат</v>
      </c>
    </row>
    <row r="1119" spans="1:2" x14ac:dyDescent="0.3">
      <c r="A1119" t="s">
        <v>1115</v>
      </c>
      <c r="B1119" t="str">
        <f>HYPERLINK("https://talan.bank.gov.ua/get-user-certificate/R0PnZztcEnZaF35f0WPp","Завантажити сертифікат")</f>
        <v>Завантажити сертифікат</v>
      </c>
    </row>
    <row r="1120" spans="1:2" x14ac:dyDescent="0.3">
      <c r="A1120" t="s">
        <v>1116</v>
      </c>
      <c r="B1120" t="str">
        <f>HYPERLINK("https://talan.bank.gov.ua/get-user-certificate/R0PnZVBCqI010JLV9io-","Завантажити сертифікат")</f>
        <v>Завантажити сертифікат</v>
      </c>
    </row>
    <row r="1121" spans="1:2" x14ac:dyDescent="0.3">
      <c r="A1121" t="s">
        <v>1117</v>
      </c>
      <c r="B1121" t="str">
        <f>HYPERLINK("https://talan.bank.gov.ua/get-user-certificate/R0PnZt6Fw2wdxYLW3f_u","Завантажити сертифікат")</f>
        <v>Завантажити сертифікат</v>
      </c>
    </row>
    <row r="1122" spans="1:2" x14ac:dyDescent="0.3">
      <c r="A1122" t="s">
        <v>1118</v>
      </c>
      <c r="B1122" t="str">
        <f>HYPERLINK("https://talan.bank.gov.ua/get-user-certificate/R0PnZRfqNpCXViF214Du","Завантажити сертифікат")</f>
        <v>Завантажити сертифікат</v>
      </c>
    </row>
    <row r="1123" spans="1:2" x14ac:dyDescent="0.3">
      <c r="A1123" t="s">
        <v>1119</v>
      </c>
      <c r="B1123" t="str">
        <f>HYPERLINK("https://talan.bank.gov.ua/get-user-certificate/R0PnZsU_v9dmyf232Bpb","Завантажити сертифікат")</f>
        <v>Завантажити сертифікат</v>
      </c>
    </row>
    <row r="1124" spans="1:2" x14ac:dyDescent="0.3">
      <c r="A1124" t="s">
        <v>1120</v>
      </c>
      <c r="B1124" t="str">
        <f>HYPERLINK("https://talan.bank.gov.ua/get-user-certificate/R0PnZMnge-_Q_zzqUH5q","Завантажити сертифікат")</f>
        <v>Завантажити сертифікат</v>
      </c>
    </row>
    <row r="1125" spans="1:2" x14ac:dyDescent="0.3">
      <c r="A1125" t="s">
        <v>1121</v>
      </c>
      <c r="B1125" t="str">
        <f>HYPERLINK("https://talan.bank.gov.ua/get-user-certificate/R0PnZprAcpiHymsGQ7FH","Завантажити сертифікат")</f>
        <v>Завантажити сертифікат</v>
      </c>
    </row>
    <row r="1126" spans="1:2" x14ac:dyDescent="0.3">
      <c r="A1126" t="s">
        <v>1122</v>
      </c>
      <c r="B1126" t="str">
        <f>HYPERLINK("https://talan.bank.gov.ua/get-user-certificate/R0PnZ0ISVzP6LUKCzMP-","Завантажити сертифікат")</f>
        <v>Завантажити сертифікат</v>
      </c>
    </row>
    <row r="1127" spans="1:2" x14ac:dyDescent="0.3">
      <c r="A1127" t="s">
        <v>1123</v>
      </c>
      <c r="B1127" t="str">
        <f>HYPERLINK("https://talan.bank.gov.ua/get-user-certificate/R0PnZKgjGGx4JT0XXL1Z","Завантажити сертифікат")</f>
        <v>Завантажити сертифікат</v>
      </c>
    </row>
    <row r="1128" spans="1:2" x14ac:dyDescent="0.3">
      <c r="A1128" t="s">
        <v>1124</v>
      </c>
      <c r="B1128" t="str">
        <f>HYPERLINK("https://talan.bank.gov.ua/get-user-certificate/R0PnZZTcQPpMSHf4EIdB","Завантажити сертифікат")</f>
        <v>Завантажити сертифікат</v>
      </c>
    </row>
    <row r="1129" spans="1:2" x14ac:dyDescent="0.3">
      <c r="A1129" t="s">
        <v>1125</v>
      </c>
      <c r="B1129" t="str">
        <f>HYPERLINK("https://talan.bank.gov.ua/get-user-certificate/R0PnZlhswq2zPo7n_pv6","Завантажити сертифікат")</f>
        <v>Завантажити сертифікат</v>
      </c>
    </row>
    <row r="1130" spans="1:2" x14ac:dyDescent="0.3">
      <c r="A1130" t="s">
        <v>1126</v>
      </c>
      <c r="B1130" t="str">
        <f>HYPERLINK("https://talan.bank.gov.ua/get-user-certificate/R0PnZ0-PCST55-iCpuBj","Завантажити сертифікат")</f>
        <v>Завантажити сертифікат</v>
      </c>
    </row>
    <row r="1131" spans="1:2" x14ac:dyDescent="0.3">
      <c r="A1131" t="s">
        <v>1127</v>
      </c>
      <c r="B1131" t="str">
        <f>HYPERLINK("https://talan.bank.gov.ua/get-user-certificate/R0PnZn32ytYoj2wFnxbD","Завантажити сертифікат")</f>
        <v>Завантажити сертифікат</v>
      </c>
    </row>
    <row r="1132" spans="1:2" x14ac:dyDescent="0.3">
      <c r="A1132" t="s">
        <v>1128</v>
      </c>
      <c r="B1132" t="str">
        <f>HYPERLINK("https://talan.bank.gov.ua/get-user-certificate/R0PnZ2y1RVMGt3dza3GO","Завантажити сертифікат")</f>
        <v>Завантажити сертифікат</v>
      </c>
    </row>
    <row r="1133" spans="1:2" x14ac:dyDescent="0.3">
      <c r="A1133" t="s">
        <v>1129</v>
      </c>
      <c r="B1133" t="str">
        <f>HYPERLINK("https://talan.bank.gov.ua/get-user-certificate/R0PnZEK7AxxktRdtPjt3","Завантажити сертифікат")</f>
        <v>Завантажити сертифікат</v>
      </c>
    </row>
    <row r="1134" spans="1:2" x14ac:dyDescent="0.3">
      <c r="A1134" t="s">
        <v>1130</v>
      </c>
      <c r="B1134" t="str">
        <f>HYPERLINK("https://talan.bank.gov.ua/get-user-certificate/R0PnZacgZH-z-6LSbCs4","Завантажити сертифікат")</f>
        <v>Завантажити сертифікат</v>
      </c>
    </row>
    <row r="1135" spans="1:2" x14ac:dyDescent="0.3">
      <c r="A1135" t="s">
        <v>1131</v>
      </c>
      <c r="B1135" t="str">
        <f>HYPERLINK("https://talan.bank.gov.ua/get-user-certificate/R0PnZ2fXYkocA0TNWHU1","Завантажити сертифікат")</f>
        <v>Завантажити сертифікат</v>
      </c>
    </row>
    <row r="1136" spans="1:2" x14ac:dyDescent="0.3">
      <c r="A1136" t="s">
        <v>1132</v>
      </c>
      <c r="B1136" t="str">
        <f>HYPERLINK("https://talan.bank.gov.ua/get-user-certificate/R0PnZVCS1Boub5XHoxEC","Завантажити сертифікат")</f>
        <v>Завантажити сертифікат</v>
      </c>
    </row>
    <row r="1137" spans="1:2" x14ac:dyDescent="0.3">
      <c r="A1137" t="s">
        <v>1133</v>
      </c>
      <c r="B1137" t="str">
        <f>HYPERLINK("https://talan.bank.gov.ua/get-user-certificate/R0PnZB_WXmFW0bL-Ijt1","Завантажити сертифікат")</f>
        <v>Завантажити сертифікат</v>
      </c>
    </row>
    <row r="1138" spans="1:2" x14ac:dyDescent="0.3">
      <c r="A1138" t="s">
        <v>1134</v>
      </c>
      <c r="B1138" t="str">
        <f>HYPERLINK("https://talan.bank.gov.ua/get-user-certificate/R0PnZXMoWso2tcybICof","Завантажити сертифікат")</f>
        <v>Завантажити сертифікат</v>
      </c>
    </row>
    <row r="1139" spans="1:2" x14ac:dyDescent="0.3">
      <c r="A1139" t="s">
        <v>1135</v>
      </c>
      <c r="B1139" t="str">
        <f>HYPERLINK("https://talan.bank.gov.ua/get-user-certificate/R0PnZM-z8oFdnVmu3YgF","Завантажити сертифікат")</f>
        <v>Завантажити сертифікат</v>
      </c>
    </row>
    <row r="1140" spans="1:2" x14ac:dyDescent="0.3">
      <c r="A1140" t="s">
        <v>1136</v>
      </c>
      <c r="B1140" t="str">
        <f>HYPERLINK("https://talan.bank.gov.ua/get-user-certificate/R0PnZoqHt5Y-GV85wgFR","Завантажити сертифікат")</f>
        <v>Завантажити сертифікат</v>
      </c>
    </row>
    <row r="1141" spans="1:2" x14ac:dyDescent="0.3">
      <c r="A1141" t="s">
        <v>1137</v>
      </c>
      <c r="B1141" t="str">
        <f>HYPERLINK("https://talan.bank.gov.ua/get-user-certificate/R0PnZNt18IBo8c7N_zZF","Завантажити сертифікат")</f>
        <v>Завантажити сертифікат</v>
      </c>
    </row>
    <row r="1142" spans="1:2" x14ac:dyDescent="0.3">
      <c r="A1142" t="s">
        <v>1138</v>
      </c>
      <c r="B1142" t="str">
        <f>HYPERLINK("https://talan.bank.gov.ua/get-user-certificate/R0PnZ177g3FQkw1liwO8","Завантажити сертифікат")</f>
        <v>Завантажити сертифікат</v>
      </c>
    </row>
    <row r="1143" spans="1:2" x14ac:dyDescent="0.3">
      <c r="A1143" t="s">
        <v>1139</v>
      </c>
      <c r="B1143" t="str">
        <f>HYPERLINK("https://talan.bank.gov.ua/get-user-certificate/R0PnZVuJXeYLAUqZk-V7","Завантажити сертифікат")</f>
        <v>Завантажити сертифікат</v>
      </c>
    </row>
    <row r="1144" spans="1:2" x14ac:dyDescent="0.3">
      <c r="A1144" t="s">
        <v>1140</v>
      </c>
      <c r="B1144" t="str">
        <f>HYPERLINK("https://talan.bank.gov.ua/get-user-certificate/R0PnZFlbS3ImimWtQcun","Завантажити сертифікат")</f>
        <v>Завантажити сертифікат</v>
      </c>
    </row>
    <row r="1145" spans="1:2" x14ac:dyDescent="0.3">
      <c r="A1145" t="s">
        <v>1141</v>
      </c>
      <c r="B1145" t="str">
        <f>HYPERLINK("https://talan.bank.gov.ua/get-user-certificate/R0PnZZrUz6U_6Yc_EEq3","Завантажити сертифікат")</f>
        <v>Завантажити сертифікат</v>
      </c>
    </row>
    <row r="1146" spans="1:2" x14ac:dyDescent="0.3">
      <c r="A1146" t="s">
        <v>1142</v>
      </c>
      <c r="B1146" t="str">
        <f>HYPERLINK("https://talan.bank.gov.ua/get-user-certificate/R0PnZKIvY-ezFphlK8EW","Завантажити сертифікат")</f>
        <v>Завантажити сертифікат</v>
      </c>
    </row>
    <row r="1147" spans="1:2" x14ac:dyDescent="0.3">
      <c r="A1147" t="s">
        <v>1143</v>
      </c>
      <c r="B1147" t="str">
        <f>HYPERLINK("https://talan.bank.gov.ua/get-user-certificate/R0PnZewWwwuICQXsZeJj","Завантажити сертифікат")</f>
        <v>Завантажити сертифікат</v>
      </c>
    </row>
    <row r="1148" spans="1:2" x14ac:dyDescent="0.3">
      <c r="A1148" t="s">
        <v>1144</v>
      </c>
      <c r="B1148" t="str">
        <f>HYPERLINK("https://talan.bank.gov.ua/get-user-certificate/R0PnZ7BGr5CTnl399AwD","Завантажити сертифікат")</f>
        <v>Завантажити сертифікат</v>
      </c>
    </row>
    <row r="1149" spans="1:2" x14ac:dyDescent="0.3">
      <c r="A1149" t="s">
        <v>1145</v>
      </c>
      <c r="B1149" t="str">
        <f>HYPERLINK("https://talan.bank.gov.ua/get-user-certificate/R0PnZTLMscpgfQsGgcpA","Завантажити сертифікат")</f>
        <v>Завантажити сертифікат</v>
      </c>
    </row>
    <row r="1150" spans="1:2" x14ac:dyDescent="0.3">
      <c r="A1150" t="s">
        <v>1146</v>
      </c>
      <c r="B1150" t="str">
        <f>HYPERLINK("https://talan.bank.gov.ua/get-user-certificate/R0PnZ1GQPa8ZL40JvF86","Завантажити сертифікат")</f>
        <v>Завантажити сертифікат</v>
      </c>
    </row>
    <row r="1151" spans="1:2" x14ac:dyDescent="0.3">
      <c r="A1151" t="s">
        <v>1147</v>
      </c>
      <c r="B1151" t="str">
        <f>HYPERLINK("https://talan.bank.gov.ua/get-user-certificate/R0PnZZ4XxO4gsqO39J9u","Завантажити сертифікат")</f>
        <v>Завантажити сертифікат</v>
      </c>
    </row>
    <row r="1152" spans="1:2" x14ac:dyDescent="0.3">
      <c r="A1152" t="s">
        <v>1148</v>
      </c>
      <c r="B1152" t="str">
        <f>HYPERLINK("https://talan.bank.gov.ua/get-user-certificate/R0PnZqr_j2Nc7qRV7O30","Завантажити сертифікат")</f>
        <v>Завантажити сертифікат</v>
      </c>
    </row>
    <row r="1153" spans="1:2" x14ac:dyDescent="0.3">
      <c r="A1153" t="s">
        <v>1149</v>
      </c>
      <c r="B1153" t="str">
        <f>HYPERLINK("https://talan.bank.gov.ua/get-user-certificate/R0PnZ_Tbq8M1zrMZOrps","Завантажити сертифікат")</f>
        <v>Завантажити сертифікат</v>
      </c>
    </row>
    <row r="1154" spans="1:2" x14ac:dyDescent="0.3">
      <c r="A1154" t="s">
        <v>1150</v>
      </c>
      <c r="B1154" t="str">
        <f>HYPERLINK("https://talan.bank.gov.ua/get-user-certificate/R0PnZBWocDW4hVESa1oA","Завантажити сертифікат")</f>
        <v>Завантажити сертифікат</v>
      </c>
    </row>
    <row r="1155" spans="1:2" x14ac:dyDescent="0.3">
      <c r="A1155" t="s">
        <v>1151</v>
      </c>
      <c r="B1155" t="str">
        <f>HYPERLINK("https://talan.bank.gov.ua/get-user-certificate/R0PnZyMgE0dmwH4rxBhP","Завантажити сертифікат")</f>
        <v>Завантажити сертифікат</v>
      </c>
    </row>
    <row r="1156" spans="1:2" x14ac:dyDescent="0.3">
      <c r="A1156" t="s">
        <v>1152</v>
      </c>
      <c r="B1156" t="str">
        <f>HYPERLINK("https://talan.bank.gov.ua/get-user-certificate/R0PnZFfA_3A36mU0B8zR","Завантажити сертифікат")</f>
        <v>Завантажити сертифікат</v>
      </c>
    </row>
    <row r="1157" spans="1:2" x14ac:dyDescent="0.3">
      <c r="A1157" t="s">
        <v>1153</v>
      </c>
      <c r="B1157" t="str">
        <f>HYPERLINK("https://talan.bank.gov.ua/get-user-certificate/R0PnZobzf07c7h_vU9Oq","Завантажити сертифікат")</f>
        <v>Завантажити сертифікат</v>
      </c>
    </row>
    <row r="1158" spans="1:2" x14ac:dyDescent="0.3">
      <c r="A1158" t="s">
        <v>1154</v>
      </c>
      <c r="B1158" t="str">
        <f>HYPERLINK("https://talan.bank.gov.ua/get-user-certificate/R0PnZQDPxwAKj4MhFLE3","Завантажити сертифікат")</f>
        <v>Завантажити сертифікат</v>
      </c>
    </row>
    <row r="1159" spans="1:2" x14ac:dyDescent="0.3">
      <c r="A1159" t="s">
        <v>1155</v>
      </c>
      <c r="B1159" t="str">
        <f>HYPERLINK("https://talan.bank.gov.ua/get-user-certificate/R0PnZQf-6PKmkvicdstY","Завантажити сертифікат")</f>
        <v>Завантажити сертифікат</v>
      </c>
    </row>
    <row r="1160" spans="1:2" x14ac:dyDescent="0.3">
      <c r="A1160" t="s">
        <v>1156</v>
      </c>
      <c r="B1160" t="str">
        <f>HYPERLINK("https://talan.bank.gov.ua/get-user-certificate/R0PnZezCVmTMUiCeTTBB","Завантажити сертифікат")</f>
        <v>Завантажити сертифікат</v>
      </c>
    </row>
    <row r="1161" spans="1:2" x14ac:dyDescent="0.3">
      <c r="A1161" t="s">
        <v>1157</v>
      </c>
      <c r="B1161" t="str">
        <f>HYPERLINK("https://talan.bank.gov.ua/get-user-certificate/R0PnZ2oeOiFYDHrtbeG0","Завантажити сертифікат")</f>
        <v>Завантажити сертифікат</v>
      </c>
    </row>
    <row r="1162" spans="1:2" x14ac:dyDescent="0.3">
      <c r="A1162" t="s">
        <v>1158</v>
      </c>
      <c r="B1162" t="str">
        <f>HYPERLINK("https://talan.bank.gov.ua/get-user-certificate/R0PnZ_4ly5rIRapVtVQu","Завантажити сертифікат")</f>
        <v>Завантажити сертифікат</v>
      </c>
    </row>
    <row r="1163" spans="1:2" x14ac:dyDescent="0.3">
      <c r="A1163" t="s">
        <v>1159</v>
      </c>
      <c r="B1163" t="str">
        <f>HYPERLINK("https://talan.bank.gov.ua/get-user-certificate/R0PnZIp2yI_iRnWQcWId","Завантажити сертифікат")</f>
        <v>Завантажити сертифікат</v>
      </c>
    </row>
    <row r="1164" spans="1:2" x14ac:dyDescent="0.3">
      <c r="A1164" t="s">
        <v>1160</v>
      </c>
      <c r="B1164" t="str">
        <f>HYPERLINK("https://talan.bank.gov.ua/get-user-certificate/R0PnZIKzIwX9WZmire3g","Завантажити сертифікат")</f>
        <v>Завантажити сертифікат</v>
      </c>
    </row>
    <row r="1165" spans="1:2" x14ac:dyDescent="0.3">
      <c r="A1165" t="s">
        <v>1161</v>
      </c>
      <c r="B1165" t="str">
        <f>HYPERLINK("https://talan.bank.gov.ua/get-user-certificate/R0PnZysVQZTHbc9E9TI9","Завантажити сертифікат")</f>
        <v>Завантажити сертифікат</v>
      </c>
    </row>
    <row r="1166" spans="1:2" x14ac:dyDescent="0.3">
      <c r="A1166" t="s">
        <v>1162</v>
      </c>
      <c r="B1166" t="str">
        <f>HYPERLINK("https://talan.bank.gov.ua/get-user-certificate/R0PnZ0jRKvwfLVqsQKdJ","Завантажити сертифікат")</f>
        <v>Завантажити сертифікат</v>
      </c>
    </row>
    <row r="1167" spans="1:2" x14ac:dyDescent="0.3">
      <c r="A1167" t="s">
        <v>1163</v>
      </c>
      <c r="B1167" t="str">
        <f>HYPERLINK("https://talan.bank.gov.ua/get-user-certificate/R0PnZ1HUlAxkfVaqZoVM","Завантажити сертифікат")</f>
        <v>Завантажити сертифікат</v>
      </c>
    </row>
    <row r="1168" spans="1:2" x14ac:dyDescent="0.3">
      <c r="A1168" t="s">
        <v>1164</v>
      </c>
      <c r="B1168" t="str">
        <f>HYPERLINK("https://talan.bank.gov.ua/get-user-certificate/R0PnZLGIrq3kJsL_KO1K","Завантажити сертифікат")</f>
        <v>Завантажити сертифікат</v>
      </c>
    </row>
    <row r="1169" spans="1:2" x14ac:dyDescent="0.3">
      <c r="A1169" t="s">
        <v>1165</v>
      </c>
      <c r="B1169" t="str">
        <f>HYPERLINK("https://talan.bank.gov.ua/get-user-certificate/R0PnZiucGO_FjqvE0sNH","Завантажити сертифікат")</f>
        <v>Завантажити сертифікат</v>
      </c>
    </row>
    <row r="1170" spans="1:2" x14ac:dyDescent="0.3">
      <c r="A1170" t="s">
        <v>1166</v>
      </c>
      <c r="B1170" t="str">
        <f>HYPERLINK("https://talan.bank.gov.ua/get-user-certificate/R0PnZKwmtNRysf5Dhnhp","Завантажити сертифікат")</f>
        <v>Завантажити сертифікат</v>
      </c>
    </row>
    <row r="1171" spans="1:2" x14ac:dyDescent="0.3">
      <c r="A1171" t="s">
        <v>1167</v>
      </c>
      <c r="B1171" t="str">
        <f>HYPERLINK("https://talan.bank.gov.ua/get-user-certificate/R0PnZZweQJ4QajP3NcuG","Завантажити сертифікат")</f>
        <v>Завантажити сертифікат</v>
      </c>
    </row>
    <row r="1172" spans="1:2" x14ac:dyDescent="0.3">
      <c r="A1172" t="s">
        <v>1168</v>
      </c>
      <c r="B1172" t="str">
        <f>HYPERLINK("https://talan.bank.gov.ua/get-user-certificate/R0PnZRK0XCC2dIceLnI0","Завантажити сертифікат")</f>
        <v>Завантажити сертифікат</v>
      </c>
    </row>
    <row r="1173" spans="1:2" x14ac:dyDescent="0.3">
      <c r="A1173" t="s">
        <v>1169</v>
      </c>
      <c r="B1173" t="str">
        <f>HYPERLINK("https://talan.bank.gov.ua/get-user-certificate/R0PnZ2Xxtn63OdxbzIW3","Завантажити сертифікат")</f>
        <v>Завантажити сертифікат</v>
      </c>
    </row>
    <row r="1174" spans="1:2" x14ac:dyDescent="0.3">
      <c r="A1174" t="s">
        <v>1170</v>
      </c>
      <c r="B1174" t="str">
        <f>HYPERLINK("https://talan.bank.gov.ua/get-user-certificate/R0PnZOhrMZ_D9niilx0V","Завантажити сертифікат")</f>
        <v>Завантажити сертифікат</v>
      </c>
    </row>
    <row r="1175" spans="1:2" x14ac:dyDescent="0.3">
      <c r="A1175" t="s">
        <v>1171</v>
      </c>
      <c r="B1175" t="str">
        <f>HYPERLINK("https://talan.bank.gov.ua/get-user-certificate/R0PnZL6vLQdrpOpv1imv","Завантажити сертифікат")</f>
        <v>Завантажити сертифікат</v>
      </c>
    </row>
    <row r="1176" spans="1:2" x14ac:dyDescent="0.3">
      <c r="A1176" t="s">
        <v>1172</v>
      </c>
      <c r="B1176" t="str">
        <f>HYPERLINK("https://talan.bank.gov.ua/get-user-certificate/R0PnZWwWn4mD66bNT636","Завантажити сертифікат")</f>
        <v>Завантажити сертифікат</v>
      </c>
    </row>
    <row r="1177" spans="1:2" x14ac:dyDescent="0.3">
      <c r="A1177" t="s">
        <v>1173</v>
      </c>
      <c r="B1177" t="str">
        <f>HYPERLINK("https://talan.bank.gov.ua/get-user-certificate/R0PnZLrT8ZqfGW_bR9xb","Завантажити сертифікат")</f>
        <v>Завантажити сертифікат</v>
      </c>
    </row>
    <row r="1178" spans="1:2" x14ac:dyDescent="0.3">
      <c r="A1178" t="s">
        <v>1174</v>
      </c>
      <c r="B1178" t="str">
        <f>HYPERLINK("https://talan.bank.gov.ua/get-user-certificate/R0PnZ3GhrEnpjpm-6uYt","Завантажити сертифікат")</f>
        <v>Завантажити сертифікат</v>
      </c>
    </row>
    <row r="1179" spans="1:2" x14ac:dyDescent="0.3">
      <c r="A1179" t="s">
        <v>1175</v>
      </c>
      <c r="B1179" t="str">
        <f>HYPERLINK("https://talan.bank.gov.ua/get-user-certificate/R0PnZ2rQO0_xKw5i550c","Завантажити сертифікат")</f>
        <v>Завантажити сертифікат</v>
      </c>
    </row>
    <row r="1180" spans="1:2" x14ac:dyDescent="0.3">
      <c r="A1180" t="s">
        <v>1176</v>
      </c>
      <c r="B1180" t="str">
        <f>HYPERLINK("https://talan.bank.gov.ua/get-user-certificate/R0PnZsPGRedKHWEmPFuk","Завантажити сертифікат")</f>
        <v>Завантажити сертифікат</v>
      </c>
    </row>
    <row r="1181" spans="1:2" x14ac:dyDescent="0.3">
      <c r="A1181" t="s">
        <v>1177</v>
      </c>
      <c r="B1181" t="str">
        <f>HYPERLINK("https://talan.bank.gov.ua/get-user-certificate/R0PnZMcJuDtcxQufLajc","Завантажити сертифікат")</f>
        <v>Завантажити сертифікат</v>
      </c>
    </row>
    <row r="1182" spans="1:2" x14ac:dyDescent="0.3">
      <c r="A1182" t="s">
        <v>1178</v>
      </c>
      <c r="B1182" t="str">
        <f>HYPERLINK("https://talan.bank.gov.ua/get-user-certificate/R0PnZuWJA7OXAgDi5xSw","Завантажити сертифікат")</f>
        <v>Завантажити сертифікат</v>
      </c>
    </row>
    <row r="1183" spans="1:2" x14ac:dyDescent="0.3">
      <c r="A1183" t="s">
        <v>1179</v>
      </c>
      <c r="B1183" t="str">
        <f>HYPERLINK("https://talan.bank.gov.ua/get-user-certificate/R0PnZv034dt_xIJTpw1J","Завантажити сертифікат")</f>
        <v>Завантажити сертифікат</v>
      </c>
    </row>
    <row r="1184" spans="1:2" x14ac:dyDescent="0.3">
      <c r="A1184" t="s">
        <v>1180</v>
      </c>
      <c r="B1184" t="str">
        <f>HYPERLINK("https://talan.bank.gov.ua/get-user-certificate/R0PnZibwNryduE4Y8EHL","Завантажити сертифікат")</f>
        <v>Завантажити сертифікат</v>
      </c>
    </row>
    <row r="1185" spans="1:2" x14ac:dyDescent="0.3">
      <c r="A1185" t="s">
        <v>1181</v>
      </c>
      <c r="B1185" t="str">
        <f>HYPERLINK("https://talan.bank.gov.ua/get-user-certificate/R0PnZLLFk4mRSY0aj3zI","Завантажити сертифікат")</f>
        <v>Завантажити сертифікат</v>
      </c>
    </row>
    <row r="1186" spans="1:2" x14ac:dyDescent="0.3">
      <c r="A1186" t="s">
        <v>1182</v>
      </c>
      <c r="B1186" t="str">
        <f>HYPERLINK("https://talan.bank.gov.ua/get-user-certificate/R0PnZhZrBKWl-ZyiN9fs","Завантажити сертифікат")</f>
        <v>Завантажити сертифікат</v>
      </c>
    </row>
    <row r="1187" spans="1:2" x14ac:dyDescent="0.3">
      <c r="A1187" t="s">
        <v>1182</v>
      </c>
      <c r="B1187" t="str">
        <f>HYPERLINK("https://talan.bank.gov.ua/get-user-certificate/R0PnZZI-1bmVaZx9A-c_","Завантажити сертифікат")</f>
        <v>Завантажити сертифікат</v>
      </c>
    </row>
    <row r="1188" spans="1:2" x14ac:dyDescent="0.3">
      <c r="A1188" t="s">
        <v>1183</v>
      </c>
      <c r="B1188" t="str">
        <f>HYPERLINK("https://talan.bank.gov.ua/get-user-certificate/R0PnZ0N2H88bao_vKThv","Завантажити сертифікат")</f>
        <v>Завантажити сертифікат</v>
      </c>
    </row>
    <row r="1189" spans="1:2" x14ac:dyDescent="0.3">
      <c r="A1189" t="s">
        <v>1184</v>
      </c>
      <c r="B1189" t="str">
        <f>HYPERLINK("https://talan.bank.gov.ua/get-user-certificate/R0PnZcZ2Yx2LPX5qeeEc","Завантажити сертифікат")</f>
        <v>Завантажити сертифікат</v>
      </c>
    </row>
    <row r="1190" spans="1:2" x14ac:dyDescent="0.3">
      <c r="A1190" t="s">
        <v>1185</v>
      </c>
      <c r="B1190" t="str">
        <f>HYPERLINK("https://talan.bank.gov.ua/get-user-certificate/R0PnZbxs71fyLr1MFgXS","Завантажити сертифікат")</f>
        <v>Завантажити сертифікат</v>
      </c>
    </row>
    <row r="1191" spans="1:2" x14ac:dyDescent="0.3">
      <c r="A1191" t="s">
        <v>1186</v>
      </c>
      <c r="B1191" t="str">
        <f>HYPERLINK("https://talan.bank.gov.ua/get-user-certificate/R0PnZvv1W6A8cvY1QQ51","Завантажити сертифікат")</f>
        <v>Завантажити сертифікат</v>
      </c>
    </row>
    <row r="1192" spans="1:2" x14ac:dyDescent="0.3">
      <c r="A1192" t="s">
        <v>1187</v>
      </c>
      <c r="B1192" t="str">
        <f>HYPERLINK("https://talan.bank.gov.ua/get-user-certificate/R0PnZl-K3NXkRVKAbUJ-","Завантажити сертифікат")</f>
        <v>Завантажити сертифікат</v>
      </c>
    </row>
    <row r="1193" spans="1:2" x14ac:dyDescent="0.3">
      <c r="A1193" t="s">
        <v>1188</v>
      </c>
      <c r="B1193" t="str">
        <f>HYPERLINK("https://talan.bank.gov.ua/get-user-certificate/R0PnZmhUgYoJGgLVofk5","Завантажити сертифікат")</f>
        <v>Завантажити сертифікат</v>
      </c>
    </row>
    <row r="1194" spans="1:2" x14ac:dyDescent="0.3">
      <c r="A1194" t="s">
        <v>1189</v>
      </c>
      <c r="B1194" t="str">
        <f>HYPERLINK("https://talan.bank.gov.ua/get-user-certificate/R0PnZhS4GkAgN0rzmOGx","Завантажити сертифікат")</f>
        <v>Завантажити сертифікат</v>
      </c>
    </row>
    <row r="1195" spans="1:2" x14ac:dyDescent="0.3">
      <c r="A1195" t="s">
        <v>1190</v>
      </c>
      <c r="B1195" t="str">
        <f>HYPERLINK("https://talan.bank.gov.ua/get-user-certificate/R0PnZ14PnZc-TVt6R6eG","Завантажити сертифікат")</f>
        <v>Завантажити сертифікат</v>
      </c>
    </row>
    <row r="1196" spans="1:2" x14ac:dyDescent="0.3">
      <c r="A1196" t="s">
        <v>1191</v>
      </c>
      <c r="B1196" t="str">
        <f>HYPERLINK("https://talan.bank.gov.ua/get-user-certificate/R0PnZPqIAvfAlpQL59ir","Завантажити сертифікат")</f>
        <v>Завантажити сертифікат</v>
      </c>
    </row>
    <row r="1197" spans="1:2" x14ac:dyDescent="0.3">
      <c r="A1197" t="s">
        <v>1192</v>
      </c>
      <c r="B1197" t="str">
        <f>HYPERLINK("https://talan.bank.gov.ua/get-user-certificate/R0PnZ0rUBarxFnfqzqxk","Завантажити сертифікат")</f>
        <v>Завантажити сертифікат</v>
      </c>
    </row>
    <row r="1198" spans="1:2" x14ac:dyDescent="0.3">
      <c r="A1198" t="s">
        <v>1193</v>
      </c>
      <c r="B1198" t="str">
        <f>HYPERLINK("https://talan.bank.gov.ua/get-user-certificate/R0PnZHeOHoLnCQvVpZXn","Завантажити сертифікат")</f>
        <v>Завантажити сертифікат</v>
      </c>
    </row>
    <row r="1199" spans="1:2" x14ac:dyDescent="0.3">
      <c r="A1199" t="s">
        <v>1194</v>
      </c>
      <c r="B1199" t="str">
        <f>HYPERLINK("https://talan.bank.gov.ua/get-user-certificate/R0PnZpNs6ZYbcOdFontd","Завантажити сертифікат")</f>
        <v>Завантажити сертифікат</v>
      </c>
    </row>
    <row r="1200" spans="1:2" x14ac:dyDescent="0.3">
      <c r="A1200" t="s">
        <v>1195</v>
      </c>
      <c r="B1200" t="str">
        <f>HYPERLINK("https://talan.bank.gov.ua/get-user-certificate/R0PnZWS-AYkTavC6CuHk","Завантажити сертифікат")</f>
        <v>Завантажити сертифікат</v>
      </c>
    </row>
    <row r="1201" spans="1:2" x14ac:dyDescent="0.3">
      <c r="A1201" t="s">
        <v>1196</v>
      </c>
      <c r="B1201" t="str">
        <f>HYPERLINK("https://talan.bank.gov.ua/get-user-certificate/R0PnZ1mR52YmFKJiF5ON","Завантажити сертифікат")</f>
        <v>Завантажити сертифікат</v>
      </c>
    </row>
    <row r="1202" spans="1:2" x14ac:dyDescent="0.3">
      <c r="A1202" t="s">
        <v>1197</v>
      </c>
      <c r="B1202" t="str">
        <f>HYPERLINK("https://talan.bank.gov.ua/get-user-certificate/R0PnZm4F7S0JV_FVV6Yz","Завантажити сертифікат")</f>
        <v>Завантажити сертифікат</v>
      </c>
    </row>
    <row r="1203" spans="1:2" x14ac:dyDescent="0.3">
      <c r="A1203" t="s">
        <v>1198</v>
      </c>
      <c r="B1203" t="str">
        <f>HYPERLINK("https://talan.bank.gov.ua/get-user-certificate/R0PnZFDv5T1c4wa-jI6B","Завантажити сертифікат")</f>
        <v>Завантажити сертифікат</v>
      </c>
    </row>
    <row r="1204" spans="1:2" x14ac:dyDescent="0.3">
      <c r="A1204" t="s">
        <v>1199</v>
      </c>
      <c r="B1204" t="str">
        <f>HYPERLINK("https://talan.bank.gov.ua/get-user-certificate/R0PnZgwThtNyPrhaMUGB","Завантажити сертифікат")</f>
        <v>Завантажити сертифікат</v>
      </c>
    </row>
    <row r="1205" spans="1:2" x14ac:dyDescent="0.3">
      <c r="A1205" t="s">
        <v>1200</v>
      </c>
      <c r="B1205" t="str">
        <f>HYPERLINK("https://talan.bank.gov.ua/get-user-certificate/R0PnZDeKiPlhMENBCAIc","Завантажити сертифікат")</f>
        <v>Завантажити сертифікат</v>
      </c>
    </row>
    <row r="1206" spans="1:2" x14ac:dyDescent="0.3">
      <c r="A1206" t="s">
        <v>1201</v>
      </c>
      <c r="B1206" t="str">
        <f>HYPERLINK("https://talan.bank.gov.ua/get-user-certificate/R0PnZd3R9aaDkIvmTXRA","Завантажити сертифікат")</f>
        <v>Завантажити сертифікат</v>
      </c>
    </row>
    <row r="1207" spans="1:2" x14ac:dyDescent="0.3">
      <c r="A1207" t="s">
        <v>1202</v>
      </c>
      <c r="B1207" t="str">
        <f>HYPERLINK("https://talan.bank.gov.ua/get-user-certificate/R0PnZZkkJMzqNCoYP9HT","Завантажити сертифікат")</f>
        <v>Завантажити сертифікат</v>
      </c>
    </row>
    <row r="1208" spans="1:2" x14ac:dyDescent="0.3">
      <c r="A1208" t="s">
        <v>1203</v>
      </c>
      <c r="B1208" t="str">
        <f>HYPERLINK("https://talan.bank.gov.ua/get-user-certificate/R0PnZMjj6vDANIIc4kGr","Завантажити сертифікат")</f>
        <v>Завантажити сертифікат</v>
      </c>
    </row>
    <row r="1209" spans="1:2" x14ac:dyDescent="0.3">
      <c r="A1209" t="s">
        <v>1204</v>
      </c>
      <c r="B1209" t="str">
        <f>HYPERLINK("https://talan.bank.gov.ua/get-user-certificate/R0PnZfxQJxv9R6w1z3eu","Завантажити сертифікат")</f>
        <v>Завантажити сертифікат</v>
      </c>
    </row>
    <row r="1210" spans="1:2" x14ac:dyDescent="0.3">
      <c r="A1210" t="s">
        <v>1205</v>
      </c>
      <c r="B1210" t="str">
        <f>HYPERLINK("https://talan.bank.gov.ua/get-user-certificate/R0PnZbU7P_0NrQ1LfDcv","Завантажити сертифікат")</f>
        <v>Завантажити сертифікат</v>
      </c>
    </row>
    <row r="1211" spans="1:2" x14ac:dyDescent="0.3">
      <c r="A1211" t="s">
        <v>1206</v>
      </c>
      <c r="B1211" t="str">
        <f>HYPERLINK("https://talan.bank.gov.ua/get-user-certificate/R0PnZBWtu2S4HwccEVLJ","Завантажити сертифікат")</f>
        <v>Завантажити сертифікат</v>
      </c>
    </row>
    <row r="1212" spans="1:2" x14ac:dyDescent="0.3">
      <c r="A1212" t="s">
        <v>1207</v>
      </c>
      <c r="B1212" t="str">
        <f>HYPERLINK("https://talan.bank.gov.ua/get-user-certificate/R0PnZ9zgN9vktSvfZXd6","Завантажити сертифікат")</f>
        <v>Завантажити сертифікат</v>
      </c>
    </row>
    <row r="1213" spans="1:2" x14ac:dyDescent="0.3">
      <c r="A1213" t="s">
        <v>1208</v>
      </c>
      <c r="B1213" t="str">
        <f>HYPERLINK("https://talan.bank.gov.ua/get-user-certificate/R0PnZLALhogTT2DaczP7","Завантажити сертифікат")</f>
        <v>Завантажити сертифікат</v>
      </c>
    </row>
    <row r="1214" spans="1:2" x14ac:dyDescent="0.3">
      <c r="A1214" t="s">
        <v>1209</v>
      </c>
      <c r="B1214" t="str">
        <f>HYPERLINK("https://talan.bank.gov.ua/get-user-certificate/R0PnZD-PEpoch2uZK5YB","Завантажити сертифікат")</f>
        <v>Завантажити сертифікат</v>
      </c>
    </row>
    <row r="1215" spans="1:2" x14ac:dyDescent="0.3">
      <c r="A1215" t="s">
        <v>1210</v>
      </c>
      <c r="B1215" t="str">
        <f>HYPERLINK("https://talan.bank.gov.ua/get-user-certificate/R0PnZYGuWCRykbd-SrTe","Завантажити сертифікат")</f>
        <v>Завантажити сертифікат</v>
      </c>
    </row>
    <row r="1216" spans="1:2" x14ac:dyDescent="0.3">
      <c r="A1216" t="s">
        <v>1211</v>
      </c>
      <c r="B1216" t="str">
        <f>HYPERLINK("https://talan.bank.gov.ua/get-user-certificate/R0PnZdHO5BqaxTilCmjQ","Завантажити сертифікат")</f>
        <v>Завантажити сертифікат</v>
      </c>
    </row>
    <row r="1217" spans="1:2" x14ac:dyDescent="0.3">
      <c r="A1217" t="s">
        <v>1212</v>
      </c>
      <c r="B1217" t="str">
        <f>HYPERLINK("https://talan.bank.gov.ua/get-user-certificate/R0PnZFmVxSHfD0C1LRxj","Завантажити сертифікат")</f>
        <v>Завантажити сертифікат</v>
      </c>
    </row>
    <row r="1218" spans="1:2" x14ac:dyDescent="0.3">
      <c r="A1218" t="s">
        <v>1213</v>
      </c>
      <c r="B1218" t="str">
        <f>HYPERLINK("https://talan.bank.gov.ua/get-user-certificate/R0PnZMvIIEg-nrjJuDwR","Завантажити сертифікат")</f>
        <v>Завантажити сертифікат</v>
      </c>
    </row>
    <row r="1219" spans="1:2" x14ac:dyDescent="0.3">
      <c r="A1219" t="s">
        <v>1214</v>
      </c>
      <c r="B1219" t="str">
        <f>HYPERLINK("https://talan.bank.gov.ua/get-user-certificate/R0PnZPjdBlKpTx7tef27","Завантажити сертифікат")</f>
        <v>Завантажити сертифікат</v>
      </c>
    </row>
    <row r="1220" spans="1:2" x14ac:dyDescent="0.3">
      <c r="A1220" t="s">
        <v>1215</v>
      </c>
      <c r="B1220" t="str">
        <f>HYPERLINK("https://talan.bank.gov.ua/get-user-certificate/R0PnZ7P-DGo8ZsCd4Jo5","Завантажити сертифікат")</f>
        <v>Завантажити сертифікат</v>
      </c>
    </row>
    <row r="1221" spans="1:2" x14ac:dyDescent="0.3">
      <c r="A1221" t="s">
        <v>1216</v>
      </c>
      <c r="B1221" t="str">
        <f>HYPERLINK("https://talan.bank.gov.ua/get-user-certificate/R0PnZuSNB4p5LS0iOG5W","Завантажити сертифікат")</f>
        <v>Завантажити сертифікат</v>
      </c>
    </row>
    <row r="1222" spans="1:2" x14ac:dyDescent="0.3">
      <c r="A1222" t="s">
        <v>1217</v>
      </c>
      <c r="B1222" t="str">
        <f>HYPERLINK("https://talan.bank.gov.ua/get-user-certificate/R0PnZnMqd3l3pG9SmdhT","Завантажити сертифікат")</f>
        <v>Завантажити сертифікат</v>
      </c>
    </row>
    <row r="1223" spans="1:2" x14ac:dyDescent="0.3">
      <c r="A1223" t="s">
        <v>1218</v>
      </c>
      <c r="B1223" t="str">
        <f>HYPERLINK("https://talan.bank.gov.ua/get-user-certificate/R0PnZyJE7MfMUnq-tz4x","Завантажити сертифікат")</f>
        <v>Завантажити сертифікат</v>
      </c>
    </row>
    <row r="1224" spans="1:2" x14ac:dyDescent="0.3">
      <c r="A1224" t="s">
        <v>1219</v>
      </c>
      <c r="B1224" t="str">
        <f>HYPERLINK("https://talan.bank.gov.ua/get-user-certificate/R0PnZHpAJm_HXqegUzox","Завантажити сертифікат")</f>
        <v>Завантажити сертифікат</v>
      </c>
    </row>
    <row r="1225" spans="1:2" x14ac:dyDescent="0.3">
      <c r="A1225" t="s">
        <v>1220</v>
      </c>
      <c r="B1225" t="str">
        <f>HYPERLINK("https://talan.bank.gov.ua/get-user-certificate/R0PnZYCWr4M917qngyTc","Завантажити сертифікат")</f>
        <v>Завантажити сертифікат</v>
      </c>
    </row>
    <row r="1226" spans="1:2" x14ac:dyDescent="0.3">
      <c r="A1226" t="s">
        <v>1221</v>
      </c>
      <c r="B1226" t="str">
        <f>HYPERLINK("https://talan.bank.gov.ua/get-user-certificate/R0PnZl9cSIkeZrysOWlE","Завантажити сертифікат")</f>
        <v>Завантажити сертифікат</v>
      </c>
    </row>
    <row r="1227" spans="1:2" x14ac:dyDescent="0.3">
      <c r="A1227" t="s">
        <v>1222</v>
      </c>
      <c r="B1227" t="str">
        <f>HYPERLINK("https://talan.bank.gov.ua/get-user-certificate/R0PnZhFsZU7h4qvkOKG0","Завантажити сертифікат")</f>
        <v>Завантажити сертифікат</v>
      </c>
    </row>
    <row r="1228" spans="1:2" x14ac:dyDescent="0.3">
      <c r="A1228" t="s">
        <v>1223</v>
      </c>
      <c r="B1228" t="str">
        <f>HYPERLINK("https://talan.bank.gov.ua/get-user-certificate/R0PnZzH7YGZFOFh4bzHi","Завантажити сертифікат")</f>
        <v>Завантажити сертифікат</v>
      </c>
    </row>
    <row r="1229" spans="1:2" x14ac:dyDescent="0.3">
      <c r="A1229" t="s">
        <v>1224</v>
      </c>
      <c r="B1229" t="str">
        <f>HYPERLINK("https://talan.bank.gov.ua/get-user-certificate/R0PnZOLIpL5rAJXnZbDI","Завантажити сертифікат")</f>
        <v>Завантажити сертифікат</v>
      </c>
    </row>
    <row r="1230" spans="1:2" x14ac:dyDescent="0.3">
      <c r="A1230" t="s">
        <v>1225</v>
      </c>
      <c r="B1230" t="str">
        <f>HYPERLINK("https://talan.bank.gov.ua/get-user-certificate/R0PnZWFa-i6JLbrIMsIb","Завантажити сертифікат")</f>
        <v>Завантажити сертифікат</v>
      </c>
    </row>
    <row r="1231" spans="1:2" x14ac:dyDescent="0.3">
      <c r="A1231" t="s">
        <v>1226</v>
      </c>
      <c r="B1231" t="str">
        <f>HYPERLINK("https://talan.bank.gov.ua/get-user-certificate/R0PnZiokrwLdHcqv3oMX","Завантажити сертифікат")</f>
        <v>Завантажити сертифікат</v>
      </c>
    </row>
    <row r="1232" spans="1:2" x14ac:dyDescent="0.3">
      <c r="A1232" t="s">
        <v>1227</v>
      </c>
      <c r="B1232" t="str">
        <f>HYPERLINK("https://talan.bank.gov.ua/get-user-certificate/R0PnZMfIDELN-YtlPEIs","Завантажити сертифікат")</f>
        <v>Завантажити сертифікат</v>
      </c>
    </row>
    <row r="1233" spans="1:2" x14ac:dyDescent="0.3">
      <c r="A1233" t="s">
        <v>1228</v>
      </c>
      <c r="B1233" t="str">
        <f>HYPERLINK("https://talan.bank.gov.ua/get-user-certificate/R0PnZLkFWMXkDcAd_NkQ","Завантажити сертифікат")</f>
        <v>Завантажити сертифікат</v>
      </c>
    </row>
    <row r="1234" spans="1:2" x14ac:dyDescent="0.3">
      <c r="A1234" t="s">
        <v>1229</v>
      </c>
      <c r="B1234" t="str">
        <f>HYPERLINK("https://talan.bank.gov.ua/get-user-certificate/R0PnZHgAGhskhYotAphx","Завантажити сертифікат")</f>
        <v>Завантажити сертифікат</v>
      </c>
    </row>
    <row r="1235" spans="1:2" x14ac:dyDescent="0.3">
      <c r="A1235" t="s">
        <v>1230</v>
      </c>
      <c r="B1235" t="str">
        <f>HYPERLINK("https://talan.bank.gov.ua/get-user-certificate/R0PnZw2gj4RIvr02txJa","Завантажити сертифікат")</f>
        <v>Завантажити сертифікат</v>
      </c>
    </row>
    <row r="1236" spans="1:2" x14ac:dyDescent="0.3">
      <c r="A1236" t="s">
        <v>1231</v>
      </c>
      <c r="B1236" t="str">
        <f>HYPERLINK("https://talan.bank.gov.ua/get-user-certificate/R0PnZI-NB9hF0IgYAhb7","Завантажити сертифікат")</f>
        <v>Завантажити сертифікат</v>
      </c>
    </row>
    <row r="1237" spans="1:2" x14ac:dyDescent="0.3">
      <c r="A1237" t="s">
        <v>1232</v>
      </c>
      <c r="B1237" t="str">
        <f>HYPERLINK("https://talan.bank.gov.ua/get-user-certificate/R0PnZnll2-G5Lbtwcx-Z","Завантажити сертифікат")</f>
        <v>Завантажити сертифікат</v>
      </c>
    </row>
    <row r="1238" spans="1:2" x14ac:dyDescent="0.3">
      <c r="A1238" t="s">
        <v>1233</v>
      </c>
      <c r="B1238" t="str">
        <f>HYPERLINK("https://talan.bank.gov.ua/get-user-certificate/R0PnZjH9rqYV0ykIlcN6","Завантажити сертифікат")</f>
        <v>Завантажити сертифікат</v>
      </c>
    </row>
    <row r="1239" spans="1:2" x14ac:dyDescent="0.3">
      <c r="A1239" t="s">
        <v>1234</v>
      </c>
      <c r="B1239" t="str">
        <f>HYPERLINK("https://talan.bank.gov.ua/get-user-certificate/R0PnZkXaM08JXDqGMUhE","Завантажити сертифікат")</f>
        <v>Завантажити сертифікат</v>
      </c>
    </row>
    <row r="1240" spans="1:2" x14ac:dyDescent="0.3">
      <c r="A1240" t="s">
        <v>1235</v>
      </c>
      <c r="B1240" t="str">
        <f>HYPERLINK("https://talan.bank.gov.ua/get-user-certificate/R0PnZkWuSGt0IYJmYZJG","Завантажити сертифікат")</f>
        <v>Завантажити сертифікат</v>
      </c>
    </row>
    <row r="1241" spans="1:2" x14ac:dyDescent="0.3">
      <c r="A1241" t="s">
        <v>1236</v>
      </c>
      <c r="B1241" t="str">
        <f>HYPERLINK("https://talan.bank.gov.ua/get-user-certificate/R0PnZSIhwVvBsVlvgbV0","Завантажити сертифікат")</f>
        <v>Завантажити сертифікат</v>
      </c>
    </row>
    <row r="1242" spans="1:2" x14ac:dyDescent="0.3">
      <c r="A1242" t="s">
        <v>1237</v>
      </c>
      <c r="B1242" t="str">
        <f>HYPERLINK("https://talan.bank.gov.ua/get-user-certificate/R0PnZljmpinlw7mbRatw","Завантажити сертифікат")</f>
        <v>Завантажити сертифікат</v>
      </c>
    </row>
    <row r="1243" spans="1:2" x14ac:dyDescent="0.3">
      <c r="A1243" t="s">
        <v>1238</v>
      </c>
      <c r="B1243" t="str">
        <f>HYPERLINK("https://talan.bank.gov.ua/get-user-certificate/R0PnZML9q_F1NZu8xG_Q","Завантажити сертифікат")</f>
        <v>Завантажити сертифікат</v>
      </c>
    </row>
    <row r="1244" spans="1:2" x14ac:dyDescent="0.3">
      <c r="A1244" t="s">
        <v>1239</v>
      </c>
      <c r="B1244" t="str">
        <f>HYPERLINK("https://talan.bank.gov.ua/get-user-certificate/R0PnZ-BWxUbrrqAAsbMI","Завантажити сертифікат")</f>
        <v>Завантажити сертифікат</v>
      </c>
    </row>
    <row r="1245" spans="1:2" x14ac:dyDescent="0.3">
      <c r="A1245" t="s">
        <v>1239</v>
      </c>
      <c r="B1245" t="str">
        <f>HYPERLINK("https://talan.bank.gov.ua/get-user-certificate/R0PnZPmk5oYHP7L4e1Yj","Завантажити сертифікат")</f>
        <v>Завантажити сертифікат</v>
      </c>
    </row>
    <row r="1246" spans="1:2" x14ac:dyDescent="0.3">
      <c r="A1246" t="s">
        <v>1240</v>
      </c>
      <c r="B1246" t="str">
        <f>HYPERLINK("https://talan.bank.gov.ua/get-user-certificate/R0PnZ4_AQYzVWd1hPuGA","Завантажити сертифікат")</f>
        <v>Завантажити сертифікат</v>
      </c>
    </row>
    <row r="1247" spans="1:2" x14ac:dyDescent="0.3">
      <c r="A1247" t="s">
        <v>1241</v>
      </c>
      <c r="B1247" t="str">
        <f>HYPERLINK("https://talan.bank.gov.ua/get-user-certificate/R0PnZG9Jr87fyGDJ2Tkf","Завантажити сертифікат")</f>
        <v>Завантажити сертифікат</v>
      </c>
    </row>
    <row r="1248" spans="1:2" x14ac:dyDescent="0.3">
      <c r="A1248" t="s">
        <v>1242</v>
      </c>
      <c r="B1248" t="str">
        <f>HYPERLINK("https://talan.bank.gov.ua/get-user-certificate/R0PnZt8CAjXAIdgz311y","Завантажити сертифікат")</f>
        <v>Завантажити сертифікат</v>
      </c>
    </row>
    <row r="1249" spans="1:2" x14ac:dyDescent="0.3">
      <c r="A1249" t="s">
        <v>1243</v>
      </c>
      <c r="B1249" t="str">
        <f>HYPERLINK("https://talan.bank.gov.ua/get-user-certificate/R0PnZxX9b-AASsMzj8Xa","Завантажити сертифікат")</f>
        <v>Завантажити сертифікат</v>
      </c>
    </row>
    <row r="1250" spans="1:2" x14ac:dyDescent="0.3">
      <c r="A1250" t="s">
        <v>1244</v>
      </c>
      <c r="B1250" t="str">
        <f>HYPERLINK("https://talan.bank.gov.ua/get-user-certificate/R0PnZzfxfEgfmCn-IC3T","Завантажити сертифікат")</f>
        <v>Завантажити сертифікат</v>
      </c>
    </row>
    <row r="1251" spans="1:2" x14ac:dyDescent="0.3">
      <c r="A1251" t="s">
        <v>1245</v>
      </c>
      <c r="B1251" t="str">
        <f>HYPERLINK("https://talan.bank.gov.ua/get-user-certificate/R0PnZlaEkr32T_Siuy2M","Завантажити сертифікат")</f>
        <v>Завантажити сертифікат</v>
      </c>
    </row>
    <row r="1252" spans="1:2" x14ac:dyDescent="0.3">
      <c r="A1252" t="s">
        <v>1246</v>
      </c>
      <c r="B1252" t="str">
        <f>HYPERLINK("https://talan.bank.gov.ua/get-user-certificate/R0PnZqsDVqlzIj4QrbYR","Завантажити сертифікат")</f>
        <v>Завантажити сертифікат</v>
      </c>
    </row>
    <row r="1253" spans="1:2" x14ac:dyDescent="0.3">
      <c r="A1253" t="s">
        <v>1247</v>
      </c>
      <c r="B1253" t="str">
        <f>HYPERLINK("https://talan.bank.gov.ua/get-user-certificate/R0PnZgWA8S9znna0baTT","Завантажити сертифікат")</f>
        <v>Завантажити сертифікат</v>
      </c>
    </row>
    <row r="1254" spans="1:2" x14ac:dyDescent="0.3">
      <c r="A1254" t="s">
        <v>1248</v>
      </c>
      <c r="B1254" t="str">
        <f>HYPERLINK("https://talan.bank.gov.ua/get-user-certificate/R0PnZogpWP0WPMrZoP27","Завантажити сертифікат")</f>
        <v>Завантажити сертифікат</v>
      </c>
    </row>
    <row r="1255" spans="1:2" x14ac:dyDescent="0.3">
      <c r="A1255" t="s">
        <v>1249</v>
      </c>
      <c r="B1255" t="str">
        <f>HYPERLINK("https://talan.bank.gov.ua/get-user-certificate/R0PnZPgKtrg1AjsJLGG_","Завантажити сертифікат")</f>
        <v>Завантажити сертифікат</v>
      </c>
    </row>
    <row r="1256" spans="1:2" x14ac:dyDescent="0.3">
      <c r="A1256" t="s">
        <v>1250</v>
      </c>
      <c r="B1256" t="str">
        <f>HYPERLINK("https://talan.bank.gov.ua/get-user-certificate/R0PnZ00IUhBjVUh74FMU","Завантажити сертифікат")</f>
        <v>Завантажити сертифікат</v>
      </c>
    </row>
    <row r="1257" spans="1:2" x14ac:dyDescent="0.3">
      <c r="A1257" t="s">
        <v>1251</v>
      </c>
      <c r="B1257" t="str">
        <f>HYPERLINK("https://talan.bank.gov.ua/get-user-certificate/R0PnZ4AB-V7IhDdQ1HWa","Завантажити сертифікат")</f>
        <v>Завантажити сертифікат</v>
      </c>
    </row>
    <row r="1258" spans="1:2" x14ac:dyDescent="0.3">
      <c r="A1258" t="s">
        <v>1252</v>
      </c>
      <c r="B1258" t="str">
        <f>HYPERLINK("https://talan.bank.gov.ua/get-user-certificate/R0PnZqSHEbLlRZIY-lO4","Завантажити сертифікат")</f>
        <v>Завантажити сертифікат</v>
      </c>
    </row>
    <row r="1259" spans="1:2" x14ac:dyDescent="0.3">
      <c r="A1259" t="s">
        <v>1253</v>
      </c>
      <c r="B1259" t="str">
        <f>HYPERLINK("https://talan.bank.gov.ua/get-user-certificate/R0PnZ7psxbaiz8OZnYjq","Завантажити сертифікат")</f>
        <v>Завантажити сертифікат</v>
      </c>
    </row>
    <row r="1260" spans="1:2" x14ac:dyDescent="0.3">
      <c r="A1260" t="s">
        <v>1254</v>
      </c>
      <c r="B1260" t="str">
        <f>HYPERLINK("https://talan.bank.gov.ua/get-user-certificate/R0PnZsay8Z6Eq3f0z5W5","Завантажити сертифікат")</f>
        <v>Завантажити сертифікат</v>
      </c>
    </row>
    <row r="1261" spans="1:2" x14ac:dyDescent="0.3">
      <c r="A1261" t="s">
        <v>1255</v>
      </c>
      <c r="B1261" t="str">
        <f>HYPERLINK("https://talan.bank.gov.ua/get-user-certificate/R0PnZyzdpenScvTFVD7x","Завантажити сертифікат")</f>
        <v>Завантажити сертифікат</v>
      </c>
    </row>
    <row r="1262" spans="1:2" x14ac:dyDescent="0.3">
      <c r="A1262" t="s">
        <v>1256</v>
      </c>
      <c r="B1262" t="str">
        <f>HYPERLINK("https://talan.bank.gov.ua/get-user-certificate/R0PnZSkvOUiql3vLDrjc","Завантажити сертифікат")</f>
        <v>Завантажити сертифікат</v>
      </c>
    </row>
    <row r="1263" spans="1:2" x14ac:dyDescent="0.3">
      <c r="A1263" t="s">
        <v>1257</v>
      </c>
      <c r="B1263" t="str">
        <f>HYPERLINK("https://talan.bank.gov.ua/get-user-certificate/R0PnZiPxSRPDnyqDCJ6j","Завантажити сертифікат")</f>
        <v>Завантажити сертифікат</v>
      </c>
    </row>
    <row r="1264" spans="1:2" x14ac:dyDescent="0.3">
      <c r="A1264" t="s">
        <v>1258</v>
      </c>
      <c r="B1264" t="str">
        <f>HYPERLINK("https://talan.bank.gov.ua/get-user-certificate/R0PnZh-6Yo3htjpuSZRb","Завантажити сертифікат")</f>
        <v>Завантажити сертифікат</v>
      </c>
    </row>
    <row r="1265" spans="1:2" x14ac:dyDescent="0.3">
      <c r="A1265" t="s">
        <v>1259</v>
      </c>
      <c r="B1265" t="str">
        <f>HYPERLINK("https://talan.bank.gov.ua/get-user-certificate/R0PnZZa3r0SXYmSF_Tto","Завантажити сертифікат")</f>
        <v>Завантажити сертифікат</v>
      </c>
    </row>
    <row r="1266" spans="1:2" x14ac:dyDescent="0.3">
      <c r="A1266" t="s">
        <v>1260</v>
      </c>
      <c r="B1266" t="str">
        <f>HYPERLINK("https://talan.bank.gov.ua/get-user-certificate/R0PnZCjIaGVX0veNtyif","Завантажити сертифікат")</f>
        <v>Завантажити сертифікат</v>
      </c>
    </row>
    <row r="1267" spans="1:2" x14ac:dyDescent="0.3">
      <c r="A1267" t="s">
        <v>1261</v>
      </c>
      <c r="B1267" t="str">
        <f>HYPERLINK("https://talan.bank.gov.ua/get-user-certificate/R0PnZmOj0Eg4bYXIzzqj","Завантажити сертифікат")</f>
        <v>Завантажити сертифікат</v>
      </c>
    </row>
    <row r="1268" spans="1:2" x14ac:dyDescent="0.3">
      <c r="A1268" t="s">
        <v>1262</v>
      </c>
      <c r="B1268" t="str">
        <f>HYPERLINK("https://talan.bank.gov.ua/get-user-certificate/R0PnZ3gEf2Hi8Zia4jOB","Завантажити сертифікат")</f>
        <v>Завантажити сертифікат</v>
      </c>
    </row>
    <row r="1269" spans="1:2" x14ac:dyDescent="0.3">
      <c r="A1269" t="s">
        <v>1263</v>
      </c>
      <c r="B1269" t="str">
        <f>HYPERLINK("https://talan.bank.gov.ua/get-user-certificate/R0PnZS548Vr6cS7DTLD6","Завантажити сертифікат")</f>
        <v>Завантажити сертифікат</v>
      </c>
    </row>
    <row r="1270" spans="1:2" x14ac:dyDescent="0.3">
      <c r="A1270" t="s">
        <v>1264</v>
      </c>
      <c r="B1270" t="str">
        <f>HYPERLINK("https://talan.bank.gov.ua/get-user-certificate/R0PnZpp0zK1xNGmL_jXq","Завантажити сертифікат")</f>
        <v>Завантажити сертифікат</v>
      </c>
    </row>
    <row r="1271" spans="1:2" x14ac:dyDescent="0.3">
      <c r="A1271" t="s">
        <v>1265</v>
      </c>
      <c r="B1271" t="str">
        <f>HYPERLINK("https://talan.bank.gov.ua/get-user-certificate/R0PnZ6vNn_8MvEvc11E6","Завантажити сертифікат")</f>
        <v>Завантажити сертифікат</v>
      </c>
    </row>
    <row r="1272" spans="1:2" x14ac:dyDescent="0.3">
      <c r="A1272" t="s">
        <v>1266</v>
      </c>
      <c r="B1272" t="str">
        <f>HYPERLINK("https://talan.bank.gov.ua/get-user-certificate/R0PnZ78Gnd8tRoxgdj0Y","Завантажити сертифікат")</f>
        <v>Завантажити сертифікат</v>
      </c>
    </row>
    <row r="1273" spans="1:2" x14ac:dyDescent="0.3">
      <c r="A1273" t="s">
        <v>1267</v>
      </c>
      <c r="B1273" t="str">
        <f>HYPERLINK("https://talan.bank.gov.ua/get-user-certificate/R0PnZesi7jwWFe9Z3sVB","Завантажити сертифікат")</f>
        <v>Завантажити сертифікат</v>
      </c>
    </row>
    <row r="1274" spans="1:2" x14ac:dyDescent="0.3">
      <c r="A1274" t="s">
        <v>1268</v>
      </c>
      <c r="B1274" t="str">
        <f>HYPERLINK("https://talan.bank.gov.ua/get-user-certificate/R0PnZLkxv1qgYMoJMh1-","Завантажити сертифікат")</f>
        <v>Завантажити сертифікат</v>
      </c>
    </row>
    <row r="1275" spans="1:2" x14ac:dyDescent="0.3">
      <c r="A1275" t="s">
        <v>1269</v>
      </c>
      <c r="B1275" t="str">
        <f>HYPERLINK("https://talan.bank.gov.ua/get-user-certificate/R0PnZWMdnCWNkOT3dZYY","Завантажити сертифікат")</f>
        <v>Завантажити сертифікат</v>
      </c>
    </row>
    <row r="1276" spans="1:2" x14ac:dyDescent="0.3">
      <c r="A1276" t="s">
        <v>1270</v>
      </c>
      <c r="B1276" t="str">
        <f>HYPERLINK("https://talan.bank.gov.ua/get-user-certificate/R0PnZqnY0y4-DHv1wCuB","Завантажити сертифікат")</f>
        <v>Завантажити сертифікат</v>
      </c>
    </row>
    <row r="1277" spans="1:2" x14ac:dyDescent="0.3">
      <c r="A1277" t="s">
        <v>1271</v>
      </c>
      <c r="B1277" t="str">
        <f>HYPERLINK("https://talan.bank.gov.ua/get-user-certificate/R0PnZXXLKZ6OfZJ2ZgCa","Завантажити сертифікат")</f>
        <v>Завантажити сертифікат</v>
      </c>
    </row>
    <row r="1278" spans="1:2" x14ac:dyDescent="0.3">
      <c r="A1278" t="s">
        <v>1272</v>
      </c>
      <c r="B1278" t="str">
        <f>HYPERLINK("https://talan.bank.gov.ua/get-user-certificate/R0PnZJABxLm_W3wYTpph","Завантажити сертифікат")</f>
        <v>Завантажити сертифікат</v>
      </c>
    </row>
    <row r="1279" spans="1:2" x14ac:dyDescent="0.3">
      <c r="A1279" t="s">
        <v>1273</v>
      </c>
      <c r="B1279" t="str">
        <f>HYPERLINK("https://talan.bank.gov.ua/get-user-certificate/R0PnZ3_eIvMgjybvrs-r","Завантажити сертифікат")</f>
        <v>Завантажити сертифікат</v>
      </c>
    </row>
    <row r="1280" spans="1:2" x14ac:dyDescent="0.3">
      <c r="A1280" t="s">
        <v>1274</v>
      </c>
      <c r="B1280" t="str">
        <f>HYPERLINK("https://talan.bank.gov.ua/get-user-certificate/R0PnZo3sQM9tFeUq8syT","Завантажити сертифікат")</f>
        <v>Завантажити сертифікат</v>
      </c>
    </row>
    <row r="1281" spans="1:2" x14ac:dyDescent="0.3">
      <c r="A1281" t="s">
        <v>1275</v>
      </c>
      <c r="B1281" t="str">
        <f>HYPERLINK("https://talan.bank.gov.ua/get-user-certificate/R0PnZfQepLSlEo_nhcnu","Завантажити сертифікат")</f>
        <v>Завантажити сертифікат</v>
      </c>
    </row>
    <row r="1282" spans="1:2" x14ac:dyDescent="0.3">
      <c r="A1282" t="s">
        <v>1276</v>
      </c>
      <c r="B1282" t="str">
        <f>HYPERLINK("https://talan.bank.gov.ua/get-user-certificate/R0PnZX_OFtn_K8Zno1_S","Завантажити сертифікат")</f>
        <v>Завантажити сертифікат</v>
      </c>
    </row>
    <row r="1283" spans="1:2" x14ac:dyDescent="0.3">
      <c r="A1283" t="s">
        <v>1277</v>
      </c>
      <c r="B1283" t="str">
        <f>HYPERLINK("https://talan.bank.gov.ua/get-user-certificate/R0PnZKqHYp4qVJmphRV1","Завантажити сертифікат")</f>
        <v>Завантажити сертифікат</v>
      </c>
    </row>
    <row r="1284" spans="1:2" x14ac:dyDescent="0.3">
      <c r="A1284" t="s">
        <v>1278</v>
      </c>
      <c r="B1284" t="str">
        <f>HYPERLINK("https://talan.bank.gov.ua/get-user-certificate/R0PnZ7MvErdNBc5r9QAR","Завантажити сертифікат")</f>
        <v>Завантажити сертифікат</v>
      </c>
    </row>
    <row r="1285" spans="1:2" x14ac:dyDescent="0.3">
      <c r="A1285" t="s">
        <v>1279</v>
      </c>
      <c r="B1285" t="str">
        <f>HYPERLINK("https://talan.bank.gov.ua/get-user-certificate/R0PnZEr3VNZ8K4RqR8mH","Завантажити сертифікат")</f>
        <v>Завантажити сертифікат</v>
      </c>
    </row>
    <row r="1286" spans="1:2" x14ac:dyDescent="0.3">
      <c r="A1286" t="s">
        <v>1280</v>
      </c>
      <c r="B1286" t="str">
        <f>HYPERLINK("https://talan.bank.gov.ua/get-user-certificate/R0PnZu1bi-ChjlzKNMYJ","Завантажити сертифікат")</f>
        <v>Завантажити сертифікат</v>
      </c>
    </row>
    <row r="1287" spans="1:2" x14ac:dyDescent="0.3">
      <c r="A1287" t="s">
        <v>1281</v>
      </c>
      <c r="B1287" t="str">
        <f>HYPERLINK("https://talan.bank.gov.ua/get-user-certificate/R0PnZU8-8IDdMelDTEzX","Завантажити сертифікат")</f>
        <v>Завантажити сертифікат</v>
      </c>
    </row>
    <row r="1288" spans="1:2" x14ac:dyDescent="0.3">
      <c r="A1288" t="s">
        <v>1282</v>
      </c>
      <c r="B1288" t="str">
        <f>HYPERLINK("https://talan.bank.gov.ua/get-user-certificate/R0PnZzPkGSln-khmNj-9","Завантажити сертифікат")</f>
        <v>Завантажити сертифікат</v>
      </c>
    </row>
    <row r="1289" spans="1:2" x14ac:dyDescent="0.3">
      <c r="A1289" t="s">
        <v>1283</v>
      </c>
      <c r="B1289" t="str">
        <f>HYPERLINK("https://talan.bank.gov.ua/get-user-certificate/R0PnZM9qxaPW8LGINgIV","Завантажити сертифікат")</f>
        <v>Завантажити сертифікат</v>
      </c>
    </row>
    <row r="1290" spans="1:2" x14ac:dyDescent="0.3">
      <c r="A1290" t="s">
        <v>1284</v>
      </c>
      <c r="B1290" t="str">
        <f>HYPERLINK("https://talan.bank.gov.ua/get-user-certificate/R0PnZLrQwgx5s62HmmR7","Завантажити сертифікат")</f>
        <v>Завантажити сертифікат</v>
      </c>
    </row>
    <row r="1291" spans="1:2" x14ac:dyDescent="0.3">
      <c r="A1291" t="s">
        <v>1285</v>
      </c>
      <c r="B1291" t="str">
        <f>HYPERLINK("https://talan.bank.gov.ua/get-user-certificate/R0PnZWXzx-0-tHbThihC","Завантажити сертифікат")</f>
        <v>Завантажити сертифікат</v>
      </c>
    </row>
    <row r="1292" spans="1:2" x14ac:dyDescent="0.3">
      <c r="A1292" t="s">
        <v>1286</v>
      </c>
      <c r="B1292" t="str">
        <f>HYPERLINK("https://talan.bank.gov.ua/get-user-certificate/R0PnZDziMvLHGOI7L7MD","Завантажити сертифікат")</f>
        <v>Завантажити сертифікат</v>
      </c>
    </row>
    <row r="1293" spans="1:2" x14ac:dyDescent="0.3">
      <c r="A1293" t="s">
        <v>1287</v>
      </c>
      <c r="B1293" t="str">
        <f>HYPERLINK("https://talan.bank.gov.ua/get-user-certificate/R0PnZCfFmxkNgq6Xsjl9","Завантажити сертифікат")</f>
        <v>Завантажити сертифікат</v>
      </c>
    </row>
    <row r="1294" spans="1:2" x14ac:dyDescent="0.3">
      <c r="A1294" t="s">
        <v>1288</v>
      </c>
      <c r="B1294" t="str">
        <f>HYPERLINK("https://talan.bank.gov.ua/get-user-certificate/R0PnZwuF7mqfN7qU6CJH","Завантажити сертифікат")</f>
        <v>Завантажити сертифікат</v>
      </c>
    </row>
    <row r="1295" spans="1:2" x14ac:dyDescent="0.3">
      <c r="A1295" t="s">
        <v>1289</v>
      </c>
      <c r="B1295" t="str">
        <f>HYPERLINK("https://talan.bank.gov.ua/get-user-certificate/R0PnZUyrxoQmlCXPyI_R","Завантажити сертифікат")</f>
        <v>Завантажити сертифікат</v>
      </c>
    </row>
    <row r="1296" spans="1:2" x14ac:dyDescent="0.3">
      <c r="A1296" t="s">
        <v>1290</v>
      </c>
      <c r="B1296" t="str">
        <f>HYPERLINK("https://talan.bank.gov.ua/get-user-certificate/R0PnZM9Hni1zbtzDY6dB","Завантажити сертифікат")</f>
        <v>Завантажити сертифікат</v>
      </c>
    </row>
    <row r="1297" spans="1:2" x14ac:dyDescent="0.3">
      <c r="A1297" t="s">
        <v>1291</v>
      </c>
      <c r="B1297" t="str">
        <f>HYPERLINK("https://talan.bank.gov.ua/get-user-certificate/R0PnZBklLm2E0XW7XFzR","Завантажити сертифікат")</f>
        <v>Завантажити сертифікат</v>
      </c>
    </row>
    <row r="1298" spans="1:2" x14ac:dyDescent="0.3">
      <c r="A1298" t="s">
        <v>1292</v>
      </c>
      <c r="B1298" t="str">
        <f>HYPERLINK("https://talan.bank.gov.ua/get-user-certificate/R0PnZf788qQ91vgNshGM","Завантажити сертифікат")</f>
        <v>Завантажити сертифікат</v>
      </c>
    </row>
    <row r="1299" spans="1:2" x14ac:dyDescent="0.3">
      <c r="A1299" t="s">
        <v>1293</v>
      </c>
      <c r="B1299" t="str">
        <f>HYPERLINK("https://talan.bank.gov.ua/get-user-certificate/R0PnZq8QC-OLSEUuVZWt","Завантажити сертифікат")</f>
        <v>Завантажити сертифікат</v>
      </c>
    </row>
    <row r="1300" spans="1:2" x14ac:dyDescent="0.3">
      <c r="A1300" t="s">
        <v>1294</v>
      </c>
      <c r="B1300" t="str">
        <f>HYPERLINK("https://talan.bank.gov.ua/get-user-certificate/R0PnZUYfyHyzWhP_ng4g","Завантажити сертифікат")</f>
        <v>Завантажити сертифікат</v>
      </c>
    </row>
    <row r="1301" spans="1:2" x14ac:dyDescent="0.3">
      <c r="A1301" t="s">
        <v>1295</v>
      </c>
      <c r="B1301" t="str">
        <f>HYPERLINK("https://talan.bank.gov.ua/get-user-certificate/R0PnZb7CbMnYK8F1d2oc","Завантажити сертифікат")</f>
        <v>Завантажити сертифікат</v>
      </c>
    </row>
    <row r="1302" spans="1:2" x14ac:dyDescent="0.3">
      <c r="A1302" t="s">
        <v>1296</v>
      </c>
      <c r="B1302" t="str">
        <f>HYPERLINK("https://talan.bank.gov.ua/get-user-certificate/R0PnZrOYNpV2MQB9M5s8","Завантажити сертифікат")</f>
        <v>Завантажити сертифікат</v>
      </c>
    </row>
    <row r="1303" spans="1:2" x14ac:dyDescent="0.3">
      <c r="A1303" t="s">
        <v>1297</v>
      </c>
      <c r="B1303" t="str">
        <f>HYPERLINK("https://talan.bank.gov.ua/get-user-certificate/R0PnZ2Z0yKtr-A-IznOa","Завантажити сертифікат")</f>
        <v>Завантажити сертифікат</v>
      </c>
    </row>
    <row r="1304" spans="1:2" x14ac:dyDescent="0.3">
      <c r="A1304" t="s">
        <v>1298</v>
      </c>
      <c r="B1304" t="str">
        <f>HYPERLINK("https://talan.bank.gov.ua/get-user-certificate/R0PnZ1rtgAlgUV0EO8Sr","Завантажити сертифікат")</f>
        <v>Завантажити сертифікат</v>
      </c>
    </row>
    <row r="1305" spans="1:2" x14ac:dyDescent="0.3">
      <c r="A1305" t="s">
        <v>1299</v>
      </c>
      <c r="B1305" t="str">
        <f>HYPERLINK("https://talan.bank.gov.ua/get-user-certificate/R0PnZ7S0ZPmlX0EBEtYK","Завантажити сертифікат")</f>
        <v>Завантажити сертифікат</v>
      </c>
    </row>
    <row r="1306" spans="1:2" x14ac:dyDescent="0.3">
      <c r="A1306" t="s">
        <v>1300</v>
      </c>
      <c r="B1306" t="str">
        <f>HYPERLINK("https://talan.bank.gov.ua/get-user-certificate/R0PnZ3FAPgk1d_t6mbzC","Завантажити сертифікат")</f>
        <v>Завантажити сертифікат</v>
      </c>
    </row>
    <row r="1307" spans="1:2" x14ac:dyDescent="0.3">
      <c r="A1307" t="s">
        <v>1301</v>
      </c>
      <c r="B1307" t="str">
        <f>HYPERLINK("https://talan.bank.gov.ua/get-user-certificate/R0PnZMUeC0sWzTXUJHln","Завантажити сертифікат")</f>
        <v>Завантажити сертифікат</v>
      </c>
    </row>
    <row r="1308" spans="1:2" x14ac:dyDescent="0.3">
      <c r="A1308" t="s">
        <v>1302</v>
      </c>
      <c r="B1308" t="str">
        <f>HYPERLINK("https://talan.bank.gov.ua/get-user-certificate/R0PnZrUPBXxNU3alKbBu","Завантажити сертифікат")</f>
        <v>Завантажити сертифікат</v>
      </c>
    </row>
    <row r="1309" spans="1:2" x14ac:dyDescent="0.3">
      <c r="A1309" t="s">
        <v>1303</v>
      </c>
      <c r="B1309" t="str">
        <f>HYPERLINK("https://talan.bank.gov.ua/get-user-certificate/R0PnZrIa2FLyWTgkyVSZ","Завантажити сертифікат")</f>
        <v>Завантажити сертифікат</v>
      </c>
    </row>
    <row r="1310" spans="1:2" x14ac:dyDescent="0.3">
      <c r="A1310" t="s">
        <v>1304</v>
      </c>
      <c r="B1310" t="str">
        <f>HYPERLINK("https://talan.bank.gov.ua/get-user-certificate/R0PnZ69ktzV3Zh2Pg1gN","Завантажити сертифікат")</f>
        <v>Завантажити сертифікат</v>
      </c>
    </row>
    <row r="1311" spans="1:2" x14ac:dyDescent="0.3">
      <c r="A1311" t="s">
        <v>1305</v>
      </c>
      <c r="B1311" t="str">
        <f>HYPERLINK("https://talan.bank.gov.ua/get-user-certificate/R0PnZVq4mIw9F5hfQaKF","Завантажити сертифікат")</f>
        <v>Завантажити сертифікат</v>
      </c>
    </row>
    <row r="1312" spans="1:2" x14ac:dyDescent="0.3">
      <c r="A1312" t="s">
        <v>1306</v>
      </c>
      <c r="B1312" t="str">
        <f>HYPERLINK("https://talan.bank.gov.ua/get-user-certificate/R0PnZYDx1NVxdaTLrTqb","Завантажити сертифікат")</f>
        <v>Завантажити сертифікат</v>
      </c>
    </row>
    <row r="1313" spans="1:2" x14ac:dyDescent="0.3">
      <c r="A1313" t="s">
        <v>1307</v>
      </c>
      <c r="B1313" t="str">
        <f>HYPERLINK("https://talan.bank.gov.ua/get-user-certificate/R0PnZime76McHHMuHnOD","Завантажити сертифікат")</f>
        <v>Завантажити сертифікат</v>
      </c>
    </row>
    <row r="1314" spans="1:2" x14ac:dyDescent="0.3">
      <c r="A1314" t="s">
        <v>1308</v>
      </c>
      <c r="B1314" t="str">
        <f>HYPERLINK("https://talan.bank.gov.ua/get-user-certificate/R0PnZO3gaT7G8xdSz6h3","Завантажити сертифікат")</f>
        <v>Завантажити сертифікат</v>
      </c>
    </row>
    <row r="1315" spans="1:2" x14ac:dyDescent="0.3">
      <c r="A1315" t="s">
        <v>1309</v>
      </c>
      <c r="B1315" t="str">
        <f>HYPERLINK("https://talan.bank.gov.ua/get-user-certificate/R0PnZDtjgBKUt84J-3TB","Завантажити сертифікат")</f>
        <v>Завантажити сертифікат</v>
      </c>
    </row>
    <row r="1316" spans="1:2" x14ac:dyDescent="0.3">
      <c r="A1316" t="s">
        <v>1310</v>
      </c>
      <c r="B1316" t="str">
        <f>HYPERLINK("https://talan.bank.gov.ua/get-user-certificate/R0PnZoS4omB2k3eWerGA","Завантажити сертифікат")</f>
        <v>Завантажити сертифікат</v>
      </c>
    </row>
    <row r="1317" spans="1:2" x14ac:dyDescent="0.3">
      <c r="A1317" t="s">
        <v>1311</v>
      </c>
      <c r="B1317" t="str">
        <f>HYPERLINK("https://talan.bank.gov.ua/get-user-certificate/R0PnZXjtHbusLp5M2Uro","Завантажити сертифікат")</f>
        <v>Завантажити сертифікат</v>
      </c>
    </row>
    <row r="1318" spans="1:2" x14ac:dyDescent="0.3">
      <c r="A1318" t="s">
        <v>1312</v>
      </c>
      <c r="B1318" t="str">
        <f>HYPERLINK("https://talan.bank.gov.ua/get-user-certificate/R0PnZ-5jYLcluxhUDSMK","Завантажити сертифікат")</f>
        <v>Завантажити сертифікат</v>
      </c>
    </row>
    <row r="1319" spans="1:2" x14ac:dyDescent="0.3">
      <c r="A1319" t="s">
        <v>1313</v>
      </c>
      <c r="B1319" t="str">
        <f>HYPERLINK("https://talan.bank.gov.ua/get-user-certificate/R0PnZw5f8PDqlsz9ainp","Завантажити сертифікат")</f>
        <v>Завантажити сертифікат</v>
      </c>
    </row>
    <row r="1320" spans="1:2" x14ac:dyDescent="0.3">
      <c r="A1320" t="s">
        <v>1314</v>
      </c>
      <c r="B1320" t="str">
        <f>HYPERLINK("https://talan.bank.gov.ua/get-user-certificate/R0PnZU1L-qcecrfurvJq","Завантажити сертифікат")</f>
        <v>Завантажити сертифікат</v>
      </c>
    </row>
    <row r="1321" spans="1:2" x14ac:dyDescent="0.3">
      <c r="A1321" t="s">
        <v>1315</v>
      </c>
      <c r="B1321" t="str">
        <f>HYPERLINK("https://talan.bank.gov.ua/get-user-certificate/R0PnZbxnMWd6c4v9S-k8","Завантажити сертифікат")</f>
        <v>Завантажити сертифікат</v>
      </c>
    </row>
    <row r="1322" spans="1:2" x14ac:dyDescent="0.3">
      <c r="A1322" t="s">
        <v>1316</v>
      </c>
      <c r="B1322" t="str">
        <f>HYPERLINK("https://talan.bank.gov.ua/get-user-certificate/R0PnZxD0tjSsfLmMgKYE","Завантажити сертифікат")</f>
        <v>Завантажити сертифікат</v>
      </c>
    </row>
    <row r="1323" spans="1:2" x14ac:dyDescent="0.3">
      <c r="A1323" t="s">
        <v>1317</v>
      </c>
      <c r="B1323" t="str">
        <f>HYPERLINK("https://talan.bank.gov.ua/get-user-certificate/R0PnZ7ObrbLnCXkywVFu","Завантажити сертифікат")</f>
        <v>Завантажити сертифікат</v>
      </c>
    </row>
    <row r="1324" spans="1:2" x14ac:dyDescent="0.3">
      <c r="A1324" t="s">
        <v>1318</v>
      </c>
      <c r="B1324" t="str">
        <f>HYPERLINK("https://talan.bank.gov.ua/get-user-certificate/R0PnZyDrz5-cPVfQOAfn","Завантажити сертифікат")</f>
        <v>Завантажити сертифікат</v>
      </c>
    </row>
    <row r="1325" spans="1:2" x14ac:dyDescent="0.3">
      <c r="A1325" t="s">
        <v>1319</v>
      </c>
      <c r="B1325" t="str">
        <f>HYPERLINK("https://talan.bank.gov.ua/get-user-certificate/R0PnZWN0QzaNYN812cLO","Завантажити сертифікат")</f>
        <v>Завантажити сертифікат</v>
      </c>
    </row>
    <row r="1326" spans="1:2" x14ac:dyDescent="0.3">
      <c r="A1326" t="s">
        <v>1320</v>
      </c>
      <c r="B1326" t="str">
        <f>HYPERLINK("https://talan.bank.gov.ua/get-user-certificate/R0PnZSQa7OwrdyCxF_p8","Завантажити сертифікат")</f>
        <v>Завантажити сертифікат</v>
      </c>
    </row>
    <row r="1327" spans="1:2" x14ac:dyDescent="0.3">
      <c r="A1327" t="s">
        <v>1321</v>
      </c>
      <c r="B1327" t="str">
        <f>HYPERLINK("https://talan.bank.gov.ua/get-user-certificate/R0PnZdlrFu-RprDdR-dX","Завантажити сертифікат")</f>
        <v>Завантажити сертифікат</v>
      </c>
    </row>
    <row r="1328" spans="1:2" x14ac:dyDescent="0.3">
      <c r="A1328" t="s">
        <v>1322</v>
      </c>
      <c r="B1328" t="str">
        <f>HYPERLINK("https://talan.bank.gov.ua/get-user-certificate/R0PnZY9GocT5twYWXESH","Завантажити сертифікат")</f>
        <v>Завантажити сертифікат</v>
      </c>
    </row>
    <row r="1329" spans="1:2" x14ac:dyDescent="0.3">
      <c r="A1329" t="s">
        <v>1323</v>
      </c>
      <c r="B1329" t="str">
        <f>HYPERLINK("https://talan.bank.gov.ua/get-user-certificate/R0PnZ2U0-2NmIRQraCtS","Завантажити сертифікат")</f>
        <v>Завантажити сертифікат</v>
      </c>
    </row>
    <row r="1330" spans="1:2" x14ac:dyDescent="0.3">
      <c r="A1330" t="s">
        <v>1324</v>
      </c>
      <c r="B1330" t="str">
        <f>HYPERLINK("https://talan.bank.gov.ua/get-user-certificate/R0PnZ6MLj9CLBLeTxEo8","Завантажити сертифікат")</f>
        <v>Завантажити сертифікат</v>
      </c>
    </row>
    <row r="1331" spans="1:2" x14ac:dyDescent="0.3">
      <c r="A1331" t="s">
        <v>1325</v>
      </c>
      <c r="B1331" t="str">
        <f>HYPERLINK("https://talan.bank.gov.ua/get-user-certificate/R0PnZrhFZirhKPooAZio","Завантажити сертифікат")</f>
        <v>Завантажити сертифікат</v>
      </c>
    </row>
    <row r="1332" spans="1:2" x14ac:dyDescent="0.3">
      <c r="A1332" t="s">
        <v>1326</v>
      </c>
      <c r="B1332" t="str">
        <f>HYPERLINK("https://talan.bank.gov.ua/get-user-certificate/R0PnZoSr_aXyUATJshRy","Завантажити сертифікат")</f>
        <v>Завантажити сертифікат</v>
      </c>
    </row>
    <row r="1333" spans="1:2" x14ac:dyDescent="0.3">
      <c r="A1333" t="s">
        <v>1327</v>
      </c>
      <c r="B1333" t="str">
        <f>HYPERLINK("https://talan.bank.gov.ua/get-user-certificate/R0PnZdlPVZFxKbIaS5ts","Завантажити сертифікат")</f>
        <v>Завантажити сертифікат</v>
      </c>
    </row>
    <row r="1334" spans="1:2" x14ac:dyDescent="0.3">
      <c r="A1334" t="s">
        <v>1328</v>
      </c>
      <c r="B1334" t="str">
        <f>HYPERLINK("https://talan.bank.gov.ua/get-user-certificate/R0PnZ3Eum_fMpjkh3bcs","Завантажити сертифікат")</f>
        <v>Завантажити сертифікат</v>
      </c>
    </row>
    <row r="1335" spans="1:2" x14ac:dyDescent="0.3">
      <c r="A1335" t="s">
        <v>1329</v>
      </c>
      <c r="B1335" t="str">
        <f>HYPERLINK("https://talan.bank.gov.ua/get-user-certificate/R0PnZpvlCkd7i_w-H3f6","Завантажити сертифікат")</f>
        <v>Завантажити сертифікат</v>
      </c>
    </row>
    <row r="1336" spans="1:2" x14ac:dyDescent="0.3">
      <c r="A1336" t="s">
        <v>1330</v>
      </c>
      <c r="B1336" t="str">
        <f>HYPERLINK("https://talan.bank.gov.ua/get-user-certificate/R0PnZQKzMM8iklDZm-tW","Завантажити сертифікат")</f>
        <v>Завантажити сертифікат</v>
      </c>
    </row>
    <row r="1337" spans="1:2" x14ac:dyDescent="0.3">
      <c r="A1337" t="s">
        <v>1331</v>
      </c>
      <c r="B1337" t="str">
        <f>HYPERLINK("https://talan.bank.gov.ua/get-user-certificate/R0PnZhy1zcQcYLiYYpZv","Завантажити сертифікат")</f>
        <v>Завантажити сертифікат</v>
      </c>
    </row>
    <row r="1338" spans="1:2" x14ac:dyDescent="0.3">
      <c r="A1338" t="s">
        <v>1332</v>
      </c>
      <c r="B1338" t="str">
        <f>HYPERLINK("https://talan.bank.gov.ua/get-user-certificate/R0PnZsVhJSIR1UEQDLqP","Завантажити сертифікат")</f>
        <v>Завантажити сертифікат</v>
      </c>
    </row>
    <row r="1339" spans="1:2" x14ac:dyDescent="0.3">
      <c r="A1339" t="s">
        <v>1333</v>
      </c>
      <c r="B1339" t="str">
        <f>HYPERLINK("https://talan.bank.gov.ua/get-user-certificate/R0PnZq2w8epZspX-sqzv","Завантажити сертифікат")</f>
        <v>Завантажити сертифікат</v>
      </c>
    </row>
    <row r="1340" spans="1:2" x14ac:dyDescent="0.3">
      <c r="A1340" t="s">
        <v>1334</v>
      </c>
      <c r="B1340" t="str">
        <f>HYPERLINK("https://talan.bank.gov.ua/get-user-certificate/R0PnZB-VXHgWbDvj-1Ad","Завантажити сертифікат")</f>
        <v>Завантажити сертифікат</v>
      </c>
    </row>
    <row r="1341" spans="1:2" x14ac:dyDescent="0.3">
      <c r="A1341" t="s">
        <v>1335</v>
      </c>
      <c r="B1341" t="str">
        <f>HYPERLINK("https://talan.bank.gov.ua/get-user-certificate/R0PnZXA-mMnCgEKqAspG","Завантажити сертифікат")</f>
        <v>Завантажити сертифікат</v>
      </c>
    </row>
    <row r="1342" spans="1:2" x14ac:dyDescent="0.3">
      <c r="A1342" t="s">
        <v>1336</v>
      </c>
      <c r="B1342" t="str">
        <f>HYPERLINK("https://talan.bank.gov.ua/get-user-certificate/R0PnZKiz92dDdgIFS12m","Завантажити сертифікат")</f>
        <v>Завантажити сертифікат</v>
      </c>
    </row>
    <row r="1343" spans="1:2" x14ac:dyDescent="0.3">
      <c r="A1343" t="s">
        <v>1337</v>
      </c>
      <c r="B1343" t="str">
        <f>HYPERLINK("https://talan.bank.gov.ua/get-user-certificate/R0PnZS2bFVnqbxCBAXpG","Завантажити сертифікат")</f>
        <v>Завантажити сертифікат</v>
      </c>
    </row>
    <row r="1344" spans="1:2" x14ac:dyDescent="0.3">
      <c r="A1344" t="s">
        <v>1338</v>
      </c>
      <c r="B1344" t="str">
        <f>HYPERLINK("https://talan.bank.gov.ua/get-user-certificate/R0PnZ9aYDVR8Hxh81oyW","Завантажити сертифікат")</f>
        <v>Завантажити сертифікат</v>
      </c>
    </row>
    <row r="1345" spans="1:2" x14ac:dyDescent="0.3">
      <c r="A1345" t="s">
        <v>1339</v>
      </c>
      <c r="B1345" t="str">
        <f>HYPERLINK("https://talan.bank.gov.ua/get-user-certificate/R0PnZg1tt3j27VVPQWtR","Завантажити сертифікат")</f>
        <v>Завантажити сертифікат</v>
      </c>
    </row>
    <row r="1346" spans="1:2" x14ac:dyDescent="0.3">
      <c r="A1346" t="s">
        <v>1340</v>
      </c>
      <c r="B1346" t="str">
        <f>HYPERLINK("https://talan.bank.gov.ua/get-user-certificate/R0PnZZ1h89bIUE4FiDZj","Завантажити сертифікат")</f>
        <v>Завантажити сертифікат</v>
      </c>
    </row>
    <row r="1347" spans="1:2" x14ac:dyDescent="0.3">
      <c r="A1347" t="s">
        <v>1341</v>
      </c>
      <c r="B1347" t="str">
        <f>HYPERLINK("https://talan.bank.gov.ua/get-user-certificate/R0PnZ86V6aV2N-bQo9kz","Завантажити сертифікат")</f>
        <v>Завантажити сертифікат</v>
      </c>
    </row>
    <row r="1348" spans="1:2" x14ac:dyDescent="0.3">
      <c r="A1348" t="s">
        <v>1342</v>
      </c>
      <c r="B1348" t="str">
        <f>HYPERLINK("https://talan.bank.gov.ua/get-user-certificate/R0PnZo2fvacHM78eSy7e","Завантажити сертифікат")</f>
        <v>Завантажити сертифікат</v>
      </c>
    </row>
    <row r="1349" spans="1:2" x14ac:dyDescent="0.3">
      <c r="A1349" t="s">
        <v>1343</v>
      </c>
      <c r="B1349" t="str">
        <f>HYPERLINK("https://talan.bank.gov.ua/get-user-certificate/R0PnZlu4jjnp5TzEbCBc","Завантажити сертифікат")</f>
        <v>Завантажити сертифікат</v>
      </c>
    </row>
    <row r="1350" spans="1:2" x14ac:dyDescent="0.3">
      <c r="A1350" t="s">
        <v>1344</v>
      </c>
      <c r="B1350" t="str">
        <f>HYPERLINK("https://talan.bank.gov.ua/get-user-certificate/R0PnZHuFPgoFBuAKnzmV","Завантажити сертифікат")</f>
        <v>Завантажити сертифікат</v>
      </c>
    </row>
    <row r="1351" spans="1:2" x14ac:dyDescent="0.3">
      <c r="A1351" t="s">
        <v>1345</v>
      </c>
      <c r="B1351" t="str">
        <f>HYPERLINK("https://talan.bank.gov.ua/get-user-certificate/R0PnZj9r5VRiOSwMrMtm","Завантажити сертифікат")</f>
        <v>Завантажити сертифікат</v>
      </c>
    </row>
    <row r="1352" spans="1:2" x14ac:dyDescent="0.3">
      <c r="A1352" t="s">
        <v>1346</v>
      </c>
      <c r="B1352" t="str">
        <f>HYPERLINK("https://talan.bank.gov.ua/get-user-certificate/R0PnZ8QzwEd89MNRrpm9","Завантажити сертифікат")</f>
        <v>Завантажити сертифікат</v>
      </c>
    </row>
    <row r="1353" spans="1:2" x14ac:dyDescent="0.3">
      <c r="A1353" t="s">
        <v>1347</v>
      </c>
      <c r="B1353" t="str">
        <f>HYPERLINK("https://talan.bank.gov.ua/get-user-certificate/R0PnZ7-2eP8djcrcZwn3","Завантажити сертифікат")</f>
        <v>Завантажити сертифікат</v>
      </c>
    </row>
    <row r="1354" spans="1:2" x14ac:dyDescent="0.3">
      <c r="A1354" t="s">
        <v>1348</v>
      </c>
      <c r="B1354" t="str">
        <f>HYPERLINK("https://talan.bank.gov.ua/get-user-certificate/R0PnZPypAaCTlOnPd4tq","Завантажити сертифікат")</f>
        <v>Завантажити сертифікат</v>
      </c>
    </row>
    <row r="1355" spans="1:2" x14ac:dyDescent="0.3">
      <c r="A1355" t="s">
        <v>1349</v>
      </c>
      <c r="B1355" t="str">
        <f>HYPERLINK("https://talan.bank.gov.ua/get-user-certificate/R0PnZSbtCGcAB0_QscDq","Завантажити сертифікат")</f>
        <v>Завантажити сертифікат</v>
      </c>
    </row>
    <row r="1356" spans="1:2" x14ac:dyDescent="0.3">
      <c r="A1356" t="s">
        <v>1350</v>
      </c>
      <c r="B1356" t="str">
        <f>HYPERLINK("https://talan.bank.gov.ua/get-user-certificate/R0PnZ9d0jV3zTDBcnsAd","Завантажити сертифікат")</f>
        <v>Завантажити сертифікат</v>
      </c>
    </row>
    <row r="1357" spans="1:2" x14ac:dyDescent="0.3">
      <c r="A1357" t="s">
        <v>1351</v>
      </c>
      <c r="B1357" t="str">
        <f>HYPERLINK("https://talan.bank.gov.ua/get-user-certificate/R0PnZiSsx-xM6heyQsow","Завантажити сертифікат")</f>
        <v>Завантажити сертифікат</v>
      </c>
    </row>
    <row r="1358" spans="1:2" x14ac:dyDescent="0.3">
      <c r="A1358" t="s">
        <v>1352</v>
      </c>
      <c r="B1358" t="str">
        <f>HYPERLINK("https://talan.bank.gov.ua/get-user-certificate/R0PnZERcGwiGAT2Uhc5L","Завантажити сертифікат")</f>
        <v>Завантажити сертифікат</v>
      </c>
    </row>
    <row r="1359" spans="1:2" x14ac:dyDescent="0.3">
      <c r="A1359" t="s">
        <v>1353</v>
      </c>
      <c r="B1359" t="str">
        <f>HYPERLINK("https://talan.bank.gov.ua/get-user-certificate/R0PnZadGfJrspPRCjaS2","Завантажити сертифікат")</f>
        <v>Завантажити сертифікат</v>
      </c>
    </row>
    <row r="1360" spans="1:2" x14ac:dyDescent="0.3">
      <c r="A1360" t="s">
        <v>1354</v>
      </c>
      <c r="B1360" t="str">
        <f>HYPERLINK("https://talan.bank.gov.ua/get-user-certificate/R0PnZzvTv-EhfGjDzv6G","Завантажити сертифікат")</f>
        <v>Завантажити сертифікат</v>
      </c>
    </row>
    <row r="1361" spans="1:2" x14ac:dyDescent="0.3">
      <c r="A1361" t="s">
        <v>1355</v>
      </c>
      <c r="B1361" t="str">
        <f>HYPERLINK("https://talan.bank.gov.ua/get-user-certificate/R0PnZMNvynZmFM4WWjf7","Завантажити сертифікат")</f>
        <v>Завантажити сертифікат</v>
      </c>
    </row>
    <row r="1362" spans="1:2" x14ac:dyDescent="0.3">
      <c r="A1362" t="s">
        <v>1356</v>
      </c>
      <c r="B1362" t="str">
        <f>HYPERLINK("https://talan.bank.gov.ua/get-user-certificate/R0PnZnz7VR_WH74Hz1YT","Завантажити сертифікат")</f>
        <v>Завантажити сертифікат</v>
      </c>
    </row>
    <row r="1363" spans="1:2" x14ac:dyDescent="0.3">
      <c r="A1363" t="s">
        <v>1357</v>
      </c>
      <c r="B1363" t="str">
        <f>HYPERLINK("https://talan.bank.gov.ua/get-user-certificate/R0PnZiogE59JFAyBBk4r","Завантажити сертифікат")</f>
        <v>Завантажити сертифікат</v>
      </c>
    </row>
    <row r="1364" spans="1:2" x14ac:dyDescent="0.3">
      <c r="A1364" t="s">
        <v>1358</v>
      </c>
      <c r="B1364" t="str">
        <f>HYPERLINK("https://talan.bank.gov.ua/get-user-certificate/R0PnZxUH5VyqtseJ_wt0","Завантажити сертифікат")</f>
        <v>Завантажити сертифікат</v>
      </c>
    </row>
    <row r="1365" spans="1:2" x14ac:dyDescent="0.3">
      <c r="A1365" t="s">
        <v>1359</v>
      </c>
      <c r="B1365" t="str">
        <f>HYPERLINK("https://talan.bank.gov.ua/get-user-certificate/R0PnZCygdiodPkFT8TSU","Завантажити сертифікат")</f>
        <v>Завантажити сертифікат</v>
      </c>
    </row>
    <row r="1366" spans="1:2" x14ac:dyDescent="0.3">
      <c r="A1366" t="s">
        <v>1360</v>
      </c>
      <c r="B1366" t="str">
        <f>HYPERLINK("https://talan.bank.gov.ua/get-user-certificate/R0PnZ8i392KGEg7ONuuU","Завантажити сертифікат")</f>
        <v>Завантажити сертифікат</v>
      </c>
    </row>
    <row r="1367" spans="1:2" x14ac:dyDescent="0.3">
      <c r="A1367" t="s">
        <v>1361</v>
      </c>
      <c r="B1367" t="str">
        <f>HYPERLINK("https://talan.bank.gov.ua/get-user-certificate/R0PnZDA6hgB3xjX9GNr9","Завантажити сертифікат")</f>
        <v>Завантажити сертифікат</v>
      </c>
    </row>
    <row r="1368" spans="1:2" x14ac:dyDescent="0.3">
      <c r="A1368" t="s">
        <v>1362</v>
      </c>
      <c r="B1368" t="str">
        <f>HYPERLINK("https://talan.bank.gov.ua/get-user-certificate/R0PnZmMrQ7YrFCuUUTo3","Завантажити сертифікат")</f>
        <v>Завантажити сертифікат</v>
      </c>
    </row>
    <row r="1369" spans="1:2" x14ac:dyDescent="0.3">
      <c r="A1369" t="s">
        <v>1363</v>
      </c>
      <c r="B1369" t="str">
        <f>HYPERLINK("https://talan.bank.gov.ua/get-user-certificate/R0PnZImMA2e309hDPnGm","Завантажити сертифікат")</f>
        <v>Завантажити сертифікат</v>
      </c>
    </row>
    <row r="1370" spans="1:2" x14ac:dyDescent="0.3">
      <c r="A1370" t="s">
        <v>1364</v>
      </c>
      <c r="B1370" t="str">
        <f>HYPERLINK("https://talan.bank.gov.ua/get-user-certificate/R0PnZDIqBgZnBQbwBG_U","Завантажити сертифікат")</f>
        <v>Завантажити сертифікат</v>
      </c>
    </row>
    <row r="1371" spans="1:2" x14ac:dyDescent="0.3">
      <c r="A1371" t="s">
        <v>1365</v>
      </c>
      <c r="B1371" t="str">
        <f>HYPERLINK("https://talan.bank.gov.ua/get-user-certificate/R0PnZ76JEv6u0F2UbMqi","Завантажити сертифікат")</f>
        <v>Завантажити сертифікат</v>
      </c>
    </row>
    <row r="1372" spans="1:2" x14ac:dyDescent="0.3">
      <c r="A1372" t="s">
        <v>1366</v>
      </c>
      <c r="B1372" t="str">
        <f>HYPERLINK("https://talan.bank.gov.ua/get-user-certificate/R0PnZdQxZUPVEfUrbQkG","Завантажити сертифікат")</f>
        <v>Завантажити сертифікат</v>
      </c>
    </row>
    <row r="1373" spans="1:2" x14ac:dyDescent="0.3">
      <c r="A1373" t="s">
        <v>1367</v>
      </c>
      <c r="B1373" t="str">
        <f>HYPERLINK("https://talan.bank.gov.ua/get-user-certificate/R0PnZY27973b1oVoPOJL","Завантажити сертифікат")</f>
        <v>Завантажити сертифікат</v>
      </c>
    </row>
    <row r="1374" spans="1:2" x14ac:dyDescent="0.3">
      <c r="A1374" t="s">
        <v>1368</v>
      </c>
      <c r="B1374" t="str">
        <f>HYPERLINK("https://talan.bank.gov.ua/get-user-certificate/R0PnZhpX4NEmLtZ2-pWA","Завантажити сертифікат")</f>
        <v>Завантажити сертифікат</v>
      </c>
    </row>
    <row r="1375" spans="1:2" x14ac:dyDescent="0.3">
      <c r="A1375" t="s">
        <v>1369</v>
      </c>
      <c r="B1375" t="str">
        <f>HYPERLINK("https://talan.bank.gov.ua/get-user-certificate/R0PnZ2N90ZFanJmx9rmR","Завантажити сертифікат")</f>
        <v>Завантажити сертифікат</v>
      </c>
    </row>
    <row r="1376" spans="1:2" x14ac:dyDescent="0.3">
      <c r="A1376" t="s">
        <v>1370</v>
      </c>
      <c r="B1376" t="str">
        <f>HYPERLINK("https://talan.bank.gov.ua/get-user-certificate/R0PnZo-IrOlzulzqUKOX","Завантажити сертифікат")</f>
        <v>Завантажити сертифікат</v>
      </c>
    </row>
    <row r="1377" spans="1:2" x14ac:dyDescent="0.3">
      <c r="A1377" t="s">
        <v>1371</v>
      </c>
      <c r="B1377" t="str">
        <f>HYPERLINK("https://talan.bank.gov.ua/get-user-certificate/R0PnZm3sarSnpzTXSKL2","Завантажити сертифікат")</f>
        <v>Завантажити сертифікат</v>
      </c>
    </row>
    <row r="1378" spans="1:2" x14ac:dyDescent="0.3">
      <c r="A1378" t="s">
        <v>1372</v>
      </c>
      <c r="B1378" t="str">
        <f>HYPERLINK("https://talan.bank.gov.ua/get-user-certificate/R0PnZv8zBy9Ywoets9_4","Завантажити сертифікат")</f>
        <v>Завантажити сертифікат</v>
      </c>
    </row>
    <row r="1379" spans="1:2" x14ac:dyDescent="0.3">
      <c r="A1379" t="s">
        <v>1373</v>
      </c>
      <c r="B1379" t="str">
        <f>HYPERLINK("https://talan.bank.gov.ua/get-user-certificate/R0PnZtNDM1xDCpL7ko7o","Завантажити сертифікат")</f>
        <v>Завантажити сертифікат</v>
      </c>
    </row>
    <row r="1380" spans="1:2" x14ac:dyDescent="0.3">
      <c r="A1380" t="s">
        <v>1374</v>
      </c>
      <c r="B1380" t="str">
        <f>HYPERLINK("https://talan.bank.gov.ua/get-user-certificate/R0PnZpL6q6z39lDwq7bS","Завантажити сертифікат")</f>
        <v>Завантажити сертифікат</v>
      </c>
    </row>
    <row r="1381" spans="1:2" x14ac:dyDescent="0.3">
      <c r="A1381" t="s">
        <v>1375</v>
      </c>
      <c r="B1381" t="str">
        <f>HYPERLINK("https://talan.bank.gov.ua/get-user-certificate/R0PnZkQWStUMTXy00j46","Завантажити сертифікат")</f>
        <v>Завантажити сертифікат</v>
      </c>
    </row>
    <row r="1382" spans="1:2" x14ac:dyDescent="0.3">
      <c r="A1382" t="s">
        <v>1376</v>
      </c>
      <c r="B1382" t="str">
        <f>HYPERLINK("https://talan.bank.gov.ua/get-user-certificate/R0PnZUB5T4lJA_MMKZKc","Завантажити сертифікат")</f>
        <v>Завантажити сертифікат</v>
      </c>
    </row>
    <row r="1383" spans="1:2" x14ac:dyDescent="0.3">
      <c r="A1383" t="s">
        <v>1377</v>
      </c>
      <c r="B1383" t="str">
        <f>HYPERLINK("https://talan.bank.gov.ua/get-user-certificate/R0PnZOkO-TOaoeU7XJ11","Завантажити сертифікат")</f>
        <v>Завантажити сертифікат</v>
      </c>
    </row>
    <row r="1384" spans="1:2" x14ac:dyDescent="0.3">
      <c r="A1384" t="s">
        <v>1378</v>
      </c>
      <c r="B1384" t="str">
        <f>HYPERLINK("https://talan.bank.gov.ua/get-user-certificate/R0PnZ1J5zh8WLIGp4IsS","Завантажити сертифікат")</f>
        <v>Завантажити сертифікат</v>
      </c>
    </row>
    <row r="1385" spans="1:2" x14ac:dyDescent="0.3">
      <c r="A1385" t="s">
        <v>1379</v>
      </c>
      <c r="B1385" t="str">
        <f>HYPERLINK("https://talan.bank.gov.ua/get-user-certificate/R0PnZgC__fpVUSv2PoBe","Завантажити сертифікат")</f>
        <v>Завантажити сертифікат</v>
      </c>
    </row>
    <row r="1386" spans="1:2" x14ac:dyDescent="0.3">
      <c r="A1386" t="s">
        <v>1380</v>
      </c>
      <c r="B1386" t="str">
        <f>HYPERLINK("https://talan.bank.gov.ua/get-user-certificate/R0PnZwpJErWGMKeJe9QW","Завантажити сертифікат")</f>
        <v>Завантажити сертифікат</v>
      </c>
    </row>
    <row r="1387" spans="1:2" x14ac:dyDescent="0.3">
      <c r="A1387" t="s">
        <v>1381</v>
      </c>
      <c r="B1387" t="str">
        <f>HYPERLINK("https://talan.bank.gov.ua/get-user-certificate/R0PnZmec-ooSzzoYd7xC","Завантажити сертифікат")</f>
        <v>Завантажити сертифікат</v>
      </c>
    </row>
    <row r="1388" spans="1:2" x14ac:dyDescent="0.3">
      <c r="A1388" t="s">
        <v>1382</v>
      </c>
      <c r="B1388" t="str">
        <f>HYPERLINK("https://talan.bank.gov.ua/get-user-certificate/R0PnZzARpD1SgHSn5Z5b","Завантажити сертифікат")</f>
        <v>Завантажити сертифікат</v>
      </c>
    </row>
    <row r="1389" spans="1:2" x14ac:dyDescent="0.3">
      <c r="A1389" t="s">
        <v>1383</v>
      </c>
      <c r="B1389" t="str">
        <f>HYPERLINK("https://talan.bank.gov.ua/get-user-certificate/R0PnZHUTe1FXOMg6Zo1t","Завантажити сертифікат")</f>
        <v>Завантажити сертифікат</v>
      </c>
    </row>
    <row r="1390" spans="1:2" x14ac:dyDescent="0.3">
      <c r="A1390" t="s">
        <v>1384</v>
      </c>
      <c r="B1390" t="str">
        <f>HYPERLINK("https://talan.bank.gov.ua/get-user-certificate/R0PnZjOmqmURrK2tuxn6","Завантажити сертифікат")</f>
        <v>Завантажити сертифікат</v>
      </c>
    </row>
    <row r="1391" spans="1:2" x14ac:dyDescent="0.3">
      <c r="A1391" t="s">
        <v>1385</v>
      </c>
      <c r="B1391" t="str">
        <f>HYPERLINK("https://talan.bank.gov.ua/get-user-certificate/R0PnZe5RGQPTfG7JeD9Z","Завантажити сертифікат")</f>
        <v>Завантажити сертифікат</v>
      </c>
    </row>
    <row r="1392" spans="1:2" x14ac:dyDescent="0.3">
      <c r="A1392" t="s">
        <v>1386</v>
      </c>
      <c r="B1392" t="str">
        <f>HYPERLINK("https://talan.bank.gov.ua/get-user-certificate/R0PnZftLFJ-9ra8BXtUa","Завантажити сертифікат")</f>
        <v>Завантажити сертифікат</v>
      </c>
    </row>
    <row r="1393" spans="1:2" x14ac:dyDescent="0.3">
      <c r="A1393" t="s">
        <v>1387</v>
      </c>
      <c r="B1393" t="str">
        <f>HYPERLINK("https://talan.bank.gov.ua/get-user-certificate/R0PnZoo8OyRU-IWtDtWE","Завантажити сертифікат")</f>
        <v>Завантажити сертифікат</v>
      </c>
    </row>
    <row r="1394" spans="1:2" x14ac:dyDescent="0.3">
      <c r="A1394" t="s">
        <v>1388</v>
      </c>
      <c r="B1394" t="str">
        <f>HYPERLINK("https://talan.bank.gov.ua/get-user-certificate/R0PnZF9MDkYYfkkjlk8b","Завантажити сертифікат")</f>
        <v>Завантажити сертифікат</v>
      </c>
    </row>
    <row r="1395" spans="1:2" x14ac:dyDescent="0.3">
      <c r="A1395" t="s">
        <v>1389</v>
      </c>
      <c r="B1395" t="str">
        <f>HYPERLINK("https://talan.bank.gov.ua/get-user-certificate/R0PnZg09J558dBA4cW0j","Завантажити сертифікат")</f>
        <v>Завантажити сертифікат</v>
      </c>
    </row>
    <row r="1396" spans="1:2" x14ac:dyDescent="0.3">
      <c r="A1396" t="s">
        <v>1390</v>
      </c>
      <c r="B1396" t="str">
        <f>HYPERLINK("https://talan.bank.gov.ua/get-user-certificate/R0PnZtD6BqfjY4AvWogl","Завантажити сертифікат")</f>
        <v>Завантажити сертифікат</v>
      </c>
    </row>
    <row r="1397" spans="1:2" x14ac:dyDescent="0.3">
      <c r="A1397" t="s">
        <v>1391</v>
      </c>
      <c r="B1397" t="str">
        <f>HYPERLINK("https://talan.bank.gov.ua/get-user-certificate/R0PnZnA5ycYDSGWG7Uut","Завантажити сертифікат")</f>
        <v>Завантажити сертифікат</v>
      </c>
    </row>
    <row r="1398" spans="1:2" x14ac:dyDescent="0.3">
      <c r="A1398" t="s">
        <v>1392</v>
      </c>
      <c r="B1398" t="str">
        <f>HYPERLINK("https://talan.bank.gov.ua/get-user-certificate/R0PnZ_d3zMqMhdmuwZOc","Завантажити сертифікат")</f>
        <v>Завантажити сертифікат</v>
      </c>
    </row>
    <row r="1399" spans="1:2" x14ac:dyDescent="0.3">
      <c r="A1399" t="s">
        <v>1393</v>
      </c>
      <c r="B1399" t="str">
        <f>HYPERLINK("https://talan.bank.gov.ua/get-user-certificate/R0PnZAPz1K-DLofso74V","Завантажити сертифікат")</f>
        <v>Завантажити сертифікат</v>
      </c>
    </row>
    <row r="1400" spans="1:2" x14ac:dyDescent="0.3">
      <c r="A1400" t="s">
        <v>1394</v>
      </c>
      <c r="B1400" t="str">
        <f>HYPERLINK("https://talan.bank.gov.ua/get-user-certificate/R0PnZitbUAMiT2pJkMaR","Завантажити сертифікат")</f>
        <v>Завантажити сертифікат</v>
      </c>
    </row>
    <row r="1401" spans="1:2" x14ac:dyDescent="0.3">
      <c r="A1401" t="s">
        <v>1395</v>
      </c>
      <c r="B1401" t="str">
        <f>HYPERLINK("https://talan.bank.gov.ua/get-user-certificate/R0PnZu8D0ReOIY9S12q8","Завантажити сертифікат")</f>
        <v>Завантажити сертифікат</v>
      </c>
    </row>
    <row r="1402" spans="1:2" x14ac:dyDescent="0.3">
      <c r="A1402" t="s">
        <v>1396</v>
      </c>
      <c r="B1402" t="str">
        <f>HYPERLINK("https://talan.bank.gov.ua/get-user-certificate/R0PnZC5Srfw3FLUkFwc2","Завантажити сертифікат")</f>
        <v>Завантажити сертифікат</v>
      </c>
    </row>
    <row r="1403" spans="1:2" x14ac:dyDescent="0.3">
      <c r="A1403" t="s">
        <v>1397</v>
      </c>
      <c r="B1403" t="str">
        <f>HYPERLINK("https://talan.bank.gov.ua/get-user-certificate/R0PnZDvPSTBz7AE2McsN","Завантажити сертифікат")</f>
        <v>Завантажити сертифікат</v>
      </c>
    </row>
    <row r="1404" spans="1:2" x14ac:dyDescent="0.3">
      <c r="A1404" t="s">
        <v>1398</v>
      </c>
      <c r="B1404" t="str">
        <f>HYPERLINK("https://talan.bank.gov.ua/get-user-certificate/R0PnZAgJ8ntF55JTmn4c","Завантажити сертифікат")</f>
        <v>Завантажити сертифікат</v>
      </c>
    </row>
    <row r="1405" spans="1:2" x14ac:dyDescent="0.3">
      <c r="A1405" t="s">
        <v>1399</v>
      </c>
      <c r="B1405" t="str">
        <f>HYPERLINK("https://talan.bank.gov.ua/get-user-certificate/R0PnZdsuou6otrbBtaKY","Завантажити сертифікат")</f>
        <v>Завантажити сертифікат</v>
      </c>
    </row>
    <row r="1406" spans="1:2" x14ac:dyDescent="0.3">
      <c r="A1406" t="s">
        <v>1400</v>
      </c>
      <c r="B1406" t="str">
        <f>HYPERLINK("https://talan.bank.gov.ua/get-user-certificate/R0PnZuzOSLZhMDk5JHYn","Завантажити сертифікат")</f>
        <v>Завантажити сертифікат</v>
      </c>
    </row>
    <row r="1407" spans="1:2" x14ac:dyDescent="0.3">
      <c r="A1407" t="s">
        <v>1401</v>
      </c>
      <c r="B1407" t="str">
        <f>HYPERLINK("https://talan.bank.gov.ua/get-user-certificate/R0PnZ_aQWRJsXp2BeOR6","Завантажити сертифікат")</f>
        <v>Завантажити сертифікат</v>
      </c>
    </row>
    <row r="1408" spans="1:2" x14ac:dyDescent="0.3">
      <c r="A1408" t="s">
        <v>1402</v>
      </c>
      <c r="B1408" t="str">
        <f>HYPERLINK("https://talan.bank.gov.ua/get-user-certificate/R0PnZM14fmuuqPvZGf7k","Завантажити сертифікат")</f>
        <v>Завантажити сертифікат</v>
      </c>
    </row>
    <row r="1409" spans="1:2" x14ac:dyDescent="0.3">
      <c r="A1409" t="s">
        <v>1403</v>
      </c>
      <c r="B1409" t="str">
        <f>HYPERLINK("https://talan.bank.gov.ua/get-user-certificate/R0PnZ0ljRhhTn_dkkBOY","Завантажити сертифікат")</f>
        <v>Завантажити сертифікат</v>
      </c>
    </row>
    <row r="1410" spans="1:2" x14ac:dyDescent="0.3">
      <c r="A1410" t="s">
        <v>1404</v>
      </c>
      <c r="B1410" t="str">
        <f>HYPERLINK("https://talan.bank.gov.ua/get-user-certificate/R0PnZnZV_R-WdQGqJhdK","Завантажити сертифікат")</f>
        <v>Завантажити сертифікат</v>
      </c>
    </row>
    <row r="1411" spans="1:2" x14ac:dyDescent="0.3">
      <c r="A1411" t="s">
        <v>1405</v>
      </c>
      <c r="B1411" t="str">
        <f>HYPERLINK("https://talan.bank.gov.ua/get-user-certificate/R0PnZqpQ_f4RQd2r2uqp","Завантажити сертифікат")</f>
        <v>Завантажити сертифікат</v>
      </c>
    </row>
    <row r="1412" spans="1:2" x14ac:dyDescent="0.3">
      <c r="A1412" t="s">
        <v>1406</v>
      </c>
      <c r="B1412" t="str">
        <f>HYPERLINK("https://talan.bank.gov.ua/get-user-certificate/R0PnZLKKLC4VsxEGE9JE","Завантажити сертифікат")</f>
        <v>Завантажити сертифікат</v>
      </c>
    </row>
    <row r="1413" spans="1:2" x14ac:dyDescent="0.3">
      <c r="A1413" t="s">
        <v>1407</v>
      </c>
      <c r="B1413" t="str">
        <f>HYPERLINK("https://talan.bank.gov.ua/get-user-certificate/R0PnZaJ4BFX5hFpaUt5F","Завантажити сертифікат")</f>
        <v>Завантажити сертифікат</v>
      </c>
    </row>
    <row r="1414" spans="1:2" x14ac:dyDescent="0.3">
      <c r="A1414" t="s">
        <v>1408</v>
      </c>
      <c r="B1414" t="str">
        <f>HYPERLINK("https://talan.bank.gov.ua/get-user-certificate/R0PnZoZF_PQpxz33Oe4Z","Завантажити сертифікат")</f>
        <v>Завантажити сертифікат</v>
      </c>
    </row>
    <row r="1415" spans="1:2" x14ac:dyDescent="0.3">
      <c r="A1415" t="s">
        <v>1409</v>
      </c>
      <c r="B1415" t="str">
        <f>HYPERLINK("https://talan.bank.gov.ua/get-user-certificate/R0PnZMEQCtS_vGKOTTWO","Завантажити сертифікат")</f>
        <v>Завантажити сертифікат</v>
      </c>
    </row>
    <row r="1416" spans="1:2" x14ac:dyDescent="0.3">
      <c r="A1416" t="s">
        <v>1410</v>
      </c>
      <c r="B1416" t="str">
        <f>HYPERLINK("https://talan.bank.gov.ua/get-user-certificate/R0PnZAARUhMlRCZPHBuP","Завантажити сертифікат")</f>
        <v>Завантажити сертифікат</v>
      </c>
    </row>
    <row r="1417" spans="1:2" x14ac:dyDescent="0.3">
      <c r="A1417" t="s">
        <v>1411</v>
      </c>
      <c r="B1417" t="str">
        <f>HYPERLINK("https://talan.bank.gov.ua/get-user-certificate/R0PnZAAt2lo8kzOcjjVX","Завантажити сертифікат")</f>
        <v>Завантажити сертифікат</v>
      </c>
    </row>
    <row r="1418" spans="1:2" x14ac:dyDescent="0.3">
      <c r="A1418" t="s">
        <v>1412</v>
      </c>
      <c r="B1418" t="str">
        <f>HYPERLINK("https://talan.bank.gov.ua/get-user-certificate/R0PnZFMQ-ETyj_VeHOWT","Завантажити сертифікат")</f>
        <v>Завантажити сертифікат</v>
      </c>
    </row>
    <row r="1419" spans="1:2" x14ac:dyDescent="0.3">
      <c r="A1419" t="s">
        <v>1413</v>
      </c>
      <c r="B1419" t="str">
        <f>HYPERLINK("https://talan.bank.gov.ua/get-user-certificate/R0PnZ9Ix8esB-Td1AHJv","Завантажити сертифікат")</f>
        <v>Завантажити сертифікат</v>
      </c>
    </row>
    <row r="1420" spans="1:2" x14ac:dyDescent="0.3">
      <c r="A1420" t="s">
        <v>1414</v>
      </c>
      <c r="B1420" t="str">
        <f>HYPERLINK("https://talan.bank.gov.ua/get-user-certificate/R0PnZkli9sR4PeCdgeAe","Завантажити сертифікат")</f>
        <v>Завантажити сертифікат</v>
      </c>
    </row>
    <row r="1421" spans="1:2" x14ac:dyDescent="0.3">
      <c r="A1421" t="s">
        <v>1415</v>
      </c>
      <c r="B1421" t="str">
        <f>HYPERLINK("https://talan.bank.gov.ua/get-user-certificate/R0PnZ56FglujW4PPer-a","Завантажити сертифікат")</f>
        <v>Завантажити сертифікат</v>
      </c>
    </row>
    <row r="1422" spans="1:2" x14ac:dyDescent="0.3">
      <c r="A1422" t="s">
        <v>1416</v>
      </c>
      <c r="B1422" t="str">
        <f>HYPERLINK("https://talan.bank.gov.ua/get-user-certificate/R0PnZ6vFHrKaVg7GMqXE","Завантажити сертифікат")</f>
        <v>Завантажити сертифікат</v>
      </c>
    </row>
    <row r="1423" spans="1:2" x14ac:dyDescent="0.3">
      <c r="A1423" t="s">
        <v>1417</v>
      </c>
      <c r="B1423" t="str">
        <f>HYPERLINK("https://talan.bank.gov.ua/get-user-certificate/R0PnZnMul_S1nk7Ul4Px","Завантажити сертифікат")</f>
        <v>Завантажити сертифікат</v>
      </c>
    </row>
    <row r="1424" spans="1:2" x14ac:dyDescent="0.3">
      <c r="A1424" t="s">
        <v>1418</v>
      </c>
      <c r="B1424" t="str">
        <f>HYPERLINK("https://talan.bank.gov.ua/get-user-certificate/R0PnZ9FxTxU_g08xbtje","Завантажити сертифікат")</f>
        <v>Завантажити сертифікат</v>
      </c>
    </row>
    <row r="1425" spans="1:2" x14ac:dyDescent="0.3">
      <c r="A1425" t="s">
        <v>1419</v>
      </c>
      <c r="B1425" t="str">
        <f>HYPERLINK("https://talan.bank.gov.ua/get-user-certificate/R0PnZgxGcalC6wdup9fI","Завантажити сертифікат")</f>
        <v>Завантажити сертифікат</v>
      </c>
    </row>
    <row r="1426" spans="1:2" x14ac:dyDescent="0.3">
      <c r="A1426" t="s">
        <v>1420</v>
      </c>
      <c r="B1426" t="str">
        <f>HYPERLINK("https://talan.bank.gov.ua/get-user-certificate/R0PnZNpjKo5vMelvgz01","Завантажити сертифікат")</f>
        <v>Завантажити сертифікат</v>
      </c>
    </row>
    <row r="1427" spans="1:2" x14ac:dyDescent="0.3">
      <c r="A1427" t="s">
        <v>1421</v>
      </c>
      <c r="B1427" t="str">
        <f>HYPERLINK("https://talan.bank.gov.ua/get-user-certificate/R0PnZovn_KfN3R3PX_WW","Завантажити сертифікат")</f>
        <v>Завантажити сертифікат</v>
      </c>
    </row>
    <row r="1428" spans="1:2" x14ac:dyDescent="0.3">
      <c r="A1428" t="s">
        <v>1422</v>
      </c>
      <c r="B1428" t="str">
        <f>HYPERLINK("https://talan.bank.gov.ua/get-user-certificate/R0PnZYPnDS7UWezns29H","Завантажити сертифікат")</f>
        <v>Завантажити сертифікат</v>
      </c>
    </row>
    <row r="1429" spans="1:2" x14ac:dyDescent="0.3">
      <c r="A1429" t="s">
        <v>1423</v>
      </c>
      <c r="B1429" t="str">
        <f>HYPERLINK("https://talan.bank.gov.ua/get-user-certificate/R0PnZf5EWR-aDsEDagko","Завантажити сертифікат")</f>
        <v>Завантажити сертифікат</v>
      </c>
    </row>
    <row r="1430" spans="1:2" x14ac:dyDescent="0.3">
      <c r="A1430" t="s">
        <v>1424</v>
      </c>
      <c r="B1430" t="str">
        <f>HYPERLINK("https://talan.bank.gov.ua/get-user-certificate/R0PnZ4f18RRlOxebetUg","Завантажити сертифікат")</f>
        <v>Завантажити сертифікат</v>
      </c>
    </row>
    <row r="1431" spans="1:2" x14ac:dyDescent="0.3">
      <c r="A1431" t="s">
        <v>1425</v>
      </c>
      <c r="B1431" t="str">
        <f>HYPERLINK("https://talan.bank.gov.ua/get-user-certificate/R0PnZfTozcQg0v3tsbm2","Завантажити сертифікат")</f>
        <v>Завантажити сертифікат</v>
      </c>
    </row>
    <row r="1432" spans="1:2" x14ac:dyDescent="0.3">
      <c r="A1432" t="s">
        <v>1426</v>
      </c>
      <c r="B1432" t="str">
        <f>HYPERLINK("https://talan.bank.gov.ua/get-user-certificate/R0PnZUNQ6dW8Ym6wGScR","Завантажити сертифікат")</f>
        <v>Завантажити сертифікат</v>
      </c>
    </row>
    <row r="1433" spans="1:2" x14ac:dyDescent="0.3">
      <c r="A1433" t="s">
        <v>1427</v>
      </c>
      <c r="B1433" t="str">
        <f>HYPERLINK("https://talan.bank.gov.ua/get-user-certificate/R0PnZ85LLtz0O3y2Zim-","Завантажити сертифікат")</f>
        <v>Завантажити сертифікат</v>
      </c>
    </row>
    <row r="1434" spans="1:2" x14ac:dyDescent="0.3">
      <c r="A1434" t="s">
        <v>1428</v>
      </c>
      <c r="B1434" t="str">
        <f>HYPERLINK("https://talan.bank.gov.ua/get-user-certificate/R0PnZkCE0CAzcRNFlNln","Завантажити сертифікат")</f>
        <v>Завантажити сертифікат</v>
      </c>
    </row>
    <row r="1435" spans="1:2" x14ac:dyDescent="0.3">
      <c r="A1435" t="s">
        <v>1429</v>
      </c>
      <c r="B1435" t="str">
        <f>HYPERLINK("https://talan.bank.gov.ua/get-user-certificate/R0PnZYROmHIHfW4TwIzY","Завантажити сертифікат")</f>
        <v>Завантажити сертифікат</v>
      </c>
    </row>
    <row r="1436" spans="1:2" x14ac:dyDescent="0.3">
      <c r="A1436" t="s">
        <v>1430</v>
      </c>
      <c r="B1436" t="str">
        <f>HYPERLINK("https://talan.bank.gov.ua/get-user-certificate/R0PnZ2z1w6w9Kp8dXg-y","Завантажити сертифікат")</f>
        <v>Завантажити сертифікат</v>
      </c>
    </row>
    <row r="1437" spans="1:2" x14ac:dyDescent="0.3">
      <c r="A1437" t="s">
        <v>1431</v>
      </c>
      <c r="B1437" t="str">
        <f>HYPERLINK("https://talan.bank.gov.ua/get-user-certificate/R0PnZJrZXtMYGb3mqJwh","Завантажити сертифікат")</f>
        <v>Завантажити сертифікат</v>
      </c>
    </row>
    <row r="1438" spans="1:2" x14ac:dyDescent="0.3">
      <c r="A1438" t="s">
        <v>1432</v>
      </c>
      <c r="B1438" t="str">
        <f>HYPERLINK("https://talan.bank.gov.ua/get-user-certificate/R0PnZeuYVkgQn-4k8s1-","Завантажити сертифікат")</f>
        <v>Завантажити сертифікат</v>
      </c>
    </row>
    <row r="1439" spans="1:2" x14ac:dyDescent="0.3">
      <c r="A1439" t="s">
        <v>1433</v>
      </c>
      <c r="B1439" t="str">
        <f>HYPERLINK("https://talan.bank.gov.ua/get-user-certificate/R0PnZzvRWMMWfcWRBN7e","Завантажити сертифікат")</f>
        <v>Завантажити сертифікат</v>
      </c>
    </row>
    <row r="1440" spans="1:2" x14ac:dyDescent="0.3">
      <c r="A1440" t="s">
        <v>1434</v>
      </c>
      <c r="B1440" t="str">
        <f>HYPERLINK("https://talan.bank.gov.ua/get-user-certificate/R0PnZmEEePY5ybKrRG0I","Завантажити сертифікат")</f>
        <v>Завантажити сертифікат</v>
      </c>
    </row>
    <row r="1441" spans="1:2" x14ac:dyDescent="0.3">
      <c r="A1441" t="s">
        <v>1435</v>
      </c>
      <c r="B1441" t="str">
        <f>HYPERLINK("https://talan.bank.gov.ua/get-user-certificate/R0PnZeOT1NltdAXKW66x","Завантажити сертифікат")</f>
        <v>Завантажити сертифікат</v>
      </c>
    </row>
    <row r="1442" spans="1:2" x14ac:dyDescent="0.3">
      <c r="A1442" t="s">
        <v>1436</v>
      </c>
      <c r="B1442" t="str">
        <f>HYPERLINK("https://talan.bank.gov.ua/get-user-certificate/R0PnZqCv4TLZ9kTw79Bp","Завантажити сертифікат")</f>
        <v>Завантажити сертифікат</v>
      </c>
    </row>
    <row r="1443" spans="1:2" x14ac:dyDescent="0.3">
      <c r="A1443" t="s">
        <v>1437</v>
      </c>
      <c r="B1443" t="str">
        <f>HYPERLINK("https://talan.bank.gov.ua/get-user-certificate/R0PnZtJ1fikeCDVQy_l8","Завантажити сертифікат")</f>
        <v>Завантажити сертифікат</v>
      </c>
    </row>
    <row r="1444" spans="1:2" x14ac:dyDescent="0.3">
      <c r="A1444" t="s">
        <v>1438</v>
      </c>
      <c r="B1444" t="str">
        <f>HYPERLINK("https://talan.bank.gov.ua/get-user-certificate/R0PnZEtCA_2A6piWMnLO","Завантажити сертифікат")</f>
        <v>Завантажити сертифікат</v>
      </c>
    </row>
    <row r="1445" spans="1:2" x14ac:dyDescent="0.3">
      <c r="A1445" t="s">
        <v>1439</v>
      </c>
      <c r="B1445" t="str">
        <f>HYPERLINK("https://talan.bank.gov.ua/get-user-certificate/R0PnZ-HbOrPagBfaRkGr","Завантажити сертифікат")</f>
        <v>Завантажити сертифікат</v>
      </c>
    </row>
    <row r="1446" spans="1:2" x14ac:dyDescent="0.3">
      <c r="A1446" t="s">
        <v>1440</v>
      </c>
      <c r="B1446" t="str">
        <f>HYPERLINK("https://talan.bank.gov.ua/get-user-certificate/R0PnZEJSonUk5ov3ErPE","Завантажити сертифікат")</f>
        <v>Завантажити сертифікат</v>
      </c>
    </row>
    <row r="1447" spans="1:2" x14ac:dyDescent="0.3">
      <c r="A1447" t="s">
        <v>1441</v>
      </c>
      <c r="B1447" t="str">
        <f>HYPERLINK("https://talan.bank.gov.ua/get-user-certificate/R0PnZCDe_8Ih0kuRorfH","Завантажити сертифікат")</f>
        <v>Завантажити сертифікат</v>
      </c>
    </row>
    <row r="1448" spans="1:2" x14ac:dyDescent="0.3">
      <c r="A1448" t="s">
        <v>1442</v>
      </c>
      <c r="B1448" t="str">
        <f>HYPERLINK("https://talan.bank.gov.ua/get-user-certificate/R0PnZcMReJ0azkqLibtc","Завантажити сертифікат")</f>
        <v>Завантажити сертифікат</v>
      </c>
    </row>
    <row r="1449" spans="1:2" x14ac:dyDescent="0.3">
      <c r="A1449" t="s">
        <v>1443</v>
      </c>
      <c r="B1449" t="str">
        <f>HYPERLINK("https://talan.bank.gov.ua/get-user-certificate/R0PnZTvsUZID6juMQmnB","Завантажити сертифікат")</f>
        <v>Завантажити сертифікат</v>
      </c>
    </row>
    <row r="1450" spans="1:2" x14ac:dyDescent="0.3">
      <c r="A1450" t="s">
        <v>1444</v>
      </c>
      <c r="B1450" t="str">
        <f>HYPERLINK("https://talan.bank.gov.ua/get-user-certificate/R0PnZ-auPbJ5I_YJ7oiH","Завантажити сертифікат")</f>
        <v>Завантажити сертифікат</v>
      </c>
    </row>
    <row r="1451" spans="1:2" x14ac:dyDescent="0.3">
      <c r="A1451" t="s">
        <v>1445</v>
      </c>
      <c r="B1451" t="str">
        <f>HYPERLINK("https://talan.bank.gov.ua/get-user-certificate/R0PnZmwWn7T68pw6H3OR","Завантажити сертифікат")</f>
        <v>Завантажити сертифікат</v>
      </c>
    </row>
    <row r="1452" spans="1:2" x14ac:dyDescent="0.3">
      <c r="A1452" t="s">
        <v>1446</v>
      </c>
      <c r="B1452" t="str">
        <f>HYPERLINK("https://talan.bank.gov.ua/get-user-certificate/R0PnZnxYeD5yO7m0B9-y","Завантажити сертифікат")</f>
        <v>Завантажити сертифікат</v>
      </c>
    </row>
    <row r="1453" spans="1:2" x14ac:dyDescent="0.3">
      <c r="A1453" t="s">
        <v>1447</v>
      </c>
      <c r="B1453" t="str">
        <f>HYPERLINK("https://talan.bank.gov.ua/get-user-certificate/R0PnZ06b3eDGqXvwM60W","Завантажити сертифікат")</f>
        <v>Завантажити сертифікат</v>
      </c>
    </row>
    <row r="1454" spans="1:2" x14ac:dyDescent="0.3">
      <c r="A1454" t="s">
        <v>1448</v>
      </c>
      <c r="B1454" t="str">
        <f>HYPERLINK("https://talan.bank.gov.ua/get-user-certificate/R0PnZo6BuXRTePN2RbpG","Завантажити сертифікат")</f>
        <v>Завантажити сертифікат</v>
      </c>
    </row>
    <row r="1455" spans="1:2" x14ac:dyDescent="0.3">
      <c r="A1455" t="s">
        <v>1449</v>
      </c>
      <c r="B1455" t="str">
        <f>HYPERLINK("https://talan.bank.gov.ua/get-user-certificate/R0PnZ_A75ls9M0fmBneX","Завантажити сертифікат")</f>
        <v>Завантажити сертифікат</v>
      </c>
    </row>
    <row r="1456" spans="1:2" x14ac:dyDescent="0.3">
      <c r="A1456" t="s">
        <v>1450</v>
      </c>
      <c r="B1456" t="str">
        <f>HYPERLINK("https://talan.bank.gov.ua/get-user-certificate/R0PnZOqG-fDGwlcl1fQl","Завантажити сертифікат")</f>
        <v>Завантажити сертифікат</v>
      </c>
    </row>
    <row r="1457" spans="1:2" x14ac:dyDescent="0.3">
      <c r="A1457" t="s">
        <v>1451</v>
      </c>
      <c r="B1457" t="str">
        <f>HYPERLINK("https://talan.bank.gov.ua/get-user-certificate/R0PnZ_uGrCck5iu9ihDH","Завантажити сертифікат")</f>
        <v>Завантажити сертифікат</v>
      </c>
    </row>
    <row r="1458" spans="1:2" x14ac:dyDescent="0.3">
      <c r="A1458" t="s">
        <v>1452</v>
      </c>
      <c r="B1458" t="str">
        <f>HYPERLINK("https://talan.bank.gov.ua/get-user-certificate/R0PnZH4bgMHUjKkcbYQG","Завантажити сертифікат")</f>
        <v>Завантажити сертифікат</v>
      </c>
    </row>
    <row r="1459" spans="1:2" x14ac:dyDescent="0.3">
      <c r="A1459" t="s">
        <v>1453</v>
      </c>
      <c r="B1459" t="str">
        <f>HYPERLINK("https://talan.bank.gov.ua/get-user-certificate/R0PnZxxWo3NbVvs4s7r7","Завантажити сертифікат")</f>
        <v>Завантажити сертифікат</v>
      </c>
    </row>
    <row r="1460" spans="1:2" x14ac:dyDescent="0.3">
      <c r="A1460" t="s">
        <v>1454</v>
      </c>
      <c r="B1460" t="str">
        <f>HYPERLINK("https://talan.bank.gov.ua/get-user-certificate/R0PnZXGYJz_T_ER-nF5y","Завантажити сертифікат")</f>
        <v>Завантажити сертифікат</v>
      </c>
    </row>
    <row r="1461" spans="1:2" x14ac:dyDescent="0.3">
      <c r="A1461" t="s">
        <v>1455</v>
      </c>
      <c r="B1461" t="str">
        <f>HYPERLINK("https://talan.bank.gov.ua/get-user-certificate/R0PnZnaCoHMCrI4Zu5hn","Завантажити сертифікат")</f>
        <v>Завантажити сертифікат</v>
      </c>
    </row>
    <row r="1462" spans="1:2" x14ac:dyDescent="0.3">
      <c r="A1462" t="s">
        <v>1456</v>
      </c>
      <c r="B1462" t="str">
        <f>HYPERLINK("https://talan.bank.gov.ua/get-user-certificate/R0PnZNeur7qajnqvWJ97","Завантажити сертифікат")</f>
        <v>Завантажити сертифікат</v>
      </c>
    </row>
    <row r="1463" spans="1:2" x14ac:dyDescent="0.3">
      <c r="A1463" t="s">
        <v>1457</v>
      </c>
      <c r="B1463" t="str">
        <f>HYPERLINK("https://talan.bank.gov.ua/get-user-certificate/R0PnZluxGeKkOkQP0S8o","Завантажити сертифікат")</f>
        <v>Завантажити сертифікат</v>
      </c>
    </row>
    <row r="1464" spans="1:2" x14ac:dyDescent="0.3">
      <c r="A1464" t="s">
        <v>1458</v>
      </c>
      <c r="B1464" t="str">
        <f>HYPERLINK("https://talan.bank.gov.ua/get-user-certificate/R0PnZIMbPXPMMz1od6iM","Завантажити сертифікат")</f>
        <v>Завантажити сертифікат</v>
      </c>
    </row>
    <row r="1465" spans="1:2" x14ac:dyDescent="0.3">
      <c r="A1465" t="s">
        <v>1459</v>
      </c>
      <c r="B1465" t="str">
        <f>HYPERLINK("https://talan.bank.gov.ua/get-user-certificate/R0PnZHUHRaGslfqN0y3i","Завантажити сертифікат")</f>
        <v>Завантажити сертифікат</v>
      </c>
    </row>
    <row r="1466" spans="1:2" x14ac:dyDescent="0.3">
      <c r="A1466" t="s">
        <v>1460</v>
      </c>
      <c r="B1466" t="str">
        <f>HYPERLINK("https://talan.bank.gov.ua/get-user-certificate/R0PnZ9Ahluu6qY_fUK98","Завантажити сертифікат")</f>
        <v>Завантажити сертифікат</v>
      </c>
    </row>
    <row r="1467" spans="1:2" x14ac:dyDescent="0.3">
      <c r="A1467" t="s">
        <v>1461</v>
      </c>
      <c r="B1467" t="str">
        <f>HYPERLINK("https://talan.bank.gov.ua/get-user-certificate/R0PnZzuTvP-cHrqHlu2I","Завантажити сертифікат")</f>
        <v>Завантажити сертифікат</v>
      </c>
    </row>
    <row r="1468" spans="1:2" x14ac:dyDescent="0.3">
      <c r="A1468" t="s">
        <v>1462</v>
      </c>
      <c r="B1468" t="str">
        <f>HYPERLINK("https://talan.bank.gov.ua/get-user-certificate/R0PnZ6-BCldyTt-i521n","Завантажити сертифікат")</f>
        <v>Завантажити сертифікат</v>
      </c>
    </row>
    <row r="1469" spans="1:2" x14ac:dyDescent="0.3">
      <c r="A1469" t="s">
        <v>1463</v>
      </c>
      <c r="B1469" t="str">
        <f>HYPERLINK("https://talan.bank.gov.ua/get-user-certificate/R0PnZVRpEP51_Bw7k-88","Завантажити сертифікат")</f>
        <v>Завантажити сертифікат</v>
      </c>
    </row>
    <row r="1470" spans="1:2" x14ac:dyDescent="0.3">
      <c r="A1470" t="s">
        <v>1464</v>
      </c>
      <c r="B1470" t="str">
        <f>HYPERLINK("https://talan.bank.gov.ua/get-user-certificate/R0PnZSBF83Td2gynjyRL","Завантажити сертифікат")</f>
        <v>Завантажити сертифікат</v>
      </c>
    </row>
    <row r="1471" spans="1:2" x14ac:dyDescent="0.3">
      <c r="A1471" t="s">
        <v>1465</v>
      </c>
      <c r="B1471" t="str">
        <f>HYPERLINK("https://talan.bank.gov.ua/get-user-certificate/R0PnZwQUlu1e8o1sqgJg","Завантажити сертифікат")</f>
        <v>Завантажити сертифікат</v>
      </c>
    </row>
    <row r="1472" spans="1:2" x14ac:dyDescent="0.3">
      <c r="A1472" t="s">
        <v>1466</v>
      </c>
      <c r="B1472" t="str">
        <f>HYPERLINK("https://talan.bank.gov.ua/get-user-certificate/R0PnZpZcIbZN6wwoPAoD","Завантажити сертифікат")</f>
        <v>Завантажити сертифікат</v>
      </c>
    </row>
    <row r="1473" spans="1:2" x14ac:dyDescent="0.3">
      <c r="A1473" t="s">
        <v>1467</v>
      </c>
      <c r="B1473" t="str">
        <f>HYPERLINK("https://talan.bank.gov.ua/get-user-certificate/R0PnZYWU8jnJDwtk2o6v","Завантажити сертифікат")</f>
        <v>Завантажити сертифікат</v>
      </c>
    </row>
    <row r="1474" spans="1:2" x14ac:dyDescent="0.3">
      <c r="A1474" t="s">
        <v>1468</v>
      </c>
      <c r="B1474" t="str">
        <f>HYPERLINK("https://talan.bank.gov.ua/get-user-certificate/R0PnZjWvK8_4WBs6FQBH","Завантажити сертифікат")</f>
        <v>Завантажити сертифікат</v>
      </c>
    </row>
    <row r="1475" spans="1:2" x14ac:dyDescent="0.3">
      <c r="A1475" t="s">
        <v>1469</v>
      </c>
      <c r="B1475" t="str">
        <f>HYPERLINK("https://talan.bank.gov.ua/get-user-certificate/R0PnZAqxppvTQkZ5LzgV","Завантажити сертифікат")</f>
        <v>Завантажити сертифікат</v>
      </c>
    </row>
    <row r="1476" spans="1:2" x14ac:dyDescent="0.3">
      <c r="A1476" t="s">
        <v>1470</v>
      </c>
      <c r="B1476" t="str">
        <f>HYPERLINK("https://talan.bank.gov.ua/get-user-certificate/R0PnZpKY6r-WMUxdGDn3","Завантажити сертифікат")</f>
        <v>Завантажити сертифікат</v>
      </c>
    </row>
    <row r="1477" spans="1:2" x14ac:dyDescent="0.3">
      <c r="A1477" t="s">
        <v>1471</v>
      </c>
      <c r="B1477" t="str">
        <f>HYPERLINK("https://talan.bank.gov.ua/get-user-certificate/R0PnZjpR3orcvu-DxyDS","Завантажити сертифікат")</f>
        <v>Завантажити сертифікат</v>
      </c>
    </row>
    <row r="1478" spans="1:2" x14ac:dyDescent="0.3">
      <c r="A1478" t="s">
        <v>1471</v>
      </c>
      <c r="B1478" t="str">
        <f>HYPERLINK("https://talan.bank.gov.ua/get-user-certificate/R0PnZVDPGnxbLv2hztBv","Завантажити сертифікат")</f>
        <v>Завантажити сертифікат</v>
      </c>
    </row>
    <row r="1479" spans="1:2" x14ac:dyDescent="0.3">
      <c r="A1479" t="s">
        <v>1472</v>
      </c>
      <c r="B1479" t="str">
        <f>HYPERLINK("https://talan.bank.gov.ua/get-user-certificate/R0PnZ8DyzecAciMMbPEw","Завантажити сертифікат")</f>
        <v>Завантажити сертифікат</v>
      </c>
    </row>
    <row r="1480" spans="1:2" x14ac:dyDescent="0.3">
      <c r="A1480" t="s">
        <v>1473</v>
      </c>
      <c r="B1480" t="str">
        <f>HYPERLINK("https://talan.bank.gov.ua/get-user-certificate/R0PnZ3-nwh5uEFqHwQuV","Завантажити сертифікат")</f>
        <v>Завантажити сертифікат</v>
      </c>
    </row>
    <row r="1481" spans="1:2" x14ac:dyDescent="0.3">
      <c r="A1481" t="s">
        <v>1474</v>
      </c>
      <c r="B1481" t="str">
        <f>HYPERLINK("https://talan.bank.gov.ua/get-user-certificate/R0PnZY2ri1oCTi4dL2Th","Завантажити сертифікат")</f>
        <v>Завантажити сертифікат</v>
      </c>
    </row>
    <row r="1482" spans="1:2" x14ac:dyDescent="0.3">
      <c r="A1482" t="s">
        <v>1475</v>
      </c>
      <c r="B1482" t="str">
        <f>HYPERLINK("https://talan.bank.gov.ua/get-user-certificate/R0PnZhTxN_4NNk_mqRsK","Завантажити сертифікат")</f>
        <v>Завантажити сертифікат</v>
      </c>
    </row>
    <row r="1483" spans="1:2" x14ac:dyDescent="0.3">
      <c r="A1483" t="s">
        <v>1476</v>
      </c>
      <c r="B1483" t="str">
        <f>HYPERLINK("https://talan.bank.gov.ua/get-user-certificate/R0PnZdJhIGlipAfXUw-Y","Завантажити сертифікат")</f>
        <v>Завантажити сертифікат</v>
      </c>
    </row>
    <row r="1484" spans="1:2" x14ac:dyDescent="0.3">
      <c r="A1484" t="s">
        <v>1477</v>
      </c>
      <c r="B1484" t="str">
        <f>HYPERLINK("https://talan.bank.gov.ua/get-user-certificate/R0PnZ6LRPQofdDW4yhyg","Завантажити сертифікат")</f>
        <v>Завантажити сертифікат</v>
      </c>
    </row>
    <row r="1485" spans="1:2" x14ac:dyDescent="0.3">
      <c r="A1485" t="s">
        <v>1478</v>
      </c>
      <c r="B1485" t="str">
        <f>HYPERLINK("https://talan.bank.gov.ua/get-user-certificate/R0PnZ8d9VnxKyZ8pfaLz","Завантажити сертифікат")</f>
        <v>Завантажити сертифікат</v>
      </c>
    </row>
    <row r="1486" spans="1:2" x14ac:dyDescent="0.3">
      <c r="A1486" t="s">
        <v>1479</v>
      </c>
      <c r="B1486" t="str">
        <f>HYPERLINK("https://talan.bank.gov.ua/get-user-certificate/R0PnZcIL9zHmHaFN9DwW","Завантажити сертифікат")</f>
        <v>Завантажити сертифікат</v>
      </c>
    </row>
    <row r="1487" spans="1:2" x14ac:dyDescent="0.3">
      <c r="A1487" t="s">
        <v>1480</v>
      </c>
      <c r="B1487" t="str">
        <f>HYPERLINK("https://talan.bank.gov.ua/get-user-certificate/R0PnZQMpUsiSyhY0ZQrJ","Завантажити сертифікат")</f>
        <v>Завантажити сертифікат</v>
      </c>
    </row>
    <row r="1488" spans="1:2" x14ac:dyDescent="0.3">
      <c r="A1488" t="s">
        <v>1481</v>
      </c>
      <c r="B1488" t="str">
        <f>HYPERLINK("https://talan.bank.gov.ua/get-user-certificate/R0PnZS6wI9vSLhhiLfh3","Завантажити сертифікат")</f>
        <v>Завантажити сертифікат</v>
      </c>
    </row>
    <row r="1489" spans="1:2" x14ac:dyDescent="0.3">
      <c r="A1489" t="s">
        <v>1482</v>
      </c>
      <c r="B1489" t="str">
        <f>HYPERLINK("https://talan.bank.gov.ua/get-user-certificate/R0PnZJx9YW17r4LQhVIZ","Завантажити сертифікат")</f>
        <v>Завантажити сертифікат</v>
      </c>
    </row>
    <row r="1490" spans="1:2" x14ac:dyDescent="0.3">
      <c r="A1490" t="s">
        <v>1483</v>
      </c>
      <c r="B1490" t="str">
        <f>HYPERLINK("https://talan.bank.gov.ua/get-user-certificate/R0PnZYn1cFODb6jbOyxd","Завантажити сертифікат")</f>
        <v>Завантажити сертифікат</v>
      </c>
    </row>
    <row r="1491" spans="1:2" x14ac:dyDescent="0.3">
      <c r="A1491" t="s">
        <v>1484</v>
      </c>
      <c r="B1491" t="str">
        <f>HYPERLINK("https://talan.bank.gov.ua/get-user-certificate/R0PnZkBqjbk-UNQuvsHS","Завантажити сертифікат")</f>
        <v>Завантажити сертифікат</v>
      </c>
    </row>
    <row r="1492" spans="1:2" x14ac:dyDescent="0.3">
      <c r="A1492" t="s">
        <v>1485</v>
      </c>
      <c r="B1492" t="str">
        <f>HYPERLINK("https://talan.bank.gov.ua/get-user-certificate/R0PnZeOvdfqsy5LTfaqd","Завантажити сертифікат")</f>
        <v>Завантажити сертифікат</v>
      </c>
    </row>
    <row r="1493" spans="1:2" x14ac:dyDescent="0.3">
      <c r="A1493" t="s">
        <v>1486</v>
      </c>
      <c r="B1493" t="str">
        <f>HYPERLINK("https://talan.bank.gov.ua/get-user-certificate/R0PnZhqAgVttwXFiS6rJ","Завантажити сертифікат")</f>
        <v>Завантажити сертифікат</v>
      </c>
    </row>
    <row r="1494" spans="1:2" x14ac:dyDescent="0.3">
      <c r="A1494" t="s">
        <v>1487</v>
      </c>
      <c r="B1494" t="str">
        <f>HYPERLINK("https://talan.bank.gov.ua/get-user-certificate/R0PnZV2Zqds26wa9Wkuc","Завантажити сертифікат")</f>
        <v>Завантажити сертифікат</v>
      </c>
    </row>
    <row r="1495" spans="1:2" x14ac:dyDescent="0.3">
      <c r="A1495" t="s">
        <v>1488</v>
      </c>
      <c r="B1495" t="str">
        <f>HYPERLINK("https://talan.bank.gov.ua/get-user-certificate/R0PnZhKNKl9JeZNSA3-T","Завантажити сертифікат")</f>
        <v>Завантажити сертифікат</v>
      </c>
    </row>
    <row r="1496" spans="1:2" x14ac:dyDescent="0.3">
      <c r="A1496" t="s">
        <v>1489</v>
      </c>
      <c r="B1496" t="str">
        <f>HYPERLINK("https://talan.bank.gov.ua/get-user-certificate/R0PnZcoVgE5n3mVi0Owh","Завантажити сертифікат")</f>
        <v>Завантажити сертифікат</v>
      </c>
    </row>
    <row r="1497" spans="1:2" x14ac:dyDescent="0.3">
      <c r="A1497" t="s">
        <v>1490</v>
      </c>
      <c r="B1497" t="str">
        <f>HYPERLINK("https://talan.bank.gov.ua/get-user-certificate/R0PnZ79e1djNSnLULesd","Завантажити сертифікат")</f>
        <v>Завантажити сертифікат</v>
      </c>
    </row>
    <row r="1498" spans="1:2" x14ac:dyDescent="0.3">
      <c r="A1498" t="s">
        <v>1491</v>
      </c>
      <c r="B1498" t="str">
        <f>HYPERLINK("https://talan.bank.gov.ua/get-user-certificate/R0PnZUPjXp7k7cTy2cqv","Завантажити сертифікат")</f>
        <v>Завантажити сертифікат</v>
      </c>
    </row>
    <row r="1499" spans="1:2" x14ac:dyDescent="0.3">
      <c r="A1499" t="s">
        <v>1492</v>
      </c>
      <c r="B1499" t="str">
        <f>HYPERLINK("https://talan.bank.gov.ua/get-user-certificate/R0PnZfZrhh3m07I32CvU","Завантажити сертифікат")</f>
        <v>Завантажити сертифікат</v>
      </c>
    </row>
    <row r="1500" spans="1:2" x14ac:dyDescent="0.3">
      <c r="A1500" t="s">
        <v>1493</v>
      </c>
      <c r="B1500" t="str">
        <f>HYPERLINK("https://talan.bank.gov.ua/get-user-certificate/R0PnZfiIk-DejnBDY1uD","Завантажити сертифікат")</f>
        <v>Завантажити сертифікат</v>
      </c>
    </row>
    <row r="1501" spans="1:2" x14ac:dyDescent="0.3">
      <c r="A1501" t="s">
        <v>1494</v>
      </c>
      <c r="B1501" t="str">
        <f>HYPERLINK("https://talan.bank.gov.ua/get-user-certificate/R0PnZwl2lWVHesOJU3Nr","Завантажити сертифікат")</f>
        <v>Завантажити сертифікат</v>
      </c>
    </row>
    <row r="1502" spans="1:2" x14ac:dyDescent="0.3">
      <c r="A1502" t="s">
        <v>1495</v>
      </c>
      <c r="B1502" t="str">
        <f>HYPERLINK("https://talan.bank.gov.ua/get-user-certificate/R0PnZhp0DRqMkRfxs85e","Завантажити сертифікат")</f>
        <v>Завантажити сертифікат</v>
      </c>
    </row>
    <row r="1503" spans="1:2" x14ac:dyDescent="0.3">
      <c r="A1503" t="s">
        <v>1496</v>
      </c>
      <c r="B1503" t="str">
        <f>HYPERLINK("https://talan.bank.gov.ua/get-user-certificate/R0PnZITjpAkpcTUt_ViA","Завантажити сертифікат")</f>
        <v>Завантажити сертифікат</v>
      </c>
    </row>
    <row r="1504" spans="1:2" x14ac:dyDescent="0.3">
      <c r="A1504" t="s">
        <v>1497</v>
      </c>
      <c r="B1504" t="str">
        <f>HYPERLINK("https://talan.bank.gov.ua/get-user-certificate/R0PnZcNZekqKpY5W5AKJ","Завантажити сертифікат")</f>
        <v>Завантажити сертифікат</v>
      </c>
    </row>
    <row r="1505" spans="1:2" x14ac:dyDescent="0.3">
      <c r="A1505" t="s">
        <v>1498</v>
      </c>
      <c r="B1505" t="str">
        <f>HYPERLINK("https://talan.bank.gov.ua/get-user-certificate/R0PnZ07n-tozer3AnjO-","Завантажити сертифікат")</f>
        <v>Завантажити сертифікат</v>
      </c>
    </row>
    <row r="1506" spans="1:2" x14ac:dyDescent="0.3">
      <c r="A1506" t="s">
        <v>1499</v>
      </c>
      <c r="B1506" t="str">
        <f>HYPERLINK("https://talan.bank.gov.ua/get-user-certificate/R0PnZZZcmBE9LoulrAR8","Завантажити сертифікат")</f>
        <v>Завантажити сертифікат</v>
      </c>
    </row>
    <row r="1507" spans="1:2" x14ac:dyDescent="0.3">
      <c r="A1507" t="s">
        <v>1500</v>
      </c>
      <c r="B1507" t="str">
        <f>HYPERLINK("https://talan.bank.gov.ua/get-user-certificate/R0PnZQjTxInMCeFLDWIk","Завантажити сертифікат")</f>
        <v>Завантажити сертифікат</v>
      </c>
    </row>
    <row r="1508" spans="1:2" x14ac:dyDescent="0.3">
      <c r="A1508" t="s">
        <v>1501</v>
      </c>
      <c r="B1508" t="str">
        <f>HYPERLINK("https://talan.bank.gov.ua/get-user-certificate/R0PnZ8LDtHhQncFXs_CO","Завантажити сертифікат")</f>
        <v>Завантажити сертифікат</v>
      </c>
    </row>
    <row r="1509" spans="1:2" x14ac:dyDescent="0.3">
      <c r="A1509" t="s">
        <v>1502</v>
      </c>
      <c r="B1509" t="str">
        <f>HYPERLINK("https://talan.bank.gov.ua/get-user-certificate/R0PnZu66kkNIx2IZaBoC","Завантажити сертифікат")</f>
        <v>Завантажити сертифікат</v>
      </c>
    </row>
    <row r="1510" spans="1:2" x14ac:dyDescent="0.3">
      <c r="A1510" t="s">
        <v>1503</v>
      </c>
      <c r="B1510" t="str">
        <f>HYPERLINK("https://talan.bank.gov.ua/get-user-certificate/R0PnZ_7KD3dCWuIwQWG5","Завантажити сертифікат")</f>
        <v>Завантажити сертифікат</v>
      </c>
    </row>
    <row r="1511" spans="1:2" x14ac:dyDescent="0.3">
      <c r="A1511" t="s">
        <v>1504</v>
      </c>
      <c r="B1511" t="str">
        <f>HYPERLINK("https://talan.bank.gov.ua/get-user-certificate/R0PnZZF9hfq6ooNtO4Ot","Завантажити сертифікат")</f>
        <v>Завантажити сертифікат</v>
      </c>
    </row>
    <row r="1512" spans="1:2" x14ac:dyDescent="0.3">
      <c r="A1512" t="s">
        <v>1505</v>
      </c>
      <c r="B1512" t="str">
        <f>HYPERLINK("https://talan.bank.gov.ua/get-user-certificate/R0PnZ4MJrDx5vrtHPf5W","Завантажити сертифікат")</f>
        <v>Завантажити сертифікат</v>
      </c>
    </row>
    <row r="1513" spans="1:2" x14ac:dyDescent="0.3">
      <c r="A1513" t="s">
        <v>1506</v>
      </c>
      <c r="B1513" t="str">
        <f>HYPERLINK("https://talan.bank.gov.ua/get-user-certificate/R0PnZ04BnwEH5BlWnr52","Завантажити сертифікат")</f>
        <v>Завантажити сертифікат</v>
      </c>
    </row>
    <row r="1514" spans="1:2" x14ac:dyDescent="0.3">
      <c r="A1514" t="s">
        <v>1507</v>
      </c>
      <c r="B1514" t="str">
        <f>HYPERLINK("https://talan.bank.gov.ua/get-user-certificate/R0PnZ4myq0sgAbbECoQF","Завантажити сертифікат")</f>
        <v>Завантажити сертифікат</v>
      </c>
    </row>
    <row r="1515" spans="1:2" x14ac:dyDescent="0.3">
      <c r="A1515" t="s">
        <v>1508</v>
      </c>
      <c r="B1515" t="str">
        <f>HYPERLINK("https://talan.bank.gov.ua/get-user-certificate/R0PnZ_efZU7YpcX95CFU","Завантажити сертифікат")</f>
        <v>Завантажити сертифікат</v>
      </c>
    </row>
    <row r="1516" spans="1:2" x14ac:dyDescent="0.3">
      <c r="A1516" t="s">
        <v>1509</v>
      </c>
      <c r="B1516" t="str">
        <f>HYPERLINK("https://talan.bank.gov.ua/get-user-certificate/R0PnZkP2jrXk5pBkOZn0","Завантажити сертифікат")</f>
        <v>Завантажити сертифікат</v>
      </c>
    </row>
    <row r="1517" spans="1:2" x14ac:dyDescent="0.3">
      <c r="A1517" t="s">
        <v>1510</v>
      </c>
      <c r="B1517" t="str">
        <f>HYPERLINK("https://talan.bank.gov.ua/get-user-certificate/R0PnZUhtdqakvd6CTlkG","Завантажити сертифікат")</f>
        <v>Завантажити сертифікат</v>
      </c>
    </row>
    <row r="1518" spans="1:2" x14ac:dyDescent="0.3">
      <c r="A1518" t="s">
        <v>1511</v>
      </c>
      <c r="B1518" t="str">
        <f>HYPERLINK("https://talan.bank.gov.ua/get-user-certificate/R0PnZS05_Ks8fBcMJTxn","Завантажити сертифікат")</f>
        <v>Завантажити сертифікат</v>
      </c>
    </row>
    <row r="1519" spans="1:2" x14ac:dyDescent="0.3">
      <c r="A1519" t="s">
        <v>1512</v>
      </c>
      <c r="B1519" t="str">
        <f>HYPERLINK("https://talan.bank.gov.ua/get-user-certificate/R0PnZcVeszhKV012wxsF","Завантажити сертифікат")</f>
        <v>Завантажити сертифікат</v>
      </c>
    </row>
    <row r="1520" spans="1:2" x14ac:dyDescent="0.3">
      <c r="A1520" t="s">
        <v>1513</v>
      </c>
      <c r="B1520" t="str">
        <f>HYPERLINK("https://talan.bank.gov.ua/get-user-certificate/R0PnZLHCein9DozpPPjr","Завантажити сертифікат")</f>
        <v>Завантажити сертифікат</v>
      </c>
    </row>
    <row r="1521" spans="1:2" x14ac:dyDescent="0.3">
      <c r="A1521" t="s">
        <v>1514</v>
      </c>
      <c r="B1521" t="str">
        <f>HYPERLINK("https://talan.bank.gov.ua/get-user-certificate/R0PnZU0HL56EMTEeF0-H","Завантажити сертифікат")</f>
        <v>Завантажити сертифікат</v>
      </c>
    </row>
    <row r="1522" spans="1:2" x14ac:dyDescent="0.3">
      <c r="A1522" t="s">
        <v>1515</v>
      </c>
      <c r="B1522" t="str">
        <f>HYPERLINK("https://talan.bank.gov.ua/get-user-certificate/R0PnZ8cVNP8VGWgcXlzQ","Завантажити сертифікат")</f>
        <v>Завантажити сертифікат</v>
      </c>
    </row>
    <row r="1523" spans="1:2" x14ac:dyDescent="0.3">
      <c r="A1523" t="s">
        <v>1516</v>
      </c>
      <c r="B1523" t="str">
        <f>HYPERLINK("https://talan.bank.gov.ua/get-user-certificate/R0PnZU5fykF8NDHoTock","Завантажити сертифікат")</f>
        <v>Завантажити сертифікат</v>
      </c>
    </row>
    <row r="1524" spans="1:2" x14ac:dyDescent="0.3">
      <c r="A1524" t="s">
        <v>1517</v>
      </c>
      <c r="B1524" t="str">
        <f>HYPERLINK("https://talan.bank.gov.ua/get-user-certificate/R0PnZ2RdkwhPAZJ_4zyJ","Завантажити сертифікат")</f>
        <v>Завантажити сертифікат</v>
      </c>
    </row>
    <row r="1525" spans="1:2" x14ac:dyDescent="0.3">
      <c r="A1525" t="s">
        <v>1518</v>
      </c>
      <c r="B1525" t="str">
        <f>HYPERLINK("https://talan.bank.gov.ua/get-user-certificate/R0PnZV5AYsYgY3HhKfrD","Завантажити сертифікат")</f>
        <v>Завантажити сертифікат</v>
      </c>
    </row>
    <row r="1526" spans="1:2" x14ac:dyDescent="0.3">
      <c r="A1526" t="s">
        <v>1519</v>
      </c>
      <c r="B1526" t="str">
        <f>HYPERLINK("https://talan.bank.gov.ua/get-user-certificate/R0PnZ8mLGuHfEKW5VpIp","Завантажити сертифікат")</f>
        <v>Завантажити сертифікат</v>
      </c>
    </row>
    <row r="1527" spans="1:2" x14ac:dyDescent="0.3">
      <c r="A1527" t="s">
        <v>1520</v>
      </c>
      <c r="B1527" t="str">
        <f>HYPERLINK("https://talan.bank.gov.ua/get-user-certificate/R0PnZ6RGO690fmr4EhWj","Завантажити сертифікат")</f>
        <v>Завантажити сертифікат</v>
      </c>
    </row>
    <row r="1528" spans="1:2" x14ac:dyDescent="0.3">
      <c r="A1528" t="s">
        <v>1521</v>
      </c>
      <c r="B1528" t="str">
        <f>HYPERLINK("https://talan.bank.gov.ua/get-user-certificate/R0PnZ_q9uT7_QzHDQFn9","Завантажити сертифікат")</f>
        <v>Завантажити сертифікат</v>
      </c>
    </row>
    <row r="1529" spans="1:2" x14ac:dyDescent="0.3">
      <c r="A1529" t="s">
        <v>1522</v>
      </c>
      <c r="B1529" t="str">
        <f>HYPERLINK("https://talan.bank.gov.ua/get-user-certificate/R0PnZ5c7ydXEs3l9S7lw","Завантажити сертифікат")</f>
        <v>Завантажити сертифікат</v>
      </c>
    </row>
    <row r="1530" spans="1:2" x14ac:dyDescent="0.3">
      <c r="A1530" t="s">
        <v>1523</v>
      </c>
      <c r="B1530" t="str">
        <f>HYPERLINK("https://talan.bank.gov.ua/get-user-certificate/R0PnZwNjTYkPe7725WD9","Завантажити сертифікат")</f>
        <v>Завантажити сертифікат</v>
      </c>
    </row>
    <row r="1531" spans="1:2" x14ac:dyDescent="0.3">
      <c r="A1531" t="s">
        <v>1524</v>
      </c>
      <c r="B1531" t="str">
        <f>HYPERLINK("https://talan.bank.gov.ua/get-user-certificate/R0PnZduz5T9LQs9L71LP","Завантажити сертифікат")</f>
        <v>Завантажити сертифікат</v>
      </c>
    </row>
    <row r="1532" spans="1:2" x14ac:dyDescent="0.3">
      <c r="A1532" t="s">
        <v>1525</v>
      </c>
      <c r="B1532" t="str">
        <f>HYPERLINK("https://talan.bank.gov.ua/get-user-certificate/R0PnZJ_hnQlNac3y05cx","Завантажити сертифікат")</f>
        <v>Завантажити сертифікат</v>
      </c>
    </row>
    <row r="1533" spans="1:2" x14ac:dyDescent="0.3">
      <c r="A1533" t="s">
        <v>1526</v>
      </c>
      <c r="B1533" t="str">
        <f>HYPERLINK("https://talan.bank.gov.ua/get-user-certificate/R0PnZ3Rbgsy6IXHbYkRK","Завантажити сертифікат")</f>
        <v>Завантажити сертифікат</v>
      </c>
    </row>
    <row r="1534" spans="1:2" x14ac:dyDescent="0.3">
      <c r="A1534" t="s">
        <v>1527</v>
      </c>
      <c r="B1534" t="str">
        <f>HYPERLINK("https://talan.bank.gov.ua/get-user-certificate/R0PnZdTkiVVrVP3bHYsq","Завантажити сертифікат")</f>
        <v>Завантажити сертифікат</v>
      </c>
    </row>
    <row r="1535" spans="1:2" x14ac:dyDescent="0.3">
      <c r="A1535" t="s">
        <v>1528</v>
      </c>
      <c r="B1535" t="str">
        <f>HYPERLINK("https://talan.bank.gov.ua/get-user-certificate/R0PnZJSZuZKnAR_dBaLJ","Завантажити сертифікат")</f>
        <v>Завантажити сертифікат</v>
      </c>
    </row>
    <row r="1536" spans="1:2" x14ac:dyDescent="0.3">
      <c r="A1536" t="s">
        <v>1529</v>
      </c>
      <c r="B1536" t="str">
        <f>HYPERLINK("https://talan.bank.gov.ua/get-user-certificate/R0PnZcf-n37wr_sO4M0F","Завантажити сертифікат")</f>
        <v>Завантажити сертифікат</v>
      </c>
    </row>
    <row r="1537" spans="1:2" x14ac:dyDescent="0.3">
      <c r="A1537" t="s">
        <v>1530</v>
      </c>
      <c r="B1537" t="str">
        <f>HYPERLINK("https://talan.bank.gov.ua/get-user-certificate/R0PnZWqMgDCU9tf9ZU_I","Завантажити сертифікат")</f>
        <v>Завантажити сертифікат</v>
      </c>
    </row>
    <row r="1538" spans="1:2" x14ac:dyDescent="0.3">
      <c r="A1538" t="s">
        <v>1531</v>
      </c>
      <c r="B1538" t="str">
        <f>HYPERLINK("https://talan.bank.gov.ua/get-user-certificate/R0PnZV-OxOwx-m2GU4SF","Завантажити сертифікат")</f>
        <v>Завантажити сертифікат</v>
      </c>
    </row>
    <row r="1539" spans="1:2" x14ac:dyDescent="0.3">
      <c r="A1539" t="s">
        <v>1532</v>
      </c>
      <c r="B1539" t="str">
        <f>HYPERLINK("https://talan.bank.gov.ua/get-user-certificate/R0PnZJdjozjz1YB1h0MA","Завантажити сертифікат")</f>
        <v>Завантажити сертифікат</v>
      </c>
    </row>
    <row r="1540" spans="1:2" x14ac:dyDescent="0.3">
      <c r="A1540" t="s">
        <v>1533</v>
      </c>
      <c r="B1540" t="str">
        <f>HYPERLINK("https://talan.bank.gov.ua/get-user-certificate/R0PnZU3UOUoa1dI394yS","Завантажити сертифікат")</f>
        <v>Завантажити сертифікат</v>
      </c>
    </row>
    <row r="1541" spans="1:2" x14ac:dyDescent="0.3">
      <c r="A1541" t="s">
        <v>1534</v>
      </c>
      <c r="B1541" t="str">
        <f>HYPERLINK("https://talan.bank.gov.ua/get-user-certificate/R0PnZ8m0mvcEJQ-8JLkA","Завантажити сертифікат")</f>
        <v>Завантажити сертифікат</v>
      </c>
    </row>
    <row r="1542" spans="1:2" x14ac:dyDescent="0.3">
      <c r="A1542" t="s">
        <v>1535</v>
      </c>
      <c r="B1542" t="str">
        <f>HYPERLINK("https://talan.bank.gov.ua/get-user-certificate/R0PnZFpM-UrM5Y76siAM","Завантажити сертифікат")</f>
        <v>Завантажити сертифікат</v>
      </c>
    </row>
    <row r="1543" spans="1:2" x14ac:dyDescent="0.3">
      <c r="A1543" t="s">
        <v>1536</v>
      </c>
      <c r="B1543" t="str">
        <f>HYPERLINK("https://talan.bank.gov.ua/get-user-certificate/R0PnZBsNySQfgxqBYi3t","Завантажити сертифікат")</f>
        <v>Завантажити сертифікат</v>
      </c>
    </row>
    <row r="1544" spans="1:2" x14ac:dyDescent="0.3">
      <c r="A1544" t="s">
        <v>1537</v>
      </c>
      <c r="B1544" t="str">
        <f>HYPERLINK("https://talan.bank.gov.ua/get-user-certificate/R0PnZ71-O8BGQEkSIAWg","Завантажити сертифікат")</f>
        <v>Завантажити сертифікат</v>
      </c>
    </row>
    <row r="1545" spans="1:2" x14ac:dyDescent="0.3">
      <c r="A1545" t="s">
        <v>1538</v>
      </c>
      <c r="B1545" t="str">
        <f>HYPERLINK("https://talan.bank.gov.ua/get-user-certificate/R0PnZWQ23e0kR6pTgE1K","Завантажити сертифікат")</f>
        <v>Завантажити сертифікат</v>
      </c>
    </row>
    <row r="1546" spans="1:2" x14ac:dyDescent="0.3">
      <c r="A1546" t="s">
        <v>1539</v>
      </c>
      <c r="B1546" t="str">
        <f>HYPERLINK("https://talan.bank.gov.ua/get-user-certificate/R0PnZFCNFp_qkK5RXfKp","Завантажити сертифікат")</f>
        <v>Завантажити сертифікат</v>
      </c>
    </row>
    <row r="1547" spans="1:2" x14ac:dyDescent="0.3">
      <c r="A1547" t="s">
        <v>1540</v>
      </c>
      <c r="B1547" t="str">
        <f>HYPERLINK("https://talan.bank.gov.ua/get-user-certificate/R0PnZq-sV9pm2liyy8Kd","Завантажити сертифікат")</f>
        <v>Завантажити сертифікат</v>
      </c>
    </row>
    <row r="1548" spans="1:2" x14ac:dyDescent="0.3">
      <c r="A1548" t="s">
        <v>1541</v>
      </c>
      <c r="B1548" t="str">
        <f>HYPERLINK("https://talan.bank.gov.ua/get-user-certificate/R0PnZeMMe4ZKyouX4QZU","Завантажити сертифікат")</f>
        <v>Завантажити сертифікат</v>
      </c>
    </row>
    <row r="1549" spans="1:2" x14ac:dyDescent="0.3">
      <c r="A1549" t="s">
        <v>1542</v>
      </c>
      <c r="B1549" t="str">
        <f>HYPERLINK("https://talan.bank.gov.ua/get-user-certificate/R0PnZZBJTjMG1baWmhVd","Завантажити сертифікат")</f>
        <v>Завантажити сертифікат</v>
      </c>
    </row>
    <row r="1550" spans="1:2" x14ac:dyDescent="0.3">
      <c r="A1550" t="s">
        <v>1543</v>
      </c>
      <c r="B1550" t="str">
        <f>HYPERLINK("https://talan.bank.gov.ua/get-user-certificate/R0PnZt0Wkz-GuFWnWMgW","Завантажити сертифікат")</f>
        <v>Завантажити сертифікат</v>
      </c>
    </row>
    <row r="1551" spans="1:2" x14ac:dyDescent="0.3">
      <c r="A1551" t="s">
        <v>1544</v>
      </c>
      <c r="B1551" t="str">
        <f>HYPERLINK("https://talan.bank.gov.ua/get-user-certificate/R0PnZo9Tc1nvetuqtW0U","Завантажити сертифікат")</f>
        <v>Завантажити сертифікат</v>
      </c>
    </row>
    <row r="1552" spans="1:2" x14ac:dyDescent="0.3">
      <c r="A1552" t="s">
        <v>1545</v>
      </c>
      <c r="B1552" t="str">
        <f>HYPERLINK("https://talan.bank.gov.ua/get-user-certificate/R0PnZnIWTVKI4f0qnUPL","Завантажити сертифікат")</f>
        <v>Завантажити сертифікат</v>
      </c>
    </row>
    <row r="1553" spans="1:2" x14ac:dyDescent="0.3">
      <c r="A1553" t="s">
        <v>1546</v>
      </c>
      <c r="B1553" t="str">
        <f>HYPERLINK("https://talan.bank.gov.ua/get-user-certificate/R0PnZhOkvflpbwHSQIVQ","Завантажити сертифікат")</f>
        <v>Завантажити сертифікат</v>
      </c>
    </row>
    <row r="1554" spans="1:2" x14ac:dyDescent="0.3">
      <c r="A1554" t="s">
        <v>1547</v>
      </c>
      <c r="B1554" t="str">
        <f>HYPERLINK("https://talan.bank.gov.ua/get-user-certificate/R0PnZNQ5PJHV019bcLxk","Завантажити сертифікат")</f>
        <v>Завантажити сертифікат</v>
      </c>
    </row>
    <row r="1555" spans="1:2" x14ac:dyDescent="0.3">
      <c r="A1555" t="s">
        <v>1548</v>
      </c>
      <c r="B1555" t="str">
        <f>HYPERLINK("https://talan.bank.gov.ua/get-user-certificate/R0PnZ5j3dzS5RSS2-MR6","Завантажити сертифікат")</f>
        <v>Завантажити сертифікат</v>
      </c>
    </row>
    <row r="1556" spans="1:2" x14ac:dyDescent="0.3">
      <c r="A1556" t="s">
        <v>1549</v>
      </c>
      <c r="B1556" t="str">
        <f>HYPERLINK("https://talan.bank.gov.ua/get-user-certificate/R0PnZuIHAtpCXGvhJgeI","Завантажити сертифікат")</f>
        <v>Завантажити сертифікат</v>
      </c>
    </row>
    <row r="1557" spans="1:2" x14ac:dyDescent="0.3">
      <c r="A1557" t="s">
        <v>1550</v>
      </c>
      <c r="B1557" t="str">
        <f>HYPERLINK("https://talan.bank.gov.ua/get-user-certificate/R0PnZukrg09WsdicV0c4","Завантажити сертифікат")</f>
        <v>Завантажити сертифікат</v>
      </c>
    </row>
    <row r="1558" spans="1:2" x14ac:dyDescent="0.3">
      <c r="A1558" t="s">
        <v>1551</v>
      </c>
      <c r="B1558" t="str">
        <f>HYPERLINK("https://talan.bank.gov.ua/get-user-certificate/R0PnZOZIeo2ykrUpTRnY","Завантажити сертифікат")</f>
        <v>Завантажити сертифікат</v>
      </c>
    </row>
    <row r="1559" spans="1:2" x14ac:dyDescent="0.3">
      <c r="A1559" t="s">
        <v>1552</v>
      </c>
      <c r="B1559" t="str">
        <f>HYPERLINK("https://talan.bank.gov.ua/get-user-certificate/R0PnZ7f0iMq-pmyWBbwA","Завантажити сертифікат")</f>
        <v>Завантажити сертифікат</v>
      </c>
    </row>
    <row r="1560" spans="1:2" x14ac:dyDescent="0.3">
      <c r="A1560" t="s">
        <v>1553</v>
      </c>
      <c r="B1560" t="str">
        <f>HYPERLINK("https://talan.bank.gov.ua/get-user-certificate/R0PnZ8vRLgMCt9Kym7A1","Завантажити сертифікат")</f>
        <v>Завантажити сертифікат</v>
      </c>
    </row>
    <row r="1561" spans="1:2" x14ac:dyDescent="0.3">
      <c r="A1561" t="s">
        <v>1554</v>
      </c>
      <c r="B1561" t="str">
        <f>HYPERLINK("https://talan.bank.gov.ua/get-user-certificate/R0PnZoXdmbUvqvPlBKir","Завантажити сертифікат")</f>
        <v>Завантажити сертифікат</v>
      </c>
    </row>
    <row r="1562" spans="1:2" x14ac:dyDescent="0.3">
      <c r="A1562" t="s">
        <v>1555</v>
      </c>
      <c r="B1562" t="str">
        <f>HYPERLINK("https://talan.bank.gov.ua/get-user-certificate/R0PnZToz8zIgrU4tGjcf","Завантажити сертифікат")</f>
        <v>Завантажити сертифікат</v>
      </c>
    </row>
    <row r="1563" spans="1:2" x14ac:dyDescent="0.3">
      <c r="A1563" t="s">
        <v>1556</v>
      </c>
      <c r="B1563" t="str">
        <f>HYPERLINK("https://talan.bank.gov.ua/get-user-certificate/R0PnZedvDMEf8QpFlMnS","Завантажити сертифікат")</f>
        <v>Завантажити сертифікат</v>
      </c>
    </row>
    <row r="1564" spans="1:2" x14ac:dyDescent="0.3">
      <c r="A1564" t="s">
        <v>1557</v>
      </c>
      <c r="B1564" t="str">
        <f>HYPERLINK("https://talan.bank.gov.ua/get-user-certificate/R0PnZQaI1W5JFPHgZDOO","Завантажити сертифікат")</f>
        <v>Завантажити сертифікат</v>
      </c>
    </row>
    <row r="1565" spans="1:2" x14ac:dyDescent="0.3">
      <c r="A1565" t="s">
        <v>1558</v>
      </c>
      <c r="B1565" t="str">
        <f>HYPERLINK("https://talan.bank.gov.ua/get-user-certificate/R0PnZeN56Hhvg-m_Yndk","Завантажити сертифікат")</f>
        <v>Завантажити сертифікат</v>
      </c>
    </row>
    <row r="1566" spans="1:2" x14ac:dyDescent="0.3">
      <c r="A1566" t="s">
        <v>1559</v>
      </c>
      <c r="B1566" t="str">
        <f>HYPERLINK("https://talan.bank.gov.ua/get-user-certificate/R0PnZvJBu3VYNFmya5gs","Завантажити сертифікат")</f>
        <v>Завантажити сертифікат</v>
      </c>
    </row>
    <row r="1567" spans="1:2" x14ac:dyDescent="0.3">
      <c r="A1567" t="s">
        <v>1560</v>
      </c>
      <c r="B1567" t="str">
        <f>HYPERLINK("https://talan.bank.gov.ua/get-user-certificate/R0PnZQ80KO0GL_hpj7zH","Завантажити сертифікат")</f>
        <v>Завантажити сертифікат</v>
      </c>
    </row>
    <row r="1568" spans="1:2" x14ac:dyDescent="0.3">
      <c r="A1568" t="s">
        <v>1561</v>
      </c>
      <c r="B1568" t="str">
        <f>HYPERLINK("https://talan.bank.gov.ua/get-user-certificate/R0PnZoPp6YPnnuO3pFds","Завантажити сертифікат")</f>
        <v>Завантажити сертифікат</v>
      </c>
    </row>
    <row r="1569" spans="1:2" x14ac:dyDescent="0.3">
      <c r="A1569" t="s">
        <v>1562</v>
      </c>
      <c r="B1569" t="str">
        <f>HYPERLINK("https://talan.bank.gov.ua/get-user-certificate/R0PnZqNI_n_zW4fkANpo","Завантажити сертифікат")</f>
        <v>Завантажити сертифікат</v>
      </c>
    </row>
    <row r="1570" spans="1:2" x14ac:dyDescent="0.3">
      <c r="A1570" t="s">
        <v>1563</v>
      </c>
      <c r="B1570" t="str">
        <f>HYPERLINK("https://talan.bank.gov.ua/get-user-certificate/R0PnZOB5pvFaC-bX5Ih1","Завантажити сертифікат")</f>
        <v>Завантажити сертифікат</v>
      </c>
    </row>
    <row r="1571" spans="1:2" x14ac:dyDescent="0.3">
      <c r="A1571" t="s">
        <v>1564</v>
      </c>
      <c r="B1571" t="str">
        <f>HYPERLINK("https://talan.bank.gov.ua/get-user-certificate/R0PnZXwzJ-ekMuQs-zdb","Завантажити сертифікат")</f>
        <v>Завантажити сертифікат</v>
      </c>
    </row>
    <row r="1572" spans="1:2" x14ac:dyDescent="0.3">
      <c r="A1572" t="s">
        <v>1565</v>
      </c>
      <c r="B1572" t="str">
        <f>HYPERLINK("https://talan.bank.gov.ua/get-user-certificate/R0PnZP8gNfipq3LOf9cd","Завантажити сертифікат")</f>
        <v>Завантажити сертифікат</v>
      </c>
    </row>
    <row r="1573" spans="1:2" x14ac:dyDescent="0.3">
      <c r="A1573" t="s">
        <v>1566</v>
      </c>
      <c r="B1573" t="str">
        <f>HYPERLINK("https://talan.bank.gov.ua/get-user-certificate/R0PnZsl00Uq89eK6PeO_","Завантажити сертифікат")</f>
        <v>Завантажити сертифікат</v>
      </c>
    </row>
    <row r="1574" spans="1:2" x14ac:dyDescent="0.3">
      <c r="A1574" t="s">
        <v>1567</v>
      </c>
      <c r="B1574" t="str">
        <f>HYPERLINK("https://talan.bank.gov.ua/get-user-certificate/R0PnZcGjel81j4mIy2PC","Завантажити сертифікат")</f>
        <v>Завантажити сертифікат</v>
      </c>
    </row>
    <row r="1575" spans="1:2" x14ac:dyDescent="0.3">
      <c r="A1575" t="s">
        <v>1568</v>
      </c>
      <c r="B1575" t="str">
        <f>HYPERLINK("https://talan.bank.gov.ua/get-user-certificate/R0PnZU2Bh9JrYBQINoF4","Завантажити сертифікат")</f>
        <v>Завантажити сертифікат</v>
      </c>
    </row>
    <row r="1576" spans="1:2" x14ac:dyDescent="0.3">
      <c r="A1576" t="s">
        <v>1569</v>
      </c>
      <c r="B1576" t="str">
        <f>HYPERLINK("https://talan.bank.gov.ua/get-user-certificate/R0PnZZDqz9XClnzf7LuB","Завантажити сертифікат")</f>
        <v>Завантажити сертифікат</v>
      </c>
    </row>
    <row r="1577" spans="1:2" x14ac:dyDescent="0.3">
      <c r="A1577" t="s">
        <v>1570</v>
      </c>
      <c r="B1577" t="str">
        <f>HYPERLINK("https://talan.bank.gov.ua/get-user-certificate/R0PnZYXqJNOcI48cfVW5","Завантажити сертифікат")</f>
        <v>Завантажити сертифікат</v>
      </c>
    </row>
    <row r="1578" spans="1:2" x14ac:dyDescent="0.3">
      <c r="A1578" t="s">
        <v>1571</v>
      </c>
      <c r="B1578" t="str">
        <f>HYPERLINK("https://talan.bank.gov.ua/get-user-certificate/R0PnZDiin62IaT7QpCKG","Завантажити сертифікат")</f>
        <v>Завантажити сертифікат</v>
      </c>
    </row>
    <row r="1579" spans="1:2" x14ac:dyDescent="0.3">
      <c r="A1579" t="s">
        <v>1572</v>
      </c>
      <c r="B1579" t="str">
        <f>HYPERLINK("https://talan.bank.gov.ua/get-user-certificate/R0PnZxpaxxCMGqQt9wrX","Завантажити сертифікат")</f>
        <v>Завантажити сертифікат</v>
      </c>
    </row>
    <row r="1580" spans="1:2" x14ac:dyDescent="0.3">
      <c r="A1580" t="s">
        <v>1573</v>
      </c>
      <c r="B1580" t="str">
        <f>HYPERLINK("https://talan.bank.gov.ua/get-user-certificate/R0PnZnyzGep6ZO4yFKiG","Завантажити сертифікат")</f>
        <v>Завантажити сертифікат</v>
      </c>
    </row>
    <row r="1581" spans="1:2" x14ac:dyDescent="0.3">
      <c r="A1581" t="s">
        <v>1574</v>
      </c>
      <c r="B1581" t="str">
        <f>HYPERLINK("https://talan.bank.gov.ua/get-user-certificate/R0PnZRnXI9G0M2Z3wzfk","Завантажити сертифікат")</f>
        <v>Завантажити сертифікат</v>
      </c>
    </row>
    <row r="1582" spans="1:2" x14ac:dyDescent="0.3">
      <c r="A1582" t="s">
        <v>1575</v>
      </c>
      <c r="B1582" t="str">
        <f>HYPERLINK("https://talan.bank.gov.ua/get-user-certificate/R0PnZ03DcPBUJSH2YNTR","Завантажити сертифікат")</f>
        <v>Завантажити сертифікат</v>
      </c>
    </row>
    <row r="1583" spans="1:2" x14ac:dyDescent="0.3">
      <c r="A1583" t="s">
        <v>1576</v>
      </c>
      <c r="B1583" t="str">
        <f>HYPERLINK("https://talan.bank.gov.ua/get-user-certificate/R0PnZaWj75JbxUmZRPBG","Завантажити сертифікат")</f>
        <v>Завантажити сертифікат</v>
      </c>
    </row>
    <row r="1584" spans="1:2" x14ac:dyDescent="0.3">
      <c r="A1584" t="s">
        <v>1577</v>
      </c>
      <c r="B1584" t="str">
        <f>HYPERLINK("https://talan.bank.gov.ua/get-user-certificate/R0PnZqPfL8TGRyTDHFLi","Завантажити сертифікат")</f>
        <v>Завантажити сертифікат</v>
      </c>
    </row>
    <row r="1585" spans="1:2" x14ac:dyDescent="0.3">
      <c r="A1585" t="s">
        <v>1578</v>
      </c>
      <c r="B1585" t="str">
        <f>HYPERLINK("https://talan.bank.gov.ua/get-user-certificate/R0PnZN444L42C8rgicg5","Завантажити сертифікат")</f>
        <v>Завантажити сертифікат</v>
      </c>
    </row>
    <row r="1586" spans="1:2" x14ac:dyDescent="0.3">
      <c r="A1586" t="s">
        <v>1579</v>
      </c>
      <c r="B1586" t="str">
        <f>HYPERLINK("https://talan.bank.gov.ua/get-user-certificate/R0PnZcRZfh6OtAYvdWIo","Завантажити сертифікат")</f>
        <v>Завантажити сертифікат</v>
      </c>
    </row>
    <row r="1587" spans="1:2" x14ac:dyDescent="0.3">
      <c r="A1587" t="s">
        <v>1580</v>
      </c>
      <c r="B1587" t="str">
        <f>HYPERLINK("https://talan.bank.gov.ua/get-user-certificate/R0PnZyczpaHUv-RZ3w4G","Завантажити сертифікат")</f>
        <v>Завантажити сертифікат</v>
      </c>
    </row>
    <row r="1588" spans="1:2" x14ac:dyDescent="0.3">
      <c r="A1588" t="s">
        <v>1581</v>
      </c>
      <c r="B1588" t="str">
        <f>HYPERLINK("https://talan.bank.gov.ua/get-user-certificate/R0PnZnRHT7mLAVW6cwsA","Завантажити сертифікат")</f>
        <v>Завантажити сертифікат</v>
      </c>
    </row>
    <row r="1589" spans="1:2" x14ac:dyDescent="0.3">
      <c r="A1589" t="s">
        <v>1582</v>
      </c>
      <c r="B1589" t="str">
        <f>HYPERLINK("https://talan.bank.gov.ua/get-user-certificate/R0PnZwEehpdwqltnr7r6","Завантажити сертифікат")</f>
        <v>Завантажити сертифікат</v>
      </c>
    </row>
    <row r="1590" spans="1:2" x14ac:dyDescent="0.3">
      <c r="A1590" t="s">
        <v>1583</v>
      </c>
      <c r="B1590" t="str">
        <f>HYPERLINK("https://talan.bank.gov.ua/get-user-certificate/R0PnZA4uZdHX0xU92nPS","Завантажити сертифікат")</f>
        <v>Завантажити сертифікат</v>
      </c>
    </row>
    <row r="1591" spans="1:2" x14ac:dyDescent="0.3">
      <c r="A1591" t="s">
        <v>1584</v>
      </c>
      <c r="B1591" t="str">
        <f>HYPERLINK("https://talan.bank.gov.ua/get-user-certificate/R0PnZyv4WKuXuFjqaaeV","Завантажити сертифікат")</f>
        <v>Завантажити сертифікат</v>
      </c>
    </row>
    <row r="1592" spans="1:2" x14ac:dyDescent="0.3">
      <c r="A1592" t="s">
        <v>1585</v>
      </c>
      <c r="B1592" t="str">
        <f>HYPERLINK("https://talan.bank.gov.ua/get-user-certificate/R0PnZvRkB4ifKkIkWYPH","Завантажити сертифікат")</f>
        <v>Завантажити сертифікат</v>
      </c>
    </row>
    <row r="1593" spans="1:2" x14ac:dyDescent="0.3">
      <c r="A1593" t="s">
        <v>1586</v>
      </c>
      <c r="B1593" t="str">
        <f>HYPERLINK("https://talan.bank.gov.ua/get-user-certificate/R0PnZRoSVgrwzlSeySYp","Завантажити сертифікат")</f>
        <v>Завантажити сертифікат</v>
      </c>
    </row>
    <row r="1594" spans="1:2" x14ac:dyDescent="0.3">
      <c r="A1594" t="s">
        <v>1587</v>
      </c>
      <c r="B1594" t="str">
        <f>HYPERLINK("https://talan.bank.gov.ua/get-user-certificate/R0PnZhAiqma14SEWTdOG","Завантажити сертифікат")</f>
        <v>Завантажити сертифікат</v>
      </c>
    </row>
    <row r="1595" spans="1:2" x14ac:dyDescent="0.3">
      <c r="A1595" t="s">
        <v>1588</v>
      </c>
      <c r="B1595" t="str">
        <f>HYPERLINK("https://talan.bank.gov.ua/get-user-certificate/R0PnZ5sLX296IIpTsLrR","Завантажити сертифікат")</f>
        <v>Завантажити сертифікат</v>
      </c>
    </row>
    <row r="1596" spans="1:2" x14ac:dyDescent="0.3">
      <c r="A1596" t="s">
        <v>1589</v>
      </c>
      <c r="B1596" t="str">
        <f>HYPERLINK("https://talan.bank.gov.ua/get-user-certificate/R0PnZXYhLt5fPhD-gHlK","Завантажити сертифікат")</f>
        <v>Завантажити сертифікат</v>
      </c>
    </row>
    <row r="1597" spans="1:2" x14ac:dyDescent="0.3">
      <c r="A1597" t="s">
        <v>1590</v>
      </c>
      <c r="B1597" t="str">
        <f>HYPERLINK("https://talan.bank.gov.ua/get-user-certificate/R0PnZVs4tic_btgu1s30","Завантажити сертифікат")</f>
        <v>Завантажити сертифікат</v>
      </c>
    </row>
    <row r="1598" spans="1:2" x14ac:dyDescent="0.3">
      <c r="A1598" t="s">
        <v>1591</v>
      </c>
      <c r="B1598" t="str">
        <f>HYPERLINK("https://talan.bank.gov.ua/get-user-certificate/R0PnZoFPT7RZPWNOif1M","Завантажити сертифікат")</f>
        <v>Завантажити сертифікат</v>
      </c>
    </row>
    <row r="1599" spans="1:2" x14ac:dyDescent="0.3">
      <c r="A1599" t="s">
        <v>1592</v>
      </c>
      <c r="B1599" t="str">
        <f>HYPERLINK("https://talan.bank.gov.ua/get-user-certificate/R0PnZWw_Jcz_utAykDpp","Завантажити сертифікат")</f>
        <v>Завантажити сертифікат</v>
      </c>
    </row>
    <row r="1600" spans="1:2" x14ac:dyDescent="0.3">
      <c r="A1600" t="s">
        <v>1593</v>
      </c>
      <c r="B1600" t="str">
        <f>HYPERLINK("https://talan.bank.gov.ua/get-user-certificate/R0PnZ9IZS1ptD7VNvyx1","Завантажити сертифікат")</f>
        <v>Завантажити сертифікат</v>
      </c>
    </row>
    <row r="1601" spans="1:2" x14ac:dyDescent="0.3">
      <c r="A1601" t="s">
        <v>1594</v>
      </c>
      <c r="B1601" t="str">
        <f>HYPERLINK("https://talan.bank.gov.ua/get-user-certificate/R0PnZHGxDS-RUf42PJeV","Завантажити сертифікат")</f>
        <v>Завантажити сертифікат</v>
      </c>
    </row>
    <row r="1602" spans="1:2" x14ac:dyDescent="0.3">
      <c r="A1602" t="s">
        <v>1595</v>
      </c>
      <c r="B1602" t="str">
        <f>HYPERLINK("https://talan.bank.gov.ua/get-user-certificate/R0PnZnYigA9gjDJ_kbEq","Завантажити сертифікат")</f>
        <v>Завантажити сертифікат</v>
      </c>
    </row>
    <row r="1603" spans="1:2" x14ac:dyDescent="0.3">
      <c r="A1603" t="s">
        <v>1596</v>
      </c>
      <c r="B1603" t="str">
        <f>HYPERLINK("https://talan.bank.gov.ua/get-user-certificate/R0PnZZYSJoIKzI8Vpoch","Завантажити сертифікат")</f>
        <v>Завантажити сертифікат</v>
      </c>
    </row>
    <row r="1604" spans="1:2" x14ac:dyDescent="0.3">
      <c r="A1604" t="s">
        <v>1597</v>
      </c>
      <c r="B1604" t="str">
        <f>HYPERLINK("https://talan.bank.gov.ua/get-user-certificate/R0PnZoikx7B8NuZb9Fpt","Завантажити сертифікат")</f>
        <v>Завантажити сертифікат</v>
      </c>
    </row>
    <row r="1605" spans="1:2" x14ac:dyDescent="0.3">
      <c r="A1605" t="s">
        <v>1598</v>
      </c>
      <c r="B1605" t="str">
        <f>HYPERLINK("https://talan.bank.gov.ua/get-user-certificate/R0PnZl-vtr0np-mQAxVW","Завантажити сертифікат")</f>
        <v>Завантажити сертифікат</v>
      </c>
    </row>
    <row r="1606" spans="1:2" x14ac:dyDescent="0.3">
      <c r="A1606" t="s">
        <v>1599</v>
      </c>
      <c r="B1606" t="str">
        <f>HYPERLINK("https://talan.bank.gov.ua/get-user-certificate/R0PnZIf4FwB0huVocD3_","Завантажити сертифікат")</f>
        <v>Завантажити сертифікат</v>
      </c>
    </row>
    <row r="1607" spans="1:2" x14ac:dyDescent="0.3">
      <c r="A1607" t="s">
        <v>1600</v>
      </c>
      <c r="B1607" t="str">
        <f>HYPERLINK("https://talan.bank.gov.ua/get-user-certificate/R0PnZ4vpReTmkoW_VsVo","Завантажити сертифікат")</f>
        <v>Завантажити сертифікат</v>
      </c>
    </row>
    <row r="1608" spans="1:2" x14ac:dyDescent="0.3">
      <c r="A1608" t="s">
        <v>1601</v>
      </c>
      <c r="B1608" t="str">
        <f>HYPERLINK("https://talan.bank.gov.ua/get-user-certificate/R0PnZq0h_eSn6La_JU_f","Завантажити сертифікат")</f>
        <v>Завантажити сертифікат</v>
      </c>
    </row>
    <row r="1609" spans="1:2" x14ac:dyDescent="0.3">
      <c r="A1609" t="s">
        <v>1602</v>
      </c>
      <c r="B1609" t="str">
        <f>HYPERLINK("https://talan.bank.gov.ua/get-user-certificate/R0PnZYCC1M1W8H8ZdRFw","Завантажити сертифікат")</f>
        <v>Завантажити сертифікат</v>
      </c>
    </row>
    <row r="1610" spans="1:2" x14ac:dyDescent="0.3">
      <c r="A1610" t="s">
        <v>1603</v>
      </c>
      <c r="B1610" t="str">
        <f>HYPERLINK("https://talan.bank.gov.ua/get-user-certificate/R0PnZc_3FbHIbCtZ7Di4","Завантажити сертифікат")</f>
        <v>Завантажити сертифікат</v>
      </c>
    </row>
    <row r="1611" spans="1:2" x14ac:dyDescent="0.3">
      <c r="A1611" t="s">
        <v>1604</v>
      </c>
      <c r="B1611" t="str">
        <f>HYPERLINK("https://talan.bank.gov.ua/get-user-certificate/R0PnZkt60RGvlpO2he10","Завантажити сертифікат")</f>
        <v>Завантажити сертифікат</v>
      </c>
    </row>
    <row r="1612" spans="1:2" x14ac:dyDescent="0.3">
      <c r="A1612" t="s">
        <v>1605</v>
      </c>
      <c r="B1612" t="str">
        <f>HYPERLINK("https://talan.bank.gov.ua/get-user-certificate/R0PnZwOBou-AlkUsjYnd","Завантажити сертифікат")</f>
        <v>Завантажити сертифікат</v>
      </c>
    </row>
    <row r="1613" spans="1:2" x14ac:dyDescent="0.3">
      <c r="A1613" t="s">
        <v>1606</v>
      </c>
      <c r="B1613" t="str">
        <f>HYPERLINK("https://talan.bank.gov.ua/get-user-certificate/R0PnZ6vP9DCvV6eChugw","Завантажити сертифікат")</f>
        <v>Завантажити сертифікат</v>
      </c>
    </row>
    <row r="1614" spans="1:2" x14ac:dyDescent="0.3">
      <c r="A1614" t="s">
        <v>1607</v>
      </c>
      <c r="B1614" t="str">
        <f>HYPERLINK("https://talan.bank.gov.ua/get-user-certificate/R0PnZeshLGXGLTYX1ala","Завантажити сертифікат")</f>
        <v>Завантажити сертифікат</v>
      </c>
    </row>
    <row r="1615" spans="1:2" x14ac:dyDescent="0.3">
      <c r="A1615" t="s">
        <v>1608</v>
      </c>
      <c r="B1615" t="str">
        <f>HYPERLINK("https://talan.bank.gov.ua/get-user-certificate/R0PnZ7r5FyYRymD4K2wz","Завантажити сертифікат")</f>
        <v>Завантажити сертифікат</v>
      </c>
    </row>
    <row r="1616" spans="1:2" x14ac:dyDescent="0.3">
      <c r="A1616" t="s">
        <v>1609</v>
      </c>
      <c r="B1616" t="str">
        <f>HYPERLINK("https://talan.bank.gov.ua/get-user-certificate/R0PnZD0YUM5N_nR2aB3i","Завантажити сертифікат")</f>
        <v>Завантажити сертифікат</v>
      </c>
    </row>
    <row r="1617" spans="1:2" x14ac:dyDescent="0.3">
      <c r="A1617" t="s">
        <v>1610</v>
      </c>
      <c r="B1617" t="str">
        <f>HYPERLINK("https://talan.bank.gov.ua/get-user-certificate/R0PnZ28PPoD69b1uVo9f","Завантажити сертифікат")</f>
        <v>Завантажити сертифікат</v>
      </c>
    </row>
    <row r="1618" spans="1:2" x14ac:dyDescent="0.3">
      <c r="A1618" t="s">
        <v>1611</v>
      </c>
      <c r="B1618" t="str">
        <f>HYPERLINK("https://talan.bank.gov.ua/get-user-certificate/R0PnZ4y7x7NkbXBoKTnW","Завантажити сертифікат")</f>
        <v>Завантажити сертифікат</v>
      </c>
    </row>
    <row r="1619" spans="1:2" x14ac:dyDescent="0.3">
      <c r="A1619" t="s">
        <v>1612</v>
      </c>
      <c r="B1619" t="str">
        <f>HYPERLINK("https://talan.bank.gov.ua/get-user-certificate/R0PnZ0V_C1V4nRLxQIEW","Завантажити сертифікат")</f>
        <v>Завантажити сертифікат</v>
      </c>
    </row>
    <row r="1620" spans="1:2" x14ac:dyDescent="0.3">
      <c r="A1620" t="s">
        <v>1613</v>
      </c>
      <c r="B1620" t="str">
        <f>HYPERLINK("https://talan.bank.gov.ua/get-user-certificate/R0PnZVIQAwTcWInLDjv3","Завантажити сертифікат")</f>
        <v>Завантажити сертифікат</v>
      </c>
    </row>
    <row r="1621" spans="1:2" x14ac:dyDescent="0.3">
      <c r="A1621" t="s">
        <v>1614</v>
      </c>
      <c r="B1621" t="str">
        <f>HYPERLINK("https://talan.bank.gov.ua/get-user-certificate/R0PnZRjqmUMfvIobdRvI","Завантажити сертифікат")</f>
        <v>Завантажити сертифікат</v>
      </c>
    </row>
    <row r="1622" spans="1:2" x14ac:dyDescent="0.3">
      <c r="A1622" t="s">
        <v>1615</v>
      </c>
      <c r="B1622" t="str">
        <f>HYPERLINK("https://talan.bank.gov.ua/get-user-certificate/R0PnZnn_jCFLBlXSVk2F","Завантажити сертифікат")</f>
        <v>Завантажити сертифікат</v>
      </c>
    </row>
    <row r="1623" spans="1:2" x14ac:dyDescent="0.3">
      <c r="A1623" t="s">
        <v>1616</v>
      </c>
      <c r="B1623" t="str">
        <f>HYPERLINK("https://talan.bank.gov.ua/get-user-certificate/R0PnZjjlGjhcHuRypoeE","Завантажити сертифікат")</f>
        <v>Завантажити сертифікат</v>
      </c>
    </row>
    <row r="1624" spans="1:2" x14ac:dyDescent="0.3">
      <c r="A1624" t="s">
        <v>1617</v>
      </c>
      <c r="B1624" t="str">
        <f>HYPERLINK("https://talan.bank.gov.ua/get-user-certificate/R0PnZcXzRWTa5EXlxrEh","Завантажити сертифікат")</f>
        <v>Завантажити сертифікат</v>
      </c>
    </row>
    <row r="1625" spans="1:2" x14ac:dyDescent="0.3">
      <c r="A1625" t="s">
        <v>1618</v>
      </c>
      <c r="B1625" t="str">
        <f>HYPERLINK("https://talan.bank.gov.ua/get-user-certificate/R0PnZbmpzOokfUmTizi8","Завантажити сертифікат")</f>
        <v>Завантажити сертифікат</v>
      </c>
    </row>
    <row r="1626" spans="1:2" x14ac:dyDescent="0.3">
      <c r="A1626" t="s">
        <v>1619</v>
      </c>
      <c r="B1626" t="str">
        <f>HYPERLINK("https://talan.bank.gov.ua/get-user-certificate/R0PnZWPd7cPK-MCxV_2F","Завантажити сертифікат")</f>
        <v>Завантажити сертифікат</v>
      </c>
    </row>
    <row r="1627" spans="1:2" x14ac:dyDescent="0.3">
      <c r="A1627" t="s">
        <v>1620</v>
      </c>
      <c r="B1627" t="str">
        <f>HYPERLINK("https://talan.bank.gov.ua/get-user-certificate/R0PnZLzDT-AROAnIFoRY","Завантажити сертифікат")</f>
        <v>Завантажити сертифікат</v>
      </c>
    </row>
    <row r="1628" spans="1:2" x14ac:dyDescent="0.3">
      <c r="A1628" t="s">
        <v>1621</v>
      </c>
      <c r="B1628" t="str">
        <f>HYPERLINK("https://talan.bank.gov.ua/get-user-certificate/R0PnZ2pKXqc0EGpR85-7","Завантажити сертифікат")</f>
        <v>Завантажити сертифікат</v>
      </c>
    </row>
    <row r="1629" spans="1:2" x14ac:dyDescent="0.3">
      <c r="A1629" t="s">
        <v>1622</v>
      </c>
      <c r="B1629" t="str">
        <f>HYPERLINK("https://talan.bank.gov.ua/get-user-certificate/R0PnZVGk3B5HU3RuGzJT","Завантажити сертифікат")</f>
        <v>Завантажити сертифікат</v>
      </c>
    </row>
    <row r="1630" spans="1:2" x14ac:dyDescent="0.3">
      <c r="A1630" t="s">
        <v>1623</v>
      </c>
      <c r="B1630" t="str">
        <f>HYPERLINK("https://talan.bank.gov.ua/get-user-certificate/R0PnZ_tf91WleNWUhnSJ","Завантажити сертифікат")</f>
        <v>Завантажити сертифікат</v>
      </c>
    </row>
    <row r="1631" spans="1:2" x14ac:dyDescent="0.3">
      <c r="A1631" t="s">
        <v>1624</v>
      </c>
      <c r="B1631" t="str">
        <f>HYPERLINK("https://talan.bank.gov.ua/get-user-certificate/R0PnZadLvpuSvDuWo8LR","Завантажити сертифікат")</f>
        <v>Завантажити сертифікат</v>
      </c>
    </row>
    <row r="1632" spans="1:2" x14ac:dyDescent="0.3">
      <c r="A1632" t="s">
        <v>1625</v>
      </c>
      <c r="B1632" t="str">
        <f>HYPERLINK("https://talan.bank.gov.ua/get-user-certificate/R0PnZMHEFlQ5rG8a9hW6","Завантажити сертифікат")</f>
        <v>Завантажити сертифікат</v>
      </c>
    </row>
    <row r="1633" spans="1:2" x14ac:dyDescent="0.3">
      <c r="A1633" t="s">
        <v>1626</v>
      </c>
      <c r="B1633" t="str">
        <f>HYPERLINK("https://talan.bank.gov.ua/get-user-certificate/R0PnZjkZVeK72Vgq_Eye","Завантажити сертифікат")</f>
        <v>Завантажити сертифікат</v>
      </c>
    </row>
    <row r="1634" spans="1:2" x14ac:dyDescent="0.3">
      <c r="A1634" t="s">
        <v>1627</v>
      </c>
      <c r="B1634" t="str">
        <f>HYPERLINK("https://talan.bank.gov.ua/get-user-certificate/R0PnZBiolkJSZl1Cn1_E","Завантажити сертифікат")</f>
        <v>Завантажити сертифікат</v>
      </c>
    </row>
    <row r="1635" spans="1:2" x14ac:dyDescent="0.3">
      <c r="A1635" t="s">
        <v>1628</v>
      </c>
      <c r="B1635" t="str">
        <f>HYPERLINK("https://talan.bank.gov.ua/get-user-certificate/R0PnZ9K3bI7LGhBFERS4","Завантажити сертифікат")</f>
        <v>Завантажити сертифікат</v>
      </c>
    </row>
    <row r="1636" spans="1:2" x14ac:dyDescent="0.3">
      <c r="A1636" t="s">
        <v>1629</v>
      </c>
      <c r="B1636" t="str">
        <f>HYPERLINK("https://talan.bank.gov.ua/get-user-certificate/R0PnZByRx0JuTi2c7je_","Завантажити сертифікат")</f>
        <v>Завантажити сертифікат</v>
      </c>
    </row>
    <row r="1637" spans="1:2" x14ac:dyDescent="0.3">
      <c r="A1637" t="s">
        <v>1630</v>
      </c>
      <c r="B1637" t="str">
        <f>HYPERLINK("https://talan.bank.gov.ua/get-user-certificate/R0PnZJTGi0bnmb5dk08D","Завантажити сертифікат")</f>
        <v>Завантажити сертифікат</v>
      </c>
    </row>
    <row r="1638" spans="1:2" x14ac:dyDescent="0.3">
      <c r="A1638" t="s">
        <v>1631</v>
      </c>
      <c r="B1638" t="str">
        <f>HYPERLINK("https://talan.bank.gov.ua/get-user-certificate/R0PnZqCfFylZRvzbk3TL","Завантажити сертифікат")</f>
        <v>Завантажити сертифікат</v>
      </c>
    </row>
    <row r="1639" spans="1:2" x14ac:dyDescent="0.3">
      <c r="A1639" t="s">
        <v>1632</v>
      </c>
      <c r="B1639" t="str">
        <f>HYPERLINK("https://talan.bank.gov.ua/get-user-certificate/R0PnZx1tMP41lmMopfK1","Завантажити сертифікат")</f>
        <v>Завантажити сертифікат</v>
      </c>
    </row>
    <row r="1640" spans="1:2" x14ac:dyDescent="0.3">
      <c r="A1640" t="s">
        <v>1633</v>
      </c>
      <c r="B1640" t="str">
        <f>HYPERLINK("https://talan.bank.gov.ua/get-user-certificate/R0PnZwippbge4gsg7OlC","Завантажити сертифікат")</f>
        <v>Завантажити сертифікат</v>
      </c>
    </row>
    <row r="1641" spans="1:2" x14ac:dyDescent="0.3">
      <c r="A1641" t="s">
        <v>1634</v>
      </c>
      <c r="B1641" t="str">
        <f>HYPERLINK("https://talan.bank.gov.ua/get-user-certificate/R0PnZKrOawNaU4kHaZT7","Завантажити сертифікат")</f>
        <v>Завантажити сертифікат</v>
      </c>
    </row>
    <row r="1642" spans="1:2" x14ac:dyDescent="0.3">
      <c r="A1642" t="s">
        <v>1635</v>
      </c>
      <c r="B1642" t="str">
        <f>HYPERLINK("https://talan.bank.gov.ua/get-user-certificate/R0PnZnpYcIiCdhpdFsdz","Завантажити сертифікат")</f>
        <v>Завантажити сертифікат</v>
      </c>
    </row>
    <row r="1643" spans="1:2" x14ac:dyDescent="0.3">
      <c r="A1643" t="s">
        <v>1636</v>
      </c>
      <c r="B1643" t="str">
        <f>HYPERLINK("https://talan.bank.gov.ua/get-user-certificate/R0PnZjZYEbSm9OJJgroj","Завантажити сертифікат")</f>
        <v>Завантажити сертифікат</v>
      </c>
    </row>
    <row r="1644" spans="1:2" x14ac:dyDescent="0.3">
      <c r="A1644" t="s">
        <v>1637</v>
      </c>
      <c r="B1644" t="str">
        <f>HYPERLINK("https://talan.bank.gov.ua/get-user-certificate/R0PnZe8QXprGJo_8FkyH","Завантажити сертифікат")</f>
        <v>Завантажити сертифікат</v>
      </c>
    </row>
    <row r="1645" spans="1:2" x14ac:dyDescent="0.3">
      <c r="A1645" t="s">
        <v>1638</v>
      </c>
      <c r="B1645" t="str">
        <f>HYPERLINK("https://talan.bank.gov.ua/get-user-certificate/R0PnZKxuafqaINlEXlr5","Завантажити сертифікат")</f>
        <v>Завантажити сертифікат</v>
      </c>
    </row>
    <row r="1646" spans="1:2" x14ac:dyDescent="0.3">
      <c r="A1646" t="s">
        <v>1639</v>
      </c>
      <c r="B1646" t="str">
        <f>HYPERLINK("https://talan.bank.gov.ua/get-user-certificate/R0PnZG9cqgFixJK1MpBi","Завантажити сертифікат")</f>
        <v>Завантажити сертифікат</v>
      </c>
    </row>
    <row r="1647" spans="1:2" x14ac:dyDescent="0.3">
      <c r="A1647" t="s">
        <v>1640</v>
      </c>
      <c r="B1647" t="str">
        <f>HYPERLINK("https://talan.bank.gov.ua/get-user-certificate/R0PnZHAHAMpUQ9YyaJ9w","Завантажити сертифікат")</f>
        <v>Завантажити сертифікат</v>
      </c>
    </row>
    <row r="1648" spans="1:2" x14ac:dyDescent="0.3">
      <c r="A1648" t="s">
        <v>1641</v>
      </c>
      <c r="B1648" t="str">
        <f>HYPERLINK("https://talan.bank.gov.ua/get-user-certificate/R0PnZKt2SlmpjZRWPFub","Завантажити сертифікат")</f>
        <v>Завантажити сертифікат</v>
      </c>
    </row>
    <row r="1649" spans="1:2" x14ac:dyDescent="0.3">
      <c r="A1649" t="s">
        <v>1642</v>
      </c>
      <c r="B1649" t="str">
        <f>HYPERLINK("https://talan.bank.gov.ua/get-user-certificate/R0PnZ_icpeASatuqQs7f","Завантажити сертифікат")</f>
        <v>Завантажити сертифікат</v>
      </c>
    </row>
    <row r="1650" spans="1:2" x14ac:dyDescent="0.3">
      <c r="A1650" t="s">
        <v>1643</v>
      </c>
      <c r="B1650" t="str">
        <f>HYPERLINK("https://talan.bank.gov.ua/get-user-certificate/R0PnZNrKk4qDKgjsy9qR","Завантажити сертифікат")</f>
        <v>Завантажити сертифікат</v>
      </c>
    </row>
    <row r="1651" spans="1:2" x14ac:dyDescent="0.3">
      <c r="A1651" t="s">
        <v>1644</v>
      </c>
      <c r="B1651" t="str">
        <f>HYPERLINK("https://talan.bank.gov.ua/get-user-certificate/R0PnZYkjFzIUKyPXevh0","Завантажити сертифікат")</f>
        <v>Завантажити сертифікат</v>
      </c>
    </row>
    <row r="1652" spans="1:2" x14ac:dyDescent="0.3">
      <c r="A1652" t="s">
        <v>1645</v>
      </c>
      <c r="B1652" t="str">
        <f>HYPERLINK("https://talan.bank.gov.ua/get-user-certificate/R0PnZrAYg6a3m3ADmAzC","Завантажити сертифікат")</f>
        <v>Завантажити сертифікат</v>
      </c>
    </row>
    <row r="1653" spans="1:2" x14ac:dyDescent="0.3">
      <c r="A1653" t="s">
        <v>1646</v>
      </c>
      <c r="B1653" t="str">
        <f>HYPERLINK("https://talan.bank.gov.ua/get-user-certificate/R0PnZ1hcesU2cEF9I5CC","Завантажити сертифікат")</f>
        <v>Завантажити сертифікат</v>
      </c>
    </row>
    <row r="1654" spans="1:2" x14ac:dyDescent="0.3">
      <c r="A1654" t="s">
        <v>1647</v>
      </c>
      <c r="B1654" t="str">
        <f>HYPERLINK("https://talan.bank.gov.ua/get-user-certificate/R0PnZyYwWt2sGm6TSvT8","Завантажити сертифікат")</f>
        <v>Завантажити сертифікат</v>
      </c>
    </row>
    <row r="1655" spans="1:2" x14ac:dyDescent="0.3">
      <c r="A1655" t="s">
        <v>1648</v>
      </c>
      <c r="B1655" t="str">
        <f>HYPERLINK("https://talan.bank.gov.ua/get-user-certificate/R0PnZAxRb4hNwa558GJx","Завантажити сертифікат")</f>
        <v>Завантажити сертифікат</v>
      </c>
    </row>
    <row r="1656" spans="1:2" x14ac:dyDescent="0.3">
      <c r="A1656" t="s">
        <v>1649</v>
      </c>
      <c r="B1656" t="str">
        <f>HYPERLINK("https://talan.bank.gov.ua/get-user-certificate/R0PnZMQ_DUmqBHc6SHM7","Завантажити сертифікат")</f>
        <v>Завантажити сертифікат</v>
      </c>
    </row>
    <row r="1657" spans="1:2" x14ac:dyDescent="0.3">
      <c r="A1657" t="s">
        <v>1650</v>
      </c>
      <c r="B1657" t="str">
        <f>HYPERLINK("https://talan.bank.gov.ua/get-user-certificate/R0PnZ_9lmhWAJeBiyV-E","Завантажити сертифікат")</f>
        <v>Завантажити сертифікат</v>
      </c>
    </row>
    <row r="1658" spans="1:2" x14ac:dyDescent="0.3">
      <c r="A1658" t="s">
        <v>1651</v>
      </c>
      <c r="B1658" t="str">
        <f>HYPERLINK("https://talan.bank.gov.ua/get-user-certificate/R0PnZ0AwL-mmEl1xTXjX","Завантажити сертифікат")</f>
        <v>Завантажити сертифікат</v>
      </c>
    </row>
    <row r="1659" spans="1:2" x14ac:dyDescent="0.3">
      <c r="A1659" t="s">
        <v>1652</v>
      </c>
      <c r="B1659" t="str">
        <f>HYPERLINK("https://talan.bank.gov.ua/get-user-certificate/R0PnZAEVPU3g4DmyPLlp","Завантажити сертифікат")</f>
        <v>Завантажити сертифікат</v>
      </c>
    </row>
    <row r="1660" spans="1:2" x14ac:dyDescent="0.3">
      <c r="A1660" t="s">
        <v>1653</v>
      </c>
      <c r="B1660" t="str">
        <f>HYPERLINK("https://talan.bank.gov.ua/get-user-certificate/R0PnZ5iQoy0ZxASz62J0","Завантажити сертифікат")</f>
        <v>Завантажити сертифікат</v>
      </c>
    </row>
    <row r="1661" spans="1:2" x14ac:dyDescent="0.3">
      <c r="A1661" t="s">
        <v>1654</v>
      </c>
      <c r="B1661" t="str">
        <f>HYPERLINK("https://talan.bank.gov.ua/get-user-certificate/R0PnZ1BRtOmCLvQ5lfde","Завантажити сертифікат")</f>
        <v>Завантажити сертифікат</v>
      </c>
    </row>
    <row r="1662" spans="1:2" x14ac:dyDescent="0.3">
      <c r="A1662" t="s">
        <v>1655</v>
      </c>
      <c r="B1662" t="str">
        <f>HYPERLINK("https://talan.bank.gov.ua/get-user-certificate/R0PnZtUY_FaGQOY7XV7L","Завантажити сертифікат")</f>
        <v>Завантажити сертифікат</v>
      </c>
    </row>
    <row r="1663" spans="1:2" x14ac:dyDescent="0.3">
      <c r="A1663" t="s">
        <v>1656</v>
      </c>
      <c r="B1663" t="str">
        <f>HYPERLINK("https://talan.bank.gov.ua/get-user-certificate/R0PnZtR0mU2zLeiYlmFB","Завантажити сертифікат")</f>
        <v>Завантажити сертифікат</v>
      </c>
    </row>
    <row r="1664" spans="1:2" x14ac:dyDescent="0.3">
      <c r="A1664" t="s">
        <v>1657</v>
      </c>
      <c r="B1664" t="str">
        <f>HYPERLINK("https://talan.bank.gov.ua/get-user-certificate/R0PnZpQ9hQqNhZ_YMAeU","Завантажити сертифікат")</f>
        <v>Завантажити сертифікат</v>
      </c>
    </row>
    <row r="1665" spans="1:2" x14ac:dyDescent="0.3">
      <c r="A1665" t="s">
        <v>1658</v>
      </c>
      <c r="B1665" t="str">
        <f>HYPERLINK("https://talan.bank.gov.ua/get-user-certificate/R0PnZdFB_TT-WMBbX8ry","Завантажити сертифікат")</f>
        <v>Завантажити сертифікат</v>
      </c>
    </row>
    <row r="1666" spans="1:2" x14ac:dyDescent="0.3">
      <c r="A1666" t="s">
        <v>1659</v>
      </c>
      <c r="B1666" t="str">
        <f>HYPERLINK("https://talan.bank.gov.ua/get-user-certificate/R0PnZ9ykksVJOX0Qr982","Завантажити сертифікат")</f>
        <v>Завантажити сертифікат</v>
      </c>
    </row>
    <row r="1667" spans="1:2" x14ac:dyDescent="0.3">
      <c r="A1667" t="s">
        <v>1660</v>
      </c>
      <c r="B1667" t="str">
        <f>HYPERLINK("https://talan.bank.gov.ua/get-user-certificate/R0PnZjg8NOWcJAF4WARm","Завантажити сертифікат")</f>
        <v>Завантажити сертифікат</v>
      </c>
    </row>
    <row r="1668" spans="1:2" x14ac:dyDescent="0.3">
      <c r="A1668" t="s">
        <v>1661</v>
      </c>
      <c r="B1668" t="str">
        <f>HYPERLINK("https://talan.bank.gov.ua/get-user-certificate/R0PnZ8ISTgSdnGEhsFWt","Завантажити сертифікат")</f>
        <v>Завантажити сертифікат</v>
      </c>
    </row>
    <row r="1669" spans="1:2" x14ac:dyDescent="0.3">
      <c r="A1669" t="s">
        <v>1662</v>
      </c>
      <c r="B1669" t="str">
        <f>HYPERLINK("https://talan.bank.gov.ua/get-user-certificate/R0PnZTi4-GGKplt9181f","Завантажити сертифікат")</f>
        <v>Завантажити сертифікат</v>
      </c>
    </row>
    <row r="1670" spans="1:2" x14ac:dyDescent="0.3">
      <c r="A1670" t="s">
        <v>1663</v>
      </c>
      <c r="B1670" t="str">
        <f>HYPERLINK("https://talan.bank.gov.ua/get-user-certificate/R0PnZ3dh1qNvmbyVS7Pr","Завантажити сертифікат")</f>
        <v>Завантажити сертифікат</v>
      </c>
    </row>
    <row r="1671" spans="1:2" x14ac:dyDescent="0.3">
      <c r="A1671" t="s">
        <v>1664</v>
      </c>
      <c r="B1671" t="str">
        <f>HYPERLINK("https://talan.bank.gov.ua/get-user-certificate/R0PnZEj6PxtvRDfwxU0Q","Завантажити сертифікат")</f>
        <v>Завантажити сертифікат</v>
      </c>
    </row>
    <row r="1672" spans="1:2" x14ac:dyDescent="0.3">
      <c r="A1672" t="s">
        <v>1665</v>
      </c>
      <c r="B1672" t="str">
        <f>HYPERLINK("https://talan.bank.gov.ua/get-user-certificate/R0PnZaXgwTSwlBzH8rbG","Завантажити сертифікат")</f>
        <v>Завантажити сертифікат</v>
      </c>
    </row>
    <row r="1673" spans="1:2" x14ac:dyDescent="0.3">
      <c r="A1673" t="s">
        <v>1666</v>
      </c>
      <c r="B1673" t="str">
        <f>HYPERLINK("https://talan.bank.gov.ua/get-user-certificate/R0PnZ8ZAVO1oxZvoAVfI","Завантажити сертифікат")</f>
        <v>Завантажити сертифікат</v>
      </c>
    </row>
    <row r="1674" spans="1:2" x14ac:dyDescent="0.3">
      <c r="A1674" t="s">
        <v>1667</v>
      </c>
      <c r="B1674" t="str">
        <f>HYPERLINK("https://talan.bank.gov.ua/get-user-certificate/R0PnZzSYXCubw6oVU1zq","Завантажити сертифікат")</f>
        <v>Завантажити сертифікат</v>
      </c>
    </row>
    <row r="1675" spans="1:2" x14ac:dyDescent="0.3">
      <c r="A1675" t="s">
        <v>1668</v>
      </c>
      <c r="B1675" t="str">
        <f>HYPERLINK("https://talan.bank.gov.ua/get-user-certificate/R0PnZG_zzD7vI6WcCZuJ","Завантажити сертифікат")</f>
        <v>Завантажити сертифікат</v>
      </c>
    </row>
    <row r="1676" spans="1:2" x14ac:dyDescent="0.3">
      <c r="A1676" t="s">
        <v>1669</v>
      </c>
      <c r="B1676" t="str">
        <f>HYPERLINK("https://talan.bank.gov.ua/get-user-certificate/R0PnZ1QKt2A3e6yeKzOL","Завантажити сертифікат")</f>
        <v>Завантажити сертифікат</v>
      </c>
    </row>
    <row r="1677" spans="1:2" x14ac:dyDescent="0.3">
      <c r="A1677" t="s">
        <v>1670</v>
      </c>
      <c r="B1677" t="str">
        <f>HYPERLINK("https://talan.bank.gov.ua/get-user-certificate/R0PnZmfu7gQEKe_rC3yt","Завантажити сертифікат")</f>
        <v>Завантажити сертифікат</v>
      </c>
    </row>
    <row r="1678" spans="1:2" x14ac:dyDescent="0.3">
      <c r="A1678" t="s">
        <v>1671</v>
      </c>
      <c r="B1678" t="str">
        <f>HYPERLINK("https://talan.bank.gov.ua/get-user-certificate/R0PnZJumPpnM0bUNVSlo","Завантажити сертифікат")</f>
        <v>Завантажити сертифікат</v>
      </c>
    </row>
    <row r="1679" spans="1:2" x14ac:dyDescent="0.3">
      <c r="A1679" t="s">
        <v>1672</v>
      </c>
      <c r="B1679" t="str">
        <f>HYPERLINK("https://talan.bank.gov.ua/get-user-certificate/R0PnZ0Kf3gVQt8__s91f","Завантажити сертифікат")</f>
        <v>Завантажити сертифікат</v>
      </c>
    </row>
    <row r="1680" spans="1:2" x14ac:dyDescent="0.3">
      <c r="A1680" t="s">
        <v>1673</v>
      </c>
      <c r="B1680" t="str">
        <f>HYPERLINK("https://talan.bank.gov.ua/get-user-certificate/R0PnZwgIyMhvTjy20ISA","Завантажити сертифікат")</f>
        <v>Завантажити сертифікат</v>
      </c>
    </row>
    <row r="1681" spans="1:2" x14ac:dyDescent="0.3">
      <c r="A1681" t="s">
        <v>1674</v>
      </c>
      <c r="B1681" t="str">
        <f>HYPERLINK("https://talan.bank.gov.ua/get-user-certificate/R0PnZskDNtTN902LnDqe","Завантажити сертифікат")</f>
        <v>Завантажити сертифікат</v>
      </c>
    </row>
    <row r="1682" spans="1:2" x14ac:dyDescent="0.3">
      <c r="A1682" t="s">
        <v>1675</v>
      </c>
      <c r="B1682" t="str">
        <f>HYPERLINK("https://talan.bank.gov.ua/get-user-certificate/R0PnZJFQ47t94S4ftFGK","Завантажити сертифікат")</f>
        <v>Завантажити сертифікат</v>
      </c>
    </row>
    <row r="1683" spans="1:2" x14ac:dyDescent="0.3">
      <c r="A1683" t="s">
        <v>1676</v>
      </c>
      <c r="B1683" t="str">
        <f>HYPERLINK("https://talan.bank.gov.ua/get-user-certificate/R0PnZ8fPUyuN8w46FmGF","Завантажити сертифікат")</f>
        <v>Завантажити сертифікат</v>
      </c>
    </row>
    <row r="1684" spans="1:2" x14ac:dyDescent="0.3">
      <c r="A1684" t="s">
        <v>1677</v>
      </c>
      <c r="B1684" t="str">
        <f>HYPERLINK("https://talan.bank.gov.ua/get-user-certificate/R0PnZCfPNQOE8Eid9udG","Завантажити сертифікат")</f>
        <v>Завантажити сертифікат</v>
      </c>
    </row>
    <row r="1685" spans="1:2" x14ac:dyDescent="0.3">
      <c r="A1685" t="s">
        <v>1678</v>
      </c>
      <c r="B1685" t="str">
        <f>HYPERLINK("https://talan.bank.gov.ua/get-user-certificate/R0PnZ6FQSgTc4kQCrt7I","Завантажити сертифікат")</f>
        <v>Завантажити сертифікат</v>
      </c>
    </row>
    <row r="1686" spans="1:2" x14ac:dyDescent="0.3">
      <c r="A1686" t="s">
        <v>1679</v>
      </c>
      <c r="B1686" t="str">
        <f>HYPERLINK("https://talan.bank.gov.ua/get-user-certificate/R0PnZdEdp2MfGKbl5yyg","Завантажити сертифікат")</f>
        <v>Завантажити сертифікат</v>
      </c>
    </row>
    <row r="1687" spans="1:2" x14ac:dyDescent="0.3">
      <c r="A1687" t="s">
        <v>1680</v>
      </c>
      <c r="B1687" t="str">
        <f>HYPERLINK("https://talan.bank.gov.ua/get-user-certificate/R0PnZALVakW_nuqLDa4c","Завантажити сертифікат")</f>
        <v>Завантажити сертифікат</v>
      </c>
    </row>
    <row r="1688" spans="1:2" x14ac:dyDescent="0.3">
      <c r="A1688" t="s">
        <v>1681</v>
      </c>
      <c r="B1688" t="str">
        <f>HYPERLINK("https://talan.bank.gov.ua/get-user-certificate/R0PnZwa-BvozeCCG0Rru","Завантажити сертифікат")</f>
        <v>Завантажити сертифікат</v>
      </c>
    </row>
    <row r="1689" spans="1:2" x14ac:dyDescent="0.3">
      <c r="A1689" t="s">
        <v>1682</v>
      </c>
      <c r="B1689" t="str">
        <f>HYPERLINK("https://talan.bank.gov.ua/get-user-certificate/R0PnZnWoXEjnqjKtNhSE","Завантажити сертифікат")</f>
        <v>Завантажити сертифікат</v>
      </c>
    </row>
    <row r="1690" spans="1:2" x14ac:dyDescent="0.3">
      <c r="A1690" t="s">
        <v>1683</v>
      </c>
      <c r="B1690" t="str">
        <f>HYPERLINK("https://talan.bank.gov.ua/get-user-certificate/R0PnZ9AVYGV4ic3BUkOC","Завантажити сертифікат")</f>
        <v>Завантажити сертифікат</v>
      </c>
    </row>
    <row r="1691" spans="1:2" x14ac:dyDescent="0.3">
      <c r="A1691" t="s">
        <v>1684</v>
      </c>
      <c r="B1691" t="str">
        <f>HYPERLINK("https://talan.bank.gov.ua/get-user-certificate/R0PnZP6ZCjvaTjVFvc7_","Завантажити сертифікат")</f>
        <v>Завантажити сертифікат</v>
      </c>
    </row>
    <row r="1692" spans="1:2" x14ac:dyDescent="0.3">
      <c r="A1692" t="s">
        <v>1685</v>
      </c>
      <c r="B1692" t="str">
        <f>HYPERLINK("https://talan.bank.gov.ua/get-user-certificate/R0PnZqw6lYs1mol5_ph_","Завантажити сертифікат")</f>
        <v>Завантажити сертифікат</v>
      </c>
    </row>
    <row r="1693" spans="1:2" x14ac:dyDescent="0.3">
      <c r="A1693" t="s">
        <v>1686</v>
      </c>
      <c r="B1693" t="str">
        <f>HYPERLINK("https://talan.bank.gov.ua/get-user-certificate/R0PnZn87KgN-hEt-uhIV","Завантажити сертифікат")</f>
        <v>Завантажити сертифікат</v>
      </c>
    </row>
    <row r="1694" spans="1:2" x14ac:dyDescent="0.3">
      <c r="A1694" t="s">
        <v>1687</v>
      </c>
      <c r="B1694" t="str">
        <f>HYPERLINK("https://talan.bank.gov.ua/get-user-certificate/R0PnZuLKzHlVPBgVFnSJ","Завантажити сертифікат")</f>
        <v>Завантажити сертифікат</v>
      </c>
    </row>
    <row r="1695" spans="1:2" x14ac:dyDescent="0.3">
      <c r="A1695" t="s">
        <v>1688</v>
      </c>
      <c r="B1695" t="str">
        <f>HYPERLINK("https://talan.bank.gov.ua/get-user-certificate/R0PnZwZgy7mBCGtprfGj","Завантажити сертифікат")</f>
        <v>Завантажити сертифікат</v>
      </c>
    </row>
    <row r="1696" spans="1:2" x14ac:dyDescent="0.3">
      <c r="A1696" t="s">
        <v>1689</v>
      </c>
      <c r="B1696" t="str">
        <f>HYPERLINK("https://talan.bank.gov.ua/get-user-certificate/R0PnZ7y4VmzCcnT72UWG","Завантажити сертифікат")</f>
        <v>Завантажити сертифікат</v>
      </c>
    </row>
    <row r="1697" spans="1:2" x14ac:dyDescent="0.3">
      <c r="A1697" t="s">
        <v>1690</v>
      </c>
      <c r="B1697" t="str">
        <f>HYPERLINK("https://talan.bank.gov.ua/get-user-certificate/R0PnZZ_RUAEKEUEpUqXh","Завантажити сертифікат")</f>
        <v>Завантажити сертифікат</v>
      </c>
    </row>
    <row r="1698" spans="1:2" x14ac:dyDescent="0.3">
      <c r="A1698" t="s">
        <v>1691</v>
      </c>
      <c r="B1698" t="str">
        <f>HYPERLINK("https://talan.bank.gov.ua/get-user-certificate/R0PnZbDFyriBBD450aEv","Завантажити сертифікат")</f>
        <v>Завантажити сертифікат</v>
      </c>
    </row>
    <row r="1699" spans="1:2" x14ac:dyDescent="0.3">
      <c r="A1699" t="s">
        <v>1692</v>
      </c>
      <c r="B1699" t="str">
        <f>HYPERLINK("https://talan.bank.gov.ua/get-user-certificate/R0PnZSh2rANJk_9P29mx","Завантажити сертифікат")</f>
        <v>Завантажити сертифікат</v>
      </c>
    </row>
    <row r="1700" spans="1:2" x14ac:dyDescent="0.3">
      <c r="A1700" t="s">
        <v>1693</v>
      </c>
      <c r="B1700" t="str">
        <f>HYPERLINK("https://talan.bank.gov.ua/get-user-certificate/R0PnZ89TEB67ldR3KW_R","Завантажити сертифікат")</f>
        <v>Завантажити сертифікат</v>
      </c>
    </row>
    <row r="1701" spans="1:2" x14ac:dyDescent="0.3">
      <c r="A1701" t="s">
        <v>1694</v>
      </c>
      <c r="B1701" t="str">
        <f>HYPERLINK("https://talan.bank.gov.ua/get-user-certificate/R0PnZflgj7FDwFENOqHT","Завантажити сертифікат")</f>
        <v>Завантажити сертифікат</v>
      </c>
    </row>
    <row r="1702" spans="1:2" x14ac:dyDescent="0.3">
      <c r="A1702" t="s">
        <v>1695</v>
      </c>
      <c r="B1702" t="str">
        <f>HYPERLINK("https://talan.bank.gov.ua/get-user-certificate/R0PnZdE_usYTlYdgl96g","Завантажити сертифікат")</f>
        <v>Завантажити сертифікат</v>
      </c>
    </row>
    <row r="1703" spans="1:2" x14ac:dyDescent="0.3">
      <c r="A1703" t="s">
        <v>1696</v>
      </c>
      <c r="B1703" t="str">
        <f>HYPERLINK("https://talan.bank.gov.ua/get-user-certificate/R0PnZiBiv4p3qhuplHaO","Завантажити сертифікат")</f>
        <v>Завантажити сертифікат</v>
      </c>
    </row>
    <row r="1704" spans="1:2" x14ac:dyDescent="0.3">
      <c r="A1704" t="s">
        <v>1697</v>
      </c>
      <c r="B1704" t="str">
        <f>HYPERLINK("https://talan.bank.gov.ua/get-user-certificate/R0PnZg5AwoR94Do4VcyR","Завантажити сертифікат")</f>
        <v>Завантажити сертифікат</v>
      </c>
    </row>
    <row r="1705" spans="1:2" x14ac:dyDescent="0.3">
      <c r="A1705" t="s">
        <v>1698</v>
      </c>
      <c r="B1705" t="str">
        <f>HYPERLINK("https://talan.bank.gov.ua/get-user-certificate/R0PnZoRbdVowxHUn24xN","Завантажити сертифікат")</f>
        <v>Завантажити сертифікат</v>
      </c>
    </row>
    <row r="1706" spans="1:2" x14ac:dyDescent="0.3">
      <c r="A1706" t="s">
        <v>1699</v>
      </c>
      <c r="B1706" t="str">
        <f>HYPERLINK("https://talan.bank.gov.ua/get-user-certificate/R0PnZ6iAFgEQe6Es8Wvu","Завантажити сертифікат")</f>
        <v>Завантажити сертифікат</v>
      </c>
    </row>
    <row r="1707" spans="1:2" x14ac:dyDescent="0.3">
      <c r="A1707" t="s">
        <v>1700</v>
      </c>
      <c r="B1707" t="str">
        <f>HYPERLINK("https://talan.bank.gov.ua/get-user-certificate/R0PnZrEcJ6ZYo3OAuGqy","Завантажити сертифікат")</f>
        <v>Завантажити сертифікат</v>
      </c>
    </row>
    <row r="1708" spans="1:2" x14ac:dyDescent="0.3">
      <c r="A1708" t="s">
        <v>1701</v>
      </c>
      <c r="B1708" t="str">
        <f>HYPERLINK("https://talan.bank.gov.ua/get-user-certificate/R0PnZ5i_i-R1le4hafNL","Завантажити сертифікат")</f>
        <v>Завантажити сертифікат</v>
      </c>
    </row>
    <row r="1709" spans="1:2" x14ac:dyDescent="0.3">
      <c r="A1709" t="s">
        <v>1702</v>
      </c>
      <c r="B1709" t="str">
        <f>HYPERLINK("https://talan.bank.gov.ua/get-user-certificate/R0PnZu33LlnEL_ZtzIXC","Завантажити сертифікат")</f>
        <v>Завантажити сертифікат</v>
      </c>
    </row>
    <row r="1710" spans="1:2" x14ac:dyDescent="0.3">
      <c r="A1710" t="s">
        <v>1703</v>
      </c>
      <c r="B1710" t="str">
        <f>HYPERLINK("https://talan.bank.gov.ua/get-user-certificate/R0PnZYpWZ_Smp9GRc2Jl","Завантажити сертифікат")</f>
        <v>Завантажити сертифікат</v>
      </c>
    </row>
    <row r="1711" spans="1:2" x14ac:dyDescent="0.3">
      <c r="A1711" t="s">
        <v>1704</v>
      </c>
      <c r="B1711" t="str">
        <f>HYPERLINK("https://talan.bank.gov.ua/get-user-certificate/R0PnZI9MPo3JSZUGKBfv","Завантажити сертифікат")</f>
        <v>Завантажити сертифікат</v>
      </c>
    </row>
    <row r="1712" spans="1:2" x14ac:dyDescent="0.3">
      <c r="A1712" t="s">
        <v>1705</v>
      </c>
      <c r="B1712" t="str">
        <f>HYPERLINK("https://talan.bank.gov.ua/get-user-certificate/R0PnZTjjhOO6rWRo9_Hu","Завантажити сертифікат")</f>
        <v>Завантажити сертифікат</v>
      </c>
    </row>
    <row r="1713" spans="1:2" x14ac:dyDescent="0.3">
      <c r="A1713" t="s">
        <v>1706</v>
      </c>
      <c r="B1713" t="str">
        <f>HYPERLINK("https://talan.bank.gov.ua/get-user-certificate/R0PnZ0d65sygbueqY5Oi","Завантажити сертифікат")</f>
        <v>Завантажити сертифікат</v>
      </c>
    </row>
    <row r="1714" spans="1:2" x14ac:dyDescent="0.3">
      <c r="A1714" t="s">
        <v>1707</v>
      </c>
      <c r="B1714" t="str">
        <f>HYPERLINK("https://talan.bank.gov.ua/get-user-certificate/R0PnZjyk54CPN6_Nej_q","Завантажити сертифікат")</f>
        <v>Завантажити сертифікат</v>
      </c>
    </row>
    <row r="1715" spans="1:2" x14ac:dyDescent="0.3">
      <c r="A1715" t="s">
        <v>1708</v>
      </c>
      <c r="B1715" t="str">
        <f>HYPERLINK("https://talan.bank.gov.ua/get-user-certificate/R0PnZw2LSE-t4MV60kXy","Завантажити сертифікат")</f>
        <v>Завантажити сертифікат</v>
      </c>
    </row>
    <row r="1716" spans="1:2" x14ac:dyDescent="0.3">
      <c r="A1716" t="s">
        <v>1709</v>
      </c>
      <c r="B1716" t="str">
        <f>HYPERLINK("https://talan.bank.gov.ua/get-user-certificate/R0PnZ_ELMKAT3IS0azpG","Завантажити сертифікат")</f>
        <v>Завантажити сертифікат</v>
      </c>
    </row>
    <row r="1717" spans="1:2" x14ac:dyDescent="0.3">
      <c r="A1717" t="s">
        <v>1710</v>
      </c>
      <c r="B1717" t="str">
        <f>HYPERLINK("https://talan.bank.gov.ua/get-user-certificate/R0PnZjihAFDqxe5DJkpg","Завантажити сертифікат")</f>
        <v>Завантажити сертифікат</v>
      </c>
    </row>
    <row r="1718" spans="1:2" x14ac:dyDescent="0.3">
      <c r="A1718" t="s">
        <v>1711</v>
      </c>
      <c r="B1718" t="str">
        <f>HYPERLINK("https://talan.bank.gov.ua/get-user-certificate/R0PnZsEiDBkAeMgmIPEZ","Завантажити сертифікат")</f>
        <v>Завантажити сертифікат</v>
      </c>
    </row>
    <row r="1719" spans="1:2" x14ac:dyDescent="0.3">
      <c r="A1719" t="s">
        <v>1712</v>
      </c>
      <c r="B1719" t="str">
        <f>HYPERLINK("https://talan.bank.gov.ua/get-user-certificate/R0PnZSVpgKm_tVN666rJ","Завантажити сертифікат")</f>
        <v>Завантажити сертифікат</v>
      </c>
    </row>
    <row r="1720" spans="1:2" x14ac:dyDescent="0.3">
      <c r="A1720" t="s">
        <v>1713</v>
      </c>
      <c r="B1720" t="str">
        <f>HYPERLINK("https://talan.bank.gov.ua/get-user-certificate/R0PnZXTRhpiPVaD-Nrmi","Завантажити сертифікат")</f>
        <v>Завантажити сертифікат</v>
      </c>
    </row>
    <row r="1721" spans="1:2" x14ac:dyDescent="0.3">
      <c r="A1721" t="s">
        <v>1714</v>
      </c>
      <c r="B1721" t="str">
        <f>HYPERLINK("https://talan.bank.gov.ua/get-user-certificate/R0PnZgax0PvBbQVpZMkm","Завантажити сертифікат")</f>
        <v>Завантажити сертифікат</v>
      </c>
    </row>
    <row r="1722" spans="1:2" x14ac:dyDescent="0.3">
      <c r="A1722" t="s">
        <v>1715</v>
      </c>
      <c r="B1722" t="str">
        <f>HYPERLINK("https://talan.bank.gov.ua/get-user-certificate/R0PnZa-LHoRT4-if9ttf","Завантажити сертифікат")</f>
        <v>Завантажити сертифікат</v>
      </c>
    </row>
    <row r="1723" spans="1:2" x14ac:dyDescent="0.3">
      <c r="A1723" t="s">
        <v>1716</v>
      </c>
      <c r="B1723" t="str">
        <f>HYPERLINK("https://talan.bank.gov.ua/get-user-certificate/R0PnZb_Xdoy_x6McOytA","Завантажити сертифікат")</f>
        <v>Завантажити сертифікат</v>
      </c>
    </row>
    <row r="1724" spans="1:2" x14ac:dyDescent="0.3">
      <c r="A1724" t="s">
        <v>1717</v>
      </c>
      <c r="B1724" t="str">
        <f>HYPERLINK("https://talan.bank.gov.ua/get-user-certificate/R0PnZiq5LC8xi4DJ9ed7","Завантажити сертифікат")</f>
        <v>Завантажити сертифікат</v>
      </c>
    </row>
    <row r="1725" spans="1:2" x14ac:dyDescent="0.3">
      <c r="A1725" t="s">
        <v>1718</v>
      </c>
      <c r="B1725" t="str">
        <f>HYPERLINK("https://talan.bank.gov.ua/get-user-certificate/R0PnZHugpzFcoe7zM4bO","Завантажити сертифікат")</f>
        <v>Завантажити сертифікат</v>
      </c>
    </row>
    <row r="1726" spans="1:2" x14ac:dyDescent="0.3">
      <c r="A1726" t="s">
        <v>1719</v>
      </c>
      <c r="B1726" t="str">
        <f>HYPERLINK("https://talan.bank.gov.ua/get-user-certificate/R0PnZCYMAvulO3SqWJkZ","Завантажити сертифікат")</f>
        <v>Завантажити сертифікат</v>
      </c>
    </row>
    <row r="1727" spans="1:2" x14ac:dyDescent="0.3">
      <c r="A1727" t="s">
        <v>1720</v>
      </c>
      <c r="B1727" t="str">
        <f>HYPERLINK("https://talan.bank.gov.ua/get-user-certificate/R0PnZh1bZpuHpgUOwN9q","Завантажити сертифікат")</f>
        <v>Завантажити сертифікат</v>
      </c>
    </row>
    <row r="1728" spans="1:2" x14ac:dyDescent="0.3">
      <c r="A1728" t="s">
        <v>1721</v>
      </c>
      <c r="B1728" t="str">
        <f>HYPERLINK("https://talan.bank.gov.ua/get-user-certificate/R0PnZ_EnQ-XcteQqE9c-","Завантажити сертифікат")</f>
        <v>Завантажити сертифікат</v>
      </c>
    </row>
    <row r="1729" spans="1:2" x14ac:dyDescent="0.3">
      <c r="A1729" t="s">
        <v>1722</v>
      </c>
      <c r="B1729" t="str">
        <f>HYPERLINK("https://talan.bank.gov.ua/get-user-certificate/R0PnZhJOZgYNHfEFKurj","Завантажити сертифікат")</f>
        <v>Завантажити сертифікат</v>
      </c>
    </row>
    <row r="1730" spans="1:2" x14ac:dyDescent="0.3">
      <c r="A1730" t="s">
        <v>1723</v>
      </c>
      <c r="B1730" t="str">
        <f>HYPERLINK("https://talan.bank.gov.ua/get-user-certificate/R0PnZfRO2iCbCAVvIQZ8","Завантажити сертифікат")</f>
        <v>Завантажити сертифікат</v>
      </c>
    </row>
    <row r="1731" spans="1:2" x14ac:dyDescent="0.3">
      <c r="A1731" t="s">
        <v>1724</v>
      </c>
      <c r="B1731" t="str">
        <f>HYPERLINK("https://talan.bank.gov.ua/get-user-certificate/R0PnZEQ16eTHdTi64Jb9","Завантажити сертифікат")</f>
        <v>Завантажити сертифікат</v>
      </c>
    </row>
    <row r="1732" spans="1:2" x14ac:dyDescent="0.3">
      <c r="A1732" t="s">
        <v>1725</v>
      </c>
      <c r="B1732" t="str">
        <f>HYPERLINK("https://talan.bank.gov.ua/get-user-certificate/R0PnZ1obzZ-SY-hokzvx","Завантажити сертифікат")</f>
        <v>Завантажити сертифікат</v>
      </c>
    </row>
    <row r="1733" spans="1:2" x14ac:dyDescent="0.3">
      <c r="A1733" t="s">
        <v>1726</v>
      </c>
      <c r="B1733" t="str">
        <f>HYPERLINK("https://talan.bank.gov.ua/get-user-certificate/R0PnZujifFM5Zyx03tkD","Завантажити сертифікат")</f>
        <v>Завантажити сертифікат</v>
      </c>
    </row>
    <row r="1734" spans="1:2" x14ac:dyDescent="0.3">
      <c r="A1734" t="s">
        <v>1727</v>
      </c>
      <c r="B1734" t="str">
        <f>HYPERLINK("https://talan.bank.gov.ua/get-user-certificate/R0PnZYOU8vZEFg2oTNKC","Завантажити сертифікат")</f>
        <v>Завантажити сертифікат</v>
      </c>
    </row>
    <row r="1735" spans="1:2" x14ac:dyDescent="0.3">
      <c r="A1735" t="s">
        <v>1728</v>
      </c>
      <c r="B1735" t="str">
        <f>HYPERLINK("https://talan.bank.gov.ua/get-user-certificate/R0PnZFwkId9TVguq0ek1","Завантажити сертифікат")</f>
        <v>Завантажити сертифікат</v>
      </c>
    </row>
    <row r="1736" spans="1:2" x14ac:dyDescent="0.3">
      <c r="A1736" t="s">
        <v>1729</v>
      </c>
      <c r="B1736" t="str">
        <f>HYPERLINK("https://talan.bank.gov.ua/get-user-certificate/R0PnZuDpJ5vAVR6bZx9Z","Завантажити сертифікат")</f>
        <v>Завантажити сертифікат</v>
      </c>
    </row>
    <row r="1737" spans="1:2" x14ac:dyDescent="0.3">
      <c r="A1737" t="s">
        <v>1730</v>
      </c>
      <c r="B1737" t="str">
        <f>HYPERLINK("https://talan.bank.gov.ua/get-user-certificate/R0PnZMs_8_EzJk_fa2S8","Завантажити сертифікат")</f>
        <v>Завантажити сертифікат</v>
      </c>
    </row>
    <row r="1738" spans="1:2" x14ac:dyDescent="0.3">
      <c r="A1738" t="s">
        <v>1731</v>
      </c>
      <c r="B1738" t="str">
        <f>HYPERLINK("https://talan.bank.gov.ua/get-user-certificate/R0PnZ4yuLg-rUC-hXEiy","Завантажити сертифікат")</f>
        <v>Завантажити сертифікат</v>
      </c>
    </row>
    <row r="1739" spans="1:2" x14ac:dyDescent="0.3">
      <c r="A1739" t="s">
        <v>1732</v>
      </c>
      <c r="B1739" t="str">
        <f>HYPERLINK("https://talan.bank.gov.ua/get-user-certificate/R0PnZPpCxdzN5N25zqJU","Завантажити сертифікат")</f>
        <v>Завантажити сертифікат</v>
      </c>
    </row>
    <row r="1740" spans="1:2" x14ac:dyDescent="0.3">
      <c r="A1740" t="s">
        <v>1733</v>
      </c>
      <c r="B1740" t="str">
        <f>HYPERLINK("https://talan.bank.gov.ua/get-user-certificate/R0PnZLd3TYngANBjyArz","Завантажити сертифікат")</f>
        <v>Завантажити сертифікат</v>
      </c>
    </row>
    <row r="1741" spans="1:2" x14ac:dyDescent="0.3">
      <c r="A1741" t="s">
        <v>1734</v>
      </c>
      <c r="B1741" t="str">
        <f>HYPERLINK("https://talan.bank.gov.ua/get-user-certificate/R0PnZpilSC4IXG4B5DX9","Завантажити сертифікат")</f>
        <v>Завантажити сертифікат</v>
      </c>
    </row>
    <row r="1742" spans="1:2" x14ac:dyDescent="0.3">
      <c r="A1742" t="s">
        <v>1735</v>
      </c>
      <c r="B1742" t="str">
        <f>HYPERLINK("https://talan.bank.gov.ua/get-user-certificate/R0PnZc4e5wKh-9inGOeY","Завантажити сертифікат")</f>
        <v>Завантажити сертифікат</v>
      </c>
    </row>
    <row r="1743" spans="1:2" x14ac:dyDescent="0.3">
      <c r="A1743" t="s">
        <v>1736</v>
      </c>
      <c r="B1743" t="str">
        <f>HYPERLINK("https://talan.bank.gov.ua/get-user-certificate/R0PnZU23P645ijbdAD6E","Завантажити сертифікат")</f>
        <v>Завантажити сертифікат</v>
      </c>
    </row>
    <row r="1744" spans="1:2" x14ac:dyDescent="0.3">
      <c r="A1744" t="s">
        <v>1737</v>
      </c>
      <c r="B1744" t="str">
        <f>HYPERLINK("https://talan.bank.gov.ua/get-user-certificate/R0PnZBs0vKWp_NuPG8Rw","Завантажити сертифікат")</f>
        <v>Завантажити сертифікат</v>
      </c>
    </row>
    <row r="1745" spans="1:2" x14ac:dyDescent="0.3">
      <c r="A1745" t="s">
        <v>1738</v>
      </c>
      <c r="B1745" t="str">
        <f>HYPERLINK("https://talan.bank.gov.ua/get-user-certificate/R0PnZhxLvKxiwegnw8zB","Завантажити сертифікат")</f>
        <v>Завантажити сертифікат</v>
      </c>
    </row>
    <row r="1746" spans="1:2" x14ac:dyDescent="0.3">
      <c r="A1746" t="s">
        <v>1739</v>
      </c>
      <c r="B1746" t="str">
        <f>HYPERLINK("https://talan.bank.gov.ua/get-user-certificate/R0PnZoESGkQqF1p6Hma9","Завантажити сертифікат")</f>
        <v>Завантажити сертифікат</v>
      </c>
    </row>
    <row r="1747" spans="1:2" x14ac:dyDescent="0.3">
      <c r="A1747" t="s">
        <v>1740</v>
      </c>
      <c r="B1747" t="str">
        <f>HYPERLINK("https://talan.bank.gov.ua/get-user-certificate/R0PnZg2ZzrjM1_6dekNo","Завантажити сертифікат")</f>
        <v>Завантажити сертифікат</v>
      </c>
    </row>
    <row r="1748" spans="1:2" x14ac:dyDescent="0.3">
      <c r="A1748" t="s">
        <v>1741</v>
      </c>
      <c r="B1748" t="str">
        <f>HYPERLINK("https://talan.bank.gov.ua/get-user-certificate/R0PnZDmO54IJP6NTXc0s","Завантажити сертифікат")</f>
        <v>Завантажити сертифікат</v>
      </c>
    </row>
    <row r="1749" spans="1:2" x14ac:dyDescent="0.3">
      <c r="A1749" t="s">
        <v>1742</v>
      </c>
      <c r="B1749" t="str">
        <f>HYPERLINK("https://talan.bank.gov.ua/get-user-certificate/R0PnZSiEAOSD02U3Q2-p","Завантажити сертифікат")</f>
        <v>Завантажити сертифікат</v>
      </c>
    </row>
    <row r="1750" spans="1:2" x14ac:dyDescent="0.3">
      <c r="A1750" t="s">
        <v>1743</v>
      </c>
      <c r="B1750" t="str">
        <f>HYPERLINK("https://talan.bank.gov.ua/get-user-certificate/R0PnZFvCWtEtBhzz5yaV","Завантажити сертифікат")</f>
        <v>Завантажити сертифікат</v>
      </c>
    </row>
    <row r="1751" spans="1:2" x14ac:dyDescent="0.3">
      <c r="A1751" t="s">
        <v>1744</v>
      </c>
      <c r="B1751" t="str">
        <f>HYPERLINK("https://talan.bank.gov.ua/get-user-certificate/R0PnZX3Wa7GtUKkOE-ki","Завантажити сертифікат")</f>
        <v>Завантажити сертифікат</v>
      </c>
    </row>
    <row r="1752" spans="1:2" x14ac:dyDescent="0.3">
      <c r="A1752" t="s">
        <v>1745</v>
      </c>
      <c r="B1752" t="str">
        <f>HYPERLINK("https://talan.bank.gov.ua/get-user-certificate/R0PnZswHar6mH7pLUSDE","Завантажити сертифікат")</f>
        <v>Завантажити сертифікат</v>
      </c>
    </row>
    <row r="1753" spans="1:2" x14ac:dyDescent="0.3">
      <c r="A1753" t="s">
        <v>1746</v>
      </c>
      <c r="B1753" t="str">
        <f>HYPERLINK("https://talan.bank.gov.ua/get-user-certificate/R0PnZiv0tOnU-m62cS4V","Завантажити сертифікат")</f>
        <v>Завантажити сертифікат</v>
      </c>
    </row>
    <row r="1754" spans="1:2" x14ac:dyDescent="0.3">
      <c r="A1754" t="s">
        <v>1747</v>
      </c>
      <c r="B1754" t="str">
        <f>HYPERLINK("https://talan.bank.gov.ua/get-user-certificate/R0PnZK5Owjuo3SrsqQps","Завантажити сертифікат")</f>
        <v>Завантажити сертифікат</v>
      </c>
    </row>
    <row r="1755" spans="1:2" x14ac:dyDescent="0.3">
      <c r="A1755" t="s">
        <v>1748</v>
      </c>
      <c r="B1755" t="str">
        <f>HYPERLINK("https://talan.bank.gov.ua/get-user-certificate/R0PnZbyBVE73t3LiyZf6","Завантажити сертифікат")</f>
        <v>Завантажити сертифікат</v>
      </c>
    </row>
    <row r="1756" spans="1:2" x14ac:dyDescent="0.3">
      <c r="A1756" t="s">
        <v>1749</v>
      </c>
      <c r="B1756" t="str">
        <f>HYPERLINK("https://talan.bank.gov.ua/get-user-certificate/R0PnZmSHzcQQaquCSbyp","Завантажити сертифікат")</f>
        <v>Завантажити сертифікат</v>
      </c>
    </row>
    <row r="1757" spans="1:2" x14ac:dyDescent="0.3">
      <c r="A1757" t="s">
        <v>1750</v>
      </c>
      <c r="B1757" t="str">
        <f>HYPERLINK("https://talan.bank.gov.ua/get-user-certificate/R0PnZjp4TJduwDnB83Af","Завантажити сертифікат")</f>
        <v>Завантажити сертифікат</v>
      </c>
    </row>
    <row r="1758" spans="1:2" x14ac:dyDescent="0.3">
      <c r="A1758" t="s">
        <v>1751</v>
      </c>
      <c r="B1758" t="str">
        <f>HYPERLINK("https://talan.bank.gov.ua/get-user-certificate/R0PnZEXUSKtJQlOWpLJo","Завантажити сертифікат")</f>
        <v>Завантажити сертифікат</v>
      </c>
    </row>
    <row r="1759" spans="1:2" x14ac:dyDescent="0.3">
      <c r="A1759" t="s">
        <v>1752</v>
      </c>
      <c r="B1759" t="str">
        <f>HYPERLINK("https://talan.bank.gov.ua/get-user-certificate/R0PnZ6VtqbD47ZO2bIYp","Завантажити сертифікат")</f>
        <v>Завантажити сертифікат</v>
      </c>
    </row>
    <row r="1760" spans="1:2" x14ac:dyDescent="0.3">
      <c r="A1760" t="s">
        <v>1753</v>
      </c>
      <c r="B1760" t="str">
        <f>HYPERLINK("https://talan.bank.gov.ua/get-user-certificate/R0PnZhHNOaULltcZwbw5","Завантажити сертифікат")</f>
        <v>Завантажити сертифікат</v>
      </c>
    </row>
    <row r="1761" spans="1:2" x14ac:dyDescent="0.3">
      <c r="A1761" t="s">
        <v>1754</v>
      </c>
      <c r="B1761" t="str">
        <f>HYPERLINK("https://talan.bank.gov.ua/get-user-certificate/R0PnZI2Hh-OhsiYg0GEK","Завантажити сертифікат")</f>
        <v>Завантажити сертифікат</v>
      </c>
    </row>
    <row r="1762" spans="1:2" x14ac:dyDescent="0.3">
      <c r="A1762" t="s">
        <v>1755</v>
      </c>
      <c r="B1762" t="str">
        <f>HYPERLINK("https://talan.bank.gov.ua/get-user-certificate/R0PnZJHsRUQ06fWNz5Qx","Завантажити сертифікат")</f>
        <v>Завантажити сертифікат</v>
      </c>
    </row>
    <row r="1763" spans="1:2" x14ac:dyDescent="0.3">
      <c r="A1763" t="s">
        <v>1756</v>
      </c>
      <c r="B1763" t="str">
        <f>HYPERLINK("https://talan.bank.gov.ua/get-user-certificate/R0PnZh7iraV1imgFsIfy","Завантажити сертифікат")</f>
        <v>Завантажити сертифікат</v>
      </c>
    </row>
    <row r="1764" spans="1:2" x14ac:dyDescent="0.3">
      <c r="A1764" t="s">
        <v>1757</v>
      </c>
      <c r="B1764" t="str">
        <f>HYPERLINK("https://talan.bank.gov.ua/get-user-certificate/R0PnZL2k1XKrQaw3ND6_","Завантажити сертифікат")</f>
        <v>Завантажити сертифікат</v>
      </c>
    </row>
    <row r="1765" spans="1:2" x14ac:dyDescent="0.3">
      <c r="A1765" t="s">
        <v>1758</v>
      </c>
      <c r="B1765" t="str">
        <f>HYPERLINK("https://talan.bank.gov.ua/get-user-certificate/R0PnZGtJ0E32vOIl1Max","Завантажити сертифікат")</f>
        <v>Завантажити сертифікат</v>
      </c>
    </row>
    <row r="1766" spans="1:2" x14ac:dyDescent="0.3">
      <c r="A1766" t="s">
        <v>1759</v>
      </c>
      <c r="B1766" t="str">
        <f>HYPERLINK("https://talan.bank.gov.ua/get-user-certificate/R0PnZ6HP-QX8gmXneaY3","Завантажити сертифікат")</f>
        <v>Завантажити сертифікат</v>
      </c>
    </row>
    <row r="1767" spans="1:2" x14ac:dyDescent="0.3">
      <c r="A1767" t="s">
        <v>1760</v>
      </c>
      <c r="B1767" t="str">
        <f>HYPERLINK("https://talan.bank.gov.ua/get-user-certificate/R0PnZp0UOoKVyLdQxi99","Завантажити сертифікат")</f>
        <v>Завантажити сертифікат</v>
      </c>
    </row>
    <row r="1768" spans="1:2" x14ac:dyDescent="0.3">
      <c r="A1768" t="s">
        <v>1761</v>
      </c>
      <c r="B1768" t="str">
        <f>HYPERLINK("https://talan.bank.gov.ua/get-user-certificate/R0PnZfIGLQNTgSkLVmez","Завантажити сертифікат")</f>
        <v>Завантажити сертифікат</v>
      </c>
    </row>
    <row r="1769" spans="1:2" x14ac:dyDescent="0.3">
      <c r="A1769" t="s">
        <v>1762</v>
      </c>
      <c r="B1769" t="str">
        <f>HYPERLINK("https://talan.bank.gov.ua/get-user-certificate/R0PnZk9v5GnFvp6QqYsN","Завантажити сертифікат")</f>
        <v>Завантажити сертифікат</v>
      </c>
    </row>
    <row r="1770" spans="1:2" x14ac:dyDescent="0.3">
      <c r="A1770" t="s">
        <v>1763</v>
      </c>
      <c r="B1770" t="str">
        <f>HYPERLINK("https://talan.bank.gov.ua/get-user-certificate/R0PnZkRCW-ArHKXej0yY","Завантажити сертифікат")</f>
        <v>Завантажити сертифікат</v>
      </c>
    </row>
    <row r="1771" spans="1:2" x14ac:dyDescent="0.3">
      <c r="A1771" t="s">
        <v>1764</v>
      </c>
      <c r="B1771" t="str">
        <f>HYPERLINK("https://talan.bank.gov.ua/get-user-certificate/R0PnZnKB2vItgqkkN5DP","Завантажити сертифікат")</f>
        <v>Завантажити сертифікат</v>
      </c>
    </row>
    <row r="1772" spans="1:2" x14ac:dyDescent="0.3">
      <c r="A1772" t="s">
        <v>1765</v>
      </c>
      <c r="B1772" t="str">
        <f>HYPERLINK("https://talan.bank.gov.ua/get-user-certificate/R0PnZqO7eMreZgFS5VfC","Завантажити сертифікат")</f>
        <v>Завантажити сертифікат</v>
      </c>
    </row>
    <row r="1773" spans="1:2" x14ac:dyDescent="0.3">
      <c r="A1773" t="s">
        <v>1766</v>
      </c>
      <c r="B1773" t="str">
        <f>HYPERLINK("https://talan.bank.gov.ua/get-user-certificate/R0PnZ2lvyoxF6RGCvNZh","Завантажити сертифікат")</f>
        <v>Завантажити сертифікат</v>
      </c>
    </row>
    <row r="1774" spans="1:2" x14ac:dyDescent="0.3">
      <c r="A1774" t="s">
        <v>1767</v>
      </c>
      <c r="B1774" t="str">
        <f>HYPERLINK("https://talan.bank.gov.ua/get-user-certificate/R0PnZI_19LedJLD5L43n","Завантажити сертифікат")</f>
        <v>Завантажити сертифікат</v>
      </c>
    </row>
    <row r="1775" spans="1:2" x14ac:dyDescent="0.3">
      <c r="A1775" t="s">
        <v>1768</v>
      </c>
      <c r="B1775" t="str">
        <f>HYPERLINK("https://talan.bank.gov.ua/get-user-certificate/R0PnZnDsIlk01GGKLHQ8","Завантажити сертифікат")</f>
        <v>Завантажити сертифікат</v>
      </c>
    </row>
    <row r="1776" spans="1:2" x14ac:dyDescent="0.3">
      <c r="A1776" t="s">
        <v>1769</v>
      </c>
      <c r="B1776" t="str">
        <f>HYPERLINK("https://talan.bank.gov.ua/get-user-certificate/R0PnZTK9gqS38HVmGFK6","Завантажити сертифікат")</f>
        <v>Завантажити сертифікат</v>
      </c>
    </row>
    <row r="1777" spans="1:2" x14ac:dyDescent="0.3">
      <c r="A1777" t="s">
        <v>1770</v>
      </c>
      <c r="B1777" t="str">
        <f>HYPERLINK("https://talan.bank.gov.ua/get-user-certificate/R0PnZCDsnwMzH1NmE39Q","Завантажити сертифікат")</f>
        <v>Завантажити сертифікат</v>
      </c>
    </row>
    <row r="1778" spans="1:2" x14ac:dyDescent="0.3">
      <c r="A1778" t="s">
        <v>1771</v>
      </c>
      <c r="B1778" t="str">
        <f>HYPERLINK("https://talan.bank.gov.ua/get-user-certificate/R0PnZK98crNfVGJGGb6a","Завантажити сертифікат")</f>
        <v>Завантажити сертифікат</v>
      </c>
    </row>
    <row r="1779" spans="1:2" x14ac:dyDescent="0.3">
      <c r="A1779" t="s">
        <v>1772</v>
      </c>
      <c r="B1779" t="str">
        <f>HYPERLINK("https://talan.bank.gov.ua/get-user-certificate/R0PnZCvwhCT2QMNzuyN8","Завантажити сертифікат")</f>
        <v>Завантажити сертифікат</v>
      </c>
    </row>
    <row r="1780" spans="1:2" x14ac:dyDescent="0.3">
      <c r="A1780" t="s">
        <v>1773</v>
      </c>
      <c r="B1780" t="str">
        <f>HYPERLINK("https://talan.bank.gov.ua/get-user-certificate/R0PnZfLKbD0MWLrotXEy","Завантажити сертифікат")</f>
        <v>Завантажити сертифікат</v>
      </c>
    </row>
    <row r="1781" spans="1:2" x14ac:dyDescent="0.3">
      <c r="A1781" t="s">
        <v>1774</v>
      </c>
      <c r="B1781" t="str">
        <f>HYPERLINK("https://talan.bank.gov.ua/get-user-certificate/R0PnZrhusCfg-uhw_UNq","Завантажити сертифікат")</f>
        <v>Завантажити сертифікат</v>
      </c>
    </row>
    <row r="1782" spans="1:2" x14ac:dyDescent="0.3">
      <c r="A1782" t="s">
        <v>1775</v>
      </c>
      <c r="B1782" t="str">
        <f>HYPERLINK("https://talan.bank.gov.ua/get-user-certificate/R0PnZGl3evd7d0aPTLvj","Завантажити сертифікат")</f>
        <v>Завантажити сертифікат</v>
      </c>
    </row>
    <row r="1783" spans="1:2" x14ac:dyDescent="0.3">
      <c r="A1783" t="s">
        <v>1776</v>
      </c>
      <c r="B1783" t="str">
        <f>HYPERLINK("https://talan.bank.gov.ua/get-user-certificate/R0PnZEi7KN2RZ8z3EvTu","Завантажити сертифікат")</f>
        <v>Завантажити сертифікат</v>
      </c>
    </row>
    <row r="1784" spans="1:2" x14ac:dyDescent="0.3">
      <c r="A1784" t="s">
        <v>1777</v>
      </c>
      <c r="B1784" t="str">
        <f>HYPERLINK("https://talan.bank.gov.ua/get-user-certificate/R0PnZAwpBqhNSfujai52","Завантажити сертифікат")</f>
        <v>Завантажити сертифікат</v>
      </c>
    </row>
    <row r="1785" spans="1:2" x14ac:dyDescent="0.3">
      <c r="A1785" t="s">
        <v>1778</v>
      </c>
      <c r="B1785" t="str">
        <f>HYPERLINK("https://talan.bank.gov.ua/get-user-certificate/R0PnZRiYwba-I_Ma8TPV","Завантажити сертифікат")</f>
        <v>Завантажити сертифікат</v>
      </c>
    </row>
    <row r="1786" spans="1:2" x14ac:dyDescent="0.3">
      <c r="A1786" t="s">
        <v>1779</v>
      </c>
      <c r="B1786" t="str">
        <f>HYPERLINK("https://talan.bank.gov.ua/get-user-certificate/R0PnZpvvdtUr2k9wXKwM","Завантажити сертифікат")</f>
        <v>Завантажити сертифікат</v>
      </c>
    </row>
    <row r="1787" spans="1:2" x14ac:dyDescent="0.3">
      <c r="A1787" t="s">
        <v>1780</v>
      </c>
      <c r="B1787" t="str">
        <f>HYPERLINK("https://talan.bank.gov.ua/get-user-certificate/R0PnZR61PG663RPkGtWs","Завантажити сертифікат")</f>
        <v>Завантажити сертифікат</v>
      </c>
    </row>
    <row r="1788" spans="1:2" x14ac:dyDescent="0.3">
      <c r="A1788" t="s">
        <v>1781</v>
      </c>
      <c r="B1788" t="str">
        <f>HYPERLINK("https://talan.bank.gov.ua/get-user-certificate/R0PnZC-4LqJehnaqtxve","Завантажити сертифікат")</f>
        <v>Завантажити сертифікат</v>
      </c>
    </row>
    <row r="1789" spans="1:2" x14ac:dyDescent="0.3">
      <c r="A1789" t="s">
        <v>1782</v>
      </c>
      <c r="B1789" t="str">
        <f>HYPERLINK("https://talan.bank.gov.ua/get-user-certificate/R0PnZmQBr25p2G4szSWD","Завантажити сертифікат")</f>
        <v>Завантажити сертифікат</v>
      </c>
    </row>
    <row r="1790" spans="1:2" x14ac:dyDescent="0.3">
      <c r="A1790" t="s">
        <v>1783</v>
      </c>
      <c r="B1790" t="str">
        <f>HYPERLINK("https://talan.bank.gov.ua/get-user-certificate/R0PnZ5DTrWa-a2c5GJcB","Завантажити сертифікат")</f>
        <v>Завантажити сертифікат</v>
      </c>
    </row>
    <row r="1791" spans="1:2" x14ac:dyDescent="0.3">
      <c r="A1791" t="s">
        <v>1784</v>
      </c>
      <c r="B1791" t="str">
        <f>HYPERLINK("https://talan.bank.gov.ua/get-user-certificate/R0PnZitPVYjWmiK7kjzN","Завантажити сертифікат")</f>
        <v>Завантажити сертифікат</v>
      </c>
    </row>
    <row r="1792" spans="1:2" x14ac:dyDescent="0.3">
      <c r="A1792" t="s">
        <v>1785</v>
      </c>
      <c r="B1792" t="str">
        <f>HYPERLINK("https://talan.bank.gov.ua/get-user-certificate/R0PnZqYh6e58xf4f7t7V","Завантажити сертифікат")</f>
        <v>Завантажити сертифікат</v>
      </c>
    </row>
    <row r="1793" spans="1:2" x14ac:dyDescent="0.3">
      <c r="A1793" t="s">
        <v>1786</v>
      </c>
      <c r="B1793" t="str">
        <f>HYPERLINK("https://talan.bank.gov.ua/get-user-certificate/R0PnZ92moluowqvfLBla","Завантажити сертифікат")</f>
        <v>Завантажити сертифікат</v>
      </c>
    </row>
    <row r="1794" spans="1:2" x14ac:dyDescent="0.3">
      <c r="A1794" t="s">
        <v>1787</v>
      </c>
      <c r="B1794" t="str">
        <f>HYPERLINK("https://talan.bank.gov.ua/get-user-certificate/R0PnZ7BG9_jNVFscPUvO","Завантажити сертифікат")</f>
        <v>Завантажити сертифікат</v>
      </c>
    </row>
    <row r="1795" spans="1:2" x14ac:dyDescent="0.3">
      <c r="A1795" t="s">
        <v>1788</v>
      </c>
      <c r="B1795" t="str">
        <f>HYPERLINK("https://talan.bank.gov.ua/get-user-certificate/R0PnZTv_ST_Pz3J-d-pa","Завантажити сертифікат")</f>
        <v>Завантажити сертифікат</v>
      </c>
    </row>
    <row r="1796" spans="1:2" x14ac:dyDescent="0.3">
      <c r="A1796" t="s">
        <v>1789</v>
      </c>
      <c r="B1796" t="str">
        <f>HYPERLINK("https://talan.bank.gov.ua/get-user-certificate/R0PnZxUEsJH6tJ7g6M5K","Завантажити сертифікат")</f>
        <v>Завантажити сертифікат</v>
      </c>
    </row>
    <row r="1797" spans="1:2" x14ac:dyDescent="0.3">
      <c r="A1797" t="s">
        <v>1790</v>
      </c>
      <c r="B1797" t="str">
        <f>HYPERLINK("https://talan.bank.gov.ua/get-user-certificate/R0PnZ0Li8gIxvk8RjP3A","Завантажити сертифікат")</f>
        <v>Завантажити сертифікат</v>
      </c>
    </row>
    <row r="1798" spans="1:2" x14ac:dyDescent="0.3">
      <c r="A1798" t="s">
        <v>1791</v>
      </c>
      <c r="B1798" t="str">
        <f>HYPERLINK("https://talan.bank.gov.ua/get-user-certificate/R0PnZYiUd3EyYBCXUKfc","Завантажити сертифікат")</f>
        <v>Завантажити сертифікат</v>
      </c>
    </row>
    <row r="1799" spans="1:2" x14ac:dyDescent="0.3">
      <c r="A1799" t="s">
        <v>1792</v>
      </c>
      <c r="B1799" t="str">
        <f>HYPERLINK("https://talan.bank.gov.ua/get-user-certificate/R0PnZVz-ugKKC7dZYUJW","Завантажити сертифікат")</f>
        <v>Завантажити сертифікат</v>
      </c>
    </row>
    <row r="1800" spans="1:2" x14ac:dyDescent="0.3">
      <c r="A1800" t="s">
        <v>1793</v>
      </c>
      <c r="B1800" t="str">
        <f>HYPERLINK("https://talan.bank.gov.ua/get-user-certificate/R0PnZK_t9_lVbBbW2n-_","Завантажити сертифікат")</f>
        <v>Завантажити сертифікат</v>
      </c>
    </row>
    <row r="1801" spans="1:2" x14ac:dyDescent="0.3">
      <c r="A1801" t="s">
        <v>1794</v>
      </c>
      <c r="B1801" t="str">
        <f>HYPERLINK("https://talan.bank.gov.ua/get-user-certificate/R0PnZRBSW4pjBwRNepDh","Завантажити сертифікат")</f>
        <v>Завантажити сертифікат</v>
      </c>
    </row>
    <row r="1802" spans="1:2" x14ac:dyDescent="0.3">
      <c r="A1802" t="s">
        <v>1795</v>
      </c>
      <c r="B1802" t="str">
        <f>HYPERLINK("https://talan.bank.gov.ua/get-user-certificate/R0PnZlmG-CeAog5t99Wh","Завантажити сертифікат")</f>
        <v>Завантажити сертифікат</v>
      </c>
    </row>
    <row r="1803" spans="1:2" x14ac:dyDescent="0.3">
      <c r="A1803" t="s">
        <v>1796</v>
      </c>
      <c r="B1803" t="str">
        <f>HYPERLINK("https://talan.bank.gov.ua/get-user-certificate/R0PnZO2cp9BB-ejvxUUi","Завантажити сертифікат")</f>
        <v>Завантажити сертифікат</v>
      </c>
    </row>
    <row r="1804" spans="1:2" x14ac:dyDescent="0.3">
      <c r="A1804" t="s">
        <v>1797</v>
      </c>
      <c r="B1804" t="str">
        <f>HYPERLINK("https://talan.bank.gov.ua/get-user-certificate/R0PnZZv9UPnUloNIMVCU","Завантажити сертифікат")</f>
        <v>Завантажити сертифікат</v>
      </c>
    </row>
    <row r="1805" spans="1:2" x14ac:dyDescent="0.3">
      <c r="A1805" t="s">
        <v>1798</v>
      </c>
      <c r="B1805" t="str">
        <f>HYPERLINK("https://talan.bank.gov.ua/get-user-certificate/R0PnZAtoJiDn-9L_er34","Завантажити сертифікат")</f>
        <v>Завантажити сертифікат</v>
      </c>
    </row>
    <row r="1806" spans="1:2" x14ac:dyDescent="0.3">
      <c r="A1806" t="s">
        <v>1799</v>
      </c>
      <c r="B1806" t="str">
        <f>HYPERLINK("https://talan.bank.gov.ua/get-user-certificate/R0PnZxr0IL_xFl5htdcD","Завантажити сертифікат")</f>
        <v>Завантажити сертифікат</v>
      </c>
    </row>
    <row r="1807" spans="1:2" x14ac:dyDescent="0.3">
      <c r="A1807" t="s">
        <v>1800</v>
      </c>
      <c r="B1807" t="str">
        <f>HYPERLINK("https://talan.bank.gov.ua/get-user-certificate/R0PnZJu7A0f8XkkEH6Rh","Завантажити сертифікат")</f>
        <v>Завантажити сертифікат</v>
      </c>
    </row>
    <row r="1808" spans="1:2" x14ac:dyDescent="0.3">
      <c r="A1808" t="s">
        <v>1801</v>
      </c>
      <c r="B1808" t="str">
        <f>HYPERLINK("https://talan.bank.gov.ua/get-user-certificate/R0PnZrshArAKLtqBOQf7","Завантажити сертифікат")</f>
        <v>Завантажити сертифікат</v>
      </c>
    </row>
    <row r="1809" spans="1:2" x14ac:dyDescent="0.3">
      <c r="A1809" t="s">
        <v>1802</v>
      </c>
      <c r="B1809" t="str">
        <f>HYPERLINK("https://talan.bank.gov.ua/get-user-certificate/R0PnZ5z8ok5l5Y6QyFS_","Завантажити сертифікат")</f>
        <v>Завантажити сертифікат</v>
      </c>
    </row>
    <row r="1810" spans="1:2" x14ac:dyDescent="0.3">
      <c r="A1810" t="s">
        <v>1803</v>
      </c>
      <c r="B1810" t="str">
        <f>HYPERLINK("https://talan.bank.gov.ua/get-user-certificate/R0PnZ_iqC5XD-vuIWbGE","Завантажити сертифікат")</f>
        <v>Завантажити сертифікат</v>
      </c>
    </row>
    <row r="1811" spans="1:2" x14ac:dyDescent="0.3">
      <c r="A1811" t="s">
        <v>1804</v>
      </c>
      <c r="B1811" t="str">
        <f>HYPERLINK("https://talan.bank.gov.ua/get-user-certificate/R0PnZzNcMrJ3cOxupjgE","Завантажити сертифікат")</f>
        <v>Завантажити сертифікат</v>
      </c>
    </row>
    <row r="1812" spans="1:2" x14ac:dyDescent="0.3">
      <c r="A1812" t="s">
        <v>1805</v>
      </c>
      <c r="B1812" t="str">
        <f>HYPERLINK("https://talan.bank.gov.ua/get-user-certificate/R0PnZPbCOcmHzWd_DiVs","Завантажити сертифікат")</f>
        <v>Завантажити сертифікат</v>
      </c>
    </row>
    <row r="1813" spans="1:2" x14ac:dyDescent="0.3">
      <c r="A1813" t="s">
        <v>1806</v>
      </c>
      <c r="B1813" t="str">
        <f>HYPERLINK("https://talan.bank.gov.ua/get-user-certificate/R0PnZvO9d2nsj-M2CfhR","Завантажити сертифікат")</f>
        <v>Завантажити сертифікат</v>
      </c>
    </row>
    <row r="1814" spans="1:2" x14ac:dyDescent="0.3">
      <c r="A1814" t="s">
        <v>1807</v>
      </c>
      <c r="B1814" t="str">
        <f>HYPERLINK("https://talan.bank.gov.ua/get-user-certificate/R0PnZvL-jvN1kDOvbUjO","Завантажити сертифікат")</f>
        <v>Завантажити сертифікат</v>
      </c>
    </row>
    <row r="1815" spans="1:2" x14ac:dyDescent="0.3">
      <c r="A1815" t="s">
        <v>1808</v>
      </c>
      <c r="B1815" t="str">
        <f>HYPERLINK("https://talan.bank.gov.ua/get-user-certificate/R0PnZ2w1WP0746qZo-Ig","Завантажити сертифікат")</f>
        <v>Завантажити сертифікат</v>
      </c>
    </row>
    <row r="1816" spans="1:2" x14ac:dyDescent="0.3">
      <c r="A1816" t="s">
        <v>1809</v>
      </c>
      <c r="B1816" t="str">
        <f>HYPERLINK("https://talan.bank.gov.ua/get-user-certificate/R0PnZvbgCmGsO-DgyNnm","Завантажити сертифікат")</f>
        <v>Завантажити сертифікат</v>
      </c>
    </row>
    <row r="1817" spans="1:2" x14ac:dyDescent="0.3">
      <c r="A1817" t="s">
        <v>1810</v>
      </c>
      <c r="B1817" t="str">
        <f>HYPERLINK("https://talan.bank.gov.ua/get-user-certificate/R0PnZq8hyH2Ao_hOBNfO","Завантажити сертифікат")</f>
        <v>Завантажити сертифікат</v>
      </c>
    </row>
    <row r="1818" spans="1:2" x14ac:dyDescent="0.3">
      <c r="A1818" t="s">
        <v>1811</v>
      </c>
      <c r="B1818" t="str">
        <f>HYPERLINK("https://talan.bank.gov.ua/get-user-certificate/R0PnZxDGKUESQJe7lhEy","Завантажити сертифікат")</f>
        <v>Завантажити сертифікат</v>
      </c>
    </row>
    <row r="1819" spans="1:2" x14ac:dyDescent="0.3">
      <c r="A1819" t="s">
        <v>1812</v>
      </c>
      <c r="B1819" t="str">
        <f>HYPERLINK("https://talan.bank.gov.ua/get-user-certificate/R0PnZJ778rirgqmvGbzT","Завантажити сертифікат")</f>
        <v>Завантажити сертифікат</v>
      </c>
    </row>
    <row r="1820" spans="1:2" x14ac:dyDescent="0.3">
      <c r="A1820" t="s">
        <v>1813</v>
      </c>
      <c r="B1820" t="str">
        <f>HYPERLINK("https://talan.bank.gov.ua/get-user-certificate/R0PnZz54jTfP9P00s9fa","Завантажити сертифікат")</f>
        <v>Завантажити сертифікат</v>
      </c>
    </row>
    <row r="1821" spans="1:2" x14ac:dyDescent="0.3">
      <c r="A1821" t="s">
        <v>1814</v>
      </c>
      <c r="B1821" t="str">
        <f>HYPERLINK("https://talan.bank.gov.ua/get-user-certificate/R0PnZnGNrlip0YWtkOUo","Завантажити сертифікат")</f>
        <v>Завантажити сертифікат</v>
      </c>
    </row>
    <row r="1822" spans="1:2" x14ac:dyDescent="0.3">
      <c r="A1822" t="s">
        <v>1815</v>
      </c>
      <c r="B1822" t="str">
        <f>HYPERLINK("https://talan.bank.gov.ua/get-user-certificate/R0PnZ5wdc7pSKBzaraHo","Завантажити сертифікат")</f>
        <v>Завантажити сертифікат</v>
      </c>
    </row>
    <row r="1823" spans="1:2" x14ac:dyDescent="0.3">
      <c r="A1823" t="s">
        <v>1816</v>
      </c>
      <c r="B1823" t="str">
        <f>HYPERLINK("https://talan.bank.gov.ua/get-user-certificate/R0PnZAP-FTufhixU8DjA","Завантажити сертифікат")</f>
        <v>Завантажити сертифікат</v>
      </c>
    </row>
    <row r="1824" spans="1:2" x14ac:dyDescent="0.3">
      <c r="A1824" t="s">
        <v>1817</v>
      </c>
      <c r="B1824" t="str">
        <f>HYPERLINK("https://talan.bank.gov.ua/get-user-certificate/R0PnZk1BVAzGLesqn1yd","Завантажити сертифікат")</f>
        <v>Завантажити сертифікат</v>
      </c>
    </row>
    <row r="1825" spans="1:2" x14ac:dyDescent="0.3">
      <c r="A1825" t="s">
        <v>1818</v>
      </c>
      <c r="B1825" t="str">
        <f>HYPERLINK("https://talan.bank.gov.ua/get-user-certificate/R0PnZzkv-yPnrRUSYUla","Завантажити сертифікат")</f>
        <v>Завантажити сертифікат</v>
      </c>
    </row>
    <row r="1826" spans="1:2" x14ac:dyDescent="0.3">
      <c r="A1826" t="s">
        <v>1819</v>
      </c>
      <c r="B1826" t="str">
        <f>HYPERLINK("https://talan.bank.gov.ua/get-user-certificate/R0PnZMFEozetj_PrQ_Pc","Завантажити сертифікат")</f>
        <v>Завантажити сертифікат</v>
      </c>
    </row>
    <row r="1827" spans="1:2" x14ac:dyDescent="0.3">
      <c r="A1827" t="s">
        <v>1820</v>
      </c>
      <c r="B1827" t="str">
        <f>HYPERLINK("https://talan.bank.gov.ua/get-user-certificate/R0PnZ8e7NfwFKddrRASA","Завантажити сертифікат")</f>
        <v>Завантажити сертифікат</v>
      </c>
    </row>
    <row r="1828" spans="1:2" x14ac:dyDescent="0.3">
      <c r="A1828" t="s">
        <v>1821</v>
      </c>
      <c r="B1828" t="str">
        <f>HYPERLINK("https://talan.bank.gov.ua/get-user-certificate/R0PnZ_vKqSxsRhydz0k5","Завантажити сертифікат")</f>
        <v>Завантажити сертифікат</v>
      </c>
    </row>
    <row r="1829" spans="1:2" x14ac:dyDescent="0.3">
      <c r="A1829" t="s">
        <v>1822</v>
      </c>
      <c r="B1829" t="str">
        <f>HYPERLINK("https://talan.bank.gov.ua/get-user-certificate/R0PnZjHuutEl8sI_rqZO","Завантажити сертифікат")</f>
        <v>Завантажити сертифікат</v>
      </c>
    </row>
    <row r="1830" spans="1:2" x14ac:dyDescent="0.3">
      <c r="A1830" t="s">
        <v>1823</v>
      </c>
      <c r="B1830" t="str">
        <f>HYPERLINK("https://talan.bank.gov.ua/get-user-certificate/R0PnZTdCE708LPyULe-h","Завантажити сертифікат")</f>
        <v>Завантажити сертифікат</v>
      </c>
    </row>
    <row r="1831" spans="1:2" x14ac:dyDescent="0.3">
      <c r="A1831" t="s">
        <v>1824</v>
      </c>
      <c r="B1831" t="str">
        <f>HYPERLINK("https://talan.bank.gov.ua/get-user-certificate/R0PnZmBO00EnfPRTHxKP","Завантажити сертифікат")</f>
        <v>Завантажити сертифікат</v>
      </c>
    </row>
    <row r="1832" spans="1:2" x14ac:dyDescent="0.3">
      <c r="A1832" t="s">
        <v>1825</v>
      </c>
      <c r="B1832" t="str">
        <f>HYPERLINK("https://talan.bank.gov.ua/get-user-certificate/R0PnZ8uqbVi2mT7v3gSA","Завантажити сертифікат")</f>
        <v>Завантажити сертифікат</v>
      </c>
    </row>
    <row r="1833" spans="1:2" x14ac:dyDescent="0.3">
      <c r="A1833" t="s">
        <v>1826</v>
      </c>
      <c r="B1833" t="str">
        <f>HYPERLINK("https://talan.bank.gov.ua/get-user-certificate/R0PnZyEK2EbRnleEl5xo","Завантажити сертифікат")</f>
        <v>Завантажити сертифікат</v>
      </c>
    </row>
    <row r="1834" spans="1:2" x14ac:dyDescent="0.3">
      <c r="A1834" t="s">
        <v>1827</v>
      </c>
      <c r="B1834" t="str">
        <f>HYPERLINK("https://talan.bank.gov.ua/get-user-certificate/R0PnZ2XjcC2QSSBm5Vmd","Завантажити сертифікат")</f>
        <v>Завантажити сертифікат</v>
      </c>
    </row>
    <row r="1835" spans="1:2" x14ac:dyDescent="0.3">
      <c r="A1835" t="s">
        <v>1828</v>
      </c>
      <c r="B1835" t="str">
        <f>HYPERLINK("https://talan.bank.gov.ua/get-user-certificate/R0PnZS7B3rRRh96aeS4C","Завантажити сертифікат")</f>
        <v>Завантажити сертифікат</v>
      </c>
    </row>
    <row r="1836" spans="1:2" x14ac:dyDescent="0.3">
      <c r="A1836" t="s">
        <v>1829</v>
      </c>
      <c r="B1836" t="str">
        <f>HYPERLINK("https://talan.bank.gov.ua/get-user-certificate/R0PnZW3u7I1wrwfbqPxD","Завантажити сертифікат")</f>
        <v>Завантажити сертифікат</v>
      </c>
    </row>
    <row r="1837" spans="1:2" x14ac:dyDescent="0.3">
      <c r="A1837" t="s">
        <v>1830</v>
      </c>
      <c r="B1837" t="str">
        <f>HYPERLINK("https://talan.bank.gov.ua/get-user-certificate/R0PnZ9U7jICL-mYLD5Vd","Завантажити сертифікат")</f>
        <v>Завантажити сертифікат</v>
      </c>
    </row>
    <row r="1838" spans="1:2" x14ac:dyDescent="0.3">
      <c r="A1838" t="s">
        <v>1831</v>
      </c>
      <c r="B1838" t="str">
        <f>HYPERLINK("https://talan.bank.gov.ua/get-user-certificate/R0PnZyCrUaGEPLdG1njj","Завантажити сертифікат")</f>
        <v>Завантажити сертифікат</v>
      </c>
    </row>
    <row r="1839" spans="1:2" x14ac:dyDescent="0.3">
      <c r="A1839" t="s">
        <v>1832</v>
      </c>
      <c r="B1839" t="str">
        <f>HYPERLINK("https://talan.bank.gov.ua/get-user-certificate/R0PnZ1DK91fuhjP5sCVm","Завантажити сертифікат")</f>
        <v>Завантажити сертифікат</v>
      </c>
    </row>
    <row r="1840" spans="1:2" x14ac:dyDescent="0.3">
      <c r="A1840" t="s">
        <v>1833</v>
      </c>
      <c r="B1840" t="str">
        <f>HYPERLINK("https://talan.bank.gov.ua/get-user-certificate/R0PnZyY0bvqJ5DY_NgQx","Завантажити сертифікат")</f>
        <v>Завантажити сертифікат</v>
      </c>
    </row>
    <row r="1841" spans="1:2" x14ac:dyDescent="0.3">
      <c r="A1841" t="s">
        <v>1834</v>
      </c>
      <c r="B1841" t="str">
        <f>HYPERLINK("https://talan.bank.gov.ua/get-user-certificate/R0PnZs1GJADsGtBVGVlD","Завантажити сертифікат")</f>
        <v>Завантажити сертифікат</v>
      </c>
    </row>
    <row r="1842" spans="1:2" x14ac:dyDescent="0.3">
      <c r="A1842" t="s">
        <v>1835</v>
      </c>
      <c r="B1842" t="str">
        <f>HYPERLINK("https://talan.bank.gov.ua/get-user-certificate/R0PnZTMhFVUzXsiUckV5","Завантажити сертифікат")</f>
        <v>Завантажити сертифікат</v>
      </c>
    </row>
    <row r="1843" spans="1:2" x14ac:dyDescent="0.3">
      <c r="A1843" t="s">
        <v>1836</v>
      </c>
      <c r="B1843" t="str">
        <f>HYPERLINK("https://talan.bank.gov.ua/get-user-certificate/R0PnZLPnKOZfhgrF_ag8","Завантажити сертифікат")</f>
        <v>Завантажити сертифікат</v>
      </c>
    </row>
    <row r="1844" spans="1:2" x14ac:dyDescent="0.3">
      <c r="A1844" t="s">
        <v>1837</v>
      </c>
      <c r="B1844" t="str">
        <f>HYPERLINK("https://talan.bank.gov.ua/get-user-certificate/R0PnZCNuhy_z_D2sGUns","Завантажити сертифікат")</f>
        <v>Завантажити сертифікат</v>
      </c>
    </row>
    <row r="1845" spans="1:2" x14ac:dyDescent="0.3">
      <c r="A1845" t="s">
        <v>1838</v>
      </c>
      <c r="B1845" t="str">
        <f>HYPERLINK("https://talan.bank.gov.ua/get-user-certificate/R0PnZnyTe-VGK8_iq8HW","Завантажити сертифікат")</f>
        <v>Завантажити сертифікат</v>
      </c>
    </row>
    <row r="1846" spans="1:2" x14ac:dyDescent="0.3">
      <c r="A1846" t="s">
        <v>1839</v>
      </c>
      <c r="B1846" t="str">
        <f>HYPERLINK("https://talan.bank.gov.ua/get-user-certificate/R0PnZc3X1SBQ4uohzShg","Завантажити сертифікат")</f>
        <v>Завантажити сертифікат</v>
      </c>
    </row>
    <row r="1847" spans="1:2" x14ac:dyDescent="0.3">
      <c r="A1847" t="s">
        <v>1840</v>
      </c>
      <c r="B1847" t="str">
        <f>HYPERLINK("https://talan.bank.gov.ua/get-user-certificate/R0PnZFCRKLVgdB9TL13i","Завантажити сертифікат")</f>
        <v>Завантажити сертифікат</v>
      </c>
    </row>
    <row r="1848" spans="1:2" x14ac:dyDescent="0.3">
      <c r="A1848" t="s">
        <v>1841</v>
      </c>
      <c r="B1848" t="str">
        <f>HYPERLINK("https://talan.bank.gov.ua/get-user-certificate/R0PnZDCJSiRlGNUaYzCQ","Завантажити сертифікат")</f>
        <v>Завантажити сертифікат</v>
      </c>
    </row>
    <row r="1849" spans="1:2" x14ac:dyDescent="0.3">
      <c r="A1849" t="s">
        <v>1842</v>
      </c>
      <c r="B1849" t="str">
        <f>HYPERLINK("https://talan.bank.gov.ua/get-user-certificate/R0PnZoAi7GwP5PDRsQCW","Завантажити сертифікат")</f>
        <v>Завантажити сертифікат</v>
      </c>
    </row>
    <row r="1850" spans="1:2" x14ac:dyDescent="0.3">
      <c r="A1850" t="s">
        <v>1843</v>
      </c>
      <c r="B1850" t="str">
        <f>HYPERLINK("https://talan.bank.gov.ua/get-user-certificate/R0PnZndXgXI28vNmKFHD","Завантажити сертифікат")</f>
        <v>Завантажити сертифікат</v>
      </c>
    </row>
    <row r="1851" spans="1:2" x14ac:dyDescent="0.3">
      <c r="A1851" t="s">
        <v>1844</v>
      </c>
      <c r="B1851" t="str">
        <f>HYPERLINK("https://talan.bank.gov.ua/get-user-certificate/R0PnZE4ElKGpHuCAt34J","Завантажити сертифікат")</f>
        <v>Завантажити сертифікат</v>
      </c>
    </row>
    <row r="1852" spans="1:2" x14ac:dyDescent="0.3">
      <c r="A1852" t="s">
        <v>1845</v>
      </c>
      <c r="B1852" t="str">
        <f>HYPERLINK("https://talan.bank.gov.ua/get-user-certificate/R0PnZQcQzcgY3pFXEbJ1","Завантажити сертифікат")</f>
        <v>Завантажити сертифікат</v>
      </c>
    </row>
    <row r="1853" spans="1:2" x14ac:dyDescent="0.3">
      <c r="A1853" t="s">
        <v>1846</v>
      </c>
      <c r="B1853" t="str">
        <f>HYPERLINK("https://talan.bank.gov.ua/get-user-certificate/R0PnZMj5LbsT2IKvku0D","Завантажити сертифікат")</f>
        <v>Завантажити сертифікат</v>
      </c>
    </row>
    <row r="1854" spans="1:2" x14ac:dyDescent="0.3">
      <c r="A1854" t="s">
        <v>1847</v>
      </c>
      <c r="B1854" t="str">
        <f>HYPERLINK("https://talan.bank.gov.ua/get-user-certificate/R0PnZrhmRxTw49tpYtJy","Завантажити сертифікат")</f>
        <v>Завантажити сертифікат</v>
      </c>
    </row>
    <row r="1855" spans="1:2" x14ac:dyDescent="0.3">
      <c r="A1855" t="s">
        <v>1848</v>
      </c>
      <c r="B1855" t="str">
        <f>HYPERLINK("https://talan.bank.gov.ua/get-user-certificate/R0PnZIgxQWEADD-vjpQa","Завантажити сертифікат")</f>
        <v>Завантажити сертифікат</v>
      </c>
    </row>
    <row r="1856" spans="1:2" x14ac:dyDescent="0.3">
      <c r="A1856" t="s">
        <v>1849</v>
      </c>
      <c r="B1856" t="str">
        <f>HYPERLINK("https://talan.bank.gov.ua/get-user-certificate/R0PnZHCZFWUE7QODfdDw","Завантажити сертифікат")</f>
        <v>Завантажити сертифікат</v>
      </c>
    </row>
    <row r="1857" spans="1:2" x14ac:dyDescent="0.3">
      <c r="A1857" t="s">
        <v>1850</v>
      </c>
      <c r="B1857" t="str">
        <f>HYPERLINK("https://talan.bank.gov.ua/get-user-certificate/R0PnZgIKnoUqm8Qc0buC","Завантажити сертифікат")</f>
        <v>Завантажити сертифікат</v>
      </c>
    </row>
    <row r="1858" spans="1:2" x14ac:dyDescent="0.3">
      <c r="A1858" t="s">
        <v>1851</v>
      </c>
      <c r="B1858" t="str">
        <f>HYPERLINK("https://talan.bank.gov.ua/get-user-certificate/R0PnZZHaQnNiAWniY2sb","Завантажити сертифікат")</f>
        <v>Завантажити сертифікат</v>
      </c>
    </row>
    <row r="1859" spans="1:2" x14ac:dyDescent="0.3">
      <c r="A1859" t="s">
        <v>1852</v>
      </c>
      <c r="B1859" t="str">
        <f>HYPERLINK("https://talan.bank.gov.ua/get-user-certificate/R0PnZsfO0z-w-IqiiGo4","Завантажити сертифікат")</f>
        <v>Завантажити сертифікат</v>
      </c>
    </row>
    <row r="1860" spans="1:2" x14ac:dyDescent="0.3">
      <c r="A1860" t="s">
        <v>1853</v>
      </c>
      <c r="B1860" t="str">
        <f>HYPERLINK("https://talan.bank.gov.ua/get-user-certificate/R0PnZ9xfPAYS9PiKPUra","Завантажити сертифікат")</f>
        <v>Завантажити сертифікат</v>
      </c>
    </row>
    <row r="1861" spans="1:2" x14ac:dyDescent="0.3">
      <c r="A1861" t="s">
        <v>1854</v>
      </c>
      <c r="B1861" t="str">
        <f>HYPERLINK("https://talan.bank.gov.ua/get-user-certificate/R0PnZWXUO_I27n8zYuLb","Завантажити сертифікат")</f>
        <v>Завантажити сертифікат</v>
      </c>
    </row>
    <row r="1862" spans="1:2" x14ac:dyDescent="0.3">
      <c r="A1862" t="s">
        <v>1855</v>
      </c>
      <c r="B1862" t="str">
        <f>HYPERLINK("https://talan.bank.gov.ua/get-user-certificate/R0PnZmw7u0jiiHoqca7A","Завантажити сертифікат")</f>
        <v>Завантажити сертифікат</v>
      </c>
    </row>
    <row r="1863" spans="1:2" x14ac:dyDescent="0.3">
      <c r="A1863" t="s">
        <v>1856</v>
      </c>
      <c r="B1863" t="str">
        <f>HYPERLINK("https://talan.bank.gov.ua/get-user-certificate/R0PnZ5ayhRPtCGEe1rqB","Завантажити сертифікат")</f>
        <v>Завантажити сертифікат</v>
      </c>
    </row>
    <row r="1864" spans="1:2" x14ac:dyDescent="0.3">
      <c r="A1864" t="s">
        <v>1857</v>
      </c>
      <c r="B1864" t="str">
        <f>HYPERLINK("https://talan.bank.gov.ua/get-user-certificate/R0PnZl-sSbr7eEXTf62j","Завантажити сертифікат")</f>
        <v>Завантажити сертифікат</v>
      </c>
    </row>
    <row r="1865" spans="1:2" x14ac:dyDescent="0.3">
      <c r="A1865" t="s">
        <v>1858</v>
      </c>
      <c r="B1865" t="str">
        <f>HYPERLINK("https://talan.bank.gov.ua/get-user-certificate/R0PnZWiF3uYn9GOq2u1k","Завантажити сертифікат")</f>
        <v>Завантажити сертифікат</v>
      </c>
    </row>
    <row r="1866" spans="1:2" x14ac:dyDescent="0.3">
      <c r="A1866" t="s">
        <v>1859</v>
      </c>
      <c r="B1866" t="str">
        <f>HYPERLINK("https://talan.bank.gov.ua/get-user-certificate/R0PnZKpC436lZmkPa6Lj","Завантажити сертифікат")</f>
        <v>Завантажити сертифікат</v>
      </c>
    </row>
    <row r="1867" spans="1:2" x14ac:dyDescent="0.3">
      <c r="A1867" t="s">
        <v>1860</v>
      </c>
      <c r="B1867" t="str">
        <f>HYPERLINK("https://talan.bank.gov.ua/get-user-certificate/R0PnZLBmUM1v4sfdO4cz","Завантажити сертифікат")</f>
        <v>Завантажити сертифікат</v>
      </c>
    </row>
    <row r="1868" spans="1:2" x14ac:dyDescent="0.3">
      <c r="A1868" t="s">
        <v>1861</v>
      </c>
      <c r="B1868" t="str">
        <f>HYPERLINK("https://talan.bank.gov.ua/get-user-certificate/R0PnZEub9ONP-lCctKWC","Завантажити сертифікат")</f>
        <v>Завантажити сертифікат</v>
      </c>
    </row>
    <row r="1869" spans="1:2" x14ac:dyDescent="0.3">
      <c r="A1869" t="s">
        <v>1862</v>
      </c>
      <c r="B1869" t="str">
        <f>HYPERLINK("https://talan.bank.gov.ua/get-user-certificate/R0PnZqs-NugsCmkIzOG9","Завантажити сертифікат")</f>
        <v>Завантажити сертифікат</v>
      </c>
    </row>
    <row r="1870" spans="1:2" x14ac:dyDescent="0.3">
      <c r="A1870" t="s">
        <v>1863</v>
      </c>
      <c r="B1870" t="str">
        <f>HYPERLINK("https://talan.bank.gov.ua/get-user-certificate/R0PnZoJt4y0d_gg-GwzP","Завантажити сертифікат")</f>
        <v>Завантажити сертифікат</v>
      </c>
    </row>
    <row r="1871" spans="1:2" x14ac:dyDescent="0.3">
      <c r="A1871" t="s">
        <v>1864</v>
      </c>
      <c r="B1871" t="str">
        <f>HYPERLINK("https://talan.bank.gov.ua/get-user-certificate/R0PnZ0iSC1mExT_CSMoz","Завантажити сертифікат")</f>
        <v>Завантажити сертифікат</v>
      </c>
    </row>
    <row r="1872" spans="1:2" x14ac:dyDescent="0.3">
      <c r="A1872" t="s">
        <v>1865</v>
      </c>
      <c r="B1872" t="str">
        <f>HYPERLINK("https://talan.bank.gov.ua/get-user-certificate/R0PnZrdvTOY_Iz1B3Zfo","Завантажити сертифікат")</f>
        <v>Завантажити сертифікат</v>
      </c>
    </row>
    <row r="1873" spans="1:2" x14ac:dyDescent="0.3">
      <c r="A1873" t="s">
        <v>1866</v>
      </c>
      <c r="B1873" t="str">
        <f>HYPERLINK("https://talan.bank.gov.ua/get-user-certificate/R0PnZAZRt83aCe1UHHia","Завантажити сертифікат")</f>
        <v>Завантажити сертифікат</v>
      </c>
    </row>
    <row r="1874" spans="1:2" x14ac:dyDescent="0.3">
      <c r="A1874" t="s">
        <v>1867</v>
      </c>
      <c r="B1874" t="str">
        <f>HYPERLINK("https://talan.bank.gov.ua/get-user-certificate/R0PnZQligb9nfy_Q79o_","Завантажити сертифікат")</f>
        <v>Завантажити сертифікат</v>
      </c>
    </row>
    <row r="1875" spans="1:2" x14ac:dyDescent="0.3">
      <c r="A1875" t="s">
        <v>1868</v>
      </c>
      <c r="B1875" t="str">
        <f>HYPERLINK("https://talan.bank.gov.ua/get-user-certificate/R0PnZo2Dj0egSJAB0zo8","Завантажити сертифікат")</f>
        <v>Завантажити сертифікат</v>
      </c>
    </row>
    <row r="1876" spans="1:2" x14ac:dyDescent="0.3">
      <c r="A1876" t="s">
        <v>1869</v>
      </c>
      <c r="B1876" t="str">
        <f>HYPERLINK("https://talan.bank.gov.ua/get-user-certificate/R0PnZv6bOLf4lHw4eOW1","Завантажити сертифікат")</f>
        <v>Завантажити сертифікат</v>
      </c>
    </row>
    <row r="1877" spans="1:2" x14ac:dyDescent="0.3">
      <c r="A1877" t="s">
        <v>1870</v>
      </c>
      <c r="B1877" t="str">
        <f>HYPERLINK("https://talan.bank.gov.ua/get-user-certificate/R0PnZHrPMS9mO7eKjzFB","Завантажити сертифікат")</f>
        <v>Завантажити сертифікат</v>
      </c>
    </row>
    <row r="1878" spans="1:2" x14ac:dyDescent="0.3">
      <c r="A1878" t="s">
        <v>1871</v>
      </c>
      <c r="B1878" t="str">
        <f>HYPERLINK("https://talan.bank.gov.ua/get-user-certificate/R0PnZJ-I-SAfY0MZQ8kM","Завантажити сертифікат")</f>
        <v>Завантажити сертифікат</v>
      </c>
    </row>
    <row r="1879" spans="1:2" x14ac:dyDescent="0.3">
      <c r="A1879" t="s">
        <v>1872</v>
      </c>
      <c r="B1879" t="str">
        <f>HYPERLINK("https://talan.bank.gov.ua/get-user-certificate/R0PnZOs1cZ36Lx008oUa","Завантажити сертифікат")</f>
        <v>Завантажити сертифікат</v>
      </c>
    </row>
    <row r="1880" spans="1:2" x14ac:dyDescent="0.3">
      <c r="A1880" t="s">
        <v>1873</v>
      </c>
      <c r="B1880" t="str">
        <f>HYPERLINK("https://talan.bank.gov.ua/get-user-certificate/R0PnZG3rCi4AHjwomVOq","Завантажити сертифікат")</f>
        <v>Завантажити сертифікат</v>
      </c>
    </row>
    <row r="1881" spans="1:2" x14ac:dyDescent="0.3">
      <c r="A1881" t="s">
        <v>1874</v>
      </c>
      <c r="B1881" t="str">
        <f>HYPERLINK("https://talan.bank.gov.ua/get-user-certificate/R0PnZd2euNm_VDR_7TYt","Завантажити сертифікат")</f>
        <v>Завантажити сертифікат</v>
      </c>
    </row>
    <row r="1882" spans="1:2" x14ac:dyDescent="0.3">
      <c r="A1882" t="s">
        <v>1875</v>
      </c>
      <c r="B1882" t="str">
        <f>HYPERLINK("https://talan.bank.gov.ua/get-user-certificate/R0PnZW-aURNEwiN0_tfG","Завантажити сертифікат")</f>
        <v>Завантажити сертифікат</v>
      </c>
    </row>
    <row r="1883" spans="1:2" x14ac:dyDescent="0.3">
      <c r="A1883" t="s">
        <v>1876</v>
      </c>
      <c r="B1883" t="str">
        <f>HYPERLINK("https://talan.bank.gov.ua/get-user-certificate/R0PnZXIkR-bwQcU7t30T","Завантажити сертифікат")</f>
        <v>Завантажити сертифікат</v>
      </c>
    </row>
    <row r="1884" spans="1:2" x14ac:dyDescent="0.3">
      <c r="A1884" t="s">
        <v>1877</v>
      </c>
      <c r="B1884" t="str">
        <f>HYPERLINK("https://talan.bank.gov.ua/get-user-certificate/R0PnZ_y2oTcq9YNIASdv","Завантажити сертифікат")</f>
        <v>Завантажити сертифікат</v>
      </c>
    </row>
    <row r="1885" spans="1:2" x14ac:dyDescent="0.3">
      <c r="A1885" t="s">
        <v>1878</v>
      </c>
      <c r="B1885" t="str">
        <f>HYPERLINK("https://talan.bank.gov.ua/get-user-certificate/R0PnZo2BypQV2VL4ic-w","Завантажити сертифікат")</f>
        <v>Завантажити сертифікат</v>
      </c>
    </row>
    <row r="1886" spans="1:2" x14ac:dyDescent="0.3">
      <c r="A1886" t="s">
        <v>1879</v>
      </c>
      <c r="B1886" t="str">
        <f>HYPERLINK("https://talan.bank.gov.ua/get-user-certificate/R0PnZj5Vg8KB-SLQ6KHC","Завантажити сертифікат")</f>
        <v>Завантажити сертифікат</v>
      </c>
    </row>
    <row r="1887" spans="1:2" x14ac:dyDescent="0.3">
      <c r="A1887" t="s">
        <v>1880</v>
      </c>
      <c r="B1887" t="str">
        <f>HYPERLINK("https://talan.bank.gov.ua/get-user-certificate/R0PnZ592fd6EXzWf3NmO","Завантажити сертифікат")</f>
        <v>Завантажити сертифікат</v>
      </c>
    </row>
    <row r="1888" spans="1:2" x14ac:dyDescent="0.3">
      <c r="A1888" t="s">
        <v>1881</v>
      </c>
      <c r="B1888" t="str">
        <f>HYPERLINK("https://talan.bank.gov.ua/get-user-certificate/R0PnZ_dGubGkvKSMPZ8M","Завантажити сертифікат")</f>
        <v>Завантажити сертифікат</v>
      </c>
    </row>
    <row r="1889" spans="1:2" x14ac:dyDescent="0.3">
      <c r="A1889" t="s">
        <v>1882</v>
      </c>
      <c r="B1889" t="str">
        <f>HYPERLINK("https://talan.bank.gov.ua/get-user-certificate/R0PnZ-UnyOEqXAusavsL","Завантажити сертифікат")</f>
        <v>Завантажити сертифікат</v>
      </c>
    </row>
    <row r="1890" spans="1:2" x14ac:dyDescent="0.3">
      <c r="A1890" t="s">
        <v>1883</v>
      </c>
      <c r="B1890" t="str">
        <f>HYPERLINK("https://talan.bank.gov.ua/get-user-certificate/R0PnZZsjJ-yDy0zlwceL","Завантажити сертифікат")</f>
        <v>Завантажити сертифікат</v>
      </c>
    </row>
    <row r="1891" spans="1:2" x14ac:dyDescent="0.3">
      <c r="A1891" t="s">
        <v>1884</v>
      </c>
      <c r="B1891" t="str">
        <f>HYPERLINK("https://talan.bank.gov.ua/get-user-certificate/R0PnZTkJCK1_DxfoiIdA","Завантажити сертифікат")</f>
        <v>Завантажити сертифікат</v>
      </c>
    </row>
    <row r="1892" spans="1:2" x14ac:dyDescent="0.3">
      <c r="A1892" t="s">
        <v>1885</v>
      </c>
      <c r="B1892" t="str">
        <f>HYPERLINK("https://talan.bank.gov.ua/get-user-certificate/R0PnZisugOLTR7TCeKBd","Завантажити сертифікат")</f>
        <v>Завантажити сертифікат</v>
      </c>
    </row>
    <row r="1893" spans="1:2" x14ac:dyDescent="0.3">
      <c r="A1893" t="s">
        <v>1886</v>
      </c>
      <c r="B1893" t="str">
        <f>HYPERLINK("https://talan.bank.gov.ua/get-user-certificate/R0PnZJ8kskVLbLJVPExB","Завантажити сертифікат")</f>
        <v>Завантажити сертифікат</v>
      </c>
    </row>
    <row r="1894" spans="1:2" x14ac:dyDescent="0.3">
      <c r="A1894" t="s">
        <v>1887</v>
      </c>
      <c r="B1894" t="str">
        <f>HYPERLINK("https://talan.bank.gov.ua/get-user-certificate/R0PnZXEXZc5d-y7AsCmB","Завантажити сертифікат")</f>
        <v>Завантажити сертифікат</v>
      </c>
    </row>
    <row r="1895" spans="1:2" x14ac:dyDescent="0.3">
      <c r="A1895" t="s">
        <v>1888</v>
      </c>
      <c r="B1895" t="str">
        <f>HYPERLINK("https://talan.bank.gov.ua/get-user-certificate/R0PnZ99-2oirAEeYX-Fn","Завантажити сертифікат")</f>
        <v>Завантажити сертифікат</v>
      </c>
    </row>
    <row r="1896" spans="1:2" x14ac:dyDescent="0.3">
      <c r="A1896" t="s">
        <v>1889</v>
      </c>
      <c r="B1896" t="str">
        <f>HYPERLINK("https://talan.bank.gov.ua/get-user-certificate/R0PnZ6yHl71aUIGzQaH6","Завантажити сертифікат")</f>
        <v>Завантажити сертифікат</v>
      </c>
    </row>
    <row r="1897" spans="1:2" x14ac:dyDescent="0.3">
      <c r="A1897" t="s">
        <v>1890</v>
      </c>
      <c r="B1897" t="str">
        <f>HYPERLINK("https://talan.bank.gov.ua/get-user-certificate/R0PnZXFuFVUugpjSqU1Z","Завантажити сертифікат")</f>
        <v>Завантажити сертифікат</v>
      </c>
    </row>
    <row r="1898" spans="1:2" x14ac:dyDescent="0.3">
      <c r="A1898" t="s">
        <v>1891</v>
      </c>
      <c r="B1898" t="str">
        <f>HYPERLINK("https://talan.bank.gov.ua/get-user-certificate/R0PnZpmKkkuxA6z-B_Hn","Завантажити сертифікат")</f>
        <v>Завантажити сертифікат</v>
      </c>
    </row>
    <row r="1899" spans="1:2" x14ac:dyDescent="0.3">
      <c r="A1899" t="s">
        <v>1892</v>
      </c>
      <c r="B1899" t="str">
        <f>HYPERLINK("https://talan.bank.gov.ua/get-user-certificate/R0PnZ8KsKNsRrNE5XOKk","Завантажити сертифікат")</f>
        <v>Завантажити сертифікат</v>
      </c>
    </row>
    <row r="1900" spans="1:2" x14ac:dyDescent="0.3">
      <c r="A1900" t="s">
        <v>1893</v>
      </c>
      <c r="B1900" t="str">
        <f>HYPERLINK("https://talan.bank.gov.ua/get-user-certificate/R0PnZxgLhjF9U1ssx9C8","Завантажити сертифікат")</f>
        <v>Завантажити сертифікат</v>
      </c>
    </row>
    <row r="1901" spans="1:2" x14ac:dyDescent="0.3">
      <c r="A1901" t="s">
        <v>1894</v>
      </c>
      <c r="B1901" t="str">
        <f>HYPERLINK("https://talan.bank.gov.ua/get-user-certificate/R0PnZX2e0CkFQeVh5NX5","Завантажити сертифікат")</f>
        <v>Завантажити сертифікат</v>
      </c>
    </row>
    <row r="1902" spans="1:2" x14ac:dyDescent="0.3">
      <c r="A1902" t="s">
        <v>1895</v>
      </c>
      <c r="B1902" t="str">
        <f>HYPERLINK("https://talan.bank.gov.ua/get-user-certificate/R0PnZgi48-vwtrxi9Ry-","Завантажити сертифікат")</f>
        <v>Завантажити сертифікат</v>
      </c>
    </row>
    <row r="1903" spans="1:2" x14ac:dyDescent="0.3">
      <c r="A1903" t="s">
        <v>1896</v>
      </c>
      <c r="B1903" t="str">
        <f>HYPERLINK("https://talan.bank.gov.ua/get-user-certificate/R0PnZeVFSxrDwfsa94_K","Завантажити сертифікат")</f>
        <v>Завантажити сертифікат</v>
      </c>
    </row>
    <row r="1904" spans="1:2" x14ac:dyDescent="0.3">
      <c r="A1904" t="s">
        <v>1897</v>
      </c>
      <c r="B1904" t="str">
        <f>HYPERLINK("https://talan.bank.gov.ua/get-user-certificate/R0PnZek4BASzyfKlq3C9","Завантажити сертифікат")</f>
        <v>Завантажити сертифікат</v>
      </c>
    </row>
    <row r="1905" spans="1:2" x14ac:dyDescent="0.3">
      <c r="A1905" t="s">
        <v>1898</v>
      </c>
      <c r="B1905" t="str">
        <f>HYPERLINK("https://talan.bank.gov.ua/get-user-certificate/R0PnZA3WMpvblHSNqGak","Завантажити сертифікат")</f>
        <v>Завантажити сертифікат</v>
      </c>
    </row>
    <row r="1906" spans="1:2" x14ac:dyDescent="0.3">
      <c r="A1906" t="s">
        <v>1899</v>
      </c>
      <c r="B1906" t="str">
        <f>HYPERLINK("https://talan.bank.gov.ua/get-user-certificate/R0PnZqtq5ZW1lcFO7rnV","Завантажити сертифікат")</f>
        <v>Завантажити сертифікат</v>
      </c>
    </row>
    <row r="1907" spans="1:2" x14ac:dyDescent="0.3">
      <c r="A1907" t="s">
        <v>1900</v>
      </c>
      <c r="B1907" t="str">
        <f>HYPERLINK("https://talan.bank.gov.ua/get-user-certificate/R0PnZCG1KuQSXMf97udH","Завантажити сертифікат")</f>
        <v>Завантажити сертифікат</v>
      </c>
    </row>
    <row r="1908" spans="1:2" x14ac:dyDescent="0.3">
      <c r="A1908" t="s">
        <v>1901</v>
      </c>
      <c r="B1908" t="str">
        <f>HYPERLINK("https://talan.bank.gov.ua/get-user-certificate/R0PnZpct6wmO7DKq2IE0","Завантажити сертифікат")</f>
        <v>Завантажити сертифікат</v>
      </c>
    </row>
    <row r="1909" spans="1:2" x14ac:dyDescent="0.3">
      <c r="A1909" t="s">
        <v>1902</v>
      </c>
      <c r="B1909" t="str">
        <f>HYPERLINK("https://talan.bank.gov.ua/get-user-certificate/R0PnZyBDme6b2-RDE3eC","Завантажити сертифікат")</f>
        <v>Завантажити сертифікат</v>
      </c>
    </row>
    <row r="1910" spans="1:2" x14ac:dyDescent="0.3">
      <c r="A1910" t="s">
        <v>1903</v>
      </c>
      <c r="B1910" t="str">
        <f>HYPERLINK("https://talan.bank.gov.ua/get-user-certificate/R0PnZX71MHaA9VznMfLI","Завантажити сертифікат")</f>
        <v>Завантажити сертифікат</v>
      </c>
    </row>
    <row r="1911" spans="1:2" x14ac:dyDescent="0.3">
      <c r="A1911" t="s">
        <v>1904</v>
      </c>
      <c r="B1911" t="str">
        <f>HYPERLINK("https://talan.bank.gov.ua/get-user-certificate/R0PnZ4LqSAw9PEITEQvy","Завантажити сертифікат")</f>
        <v>Завантажити сертифікат</v>
      </c>
    </row>
    <row r="1912" spans="1:2" x14ac:dyDescent="0.3">
      <c r="A1912" t="s">
        <v>1905</v>
      </c>
      <c r="B1912" t="str">
        <f>HYPERLINK("https://talan.bank.gov.ua/get-user-certificate/R0PnZfG3SYLW8Hm4ZXN3","Завантажити сертифікат")</f>
        <v>Завантажити сертифікат</v>
      </c>
    </row>
    <row r="1913" spans="1:2" x14ac:dyDescent="0.3">
      <c r="A1913" t="s">
        <v>1906</v>
      </c>
      <c r="B1913" t="str">
        <f>HYPERLINK("https://talan.bank.gov.ua/get-user-certificate/R0PnZSTRcfdWcEyW8EZD","Завантажити сертифікат")</f>
        <v>Завантажити сертифікат</v>
      </c>
    </row>
    <row r="1914" spans="1:2" x14ac:dyDescent="0.3">
      <c r="A1914" t="s">
        <v>1907</v>
      </c>
      <c r="B1914" t="str">
        <f>HYPERLINK("https://talan.bank.gov.ua/get-user-certificate/R0PnZk_UDnbfACTJRpXS","Завантажити сертифікат")</f>
        <v>Завантажити сертифікат</v>
      </c>
    </row>
    <row r="1915" spans="1:2" x14ac:dyDescent="0.3">
      <c r="A1915" t="s">
        <v>1908</v>
      </c>
      <c r="B1915" t="str">
        <f>HYPERLINK("https://talan.bank.gov.ua/get-user-certificate/R0PnZ_s5CCO7WizdKu4a","Завантажити сертифікат")</f>
        <v>Завантажити сертифікат</v>
      </c>
    </row>
    <row r="1916" spans="1:2" x14ac:dyDescent="0.3">
      <c r="A1916" t="s">
        <v>1909</v>
      </c>
      <c r="B1916" t="str">
        <f>HYPERLINK("https://talan.bank.gov.ua/get-user-certificate/R0PnZhTkEpZV64ty_nkr","Завантажити сертифікат")</f>
        <v>Завантажити сертифікат</v>
      </c>
    </row>
    <row r="1917" spans="1:2" x14ac:dyDescent="0.3">
      <c r="A1917" t="s">
        <v>1910</v>
      </c>
      <c r="B1917" t="str">
        <f>HYPERLINK("https://talan.bank.gov.ua/get-user-certificate/R0PnZjEQz8CCDwLuwOdF","Завантажити сертифікат")</f>
        <v>Завантажити сертифікат</v>
      </c>
    </row>
    <row r="1918" spans="1:2" x14ac:dyDescent="0.3">
      <c r="A1918" t="s">
        <v>1911</v>
      </c>
      <c r="B1918" t="str">
        <f>HYPERLINK("https://talan.bank.gov.ua/get-user-certificate/R0PnZLlUVU3hKuqpAKKv","Завантажити сертифікат")</f>
        <v>Завантажити сертифікат</v>
      </c>
    </row>
    <row r="1919" spans="1:2" x14ac:dyDescent="0.3">
      <c r="A1919" t="s">
        <v>1912</v>
      </c>
      <c r="B1919" t="str">
        <f>HYPERLINK("https://talan.bank.gov.ua/get-user-certificate/R0PnZLzkBOoY4imXstvD","Завантажити сертифікат")</f>
        <v>Завантажити сертифікат</v>
      </c>
    </row>
    <row r="1920" spans="1:2" x14ac:dyDescent="0.3">
      <c r="A1920" t="s">
        <v>1913</v>
      </c>
      <c r="B1920" t="str">
        <f>HYPERLINK("https://talan.bank.gov.ua/get-user-certificate/R0PnZYgVm2Z5aMdOz-gu","Завантажити сертифікат")</f>
        <v>Завантажити сертифікат</v>
      </c>
    </row>
    <row r="1921" spans="1:2" x14ac:dyDescent="0.3">
      <c r="A1921" t="s">
        <v>1914</v>
      </c>
      <c r="B1921" t="str">
        <f>HYPERLINK("https://talan.bank.gov.ua/get-user-certificate/R0PnZJBh5ugazUUdi9bz","Завантажити сертифікат")</f>
        <v>Завантажити сертифікат</v>
      </c>
    </row>
    <row r="1922" spans="1:2" x14ac:dyDescent="0.3">
      <c r="A1922" t="s">
        <v>1915</v>
      </c>
      <c r="B1922" t="str">
        <f>HYPERLINK("https://talan.bank.gov.ua/get-user-certificate/R0PnZABT5OJsRQWwi-Ft","Завантажити сертифікат")</f>
        <v>Завантажити сертифікат</v>
      </c>
    </row>
    <row r="1923" spans="1:2" x14ac:dyDescent="0.3">
      <c r="A1923" t="s">
        <v>1916</v>
      </c>
      <c r="B1923" t="str">
        <f>HYPERLINK("https://talan.bank.gov.ua/get-user-certificate/R0PnZd-ufvzvb7rxZTbG","Завантажити сертифікат")</f>
        <v>Завантажити сертифікат</v>
      </c>
    </row>
    <row r="1924" spans="1:2" x14ac:dyDescent="0.3">
      <c r="A1924" t="s">
        <v>1917</v>
      </c>
      <c r="B1924" t="str">
        <f>HYPERLINK("https://talan.bank.gov.ua/get-user-certificate/R0PnZhdJQfzuNLdCI0Iw","Завантажити сертифікат")</f>
        <v>Завантажити сертифікат</v>
      </c>
    </row>
    <row r="1925" spans="1:2" x14ac:dyDescent="0.3">
      <c r="A1925" t="s">
        <v>1918</v>
      </c>
      <c r="B1925" t="str">
        <f>HYPERLINK("https://talan.bank.gov.ua/get-user-certificate/R0PnZFnI281yNec0K7zJ","Завантажити сертифікат")</f>
        <v>Завантажити сертифікат</v>
      </c>
    </row>
    <row r="1926" spans="1:2" x14ac:dyDescent="0.3">
      <c r="A1926" t="s">
        <v>1919</v>
      </c>
      <c r="B1926" t="str">
        <f>HYPERLINK("https://talan.bank.gov.ua/get-user-certificate/R0PnZeE-kEb50JE3K0p5","Завантажити сертифікат")</f>
        <v>Завантажити сертифікат</v>
      </c>
    </row>
    <row r="1927" spans="1:2" x14ac:dyDescent="0.3">
      <c r="A1927" t="s">
        <v>1920</v>
      </c>
      <c r="B1927" t="str">
        <f>HYPERLINK("https://talan.bank.gov.ua/get-user-certificate/R0PnZilD4ZxhFKd8pgHh","Завантажити сертифікат")</f>
        <v>Завантажити сертифікат</v>
      </c>
    </row>
    <row r="1928" spans="1:2" x14ac:dyDescent="0.3">
      <c r="A1928" t="s">
        <v>1921</v>
      </c>
      <c r="B1928" t="str">
        <f>HYPERLINK("https://talan.bank.gov.ua/get-user-certificate/R0PnZnBr9Jj2TmKxj7Uy","Завантажити сертифікат")</f>
        <v>Завантажити сертифікат</v>
      </c>
    </row>
    <row r="1929" spans="1:2" x14ac:dyDescent="0.3">
      <c r="A1929" t="s">
        <v>1922</v>
      </c>
      <c r="B1929" t="str">
        <f>HYPERLINK("https://talan.bank.gov.ua/get-user-certificate/R0PnZP_iV8QzEmVRQ9S3","Завантажити сертифікат")</f>
        <v>Завантажити сертифікат</v>
      </c>
    </row>
    <row r="1930" spans="1:2" x14ac:dyDescent="0.3">
      <c r="A1930" t="s">
        <v>1923</v>
      </c>
      <c r="B1930" t="str">
        <f>HYPERLINK("https://talan.bank.gov.ua/get-user-certificate/R0PnZK-WYnn9LbRNLguG","Завантажити сертифікат")</f>
        <v>Завантажити сертифікат</v>
      </c>
    </row>
    <row r="1931" spans="1:2" x14ac:dyDescent="0.3">
      <c r="A1931" t="s">
        <v>1924</v>
      </c>
      <c r="B1931" t="str">
        <f>HYPERLINK("https://talan.bank.gov.ua/get-user-certificate/R0PnZcRzFaFc5cse_ATb","Завантажити сертифікат")</f>
        <v>Завантажити сертифікат</v>
      </c>
    </row>
    <row r="1932" spans="1:2" x14ac:dyDescent="0.3">
      <c r="A1932" t="s">
        <v>1925</v>
      </c>
      <c r="B1932" t="str">
        <f>HYPERLINK("https://talan.bank.gov.ua/get-user-certificate/R0PnZfVEHYpysI_TQG8T","Завантажити сертифікат")</f>
        <v>Завантажити сертифікат</v>
      </c>
    </row>
    <row r="1933" spans="1:2" x14ac:dyDescent="0.3">
      <c r="A1933" t="s">
        <v>1926</v>
      </c>
      <c r="B1933" t="str">
        <f>HYPERLINK("https://talan.bank.gov.ua/get-user-certificate/R0PnZoV8URK8SDTmI9NY","Завантажити сертифікат")</f>
        <v>Завантажити сертифікат</v>
      </c>
    </row>
    <row r="1934" spans="1:2" x14ac:dyDescent="0.3">
      <c r="A1934" t="s">
        <v>1927</v>
      </c>
      <c r="B1934" t="str">
        <f>HYPERLINK("https://talan.bank.gov.ua/get-user-certificate/R0PnZHF4SdVmnjjwyy3E","Завантажити сертифікат")</f>
        <v>Завантажити сертифікат</v>
      </c>
    </row>
    <row r="1935" spans="1:2" x14ac:dyDescent="0.3">
      <c r="A1935" t="s">
        <v>1928</v>
      </c>
      <c r="B1935" t="str">
        <f>HYPERLINK("https://talan.bank.gov.ua/get-user-certificate/R0PnZoCat8knAkNI0yLj","Завантажити сертифікат")</f>
        <v>Завантажити сертифікат</v>
      </c>
    </row>
    <row r="1936" spans="1:2" x14ac:dyDescent="0.3">
      <c r="A1936" t="s">
        <v>1929</v>
      </c>
      <c r="B1936" t="str">
        <f>HYPERLINK("https://talan.bank.gov.ua/get-user-certificate/R0PnZErBXsSqBJKpSOTc","Завантажити сертифікат")</f>
        <v>Завантажити сертифікат</v>
      </c>
    </row>
    <row r="1937" spans="1:2" x14ac:dyDescent="0.3">
      <c r="A1937" t="s">
        <v>1930</v>
      </c>
      <c r="B1937" t="str">
        <f>HYPERLINK("https://talan.bank.gov.ua/get-user-certificate/R0PnZLFpCvfKtyaLTD_u","Завантажити сертифікат")</f>
        <v>Завантажити сертифікат</v>
      </c>
    </row>
    <row r="1938" spans="1:2" x14ac:dyDescent="0.3">
      <c r="A1938" t="s">
        <v>1931</v>
      </c>
      <c r="B1938" t="str">
        <f>HYPERLINK("https://talan.bank.gov.ua/get-user-certificate/R0PnZdkf_g9dVSuZHNJm","Завантажити сертифікат")</f>
        <v>Завантажити сертифікат</v>
      </c>
    </row>
    <row r="1939" spans="1:2" x14ac:dyDescent="0.3">
      <c r="A1939" t="s">
        <v>1932</v>
      </c>
      <c r="B1939" t="str">
        <f>HYPERLINK("https://talan.bank.gov.ua/get-user-certificate/R0PnZFQceZF3MoclkkI2","Завантажити сертифікат")</f>
        <v>Завантажити сертифікат</v>
      </c>
    </row>
    <row r="1940" spans="1:2" x14ac:dyDescent="0.3">
      <c r="A1940" t="s">
        <v>1933</v>
      </c>
      <c r="B1940" t="str">
        <f>HYPERLINK("https://talan.bank.gov.ua/get-user-certificate/R0PnZym1DnnMwRS8qx8A","Завантажити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B2" r:id="rId1" tooltip="Завантажити сертифікат" display="Завантажити сертифікат"/>
    <hyperlink ref="B3" r:id="rId2" tooltip="Завантажити сертифікат" display="Завантажити сертифікат"/>
    <hyperlink ref="B4" r:id="rId3" tooltip="Завантажити сертифікат" display="Завантажити сертифікат"/>
    <hyperlink ref="B5" r:id="rId4" tooltip="Завантажити сертифікат" display="Завантажити сертифікат"/>
    <hyperlink ref="B6" r:id="rId5" tooltip="Завантажити сертифікат" display="Завантажити сертифікат"/>
    <hyperlink ref="B7" r:id="rId6" tooltip="Завантажити сертифікат" display="Завантажити сертифікат"/>
    <hyperlink ref="B8" r:id="rId7" tooltip="Завантажити сертифікат" display="Завантажити сертифікат"/>
    <hyperlink ref="B9" r:id="rId8" tooltip="Завантажити сертифікат" display="Завантажити сертифікат"/>
    <hyperlink ref="B10" r:id="rId9" tooltip="Завантажити сертифікат" display="Завантажити сертифікат"/>
    <hyperlink ref="B11" r:id="rId10" tooltip="Завантажити сертифікат" display="Завантажити сертифікат"/>
    <hyperlink ref="B12" r:id="rId11" tooltip="Завантажити сертифікат" display="Завантажити сертифікат"/>
    <hyperlink ref="B13" r:id="rId12" tooltip="Завантажити сертифікат" display="Завантажити сертифікат"/>
    <hyperlink ref="B14" r:id="rId13" tooltip="Завантажити сертифікат" display="Завантажити сертифікат"/>
    <hyperlink ref="B15" r:id="rId14" tooltip="Завантажити сертифікат" display="Завантажити сертифікат"/>
    <hyperlink ref="B16" r:id="rId15" tooltip="Завантажити сертифікат" display="Завантажити сертифікат"/>
    <hyperlink ref="B17" r:id="rId16" tooltip="Завантажити сертифікат" display="Завантажити сертифікат"/>
    <hyperlink ref="B18" r:id="rId17" tooltip="Завантажити сертифікат" display="Завантажити сертифікат"/>
    <hyperlink ref="B19" r:id="rId18" tooltip="Завантажити сертифікат" display="Завантажити сертифікат"/>
    <hyperlink ref="B20" r:id="rId19" tooltip="Завантажити сертифікат" display="Завантажити сертифікат"/>
    <hyperlink ref="B21" r:id="rId20" tooltip="Завантажити сертифікат" display="Завантажити сертифікат"/>
    <hyperlink ref="B22" r:id="rId21" tooltip="Завантажити сертифікат" display="Завантажити сертифікат"/>
    <hyperlink ref="B23" r:id="rId22" tooltip="Завантажити сертифікат" display="Завантажити сертифікат"/>
    <hyperlink ref="B24" r:id="rId23" tooltip="Завантажити сертифікат" display="Завантажити сертифікат"/>
    <hyperlink ref="B25" r:id="rId24" tooltip="Завантажити сертифікат" display="Завантажити сертифікат"/>
    <hyperlink ref="B26" r:id="rId25" tooltip="Завантажити сертифікат" display="Завантажити сертифікат"/>
    <hyperlink ref="B27" r:id="rId26" tooltip="Завантажити сертифікат" display="Завантажити сертифікат"/>
    <hyperlink ref="B28" r:id="rId27" tooltip="Завантажити сертифікат" display="Завантажити сертифікат"/>
    <hyperlink ref="B29" r:id="rId28" tooltip="Завантажити сертифікат" display="Завантажити сертифікат"/>
    <hyperlink ref="B30" r:id="rId29" tooltip="Завантажити сертифікат" display="Завантажити сертифікат"/>
    <hyperlink ref="B31" r:id="rId30" tooltip="Завантажити сертифікат" display="Завантажити сертифікат"/>
    <hyperlink ref="B32" r:id="rId31" tooltip="Завантажити сертифікат" display="Завантажити сертифікат"/>
    <hyperlink ref="B33" r:id="rId32" tooltip="Завантажити сертифікат" display="Завантажити сертифікат"/>
    <hyperlink ref="B34" r:id="rId33" tooltip="Завантажити сертифікат" display="Завантажити сертифікат"/>
    <hyperlink ref="B35" r:id="rId34" tooltip="Завантажити сертифікат" display="Завантажити сертифікат"/>
    <hyperlink ref="B36" r:id="rId35" tooltip="Завантажити сертифікат" display="Завантажити сертифікат"/>
    <hyperlink ref="B37" r:id="rId36" tooltip="Завантажити сертифікат" display="Завантажити сертифікат"/>
    <hyperlink ref="B38" r:id="rId37" tooltip="Завантажити сертифікат" display="Завантажити сертифікат"/>
    <hyperlink ref="B39" r:id="rId38" tooltip="Завантажити сертифікат" display="Завантажити сертифікат"/>
    <hyperlink ref="B40" r:id="rId39" tooltip="Завантажити сертифікат" display="Завантажити сертифікат"/>
    <hyperlink ref="B41" r:id="rId40" tooltip="Завантажити сертифікат" display="Завантажити сертифікат"/>
    <hyperlink ref="B42" r:id="rId41" tooltip="Завантажити сертифікат" display="Завантажити сертифікат"/>
    <hyperlink ref="B43" r:id="rId42" tooltip="Завантажити сертифікат" display="Завантажити сертифікат"/>
    <hyperlink ref="B44" r:id="rId43" tooltip="Завантажити сертифікат" display="Завантажити сертифікат"/>
    <hyperlink ref="B45" r:id="rId44" tooltip="Завантажити сертифікат" display="Завантажити сертифікат"/>
    <hyperlink ref="B46" r:id="rId45" tooltip="Завантажити сертифікат" display="Завантажити сертифікат"/>
    <hyperlink ref="B47" r:id="rId46" tooltip="Завантажити сертифікат" display="Завантажити сертифікат"/>
    <hyperlink ref="B48" r:id="rId47" tooltip="Завантажити сертифікат" display="Завантажити сертифікат"/>
    <hyperlink ref="B49" r:id="rId48" tooltip="Завантажити сертифікат" display="Завантажити сертифікат"/>
    <hyperlink ref="B50" r:id="rId49" tooltip="Завантажити сертифікат" display="Завантажити сертифікат"/>
    <hyperlink ref="B51" r:id="rId50" tooltip="Завантажити сертифікат" display="Завантажити сертифікат"/>
    <hyperlink ref="B52" r:id="rId51" tooltip="Завантажити сертифікат" display="Завантажити сертифікат"/>
    <hyperlink ref="B53" r:id="rId52" tooltip="Завантажити сертифікат" display="Завантажити сертифікат"/>
    <hyperlink ref="B54" r:id="rId53" tooltip="Завантажити сертифікат" display="Завантажити сертифікат"/>
    <hyperlink ref="B55" r:id="rId54" tooltip="Завантажити сертифікат" display="Завантажити сертифікат"/>
    <hyperlink ref="B56" r:id="rId55" tooltip="Завантажити сертифікат" display="Завантажити сертифікат"/>
    <hyperlink ref="B57" r:id="rId56" tooltip="Завантажити сертифікат" display="Завантажити сертифікат"/>
    <hyperlink ref="B58" r:id="rId57" tooltip="Завантажити сертифікат" display="Завантажити сертифікат"/>
    <hyperlink ref="B59" r:id="rId58" tooltip="Завантажити сертифікат" display="Завантажити сертифікат"/>
    <hyperlink ref="B60" r:id="rId59" tooltip="Завантажити сертифікат" display="Завантажити сертифікат"/>
    <hyperlink ref="B61" r:id="rId60" tooltip="Завантажити сертифікат" display="Завантажити сертифікат"/>
    <hyperlink ref="B62" r:id="rId61" tooltip="Завантажити сертифікат" display="Завантажити сертифікат"/>
    <hyperlink ref="B63" r:id="rId62" tooltip="Завантажити сертифікат" display="Завантажити сертифікат"/>
    <hyperlink ref="B64" r:id="rId63" tooltip="Завантажити сертифікат" display="Завантажити сертифікат"/>
    <hyperlink ref="B65" r:id="rId64" tooltip="Завантажити сертифікат" display="Завантажити сертифікат"/>
    <hyperlink ref="B66" r:id="rId65" tooltip="Завантажити сертифікат" display="Завантажити сертифікат"/>
    <hyperlink ref="B67" r:id="rId66" tooltip="Завантажити сертифікат" display="Завантажити сертифікат"/>
    <hyperlink ref="B68" r:id="rId67" tooltip="Завантажити сертифікат" display="Завантажити сертифікат"/>
    <hyperlink ref="B69" r:id="rId68" tooltip="Завантажити сертифікат" display="Завантажити сертифікат"/>
    <hyperlink ref="B70" r:id="rId69" tooltip="Завантажити сертифікат" display="Завантажити сертифікат"/>
    <hyperlink ref="B71" r:id="rId70" tooltip="Завантажити сертифікат" display="Завантажити сертифікат"/>
    <hyperlink ref="B72" r:id="rId71" tooltip="Завантажити сертифікат" display="Завантажити сертифікат"/>
    <hyperlink ref="B73" r:id="rId72" tooltip="Завантажити сертифікат" display="Завантажити сертифікат"/>
    <hyperlink ref="B74" r:id="rId73" tooltip="Завантажити сертифікат" display="Завантажити сертифікат"/>
    <hyperlink ref="B75" r:id="rId74" tooltip="Завантажити сертифікат" display="Завантажити сертифікат"/>
    <hyperlink ref="B76" r:id="rId75" tooltip="Завантажити сертифікат" display="Завантажити сертифікат"/>
    <hyperlink ref="B77" r:id="rId76" tooltip="Завантажити сертифікат" display="Завантажити сертифікат"/>
    <hyperlink ref="B78" r:id="rId77" tooltip="Завантажити сертифікат" display="Завантажити сертифікат"/>
    <hyperlink ref="B79" r:id="rId78" tooltip="Завантажити сертифікат" display="Завантажити сертифікат"/>
    <hyperlink ref="B80" r:id="rId79" tooltip="Завантажити сертифікат" display="Завантажити сертифікат"/>
    <hyperlink ref="B81" r:id="rId80" tooltip="Завантажити сертифікат" display="Завантажити сертифікат"/>
    <hyperlink ref="B82" r:id="rId81" tooltip="Завантажити сертифікат" display="Завантажити сертифікат"/>
    <hyperlink ref="B83" r:id="rId82" tooltip="Завантажити сертифікат" display="Завантажити сертифікат"/>
    <hyperlink ref="B84" r:id="rId83" tooltip="Завантажити сертифікат" display="Завантажити сертифікат"/>
    <hyperlink ref="B85" r:id="rId84" tooltip="Завантажити сертифікат" display="Завантажити сертифікат"/>
    <hyperlink ref="B86" r:id="rId85" tooltip="Завантажити сертифікат" display="Завантажити сертифікат"/>
    <hyperlink ref="B87" r:id="rId86" tooltip="Завантажити сертифікат" display="Завантажити сертифікат"/>
    <hyperlink ref="B88" r:id="rId87" tooltip="Завантажити сертифікат" display="Завантажити сертифікат"/>
    <hyperlink ref="B89" r:id="rId88" tooltip="Завантажити сертифікат" display="Завантажити сертифікат"/>
    <hyperlink ref="B90" r:id="rId89" tooltip="Завантажити сертифікат" display="Завантажити сертифікат"/>
    <hyperlink ref="B91" r:id="rId90" tooltip="Завантажити сертифікат" display="Завантажити сертифікат"/>
    <hyperlink ref="B92" r:id="rId91" tooltip="Завантажити сертифікат" display="Завантажити сертифікат"/>
    <hyperlink ref="B93" r:id="rId92" tooltip="Завантажити сертифікат" display="Завантажити сертифікат"/>
    <hyperlink ref="B94" r:id="rId93" tooltip="Завантажити сертифікат" display="Завантажити сертифікат"/>
    <hyperlink ref="B95" r:id="rId94" tooltip="Завантажити сертифікат" display="Завантажити сертифікат"/>
    <hyperlink ref="B96" r:id="rId95" tooltip="Завантажити сертифікат" display="Завантажити сертифікат"/>
    <hyperlink ref="B97" r:id="rId96" tooltip="Завантажити сертифікат" display="Завантажити сертифікат"/>
    <hyperlink ref="B98" r:id="rId97" tooltip="Завантажити сертифікат" display="Завантажити сертифікат"/>
    <hyperlink ref="B99" r:id="rId98" tooltip="Завантажити сертифікат" display="Завантажити сертифікат"/>
    <hyperlink ref="B100" r:id="rId99" tooltip="Завантажити сертифікат" display="Завантажити сертифікат"/>
    <hyperlink ref="B101" r:id="rId100" tooltip="Завантажити сертифікат" display="Завантажити сертифікат"/>
    <hyperlink ref="B102" r:id="rId101" tooltip="Завантажити сертифікат" display="Завантажити сертифікат"/>
    <hyperlink ref="B103" r:id="rId102" tooltip="Завантажити сертифікат" display="Завантажити сертифікат"/>
    <hyperlink ref="B104" r:id="rId103" tooltip="Завантажити сертифікат" display="Завантажити сертифікат"/>
    <hyperlink ref="B105" r:id="rId104" tooltip="Завантажити сертифікат" display="Завантажити сертифікат"/>
    <hyperlink ref="B106" r:id="rId105" tooltip="Завантажити сертифікат" display="Завантажити сертифікат"/>
    <hyperlink ref="B107" r:id="rId106" tooltip="Завантажити сертифікат" display="Завантажити сертифікат"/>
    <hyperlink ref="B108" r:id="rId107" tooltip="Завантажити сертифікат" display="Завантажити сертифікат"/>
    <hyperlink ref="B109" r:id="rId108" tooltip="Завантажити сертифікат" display="Завантажити сертифікат"/>
    <hyperlink ref="B110" r:id="rId109" tooltip="Завантажити сертифікат" display="Завантажити сертифікат"/>
    <hyperlink ref="B111" r:id="rId110" tooltip="Завантажити сертифікат" display="Завантажити сертифікат"/>
    <hyperlink ref="B112" r:id="rId111" tooltip="Завантажити сертифікат" display="Завантажити сертифікат"/>
    <hyperlink ref="B113" r:id="rId112" tooltip="Завантажити сертифікат" display="Завантажити сертифікат"/>
    <hyperlink ref="B114" r:id="rId113" tooltip="Завантажити сертифікат" display="Завантажити сертифікат"/>
    <hyperlink ref="B115" r:id="rId114" tooltip="Завантажити сертифікат" display="Завантажити сертифікат"/>
    <hyperlink ref="B116" r:id="rId115" tooltip="Завантажити сертифікат" display="Завантажити сертифікат"/>
    <hyperlink ref="B117" r:id="rId116" tooltip="Завантажити сертифікат" display="Завантажити сертифікат"/>
    <hyperlink ref="B118" r:id="rId117" tooltip="Завантажити сертифікат" display="Завантажити сертифікат"/>
    <hyperlink ref="B119" r:id="rId118" tooltip="Завантажити сертифікат" display="Завантажити сертифікат"/>
    <hyperlink ref="B120" r:id="rId119" tooltip="Завантажити сертифікат" display="Завантажити сертифікат"/>
    <hyperlink ref="B121" r:id="rId120" tooltip="Завантажити сертифікат" display="Завантажити сертифікат"/>
    <hyperlink ref="B122" r:id="rId121" tooltip="Завантажити сертифікат" display="Завантажити сертифікат"/>
    <hyperlink ref="B123" r:id="rId122" tooltip="Завантажити сертифікат" display="Завантажити сертифікат"/>
    <hyperlink ref="B124" r:id="rId123" tooltip="Завантажити сертифікат" display="Завантажити сертифікат"/>
    <hyperlink ref="B125" r:id="rId124" tooltip="Завантажити сертифікат" display="Завантажити сертифікат"/>
    <hyperlink ref="B126" r:id="rId125" tooltip="Завантажити сертифікат" display="Завантажити сертифікат"/>
    <hyperlink ref="B127" r:id="rId126" tooltip="Завантажити сертифікат" display="Завантажити сертифікат"/>
    <hyperlink ref="B128" r:id="rId127" tooltip="Завантажити сертифікат" display="Завантажити сертифікат"/>
    <hyperlink ref="B129" r:id="rId128" tooltip="Завантажити сертифікат" display="Завантажити сертифікат"/>
    <hyperlink ref="B130" r:id="rId129" tooltip="Завантажити сертифікат" display="Завантажити сертифікат"/>
    <hyperlink ref="B131" r:id="rId130" tooltip="Завантажити сертифікат" display="Завантажити сертифікат"/>
    <hyperlink ref="B132" r:id="rId131" tooltip="Завантажити сертифікат" display="Завантажити сертифікат"/>
    <hyperlink ref="B133" r:id="rId132" tooltip="Завантажити сертифікат" display="Завантажити сертифікат"/>
    <hyperlink ref="B134" r:id="rId133" tooltip="Завантажити сертифікат" display="Завантажити сертифікат"/>
    <hyperlink ref="B135" r:id="rId134" tooltip="Завантажити сертифікат" display="Завантажити сертифікат"/>
    <hyperlink ref="B136" r:id="rId135" tooltip="Завантажити сертифікат" display="Завантажити сертифікат"/>
    <hyperlink ref="B137" r:id="rId136" tooltip="Завантажити сертифікат" display="Завантажити сертифікат"/>
    <hyperlink ref="B138" r:id="rId137" tooltip="Завантажити сертифікат" display="Завантажити сертифікат"/>
    <hyperlink ref="B139" r:id="rId138" tooltip="Завантажити сертифікат" display="Завантажити сертифікат"/>
    <hyperlink ref="B140" r:id="rId139" tooltip="Завантажити сертифікат" display="Завантажити сертифікат"/>
    <hyperlink ref="B141" r:id="rId140" tooltip="Завантажити сертифікат" display="Завантажити сертифікат"/>
    <hyperlink ref="B142" r:id="rId141" tooltip="Завантажити сертифікат" display="Завантажити сертифікат"/>
    <hyperlink ref="B143" r:id="rId142" tooltip="Завантажити сертифікат" display="Завантажити сертифікат"/>
    <hyperlink ref="B144" r:id="rId143" tooltip="Завантажити сертифікат" display="Завантажити сертифікат"/>
    <hyperlink ref="B145" r:id="rId144" tooltip="Завантажити сертифікат" display="Завантажити сертифікат"/>
    <hyperlink ref="B146" r:id="rId145" tooltip="Завантажити сертифікат" display="Завантажити сертифікат"/>
    <hyperlink ref="B147" r:id="rId146" tooltip="Завантажити сертифікат" display="Завантажити сертифікат"/>
    <hyperlink ref="B148" r:id="rId147" tooltip="Завантажити сертифікат" display="Завантажити сертифікат"/>
    <hyperlink ref="B149" r:id="rId148" tooltip="Завантажити сертифікат" display="Завантажити сертифікат"/>
    <hyperlink ref="B150" r:id="rId149" tooltip="Завантажити сертифікат" display="Завантажити сертифікат"/>
    <hyperlink ref="B151" r:id="rId150" tooltip="Завантажити сертифікат" display="Завантажити сертифікат"/>
    <hyperlink ref="B152" r:id="rId151" tooltip="Завантажити сертифікат" display="Завантажити сертифікат"/>
    <hyperlink ref="B153" r:id="rId152" tooltip="Завантажити сертифікат" display="Завантажити сертифікат"/>
    <hyperlink ref="B154" r:id="rId153" tooltip="Завантажити сертифікат" display="Завантажити сертифікат"/>
    <hyperlink ref="B155" r:id="rId154" tooltip="Завантажити сертифікат" display="Завантажити сертифікат"/>
    <hyperlink ref="B156" r:id="rId155" tooltip="Завантажити сертифікат" display="Завантажити сертифікат"/>
    <hyperlink ref="B157" r:id="rId156" tooltip="Завантажити сертифікат" display="Завантажити сертифікат"/>
    <hyperlink ref="B158" r:id="rId157" tooltip="Завантажити сертифікат" display="Завантажити сертифікат"/>
    <hyperlink ref="B159" r:id="rId158" tooltip="Завантажити сертифікат" display="Завантажити сертифікат"/>
    <hyperlink ref="B160" r:id="rId159" tooltip="Завантажити сертифікат" display="Завантажити сертифікат"/>
    <hyperlink ref="B161" r:id="rId160" tooltip="Завантажити сертифікат" display="Завантажити сертифікат"/>
    <hyperlink ref="B162" r:id="rId161" tooltip="Завантажити сертифікат" display="Завантажити сертифікат"/>
    <hyperlink ref="B163" r:id="rId162" tooltip="Завантажити сертифікат" display="Завантажити сертифікат"/>
    <hyperlink ref="B164" r:id="rId163" tooltip="Завантажити сертифікат" display="Завантажити сертифікат"/>
    <hyperlink ref="B165" r:id="rId164" tooltip="Завантажити сертифікат" display="Завантажити сертифікат"/>
    <hyperlink ref="B166" r:id="rId165" tooltip="Завантажити сертифікат" display="Завантажити сертифікат"/>
    <hyperlink ref="B167" r:id="rId166" tooltip="Завантажити сертифікат" display="Завантажити сертифікат"/>
    <hyperlink ref="B168" r:id="rId167" tooltip="Завантажити сертифікат" display="Завантажити сертифікат"/>
    <hyperlink ref="B169" r:id="rId168" tooltip="Завантажити сертифікат" display="Завантажити сертифікат"/>
    <hyperlink ref="B170" r:id="rId169" tooltip="Завантажити сертифікат" display="Завантажити сертифікат"/>
    <hyperlink ref="B171" r:id="rId170" tooltip="Завантажити сертифікат" display="Завантажити сертифікат"/>
    <hyperlink ref="B172" r:id="rId171" tooltip="Завантажити сертифікат" display="Завантажити сертифікат"/>
    <hyperlink ref="B173" r:id="rId172" tooltip="Завантажити сертифікат" display="Завантажити сертифікат"/>
    <hyperlink ref="B174" r:id="rId173" tooltip="Завантажити сертифікат" display="Завантажити сертифікат"/>
    <hyperlink ref="B175" r:id="rId174" tooltip="Завантажити сертифікат" display="Завантажити сертифікат"/>
    <hyperlink ref="B176" r:id="rId175" tooltip="Завантажити сертифікат" display="Завантажити сертифікат"/>
    <hyperlink ref="B177" r:id="rId176" tooltip="Завантажити сертифікат" display="Завантажити сертифікат"/>
    <hyperlink ref="B178" r:id="rId177" tooltip="Завантажити сертифікат" display="Завантажити сертифікат"/>
    <hyperlink ref="B179" r:id="rId178" tooltip="Завантажити сертифікат" display="Завантажити сертифікат"/>
    <hyperlink ref="B180" r:id="rId179" tooltip="Завантажити сертифікат" display="Завантажити сертифікат"/>
    <hyperlink ref="B181" r:id="rId180" tooltip="Завантажити сертифікат" display="Завантажити сертифікат"/>
    <hyperlink ref="B182" r:id="rId181" tooltip="Завантажити сертифікат" display="Завантажити сертифікат"/>
    <hyperlink ref="B183" r:id="rId182" tooltip="Завантажити сертифікат" display="Завантажити сертифікат"/>
    <hyperlink ref="B184" r:id="rId183" tooltip="Завантажити сертифікат" display="Завантажити сертифікат"/>
    <hyperlink ref="B185" r:id="rId184" tooltip="Завантажити сертифікат" display="Завантажити сертифікат"/>
    <hyperlink ref="B186" r:id="rId185" tooltip="Завантажити сертифікат" display="Завантажити сертифікат"/>
    <hyperlink ref="B187" r:id="rId186" tooltip="Завантажити сертифікат" display="Завантажити сертифікат"/>
    <hyperlink ref="B188" r:id="rId187" tooltip="Завантажити сертифікат" display="Завантажити сертифікат"/>
    <hyperlink ref="B189" r:id="rId188" tooltip="Завантажити сертифікат" display="Завантажити сертифікат"/>
    <hyperlink ref="B190" r:id="rId189" tooltip="Завантажити сертифікат" display="Завантажити сертифікат"/>
    <hyperlink ref="B191" r:id="rId190" tooltip="Завантажити сертифікат" display="Завантажити сертифікат"/>
    <hyperlink ref="B192" r:id="rId191" tooltip="Завантажити сертифікат" display="Завантажити сертифікат"/>
    <hyperlink ref="B193" r:id="rId192" tooltip="Завантажити сертифікат" display="Завантажити сертифікат"/>
    <hyperlink ref="B194" r:id="rId193" tooltip="Завантажити сертифікат" display="Завантажити сертифікат"/>
    <hyperlink ref="B195" r:id="rId194" tooltip="Завантажити сертифікат" display="Завантажити сертифікат"/>
    <hyperlink ref="B196" r:id="rId195" tooltip="Завантажити сертифікат" display="Завантажити сертифікат"/>
    <hyperlink ref="B197" r:id="rId196" tooltip="Завантажити сертифікат" display="Завантажити сертифікат"/>
    <hyperlink ref="B198" r:id="rId197" tooltip="Завантажити сертифікат" display="Завантажити сертифікат"/>
    <hyperlink ref="B199" r:id="rId198" tooltip="Завантажити сертифікат" display="Завантажити сертифікат"/>
    <hyperlink ref="B200" r:id="rId199" tooltip="Завантажити сертифікат" display="Завантажити сертифікат"/>
    <hyperlink ref="B201" r:id="rId200" tooltip="Завантажити сертифікат" display="Завантажити сертифікат"/>
    <hyperlink ref="B202" r:id="rId201" tooltip="Завантажити сертифікат" display="Завантажити сертифікат"/>
    <hyperlink ref="B203" r:id="rId202" tooltip="Завантажити сертифікат" display="Завантажити сертифікат"/>
    <hyperlink ref="B204" r:id="rId203" tooltip="Завантажити сертифікат" display="Завантажити сертифікат"/>
    <hyperlink ref="B205" r:id="rId204" tooltip="Завантажити сертифікат" display="Завантажити сертифікат"/>
    <hyperlink ref="B206" r:id="rId205" tooltip="Завантажити сертифікат" display="Завантажити сертифікат"/>
    <hyperlink ref="B207" r:id="rId206" tooltip="Завантажити сертифікат" display="Завантажити сертифікат"/>
    <hyperlink ref="B208" r:id="rId207" tooltip="Завантажити сертифікат" display="Завантажити сертифікат"/>
    <hyperlink ref="B209" r:id="rId208" tooltip="Завантажити сертифікат" display="Завантажити сертифікат"/>
    <hyperlink ref="B210" r:id="rId209" tooltip="Завантажити сертифікат" display="Завантажити сертифікат"/>
    <hyperlink ref="B211" r:id="rId210" tooltip="Завантажити сертифікат" display="Завантажити сертифікат"/>
    <hyperlink ref="B212" r:id="rId211" tooltip="Завантажити сертифікат" display="Завантажити сертифікат"/>
    <hyperlink ref="B213" r:id="rId212" tooltip="Завантажити сертифікат" display="Завантажити сертифікат"/>
    <hyperlink ref="B214" r:id="rId213" tooltip="Завантажити сертифікат" display="Завантажити сертифікат"/>
    <hyperlink ref="B215" r:id="rId214" tooltip="Завантажити сертифікат" display="Завантажити сертифікат"/>
    <hyperlink ref="B216" r:id="rId215" tooltip="Завантажити сертифікат" display="Завантажити сертифікат"/>
    <hyperlink ref="B217" r:id="rId216" tooltip="Завантажити сертифікат" display="Завантажити сертифікат"/>
    <hyperlink ref="B218" r:id="rId217" tooltip="Завантажити сертифікат" display="Завантажити сертифікат"/>
    <hyperlink ref="B219" r:id="rId218" tooltip="Завантажити сертифікат" display="Завантажити сертифікат"/>
    <hyperlink ref="B220" r:id="rId219" tooltip="Завантажити сертифікат" display="Завантажити сертифікат"/>
    <hyperlink ref="B221" r:id="rId220" tooltip="Завантажити сертифікат" display="Завантажити сертифікат"/>
    <hyperlink ref="B222" r:id="rId221" tooltip="Завантажити сертифікат" display="Завантажити сертифікат"/>
    <hyperlink ref="B223" r:id="rId222" tooltip="Завантажити сертифікат" display="Завантажити сертифікат"/>
    <hyperlink ref="B224" r:id="rId223" tooltip="Завантажити сертифікат" display="Завантажити сертифікат"/>
    <hyperlink ref="B225" r:id="rId224" tooltip="Завантажити сертифікат" display="Завантажити сертифікат"/>
    <hyperlink ref="B226" r:id="rId225" tooltip="Завантажити сертифікат" display="Завантажити сертифікат"/>
    <hyperlink ref="B227" r:id="rId226" tooltip="Завантажити сертифікат" display="Завантажити сертифікат"/>
    <hyperlink ref="B228" r:id="rId227" tooltip="Завантажити сертифікат" display="Завантажити сертифікат"/>
    <hyperlink ref="B229" r:id="rId228" tooltip="Завантажити сертифікат" display="Завантажити сертифікат"/>
    <hyperlink ref="B230" r:id="rId229" tooltip="Завантажити сертифікат" display="Завантажити сертифікат"/>
    <hyperlink ref="B231" r:id="rId230" tooltip="Завантажити сертифікат" display="Завантажити сертифікат"/>
    <hyperlink ref="B232" r:id="rId231" tooltip="Завантажити сертифікат" display="Завантажити сертифікат"/>
    <hyperlink ref="B233" r:id="rId232" tooltip="Завантажити сертифікат" display="Завантажити сертифікат"/>
    <hyperlink ref="B234" r:id="rId233" tooltip="Завантажити сертифікат" display="Завантажити сертифікат"/>
    <hyperlink ref="B235" r:id="rId234" tooltip="Завантажити сертифікат" display="Завантажити сертифікат"/>
    <hyperlink ref="B236" r:id="rId235" tooltip="Завантажити сертифікат" display="Завантажити сертифікат"/>
    <hyperlink ref="B237" r:id="rId236" tooltip="Завантажити сертифікат" display="Завантажити сертифікат"/>
    <hyperlink ref="B238" r:id="rId237" tooltip="Завантажити сертифікат" display="Завантажити сертифікат"/>
    <hyperlink ref="B239" r:id="rId238" tooltip="Завантажити сертифікат" display="Завантажити сертифікат"/>
    <hyperlink ref="B240" r:id="rId239" tooltip="Завантажити сертифікат" display="Завантажити сертифікат"/>
    <hyperlink ref="B241" r:id="rId240" tooltip="Завантажити сертифікат" display="Завантажити сертифікат"/>
    <hyperlink ref="B242" r:id="rId241" tooltip="Завантажити сертифікат" display="Завантажити сертифікат"/>
    <hyperlink ref="B243" r:id="rId242" tooltip="Завантажити сертифікат" display="Завантажити сертифікат"/>
    <hyperlink ref="B244" r:id="rId243" tooltip="Завантажити сертифікат" display="Завантажити сертифікат"/>
    <hyperlink ref="B245" r:id="rId244" tooltip="Завантажити сертифікат" display="Завантажити сертифікат"/>
    <hyperlink ref="B246" r:id="rId245" tooltip="Завантажити сертифікат" display="Завантажити сертифікат"/>
    <hyperlink ref="B247" r:id="rId246" tooltip="Завантажити сертифікат" display="Завантажити сертифікат"/>
    <hyperlink ref="B248" r:id="rId247" tooltip="Завантажити сертифікат" display="Завантажити сертифікат"/>
    <hyperlink ref="B249" r:id="rId248" tooltip="Завантажити сертифікат" display="Завантажити сертифікат"/>
    <hyperlink ref="B250" r:id="rId249" tooltip="Завантажити сертифікат" display="Завантажити сертифікат"/>
    <hyperlink ref="B251" r:id="rId250" tooltip="Завантажити сертифікат" display="Завантажити сертифікат"/>
    <hyperlink ref="B252" r:id="rId251" tooltip="Завантажити сертифікат" display="Завантажити сертифікат"/>
    <hyperlink ref="B253" r:id="rId252" tooltip="Завантажити сертифікат" display="Завантажити сертифікат"/>
    <hyperlink ref="B254" r:id="rId253" tooltip="Завантажити сертифікат" display="Завантажити сертифікат"/>
    <hyperlink ref="B255" r:id="rId254" tooltip="Завантажити сертифікат" display="Завантажити сертифікат"/>
    <hyperlink ref="B256" r:id="rId255" tooltip="Завантажити сертифікат" display="Завантажити сертифікат"/>
    <hyperlink ref="B257" r:id="rId256" tooltip="Завантажити сертифікат" display="Завантажити сертифікат"/>
    <hyperlink ref="B258" r:id="rId257" tooltip="Завантажити сертифікат" display="Завантажити сертифікат"/>
    <hyperlink ref="B259" r:id="rId258" tooltip="Завантажити сертифікат" display="Завантажити сертифікат"/>
    <hyperlink ref="B260" r:id="rId259" tooltip="Завантажити сертифікат" display="Завантажити сертифікат"/>
    <hyperlink ref="B261" r:id="rId260" tooltip="Завантажити сертифікат" display="Завантажити сертифікат"/>
    <hyperlink ref="B262" r:id="rId261" tooltip="Завантажити сертифікат" display="Завантажити сертифікат"/>
    <hyperlink ref="B263" r:id="rId262" tooltip="Завантажити сертифікат" display="Завантажити сертифікат"/>
    <hyperlink ref="B264" r:id="rId263" tooltip="Завантажити сертифікат" display="Завантажити сертифікат"/>
    <hyperlink ref="B265" r:id="rId264" tooltip="Завантажити сертифікат" display="Завантажити сертифікат"/>
    <hyperlink ref="B266" r:id="rId265" tooltip="Завантажити сертифікат" display="Завантажити сертифікат"/>
    <hyperlink ref="B267" r:id="rId266" tooltip="Завантажити сертифікат" display="Завантажити сертифікат"/>
    <hyperlink ref="B268" r:id="rId267" tooltip="Завантажити сертифікат" display="Завантажити сертифікат"/>
    <hyperlink ref="B269" r:id="rId268" tooltip="Завантажити сертифікат" display="Завантажити сертифікат"/>
    <hyperlink ref="B270" r:id="rId269" tooltip="Завантажити сертифікат" display="Завантажити сертифікат"/>
    <hyperlink ref="B271" r:id="rId270" tooltip="Завантажити сертифікат" display="Завантажити сертифікат"/>
    <hyperlink ref="B272" r:id="rId271" tooltip="Завантажити сертифікат" display="Завантажити сертифікат"/>
    <hyperlink ref="B273" r:id="rId272" tooltip="Завантажити сертифікат" display="Завантажити сертифікат"/>
    <hyperlink ref="B274" r:id="rId273" tooltip="Завантажити сертифікат" display="Завантажити сертифікат"/>
    <hyperlink ref="B275" r:id="rId274" tooltip="Завантажити сертифікат" display="Завантажити сертифікат"/>
    <hyperlink ref="B276" r:id="rId275" tooltip="Завантажити сертифікат" display="Завантажити сертифікат"/>
    <hyperlink ref="B277" r:id="rId276" tooltip="Завантажити сертифікат" display="Завантажити сертифікат"/>
    <hyperlink ref="B278" r:id="rId277" tooltip="Завантажити сертифікат" display="Завантажити сертифікат"/>
    <hyperlink ref="B279" r:id="rId278" tooltip="Завантажити сертифікат" display="Завантажити сертифікат"/>
    <hyperlink ref="B280" r:id="rId279" tooltip="Завантажити сертифікат" display="Завантажити сертифікат"/>
    <hyperlink ref="B281" r:id="rId280" tooltip="Завантажити сертифікат" display="Завантажити сертифікат"/>
    <hyperlink ref="B282" r:id="rId281" tooltip="Завантажити сертифікат" display="Завантажити сертифікат"/>
    <hyperlink ref="B283" r:id="rId282" tooltip="Завантажити сертифікат" display="Завантажити сертифікат"/>
    <hyperlink ref="B284" r:id="rId283" tooltip="Завантажити сертифікат" display="Завантажити сертифікат"/>
    <hyperlink ref="B285" r:id="rId284" tooltip="Завантажити сертифікат" display="Завантажити сертифікат"/>
    <hyperlink ref="B286" r:id="rId285" tooltip="Завантажити сертифікат" display="Завантажити сертифікат"/>
    <hyperlink ref="B287" r:id="rId286" tooltip="Завантажити сертифікат" display="Завантажити сертифікат"/>
    <hyperlink ref="B288" r:id="rId287" tooltip="Завантажити сертифікат" display="Завантажити сертифікат"/>
    <hyperlink ref="B289" r:id="rId288" tooltip="Завантажити сертифікат" display="Завантажити сертифікат"/>
    <hyperlink ref="B290" r:id="rId289" tooltip="Завантажити сертифікат" display="Завантажити сертифікат"/>
    <hyperlink ref="B291" r:id="rId290" tooltip="Завантажити сертифікат" display="Завантажити сертифікат"/>
    <hyperlink ref="B292" r:id="rId291" tooltip="Завантажити сертифікат" display="Завантажити сертифікат"/>
    <hyperlink ref="B293" r:id="rId292" tooltip="Завантажити сертифікат" display="Завантажити сертифікат"/>
    <hyperlink ref="B294" r:id="rId293" tooltip="Завантажити сертифікат" display="Завантажити сертифікат"/>
    <hyperlink ref="B295" r:id="rId294" tooltip="Завантажити сертифікат" display="Завантажити сертифікат"/>
    <hyperlink ref="B296" r:id="rId295" tooltip="Завантажити сертифікат" display="Завантажити сертифікат"/>
    <hyperlink ref="B297" r:id="rId296" tooltip="Завантажити сертифікат" display="Завантажити сертифікат"/>
    <hyperlink ref="B298" r:id="rId297" tooltip="Завантажити сертифікат" display="Завантажити сертифікат"/>
    <hyperlink ref="B299" r:id="rId298" tooltip="Завантажити сертифікат" display="Завантажити сертифікат"/>
    <hyperlink ref="B300" r:id="rId299" tooltip="Завантажити сертифікат" display="Завантажити сертифікат"/>
    <hyperlink ref="B301" r:id="rId300" tooltip="Завантажити сертифікат" display="Завантажити сертифікат"/>
    <hyperlink ref="B302" r:id="rId301" tooltip="Завантажити сертифікат" display="Завантажити сертифікат"/>
    <hyperlink ref="B303" r:id="rId302" tooltip="Завантажити сертифікат" display="Завантажити сертифікат"/>
    <hyperlink ref="B304" r:id="rId303" tooltip="Завантажити сертифікат" display="Завантажити сертифікат"/>
    <hyperlink ref="B305" r:id="rId304" tooltip="Завантажити сертифікат" display="Завантажити сертифікат"/>
    <hyperlink ref="B306" r:id="rId305" tooltip="Завантажити сертифікат" display="Завантажити сертифікат"/>
    <hyperlink ref="B307" r:id="rId306" tooltip="Завантажити сертифікат" display="Завантажити сертифікат"/>
    <hyperlink ref="B308" r:id="rId307" tooltip="Завантажити сертифікат" display="Завантажити сертифікат"/>
    <hyperlink ref="B309" r:id="rId308" tooltip="Завантажити сертифікат" display="Завантажити сертифікат"/>
    <hyperlink ref="B310" r:id="rId309" tooltip="Завантажити сертифікат" display="Завантажити сертифікат"/>
    <hyperlink ref="B311" r:id="rId310" tooltip="Завантажити сертифікат" display="Завантажити сертифікат"/>
    <hyperlink ref="B312" r:id="rId311" tooltip="Завантажити сертифікат" display="Завантажити сертифікат"/>
    <hyperlink ref="B313" r:id="rId312" tooltip="Завантажити сертифікат" display="Завантажити сертифікат"/>
    <hyperlink ref="B314" r:id="rId313" tooltip="Завантажити сертифікат" display="Завантажити сертифікат"/>
    <hyperlink ref="B315" r:id="rId314" tooltip="Завантажити сертифікат" display="Завантажити сертифікат"/>
    <hyperlink ref="B316" r:id="rId315" tooltip="Завантажити сертифікат" display="Завантажити сертифікат"/>
    <hyperlink ref="B317" r:id="rId316" tooltip="Завантажити сертифікат" display="Завантажити сертифікат"/>
    <hyperlink ref="B318" r:id="rId317" tooltip="Завантажити сертифікат" display="Завантажити сертифікат"/>
    <hyperlink ref="B319" r:id="rId318" tooltip="Завантажити сертифікат" display="Завантажити сертифікат"/>
    <hyperlink ref="B320" r:id="rId319" tooltip="Завантажити сертифікат" display="Завантажити сертифікат"/>
    <hyperlink ref="B321" r:id="rId320" tooltip="Завантажити сертифікат" display="Завантажити сертифікат"/>
    <hyperlink ref="B322" r:id="rId321" tooltip="Завантажити сертифікат" display="Завантажити сертифікат"/>
    <hyperlink ref="B323" r:id="rId322" tooltip="Завантажити сертифікат" display="Завантажити сертифікат"/>
    <hyperlink ref="B324" r:id="rId323" tooltip="Завантажити сертифікат" display="Завантажити сертифікат"/>
    <hyperlink ref="B325" r:id="rId324" tooltip="Завантажити сертифікат" display="Завантажити сертифікат"/>
    <hyperlink ref="B326" r:id="rId325" tooltip="Завантажити сертифікат" display="Завантажити сертифікат"/>
    <hyperlink ref="B327" r:id="rId326" tooltip="Завантажити сертифікат" display="Завантажити сертифікат"/>
    <hyperlink ref="B328" r:id="rId327" tooltip="Завантажити сертифікат" display="Завантажити сертифікат"/>
    <hyperlink ref="B329" r:id="rId328" tooltip="Завантажити сертифікат" display="Завантажити сертифікат"/>
    <hyperlink ref="B330" r:id="rId329" tooltip="Завантажити сертифікат" display="Завантажити сертифікат"/>
    <hyperlink ref="B331" r:id="rId330" tooltip="Завантажити сертифікат" display="Завантажити сертифікат"/>
    <hyperlink ref="B332" r:id="rId331" tooltip="Завантажити сертифікат" display="Завантажити сертифікат"/>
    <hyperlink ref="B333" r:id="rId332" tooltip="Завантажити сертифікат" display="Завантажити сертифікат"/>
    <hyperlink ref="B334" r:id="rId333" tooltip="Завантажити сертифікат" display="Завантажити сертифікат"/>
    <hyperlink ref="B335" r:id="rId334" tooltip="Завантажити сертифікат" display="Завантажити сертифікат"/>
    <hyperlink ref="B336" r:id="rId335" tooltip="Завантажити сертифікат" display="Завантажити сертифікат"/>
    <hyperlink ref="B337" r:id="rId336" tooltip="Завантажити сертифікат" display="Завантажити сертифікат"/>
    <hyperlink ref="B338" r:id="rId337" tooltip="Завантажити сертифікат" display="Завантажити сертифікат"/>
    <hyperlink ref="B339" r:id="rId338" tooltip="Завантажити сертифікат" display="Завантажити сертифікат"/>
    <hyperlink ref="B340" r:id="rId339" tooltip="Завантажити сертифікат" display="Завантажити сертифікат"/>
    <hyperlink ref="B341" r:id="rId340" tooltip="Завантажити сертифікат" display="Завантажити сертифікат"/>
    <hyperlink ref="B342" r:id="rId341" tooltip="Завантажити сертифікат" display="Завантажити сертифікат"/>
    <hyperlink ref="B343" r:id="rId342" tooltip="Завантажити сертифікат" display="Завантажити сертифікат"/>
    <hyperlink ref="B344" r:id="rId343" tooltip="Завантажити сертифікат" display="Завантажити сертифікат"/>
    <hyperlink ref="B345" r:id="rId344" tooltip="Завантажити сертифікат" display="Завантажити сертифікат"/>
    <hyperlink ref="B346" r:id="rId345" tooltip="Завантажити сертифікат" display="Завантажити сертифікат"/>
    <hyperlink ref="B347" r:id="rId346" tooltip="Завантажити сертифікат" display="Завантажити сертифікат"/>
    <hyperlink ref="B348" r:id="rId347" tooltip="Завантажити сертифікат" display="Завантажити сертифікат"/>
    <hyperlink ref="B349" r:id="rId348" tooltip="Завантажити сертифікат" display="Завантажити сертифікат"/>
    <hyperlink ref="B350" r:id="rId349" tooltip="Завантажити сертифікат" display="Завантажити сертифікат"/>
    <hyperlink ref="B351" r:id="rId350" tooltip="Завантажити сертифікат" display="Завантажити сертифікат"/>
    <hyperlink ref="B352" r:id="rId351" tooltip="Завантажити сертифікат" display="Завантажити сертифікат"/>
    <hyperlink ref="B353" r:id="rId352" tooltip="Завантажити сертифікат" display="Завантажити сертифікат"/>
    <hyperlink ref="B354" r:id="rId353" tooltip="Завантажити сертифікат" display="Завантажити сертифікат"/>
    <hyperlink ref="B355" r:id="rId354" tooltip="Завантажити сертифікат" display="Завантажити сертифікат"/>
    <hyperlink ref="B356" r:id="rId355" tooltip="Завантажити сертифікат" display="Завантажити сертифікат"/>
    <hyperlink ref="B357" r:id="rId356" tooltip="Завантажити сертифікат" display="Завантажити сертифікат"/>
    <hyperlink ref="B358" r:id="rId357" tooltip="Завантажити сертифікат" display="Завантажити сертифікат"/>
    <hyperlink ref="B359" r:id="rId358" tooltip="Завантажити сертифікат" display="Завантажити сертифікат"/>
    <hyperlink ref="B360" r:id="rId359" tooltip="Завантажити сертифікат" display="Завантажити сертифікат"/>
    <hyperlink ref="B361" r:id="rId360" tooltip="Завантажити сертифікат" display="Завантажити сертифікат"/>
    <hyperlink ref="B362" r:id="rId361" tooltip="Завантажити сертифікат" display="Завантажити сертифікат"/>
    <hyperlink ref="B363" r:id="rId362" tooltip="Завантажити сертифікат" display="Завантажити сертифікат"/>
    <hyperlink ref="B364" r:id="rId363" tooltip="Завантажити сертифікат" display="Завантажити сертифікат"/>
    <hyperlink ref="B365" r:id="rId364" tooltip="Завантажити сертифікат" display="Завантажити сертифікат"/>
    <hyperlink ref="B366" r:id="rId365" tooltip="Завантажити сертифікат" display="Завантажити сертифікат"/>
    <hyperlink ref="B367" r:id="rId366" tooltip="Завантажити сертифікат" display="Завантажити сертифікат"/>
    <hyperlink ref="B368" r:id="rId367" tooltip="Завантажити сертифікат" display="Завантажити сертифікат"/>
    <hyperlink ref="B369" r:id="rId368" tooltip="Завантажити сертифікат" display="Завантажити сертифікат"/>
    <hyperlink ref="B370" r:id="rId369" tooltip="Завантажити сертифікат" display="Завантажити сертифікат"/>
    <hyperlink ref="B371" r:id="rId370" tooltip="Завантажити сертифікат" display="Завантажити сертифікат"/>
    <hyperlink ref="B372" r:id="rId371" tooltip="Завантажити сертифікат" display="Завантажити сертифікат"/>
    <hyperlink ref="B373" r:id="rId372" tooltip="Завантажити сертифікат" display="Завантажити сертифікат"/>
    <hyperlink ref="B374" r:id="rId373" tooltip="Завантажити сертифікат" display="Завантажити сертифікат"/>
    <hyperlink ref="B375" r:id="rId374" tooltip="Завантажити сертифікат" display="Завантажити сертифікат"/>
    <hyperlink ref="B376" r:id="rId375" tooltip="Завантажити сертифікат" display="Завантажити сертифікат"/>
    <hyperlink ref="B377" r:id="rId376" tooltip="Завантажити сертифікат" display="Завантажити сертифікат"/>
    <hyperlink ref="B378" r:id="rId377" tooltip="Завантажити сертифікат" display="Завантажити сертифікат"/>
    <hyperlink ref="B379" r:id="rId378" tooltip="Завантажити сертифікат" display="Завантажити сертифікат"/>
    <hyperlink ref="B380" r:id="rId379" tooltip="Завантажити сертифікат" display="Завантажити сертифікат"/>
    <hyperlink ref="B381" r:id="rId380" tooltip="Завантажити сертифікат" display="Завантажити сертифікат"/>
    <hyperlink ref="B382" r:id="rId381" tooltip="Завантажити сертифікат" display="Завантажити сертифікат"/>
    <hyperlink ref="B383" r:id="rId382" tooltip="Завантажити сертифікат" display="Завантажити сертифікат"/>
    <hyperlink ref="B384" r:id="rId383" tooltip="Завантажити сертифікат" display="Завантажити сертифікат"/>
    <hyperlink ref="B385" r:id="rId384" tooltip="Завантажити сертифікат" display="Завантажити сертифікат"/>
    <hyperlink ref="B386" r:id="rId385" tooltip="Завантажити сертифікат" display="Завантажити сертифікат"/>
    <hyperlink ref="B387" r:id="rId386" tooltip="Завантажити сертифікат" display="Завантажити сертифікат"/>
    <hyperlink ref="B388" r:id="rId387" tooltip="Завантажити сертифікат" display="Завантажити сертифікат"/>
    <hyperlink ref="B389" r:id="rId388" tooltip="Завантажити сертифікат" display="Завантажити сертифікат"/>
    <hyperlink ref="B390" r:id="rId389" tooltip="Завантажити сертифікат" display="Завантажити сертифікат"/>
    <hyperlink ref="B391" r:id="rId390" tooltip="Завантажити сертифікат" display="Завантажити сертифікат"/>
    <hyperlink ref="B392" r:id="rId391" tooltip="Завантажити сертифікат" display="Завантажити сертифікат"/>
    <hyperlink ref="B393" r:id="rId392" tooltip="Завантажити сертифікат" display="Завантажити сертифікат"/>
    <hyperlink ref="B394" r:id="rId393" tooltip="Завантажити сертифікат" display="Завантажити сертифікат"/>
    <hyperlink ref="B395" r:id="rId394" tooltip="Завантажити сертифікат" display="Завантажити сертифікат"/>
    <hyperlink ref="B396" r:id="rId395" tooltip="Завантажити сертифікат" display="Завантажити сертифікат"/>
    <hyperlink ref="B397" r:id="rId396" tooltip="Завантажити сертифікат" display="Завантажити сертифікат"/>
    <hyperlink ref="B398" r:id="rId397" tooltip="Завантажити сертифікат" display="Завантажити сертифікат"/>
    <hyperlink ref="B399" r:id="rId398" tooltip="Завантажити сертифікат" display="Завантажити сертифікат"/>
    <hyperlink ref="B400" r:id="rId399" tooltip="Завантажити сертифікат" display="Завантажити сертифікат"/>
    <hyperlink ref="B401" r:id="rId400" tooltip="Завантажити сертифікат" display="Завантажити сертифікат"/>
    <hyperlink ref="B402" r:id="rId401" tooltip="Завантажити сертифікат" display="Завантажити сертифікат"/>
    <hyperlink ref="B403" r:id="rId402" tooltip="Завантажити сертифікат" display="Завантажити сертифікат"/>
    <hyperlink ref="B404" r:id="rId403" tooltip="Завантажити сертифікат" display="Завантажити сертифікат"/>
    <hyperlink ref="B405" r:id="rId404" tooltip="Завантажити сертифікат" display="Завантажити сертифікат"/>
    <hyperlink ref="B406" r:id="rId405" tooltip="Завантажити сертифікат" display="Завантажити сертифікат"/>
    <hyperlink ref="B407" r:id="rId406" tooltip="Завантажити сертифікат" display="Завантажити сертифікат"/>
    <hyperlink ref="B408" r:id="rId407" tooltip="Завантажити сертифікат" display="Завантажити сертифікат"/>
    <hyperlink ref="B409" r:id="rId408" tooltip="Завантажити сертифікат" display="Завантажити сертифікат"/>
    <hyperlink ref="B410" r:id="rId409" tooltip="Завантажити сертифікат" display="Завантажити сертифікат"/>
    <hyperlink ref="B411" r:id="rId410" tooltip="Завантажити сертифікат" display="Завантажити сертифікат"/>
    <hyperlink ref="B412" r:id="rId411" tooltip="Завантажити сертифікат" display="Завантажити сертифікат"/>
    <hyperlink ref="B413" r:id="rId412" tooltip="Завантажити сертифікат" display="Завантажити сертифікат"/>
    <hyperlink ref="B414" r:id="rId413" tooltip="Завантажити сертифікат" display="Завантажити сертифікат"/>
    <hyperlink ref="B415" r:id="rId414" tooltip="Завантажити сертифікат" display="Завантажити сертифікат"/>
    <hyperlink ref="B416" r:id="rId415" tooltip="Завантажити сертифікат" display="Завантажити сертифікат"/>
    <hyperlink ref="B417" r:id="rId416" tooltip="Завантажити сертифікат" display="Завантажити сертифікат"/>
    <hyperlink ref="B418" r:id="rId417" tooltip="Завантажити сертифікат" display="Завантажити сертифікат"/>
    <hyperlink ref="B419" r:id="rId418" tooltip="Завантажити сертифікат" display="Завантажити сертифікат"/>
    <hyperlink ref="B420" r:id="rId419" tooltip="Завантажити сертифікат" display="Завантажити сертифікат"/>
    <hyperlink ref="B421" r:id="rId420" tooltip="Завантажити сертифікат" display="Завантажити сертифікат"/>
    <hyperlink ref="B422" r:id="rId421" tooltip="Завантажити сертифікат" display="Завантажити сертифікат"/>
    <hyperlink ref="B423" r:id="rId422" tooltip="Завантажити сертифікат" display="Завантажити сертифікат"/>
    <hyperlink ref="B424" r:id="rId423" tooltip="Завантажити сертифікат" display="Завантажити сертифікат"/>
    <hyperlink ref="B425" r:id="rId424" tooltip="Завантажити сертифікат" display="Завантажити сертифікат"/>
    <hyperlink ref="B426" r:id="rId425" tooltip="Завантажити сертифікат" display="Завантажити сертифікат"/>
    <hyperlink ref="B427" r:id="rId426" tooltip="Завантажити сертифікат" display="Завантажити сертифікат"/>
    <hyperlink ref="B428" r:id="rId427" tooltip="Завантажити сертифікат" display="Завантажити сертифікат"/>
    <hyperlink ref="B429" r:id="rId428" tooltip="Завантажити сертифікат" display="Завантажити сертифікат"/>
    <hyperlink ref="B430" r:id="rId429" tooltip="Завантажити сертифікат" display="Завантажити сертифікат"/>
    <hyperlink ref="B431" r:id="rId430" tooltip="Завантажити сертифікат" display="Завантажити сертифікат"/>
    <hyperlink ref="B432" r:id="rId431" tooltip="Завантажити сертифікат" display="Завантажити сертифікат"/>
    <hyperlink ref="B433" r:id="rId432" tooltip="Завантажити сертифікат" display="Завантажити сертифікат"/>
    <hyperlink ref="B434" r:id="rId433" tooltip="Завантажити сертифікат" display="Завантажити сертифікат"/>
    <hyperlink ref="B435" r:id="rId434" tooltip="Завантажити сертифікат" display="Завантажити сертифікат"/>
    <hyperlink ref="B436" r:id="rId435" tooltip="Завантажити сертифікат" display="Завантажити сертифікат"/>
    <hyperlink ref="B437" r:id="rId436" tooltip="Завантажити сертифікат" display="Завантажити сертифікат"/>
    <hyperlink ref="B438" r:id="rId437" tooltip="Завантажити сертифікат" display="Завантажити сертифікат"/>
    <hyperlink ref="B439" r:id="rId438" tooltip="Завантажити сертифікат" display="Завантажити сертифікат"/>
    <hyperlink ref="B440" r:id="rId439" tooltip="Завантажити сертифікат" display="Завантажити сертифікат"/>
    <hyperlink ref="B441" r:id="rId440" tooltip="Завантажити сертифікат" display="Завантажити сертифікат"/>
    <hyperlink ref="B442" r:id="rId441" tooltip="Завантажити сертифікат" display="Завантажити сертифікат"/>
    <hyperlink ref="B443" r:id="rId442" tooltip="Завантажити сертифікат" display="Завантажити сертифікат"/>
    <hyperlink ref="B444" r:id="rId443" tooltip="Завантажити сертифікат" display="Завантажити сертифікат"/>
    <hyperlink ref="B445" r:id="rId444" tooltip="Завантажити сертифікат" display="Завантажити сертифікат"/>
    <hyperlink ref="B446" r:id="rId445" tooltip="Завантажити сертифікат" display="Завантажити сертифікат"/>
    <hyperlink ref="B447" r:id="rId446" tooltip="Завантажити сертифікат" display="Завантажити сертифікат"/>
    <hyperlink ref="B448" r:id="rId447" tooltip="Завантажити сертифікат" display="Завантажити сертифікат"/>
    <hyperlink ref="B449" r:id="rId448" tooltip="Завантажити сертифікат" display="Завантажити сертифікат"/>
    <hyperlink ref="B450" r:id="rId449" tooltip="Завантажити сертифікат" display="Завантажити сертифікат"/>
    <hyperlink ref="B451" r:id="rId450" tooltip="Завантажити сертифікат" display="Завантажити сертифікат"/>
    <hyperlink ref="B452" r:id="rId451" tooltip="Завантажити сертифікат" display="Завантажити сертифікат"/>
    <hyperlink ref="B453" r:id="rId452" tooltip="Завантажити сертифікат" display="Завантажити сертифікат"/>
    <hyperlink ref="B454" r:id="rId453" tooltip="Завантажити сертифікат" display="Завантажити сертифікат"/>
    <hyperlink ref="B455" r:id="rId454" tooltip="Завантажити сертифікат" display="Завантажити сертифікат"/>
    <hyperlink ref="B456" r:id="rId455" tooltip="Завантажити сертифікат" display="Завантажити сертифікат"/>
    <hyperlink ref="B457" r:id="rId456" tooltip="Завантажити сертифікат" display="Завантажити сертифікат"/>
    <hyperlink ref="B458" r:id="rId457" tooltip="Завантажити сертифікат" display="Завантажити сертифікат"/>
    <hyperlink ref="B459" r:id="rId458" tooltip="Завантажити сертифікат" display="Завантажити сертифікат"/>
    <hyperlink ref="B460" r:id="rId459" tooltip="Завантажити сертифікат" display="Завантажити сертифікат"/>
    <hyperlink ref="B461" r:id="rId460" tooltip="Завантажити сертифікат" display="Завантажити сертифікат"/>
    <hyperlink ref="B462" r:id="rId461" tooltip="Завантажити сертифікат" display="Завантажити сертифікат"/>
    <hyperlink ref="B463" r:id="rId462" tooltip="Завантажити сертифікат" display="Завантажити сертифікат"/>
    <hyperlink ref="B464" r:id="rId463" tooltip="Завантажити сертифікат" display="Завантажити сертифікат"/>
    <hyperlink ref="B465" r:id="rId464" tooltip="Завантажити сертифікат" display="Завантажити сертифікат"/>
    <hyperlink ref="B466" r:id="rId465" tooltip="Завантажити сертифікат" display="Завантажити сертифікат"/>
    <hyperlink ref="B467" r:id="rId466" tooltip="Завантажити сертифікат" display="Завантажити сертифікат"/>
    <hyperlink ref="B468" r:id="rId467" tooltip="Завантажити сертифікат" display="Завантажити сертифікат"/>
    <hyperlink ref="B469" r:id="rId468" tooltip="Завантажити сертифікат" display="Завантажити сертифікат"/>
    <hyperlink ref="B470" r:id="rId469" tooltip="Завантажити сертифікат" display="Завантажити сертифікат"/>
    <hyperlink ref="B471" r:id="rId470" tooltip="Завантажити сертифікат" display="Завантажити сертифікат"/>
    <hyperlink ref="B472" r:id="rId471" tooltip="Завантажити сертифікат" display="Завантажити сертифікат"/>
    <hyperlink ref="B473" r:id="rId472" tooltip="Завантажити сертифікат" display="Завантажити сертифікат"/>
    <hyperlink ref="B474" r:id="rId473" tooltip="Завантажити сертифікат" display="Завантажити сертифікат"/>
    <hyperlink ref="B475" r:id="rId474" tooltip="Завантажити сертифікат" display="Завантажити сертифікат"/>
    <hyperlink ref="B476" r:id="rId475" tooltip="Завантажити сертифікат" display="Завантажити сертифікат"/>
    <hyperlink ref="B477" r:id="rId476" tooltip="Завантажити сертифікат" display="Завантажити сертифікат"/>
    <hyperlink ref="B478" r:id="rId477" tooltip="Завантажити сертифікат" display="Завантажити сертифікат"/>
    <hyperlink ref="B479" r:id="rId478" tooltip="Завантажити сертифікат" display="Завантажити сертифікат"/>
    <hyperlink ref="B480" r:id="rId479" tooltip="Завантажити сертифікат" display="Завантажити сертифікат"/>
    <hyperlink ref="B481" r:id="rId480" tooltip="Завантажити сертифікат" display="Завантажити сертифікат"/>
    <hyperlink ref="B482" r:id="rId481" tooltip="Завантажити сертифікат" display="Завантажити сертифікат"/>
    <hyperlink ref="B483" r:id="rId482" tooltip="Завантажити сертифікат" display="Завантажити сертифікат"/>
    <hyperlink ref="B484" r:id="rId483" tooltip="Завантажити сертифікат" display="Завантажити сертифікат"/>
    <hyperlink ref="B485" r:id="rId484" tooltip="Завантажити сертифікат" display="Завантажити сертифікат"/>
    <hyperlink ref="B486" r:id="rId485" tooltip="Завантажити сертифікат" display="Завантажити сертифікат"/>
    <hyperlink ref="B487" r:id="rId486" tooltip="Завантажити сертифікат" display="Завантажити сертифікат"/>
    <hyperlink ref="B488" r:id="rId487" tooltip="Завантажити сертифікат" display="Завантажити сертифікат"/>
    <hyperlink ref="B489" r:id="rId488" tooltip="Завантажити сертифікат" display="Завантажити сертифікат"/>
    <hyperlink ref="B490" r:id="rId489" tooltip="Завантажити сертифікат" display="Завантажити сертифікат"/>
    <hyperlink ref="B491" r:id="rId490" tooltip="Завантажити сертифікат" display="Завантажити сертифікат"/>
    <hyperlink ref="B492" r:id="rId491" tooltip="Завантажити сертифікат" display="Завантажити сертифікат"/>
    <hyperlink ref="B493" r:id="rId492" tooltip="Завантажити сертифікат" display="Завантажити сертифікат"/>
    <hyperlink ref="B494" r:id="rId493" tooltip="Завантажити сертифікат" display="Завантажити сертифікат"/>
    <hyperlink ref="B495" r:id="rId494" tooltip="Завантажити сертифікат" display="Завантажити сертифікат"/>
    <hyperlink ref="B496" r:id="rId495" tooltip="Завантажити сертифікат" display="Завантажити сертифікат"/>
    <hyperlink ref="B497" r:id="rId496" tooltip="Завантажити сертифікат" display="Завантажити сертифікат"/>
    <hyperlink ref="B498" r:id="rId497" tooltip="Завантажити сертифікат" display="Завантажити сертифікат"/>
    <hyperlink ref="B499" r:id="rId498" tooltip="Завантажити сертифікат" display="Завантажити сертифікат"/>
    <hyperlink ref="B500" r:id="rId499" tooltip="Завантажити сертифікат" display="Завантажити сертифікат"/>
    <hyperlink ref="B501" r:id="rId500" tooltip="Завантажити сертифікат" display="Завантажити сертифікат"/>
    <hyperlink ref="B502" r:id="rId501" tooltip="Завантажити сертифікат" display="Завантажити сертифікат"/>
    <hyperlink ref="B503" r:id="rId502" tooltip="Завантажити сертифікат" display="Завантажити сертифікат"/>
    <hyperlink ref="B504" r:id="rId503" tooltip="Завантажити сертифікат" display="Завантажити сертифікат"/>
    <hyperlink ref="B505" r:id="rId504" tooltip="Завантажити сертифікат" display="Завантажити сертифікат"/>
    <hyperlink ref="B506" r:id="rId505" tooltip="Завантажити сертифікат" display="Завантажити сертифікат"/>
    <hyperlink ref="B507" r:id="rId506" tooltip="Завантажити сертифікат" display="Завантажити сертифікат"/>
    <hyperlink ref="B508" r:id="rId507" tooltip="Завантажити сертифікат" display="Завантажити сертифікат"/>
    <hyperlink ref="B509" r:id="rId508" tooltip="Завантажити сертифікат" display="Завантажити сертифікат"/>
    <hyperlink ref="B510" r:id="rId509" tooltip="Завантажити сертифікат" display="Завантажити сертифікат"/>
    <hyperlink ref="B511" r:id="rId510" tooltip="Завантажити сертифікат" display="Завантажити сертифікат"/>
    <hyperlink ref="B512" r:id="rId511" tooltip="Завантажити сертифікат" display="Завантажити сертифікат"/>
    <hyperlink ref="B513" r:id="rId512" tooltip="Завантажити сертифікат" display="Завантажити сертифікат"/>
    <hyperlink ref="B514" r:id="rId513" tooltip="Завантажити сертифікат" display="Завантажити сертифікат"/>
    <hyperlink ref="B515" r:id="rId514" tooltip="Завантажити сертифікат" display="Завантажити сертифікат"/>
    <hyperlink ref="B516" r:id="rId515" tooltip="Завантажити сертифікат" display="Завантажити сертифікат"/>
    <hyperlink ref="B517" r:id="rId516" tooltip="Завантажити сертифікат" display="Завантажити сертифікат"/>
    <hyperlink ref="B518" r:id="rId517" tooltip="Завантажити сертифікат" display="Завантажити сертифікат"/>
    <hyperlink ref="B519" r:id="rId518" tooltip="Завантажити сертифікат" display="Завантажити сертифікат"/>
    <hyperlink ref="B520" r:id="rId519" tooltip="Завантажити сертифікат" display="Завантажити сертифікат"/>
    <hyperlink ref="B521" r:id="rId520" tooltip="Завантажити сертифікат" display="Завантажити сертифікат"/>
    <hyperlink ref="B522" r:id="rId521" tooltip="Завантажити сертифікат" display="Завантажити сертифікат"/>
    <hyperlink ref="B523" r:id="rId522" tooltip="Завантажити сертифікат" display="Завантажити сертифікат"/>
    <hyperlink ref="B524" r:id="rId523" tooltip="Завантажити сертифікат" display="Завантажити сертифікат"/>
    <hyperlink ref="B525" r:id="rId524" tooltip="Завантажити сертифікат" display="Завантажити сертифікат"/>
    <hyperlink ref="B526" r:id="rId525" tooltip="Завантажити сертифікат" display="Завантажити сертифікат"/>
    <hyperlink ref="B527" r:id="rId526" tooltip="Завантажити сертифікат" display="Завантажити сертифікат"/>
    <hyperlink ref="B528" r:id="rId527" tooltip="Завантажити сертифікат" display="Завантажити сертифікат"/>
    <hyperlink ref="B529" r:id="rId528" tooltip="Завантажити сертифікат" display="Завантажити сертифікат"/>
    <hyperlink ref="B530" r:id="rId529" tooltip="Завантажити сертифікат" display="Завантажити сертифікат"/>
    <hyperlink ref="B531" r:id="rId530" tooltip="Завантажити сертифікат" display="Завантажити сертифікат"/>
    <hyperlink ref="B532" r:id="rId531" tooltip="Завантажити сертифікат" display="Завантажити сертифікат"/>
    <hyperlink ref="B533" r:id="rId532" tooltip="Завантажити сертифікат" display="Завантажити сертифікат"/>
    <hyperlink ref="B534" r:id="rId533" tooltip="Завантажити сертифікат" display="Завантажити сертифікат"/>
    <hyperlink ref="B535" r:id="rId534" tooltip="Завантажити сертифікат" display="Завантажити сертифікат"/>
    <hyperlink ref="B536" r:id="rId535" tooltip="Завантажити сертифікат" display="Завантажити сертифікат"/>
    <hyperlink ref="B537" r:id="rId536" tooltip="Завантажити сертифікат" display="Завантажити сертифікат"/>
    <hyperlink ref="B538" r:id="rId537" tooltip="Завантажити сертифікат" display="Завантажити сертифікат"/>
    <hyperlink ref="B539" r:id="rId538" tooltip="Завантажити сертифікат" display="Завантажити сертифікат"/>
    <hyperlink ref="B540" r:id="rId539" tooltip="Завантажити сертифікат" display="Завантажити сертифікат"/>
    <hyperlink ref="B541" r:id="rId540" tooltip="Завантажити сертифікат" display="Завантажити сертифікат"/>
    <hyperlink ref="B542" r:id="rId541" tooltip="Завантажити сертифікат" display="Завантажити сертифікат"/>
    <hyperlink ref="B543" r:id="rId542" tooltip="Завантажити сертифікат" display="Завантажити сертифікат"/>
    <hyperlink ref="B544" r:id="rId543" tooltip="Завантажити сертифікат" display="Завантажити сертифікат"/>
    <hyperlink ref="B545" r:id="rId544" tooltip="Завантажити сертифікат" display="Завантажити сертифікат"/>
    <hyperlink ref="B546" r:id="rId545" tooltip="Завантажити сертифікат" display="Завантажити сертифікат"/>
    <hyperlink ref="B547" r:id="rId546" tooltip="Завантажити сертифікат" display="Завантажити сертифікат"/>
    <hyperlink ref="B548" r:id="rId547" tooltip="Завантажити сертифікат" display="Завантажити сертифікат"/>
    <hyperlink ref="B549" r:id="rId548" tooltip="Завантажити сертифікат" display="Завантажити сертифікат"/>
    <hyperlink ref="B550" r:id="rId549" tooltip="Завантажити сертифікат" display="Завантажити сертифікат"/>
    <hyperlink ref="B551" r:id="rId550" tooltip="Завантажити сертифікат" display="Завантажити сертифікат"/>
    <hyperlink ref="B552" r:id="rId551" tooltip="Завантажити сертифікат" display="Завантажити сертифікат"/>
    <hyperlink ref="B553" r:id="rId552" tooltip="Завантажити сертифікат" display="Завантажити сертифікат"/>
    <hyperlink ref="B554" r:id="rId553" tooltip="Завантажити сертифікат" display="Завантажити сертифікат"/>
    <hyperlink ref="B555" r:id="rId554" tooltip="Завантажити сертифікат" display="Завантажити сертифікат"/>
    <hyperlink ref="B556" r:id="rId555" tooltip="Завантажити сертифікат" display="Завантажити сертифікат"/>
    <hyperlink ref="B557" r:id="rId556" tooltip="Завантажити сертифікат" display="Завантажити сертифікат"/>
    <hyperlink ref="B558" r:id="rId557" tooltip="Завантажити сертифікат" display="Завантажити сертифікат"/>
    <hyperlink ref="B559" r:id="rId558" tooltip="Завантажити сертифікат" display="Завантажити сертифікат"/>
    <hyperlink ref="B560" r:id="rId559" tooltip="Завантажити сертифікат" display="Завантажити сертифікат"/>
    <hyperlink ref="B561" r:id="rId560" tooltip="Завантажити сертифікат" display="Завантажити сертифікат"/>
    <hyperlink ref="B562" r:id="rId561" tooltip="Завантажити сертифікат" display="Завантажити сертифікат"/>
    <hyperlink ref="B563" r:id="rId562" tooltip="Завантажити сертифікат" display="Завантажити сертифікат"/>
    <hyperlink ref="B564" r:id="rId563" tooltip="Завантажити сертифікат" display="Завантажити сертифікат"/>
    <hyperlink ref="B565" r:id="rId564" tooltip="Завантажити сертифікат" display="Завантажити сертифікат"/>
    <hyperlink ref="B566" r:id="rId565" tooltip="Завантажити сертифікат" display="Завантажити сертифікат"/>
    <hyperlink ref="B567" r:id="rId566" tooltip="Завантажити сертифікат" display="Завантажити сертифікат"/>
    <hyperlink ref="B568" r:id="rId567" tooltip="Завантажити сертифікат" display="Завантажити сертифікат"/>
    <hyperlink ref="B569" r:id="rId568" tooltip="Завантажити сертифікат" display="Завантажити сертифікат"/>
    <hyperlink ref="B570" r:id="rId569" tooltip="Завантажити сертифікат" display="Завантажити сертифікат"/>
    <hyperlink ref="B571" r:id="rId570" tooltip="Завантажити сертифікат" display="Завантажити сертифікат"/>
    <hyperlink ref="B572" r:id="rId571" tooltip="Завантажити сертифікат" display="Завантажити сертифікат"/>
    <hyperlink ref="B573" r:id="rId572" tooltip="Завантажити сертифікат" display="Завантажити сертифікат"/>
    <hyperlink ref="B574" r:id="rId573" tooltip="Завантажити сертифікат" display="Завантажити сертифікат"/>
    <hyperlink ref="B575" r:id="rId574" tooltip="Завантажити сертифікат" display="Завантажити сертифікат"/>
    <hyperlink ref="B576" r:id="rId575" tooltip="Завантажити сертифікат" display="Завантажити сертифікат"/>
    <hyperlink ref="B577" r:id="rId576" tooltip="Завантажити сертифікат" display="Завантажити сертифікат"/>
    <hyperlink ref="B578" r:id="rId577" tooltip="Завантажити сертифікат" display="Завантажити сертифікат"/>
    <hyperlink ref="B579" r:id="rId578" tooltip="Завантажити сертифікат" display="Завантажити сертифікат"/>
    <hyperlink ref="B580" r:id="rId579" tooltip="Завантажити сертифікат" display="Завантажити сертифікат"/>
    <hyperlink ref="B581" r:id="rId580" tooltip="Завантажити сертифікат" display="Завантажити сертифікат"/>
    <hyperlink ref="B582" r:id="rId581" tooltip="Завантажити сертифікат" display="Завантажити сертифікат"/>
    <hyperlink ref="B583" r:id="rId582" tooltip="Завантажити сертифікат" display="Завантажити сертифікат"/>
    <hyperlink ref="B584" r:id="rId583" tooltip="Завантажити сертифікат" display="Завантажити сертифікат"/>
    <hyperlink ref="B585" r:id="rId584" tooltip="Завантажити сертифікат" display="Завантажити сертифікат"/>
    <hyperlink ref="B586" r:id="rId585" tooltip="Завантажити сертифікат" display="Завантажити сертифікат"/>
    <hyperlink ref="B587" r:id="rId586" tooltip="Завантажити сертифікат" display="Завантажити сертифікат"/>
    <hyperlink ref="B588" r:id="rId587" tooltip="Завантажити сертифікат" display="Завантажити сертифікат"/>
    <hyperlink ref="B589" r:id="rId588" tooltip="Завантажити сертифікат" display="Завантажити сертифікат"/>
    <hyperlink ref="B590" r:id="rId589" tooltip="Завантажити сертифікат" display="Завантажити сертифікат"/>
    <hyperlink ref="B591" r:id="rId590" tooltip="Завантажити сертифікат" display="Завантажити сертифікат"/>
    <hyperlink ref="B592" r:id="rId591" tooltip="Завантажити сертифікат" display="Завантажити сертифікат"/>
    <hyperlink ref="B593" r:id="rId592" tooltip="Завантажити сертифікат" display="Завантажити сертифікат"/>
    <hyperlink ref="B594" r:id="rId593" tooltip="Завантажити сертифікат" display="Завантажити сертифікат"/>
    <hyperlink ref="B595" r:id="rId594" tooltip="Завантажити сертифікат" display="Завантажити сертифікат"/>
    <hyperlink ref="B596" r:id="rId595" tooltip="Завантажити сертифікат" display="Завантажити сертифікат"/>
    <hyperlink ref="B597" r:id="rId596" tooltip="Завантажити сертифікат" display="Завантажити сертифікат"/>
    <hyperlink ref="B598" r:id="rId597" tooltip="Завантажити сертифікат" display="Завантажити сертифікат"/>
    <hyperlink ref="B599" r:id="rId598" tooltip="Завантажити сертифікат" display="Завантажити сертифікат"/>
    <hyperlink ref="B600" r:id="rId599" tooltip="Завантажити сертифікат" display="Завантажити сертифікат"/>
    <hyperlink ref="B601" r:id="rId600" tooltip="Завантажити сертифікат" display="Завантажити сертифікат"/>
    <hyperlink ref="B602" r:id="rId601" tooltip="Завантажити сертифікат" display="Завантажити сертифікат"/>
    <hyperlink ref="B603" r:id="rId602" tooltip="Завантажити сертифікат" display="Завантажити сертифікат"/>
    <hyperlink ref="B604" r:id="rId603" tooltip="Завантажити сертифікат" display="Завантажити сертифікат"/>
    <hyperlink ref="B605" r:id="rId604" tooltip="Завантажити сертифікат" display="Завантажити сертифікат"/>
    <hyperlink ref="B606" r:id="rId605" tooltip="Завантажити сертифікат" display="Завантажити сертифікат"/>
    <hyperlink ref="B607" r:id="rId606" tooltip="Завантажити сертифікат" display="Завантажити сертифікат"/>
    <hyperlink ref="B608" r:id="rId607" tooltip="Завантажити сертифікат" display="Завантажити сертифікат"/>
    <hyperlink ref="B609" r:id="rId608" tooltip="Завантажити сертифікат" display="Завантажити сертифікат"/>
    <hyperlink ref="B610" r:id="rId609" tooltip="Завантажити сертифікат" display="Завантажити сертифікат"/>
    <hyperlink ref="B611" r:id="rId610" tooltip="Завантажити сертифікат" display="Завантажити сертифікат"/>
    <hyperlink ref="B612" r:id="rId611" tooltip="Завантажити сертифікат" display="Завантажити сертифікат"/>
    <hyperlink ref="B613" r:id="rId612" tooltip="Завантажити сертифікат" display="Завантажити сертифікат"/>
    <hyperlink ref="B614" r:id="rId613" tooltip="Завантажити сертифікат" display="Завантажити сертифікат"/>
    <hyperlink ref="B615" r:id="rId614" tooltip="Завантажити сертифікат" display="Завантажити сертифікат"/>
    <hyperlink ref="B616" r:id="rId615" tooltip="Завантажити сертифікат" display="Завантажити сертифікат"/>
    <hyperlink ref="B617" r:id="rId616" tooltip="Завантажити сертифікат" display="Завантажити сертифікат"/>
    <hyperlink ref="B618" r:id="rId617" tooltip="Завантажити сертифікат" display="Завантажити сертифікат"/>
    <hyperlink ref="B619" r:id="rId618" tooltip="Завантажити сертифікат" display="Завантажити сертифікат"/>
    <hyperlink ref="B620" r:id="rId619" tooltip="Завантажити сертифікат" display="Завантажити сертифікат"/>
    <hyperlink ref="B621" r:id="rId620" tooltip="Завантажити сертифікат" display="Завантажити сертифікат"/>
    <hyperlink ref="B622" r:id="rId621" tooltip="Завантажити сертифікат" display="Завантажити сертифікат"/>
    <hyperlink ref="B623" r:id="rId622" tooltip="Завантажити сертифікат" display="Завантажити сертифікат"/>
    <hyperlink ref="B624" r:id="rId623" tooltip="Завантажити сертифікат" display="Завантажити сертифікат"/>
    <hyperlink ref="B625" r:id="rId624" tooltip="Завантажити сертифікат" display="Завантажити сертифікат"/>
    <hyperlink ref="B626" r:id="rId625" tooltip="Завантажити сертифікат" display="Завантажити сертифікат"/>
    <hyperlink ref="B627" r:id="rId626" tooltip="Завантажити сертифікат" display="Завантажити сертифікат"/>
    <hyperlink ref="B628" r:id="rId627" tooltip="Завантажити сертифікат" display="Завантажити сертифікат"/>
    <hyperlink ref="B629" r:id="rId628" tooltip="Завантажити сертифікат" display="Завантажити сертифікат"/>
    <hyperlink ref="B630" r:id="rId629" tooltip="Завантажити сертифікат" display="Завантажити сертифікат"/>
    <hyperlink ref="B631" r:id="rId630" tooltip="Завантажити сертифікат" display="Завантажити сертифікат"/>
    <hyperlink ref="B632" r:id="rId631" tooltip="Завантажити сертифікат" display="Завантажити сертифікат"/>
    <hyperlink ref="B633" r:id="rId632" tooltip="Завантажити сертифікат" display="Завантажити сертифікат"/>
    <hyperlink ref="B634" r:id="rId633" tooltip="Завантажити сертифікат" display="Завантажити сертифікат"/>
    <hyperlink ref="B635" r:id="rId634" tooltip="Завантажити сертифікат" display="Завантажити сертифікат"/>
    <hyperlink ref="B636" r:id="rId635" tooltip="Завантажити сертифікат" display="Завантажити сертифікат"/>
    <hyperlink ref="B637" r:id="rId636" tooltip="Завантажити сертифікат" display="Завантажити сертифікат"/>
    <hyperlink ref="B638" r:id="rId637" tooltip="Завантажити сертифікат" display="Завантажити сертифікат"/>
    <hyperlink ref="B639" r:id="rId638" tooltip="Завантажити сертифікат" display="Завантажити сертифікат"/>
    <hyperlink ref="B640" r:id="rId639" tooltip="Завантажити сертифікат" display="Завантажити сертифікат"/>
    <hyperlink ref="B641" r:id="rId640" tooltip="Завантажити сертифікат" display="Завантажити сертифікат"/>
    <hyperlink ref="B642" r:id="rId641" tooltip="Завантажити сертифікат" display="Завантажити сертифікат"/>
    <hyperlink ref="B643" r:id="rId642" tooltip="Завантажити сертифікат" display="Завантажити сертифікат"/>
    <hyperlink ref="B644" r:id="rId643" tooltip="Завантажити сертифікат" display="Завантажити сертифікат"/>
    <hyperlink ref="B645" r:id="rId644" tooltip="Завантажити сертифікат" display="Завантажити сертифікат"/>
    <hyperlink ref="B646" r:id="rId645" tooltip="Завантажити сертифікат" display="Завантажити сертифікат"/>
    <hyperlink ref="B647" r:id="rId646" tooltip="Завантажити сертифікат" display="Завантажити сертифікат"/>
    <hyperlink ref="B648" r:id="rId647" tooltip="Завантажити сертифікат" display="Завантажити сертифікат"/>
    <hyperlink ref="B649" r:id="rId648" tooltip="Завантажити сертифікат" display="Завантажити сертифікат"/>
    <hyperlink ref="B650" r:id="rId649" tooltip="Завантажити сертифікат" display="Завантажити сертифікат"/>
    <hyperlink ref="B651" r:id="rId650" tooltip="Завантажити сертифікат" display="Завантажити сертифікат"/>
    <hyperlink ref="B652" r:id="rId651" tooltip="Завантажити сертифікат" display="Завантажити сертифікат"/>
    <hyperlink ref="B653" r:id="rId652" tooltip="Завантажити сертифікат" display="Завантажити сертифікат"/>
    <hyperlink ref="B654" r:id="rId653" tooltip="Завантажити сертифікат" display="Завантажити сертифікат"/>
    <hyperlink ref="B655" r:id="rId654" tooltip="Завантажити сертифікат" display="Завантажити сертифікат"/>
    <hyperlink ref="B656" r:id="rId655" tooltip="Завантажити сертифікат" display="Завантажити сертифікат"/>
    <hyperlink ref="B657" r:id="rId656" tooltip="Завантажити сертифікат" display="Завантажити сертифікат"/>
    <hyperlink ref="B658" r:id="rId657" tooltip="Завантажити сертифікат" display="Завантажити сертифікат"/>
    <hyperlink ref="B659" r:id="rId658" tooltip="Завантажити сертифікат" display="Завантажити сертифікат"/>
    <hyperlink ref="B660" r:id="rId659" tooltip="Завантажити сертифікат" display="Завантажити сертифікат"/>
    <hyperlink ref="B661" r:id="rId660" tooltip="Завантажити сертифікат" display="Завантажити сертифікат"/>
    <hyperlink ref="B662" r:id="rId661" tooltip="Завантажити сертифікат" display="Завантажити сертифікат"/>
    <hyperlink ref="B663" r:id="rId662" tooltip="Завантажити сертифікат" display="Завантажити сертифікат"/>
    <hyperlink ref="B664" r:id="rId663" tooltip="Завантажити сертифікат" display="Завантажити сертифікат"/>
    <hyperlink ref="B665" r:id="rId664" tooltip="Завантажити сертифікат" display="Завантажити сертифікат"/>
    <hyperlink ref="B666" r:id="rId665" tooltip="Завантажити сертифікат" display="Завантажити сертифікат"/>
    <hyperlink ref="B667" r:id="rId666" tooltip="Завантажити сертифікат" display="Завантажити сертифікат"/>
    <hyperlink ref="B668" r:id="rId667" tooltip="Завантажити сертифікат" display="Завантажити сертифікат"/>
    <hyperlink ref="B669" r:id="rId668" tooltip="Завантажити сертифікат" display="Завантажити сертифікат"/>
    <hyperlink ref="B670" r:id="rId669" tooltip="Завантажити сертифікат" display="Завантажити сертифікат"/>
    <hyperlink ref="B671" r:id="rId670" tooltip="Завантажити сертифікат" display="Завантажити сертифікат"/>
    <hyperlink ref="B672" r:id="rId671" tooltip="Завантажити сертифікат" display="Завантажити сертифікат"/>
    <hyperlink ref="B673" r:id="rId672" tooltip="Завантажити сертифікат" display="Завантажити сертифікат"/>
    <hyperlink ref="B674" r:id="rId673" tooltip="Завантажити сертифікат" display="Завантажити сертифікат"/>
    <hyperlink ref="B675" r:id="rId674" tooltip="Завантажити сертифікат" display="Завантажити сертифікат"/>
    <hyperlink ref="B676" r:id="rId675" tooltip="Завантажити сертифікат" display="Завантажити сертифікат"/>
    <hyperlink ref="B677" r:id="rId676" tooltip="Завантажити сертифікат" display="Завантажити сертифікат"/>
    <hyperlink ref="B678" r:id="rId677" tooltip="Завантажити сертифікат" display="Завантажити сертифікат"/>
    <hyperlink ref="B679" r:id="rId678" tooltip="Завантажити сертифікат" display="Завантажити сертифікат"/>
    <hyperlink ref="B680" r:id="rId679" tooltip="Завантажити сертифікат" display="Завантажити сертифікат"/>
    <hyperlink ref="B681" r:id="rId680" tooltip="Завантажити сертифікат" display="Завантажити сертифікат"/>
    <hyperlink ref="B682" r:id="rId681" tooltip="Завантажити сертифікат" display="Завантажити сертифікат"/>
    <hyperlink ref="B683" r:id="rId682" tooltip="Завантажити сертифікат" display="Завантажити сертифікат"/>
    <hyperlink ref="B684" r:id="rId683" tooltip="Завантажити сертифікат" display="Завантажити сертифікат"/>
    <hyperlink ref="B685" r:id="rId684" tooltip="Завантажити сертифікат" display="Завантажити сертифікат"/>
    <hyperlink ref="B686" r:id="rId685" tooltip="Завантажити сертифікат" display="Завантажити сертифікат"/>
    <hyperlink ref="B687" r:id="rId686" tooltip="Завантажити сертифікат" display="Завантажити сертифікат"/>
    <hyperlink ref="B688" r:id="rId687" tooltip="Завантажити сертифікат" display="Завантажити сертифікат"/>
    <hyperlink ref="B689" r:id="rId688" tooltip="Завантажити сертифікат" display="Завантажити сертифікат"/>
    <hyperlink ref="B690" r:id="rId689" tooltip="Завантажити сертифікат" display="Завантажити сертифікат"/>
    <hyperlink ref="B691" r:id="rId690" tooltip="Завантажити сертифікат" display="Завантажити сертифікат"/>
    <hyperlink ref="B692" r:id="rId691" tooltip="Завантажити сертифікат" display="Завантажити сертифікат"/>
    <hyperlink ref="B693" r:id="rId692" tooltip="Завантажити сертифікат" display="Завантажити сертифікат"/>
    <hyperlink ref="B694" r:id="rId693" tooltip="Завантажити сертифікат" display="Завантажити сертифікат"/>
    <hyperlink ref="B695" r:id="rId694" tooltip="Завантажити сертифікат" display="Завантажити сертифікат"/>
    <hyperlink ref="B696" r:id="rId695" tooltip="Завантажити сертифікат" display="Завантажити сертифікат"/>
    <hyperlink ref="B697" r:id="rId696" tooltip="Завантажити сертифікат" display="Завантажити сертифікат"/>
    <hyperlink ref="B698" r:id="rId697" tooltip="Завантажити сертифікат" display="Завантажити сертифікат"/>
    <hyperlink ref="B699" r:id="rId698" tooltip="Завантажити сертифікат" display="Завантажити сертифікат"/>
    <hyperlink ref="B700" r:id="rId699" tooltip="Завантажити сертифікат" display="Завантажити сертифікат"/>
    <hyperlink ref="B701" r:id="rId700" tooltip="Завантажити сертифікат" display="Завантажити сертифікат"/>
    <hyperlink ref="B702" r:id="rId701" tooltip="Завантажити сертифікат" display="Завантажити сертифікат"/>
    <hyperlink ref="B703" r:id="rId702" tooltip="Завантажити сертифікат" display="Завантажити сертифікат"/>
    <hyperlink ref="B704" r:id="rId703" tooltip="Завантажити сертифікат" display="Завантажити сертифікат"/>
    <hyperlink ref="B705" r:id="rId704" tooltip="Завантажити сертифікат" display="Завантажити сертифікат"/>
    <hyperlink ref="B706" r:id="rId705" tooltip="Завантажити сертифікат" display="Завантажити сертифікат"/>
    <hyperlink ref="B707" r:id="rId706" tooltip="Завантажити сертифікат" display="Завантажити сертифікат"/>
    <hyperlink ref="B708" r:id="rId707" tooltip="Завантажити сертифікат" display="Завантажити сертифікат"/>
    <hyperlink ref="B709" r:id="rId708" tooltip="Завантажити сертифікат" display="Завантажити сертифікат"/>
    <hyperlink ref="B710" r:id="rId709" tooltip="Завантажити сертифікат" display="Завантажити сертифікат"/>
    <hyperlink ref="B711" r:id="rId710" tooltip="Завантажити сертифікат" display="Завантажити сертифікат"/>
    <hyperlink ref="B712" r:id="rId711" tooltip="Завантажити сертифікат" display="Завантажити сертифікат"/>
    <hyperlink ref="B713" r:id="rId712" tooltip="Завантажити сертифікат" display="Завантажити сертифікат"/>
    <hyperlink ref="B714" r:id="rId713" tooltip="Завантажити сертифікат" display="Завантажити сертифікат"/>
    <hyperlink ref="B715" r:id="rId714" tooltip="Завантажити сертифікат" display="Завантажити сертифікат"/>
    <hyperlink ref="B716" r:id="rId715" tooltip="Завантажити сертифікат" display="Завантажити сертифікат"/>
    <hyperlink ref="B717" r:id="rId716" tooltip="Завантажити сертифікат" display="Завантажити сертифікат"/>
    <hyperlink ref="B718" r:id="rId717" tooltip="Завантажити сертифікат" display="Завантажити сертифікат"/>
    <hyperlink ref="B719" r:id="rId718" tooltip="Завантажити сертифікат" display="Завантажити сертифікат"/>
    <hyperlink ref="B720" r:id="rId719" tooltip="Завантажити сертифікат" display="Завантажити сертифікат"/>
    <hyperlink ref="B721" r:id="rId720" tooltip="Завантажити сертифікат" display="Завантажити сертифікат"/>
    <hyperlink ref="B722" r:id="rId721" tooltip="Завантажити сертифікат" display="Завантажити сертифікат"/>
    <hyperlink ref="B723" r:id="rId722" tooltip="Завантажити сертифікат" display="Завантажити сертифікат"/>
    <hyperlink ref="B724" r:id="rId723" tooltip="Завантажити сертифікат" display="Завантажити сертифікат"/>
    <hyperlink ref="B725" r:id="rId724" tooltip="Завантажити сертифікат" display="Завантажити сертифікат"/>
    <hyperlink ref="B726" r:id="rId725" tooltip="Завантажити сертифікат" display="Завантажити сертифікат"/>
    <hyperlink ref="B727" r:id="rId726" tooltip="Завантажити сертифікат" display="Завантажити сертифікат"/>
    <hyperlink ref="B728" r:id="rId727" tooltip="Завантажити сертифікат" display="Завантажити сертифікат"/>
    <hyperlink ref="B729" r:id="rId728" tooltip="Завантажити сертифікат" display="Завантажити сертифікат"/>
    <hyperlink ref="B730" r:id="rId729" tooltip="Завантажити сертифікат" display="Завантажити сертифікат"/>
    <hyperlink ref="B731" r:id="rId730" tooltip="Завантажити сертифікат" display="Завантажити сертифікат"/>
    <hyperlink ref="B732" r:id="rId731" tooltip="Завантажити сертифікат" display="Завантажити сертифікат"/>
    <hyperlink ref="B733" r:id="rId732" tooltip="Завантажити сертифікат" display="Завантажити сертифікат"/>
    <hyperlink ref="B734" r:id="rId733" tooltip="Завантажити сертифікат" display="Завантажити сертифікат"/>
    <hyperlink ref="B735" r:id="rId734" tooltip="Завантажити сертифікат" display="Завантажити сертифікат"/>
    <hyperlink ref="B736" r:id="rId735" tooltip="Завантажити сертифікат" display="Завантажити сертифікат"/>
    <hyperlink ref="B737" r:id="rId736" tooltip="Завантажити сертифікат" display="Завантажити сертифікат"/>
    <hyperlink ref="B738" r:id="rId737" tooltip="Завантажити сертифікат" display="Завантажити сертифікат"/>
    <hyperlink ref="B739" r:id="rId738" tooltip="Завантажити сертифікат" display="Завантажити сертифікат"/>
    <hyperlink ref="B740" r:id="rId739" tooltip="Завантажити сертифікат" display="Завантажити сертифікат"/>
    <hyperlink ref="B741" r:id="rId740" tooltip="Завантажити сертифікат" display="Завантажити сертифікат"/>
    <hyperlink ref="B742" r:id="rId741" tooltip="Завантажити сертифікат" display="Завантажити сертифікат"/>
    <hyperlink ref="B743" r:id="rId742" tooltip="Завантажити сертифікат" display="Завантажити сертифікат"/>
    <hyperlink ref="B744" r:id="rId743" tooltip="Завантажити сертифікат" display="Завантажити сертифікат"/>
    <hyperlink ref="B745" r:id="rId744" tooltip="Завантажити сертифікат" display="Завантажити сертифікат"/>
    <hyperlink ref="B746" r:id="rId745" tooltip="Завантажити сертифікат" display="Завантажити сертифікат"/>
    <hyperlink ref="B747" r:id="rId746" tooltip="Завантажити сертифікат" display="Завантажити сертифікат"/>
    <hyperlink ref="B748" r:id="rId747" tooltip="Завантажити сертифікат" display="Завантажити сертифікат"/>
    <hyperlink ref="B749" r:id="rId748" tooltip="Завантажити сертифікат" display="Завантажити сертифікат"/>
    <hyperlink ref="B750" r:id="rId749" tooltip="Завантажити сертифікат" display="Завантажити сертифікат"/>
    <hyperlink ref="B751" r:id="rId750" tooltip="Завантажити сертифікат" display="Завантажити сертифікат"/>
    <hyperlink ref="B752" r:id="rId751" tooltip="Завантажити сертифікат" display="Завантажити сертифікат"/>
    <hyperlink ref="B753" r:id="rId752" tooltip="Завантажити сертифікат" display="Завантажити сертифікат"/>
    <hyperlink ref="B754" r:id="rId753" tooltip="Завантажити сертифікат" display="Завантажити сертифікат"/>
    <hyperlink ref="B755" r:id="rId754" tooltip="Завантажити сертифікат" display="Завантажити сертифікат"/>
    <hyperlink ref="B756" r:id="rId755" tooltip="Завантажити сертифікат" display="Завантажити сертифікат"/>
    <hyperlink ref="B757" r:id="rId756" tooltip="Завантажити сертифікат" display="Завантажити сертифікат"/>
    <hyperlink ref="B758" r:id="rId757" tooltip="Завантажити сертифікат" display="Завантажити сертифікат"/>
    <hyperlink ref="B759" r:id="rId758" tooltip="Завантажити сертифікат" display="Завантажити сертифікат"/>
    <hyperlink ref="B760" r:id="rId759" tooltip="Завантажити сертифікат" display="Завантажити сертифікат"/>
    <hyperlink ref="B761" r:id="rId760" tooltip="Завантажити сертифікат" display="Завантажити сертифікат"/>
    <hyperlink ref="B762" r:id="rId761" tooltip="Завантажити сертифікат" display="Завантажити сертифікат"/>
    <hyperlink ref="B763" r:id="rId762" tooltip="Завантажити сертифікат" display="Завантажити сертифікат"/>
    <hyperlink ref="B764" r:id="rId763" tooltip="Завантажити сертифікат" display="Завантажити сертифікат"/>
    <hyperlink ref="B765" r:id="rId764" tooltip="Завантажити сертифікат" display="Завантажити сертифікат"/>
    <hyperlink ref="B766" r:id="rId765" tooltip="Завантажити сертифікат" display="Завантажити сертифікат"/>
    <hyperlink ref="B767" r:id="rId766" tooltip="Завантажити сертифікат" display="Завантажити сертифікат"/>
    <hyperlink ref="B768" r:id="rId767" tooltip="Завантажити сертифікат" display="Завантажити сертифікат"/>
    <hyperlink ref="B769" r:id="rId768" tooltip="Завантажити сертифікат" display="Завантажити сертифікат"/>
    <hyperlink ref="B770" r:id="rId769" tooltip="Завантажити сертифікат" display="Завантажити сертифікат"/>
    <hyperlink ref="B771" r:id="rId770" tooltip="Завантажити сертифікат" display="Завантажити сертифікат"/>
    <hyperlink ref="B772" r:id="rId771" tooltip="Завантажити сертифікат" display="Завантажити сертифікат"/>
    <hyperlink ref="B773" r:id="rId772" tooltip="Завантажити сертифікат" display="Завантажити сертифікат"/>
    <hyperlink ref="B774" r:id="rId773" tooltip="Завантажити сертифікат" display="Завантажити сертифікат"/>
    <hyperlink ref="B775" r:id="rId774" tooltip="Завантажити сертифікат" display="Завантажити сертифікат"/>
    <hyperlink ref="B776" r:id="rId775" tooltip="Завантажити сертифікат" display="Завантажити сертифікат"/>
    <hyperlink ref="B777" r:id="rId776" tooltip="Завантажити сертифікат" display="Завантажити сертифікат"/>
    <hyperlink ref="B778" r:id="rId777" tooltip="Завантажити сертифікат" display="Завантажити сертифікат"/>
    <hyperlink ref="B779" r:id="rId778" tooltip="Завантажити сертифікат" display="Завантажити сертифікат"/>
    <hyperlink ref="B780" r:id="rId779" tooltip="Завантажити сертифікат" display="Завантажити сертифікат"/>
    <hyperlink ref="B781" r:id="rId780" tooltip="Завантажити сертифікат" display="Завантажити сертифікат"/>
    <hyperlink ref="B782" r:id="rId781" tooltip="Завантажити сертифікат" display="Завантажити сертифікат"/>
    <hyperlink ref="B783" r:id="rId782" tooltip="Завантажити сертифікат" display="Завантажити сертифікат"/>
    <hyperlink ref="B784" r:id="rId783" tooltip="Завантажити сертифікат" display="Завантажити сертифікат"/>
    <hyperlink ref="B785" r:id="rId784" tooltip="Завантажити сертифікат" display="Завантажити сертифікат"/>
    <hyperlink ref="B786" r:id="rId785" tooltip="Завантажити сертифікат" display="Завантажити сертифікат"/>
    <hyperlink ref="B787" r:id="rId786" tooltip="Завантажити сертифікат" display="Завантажити сертифікат"/>
    <hyperlink ref="B788" r:id="rId787" tooltip="Завантажити сертифікат" display="Завантажити сертифікат"/>
    <hyperlink ref="B789" r:id="rId788" tooltip="Завантажити сертифікат" display="Завантажити сертифікат"/>
    <hyperlink ref="B790" r:id="rId789" tooltip="Завантажити сертифікат" display="Завантажити сертифікат"/>
    <hyperlink ref="B791" r:id="rId790" tooltip="Завантажити сертифікат" display="Завантажити сертифікат"/>
    <hyperlink ref="B792" r:id="rId791" tooltip="Завантажити сертифікат" display="Завантажити сертифікат"/>
    <hyperlink ref="B793" r:id="rId792" tooltip="Завантажити сертифікат" display="Завантажити сертифікат"/>
    <hyperlink ref="B794" r:id="rId793" tooltip="Завантажити сертифікат" display="Завантажити сертифікат"/>
    <hyperlink ref="B795" r:id="rId794" tooltip="Завантажити сертифікат" display="Завантажити сертифікат"/>
    <hyperlink ref="B796" r:id="rId795" tooltip="Завантажити сертифікат" display="Завантажити сертифікат"/>
    <hyperlink ref="B797" r:id="rId796" tooltip="Завантажити сертифікат" display="Завантажити сертифікат"/>
    <hyperlink ref="B798" r:id="rId797" tooltip="Завантажити сертифікат" display="Завантажити сертифікат"/>
    <hyperlink ref="B799" r:id="rId798" tooltip="Завантажити сертифікат" display="Завантажити сертифікат"/>
    <hyperlink ref="B800" r:id="rId799" tooltip="Завантажити сертифікат" display="Завантажити сертифікат"/>
    <hyperlink ref="B801" r:id="rId800" tooltip="Завантажити сертифікат" display="Завантажити сертифікат"/>
    <hyperlink ref="B802" r:id="rId801" tooltip="Завантажити сертифікат" display="Завантажити сертифікат"/>
    <hyperlink ref="B803" r:id="rId802" tooltip="Завантажити сертифікат" display="Завантажити сертифікат"/>
    <hyperlink ref="B804" r:id="rId803" tooltip="Завантажити сертифікат" display="Завантажити сертифікат"/>
    <hyperlink ref="B805" r:id="rId804" tooltip="Завантажити сертифікат" display="Завантажити сертифікат"/>
    <hyperlink ref="B806" r:id="rId805" tooltip="Завантажити сертифікат" display="Завантажити сертифікат"/>
    <hyperlink ref="B807" r:id="rId806" tooltip="Завантажити сертифікат" display="Завантажити сертифікат"/>
    <hyperlink ref="B808" r:id="rId807" tooltip="Завантажити сертифікат" display="Завантажити сертифікат"/>
    <hyperlink ref="B809" r:id="rId808" tooltip="Завантажити сертифікат" display="Завантажити сертифікат"/>
    <hyperlink ref="B810" r:id="rId809" tooltip="Завантажити сертифікат" display="Завантажити сертифікат"/>
    <hyperlink ref="B811" r:id="rId810" tooltip="Завантажити сертифікат" display="Завантажити сертифікат"/>
    <hyperlink ref="B812" r:id="rId811" tooltip="Завантажити сертифікат" display="Завантажити сертифікат"/>
    <hyperlink ref="B813" r:id="rId812" tooltip="Завантажити сертифікат" display="Завантажити сертифікат"/>
    <hyperlink ref="B814" r:id="rId813" tooltip="Завантажити сертифікат" display="Завантажити сертифікат"/>
    <hyperlink ref="B815" r:id="rId814" tooltip="Завантажити сертифікат" display="Завантажити сертифікат"/>
    <hyperlink ref="B816" r:id="rId815" tooltip="Завантажити сертифікат" display="Завантажити сертифікат"/>
    <hyperlink ref="B817" r:id="rId816" tooltip="Завантажити сертифікат" display="Завантажити сертифікат"/>
    <hyperlink ref="B818" r:id="rId817" tooltip="Завантажити сертифікат" display="Завантажити сертифікат"/>
    <hyperlink ref="B819" r:id="rId818" tooltip="Завантажити сертифікат" display="Завантажити сертифікат"/>
    <hyperlink ref="B820" r:id="rId819" tooltip="Завантажити сертифікат" display="Завантажити сертифікат"/>
    <hyperlink ref="B821" r:id="rId820" tooltip="Завантажити сертифікат" display="Завантажити сертифікат"/>
    <hyperlink ref="B822" r:id="rId821" tooltip="Завантажити сертифікат" display="Завантажити сертифікат"/>
    <hyperlink ref="B823" r:id="rId822" tooltip="Завантажити сертифікат" display="Завантажити сертифікат"/>
    <hyperlink ref="B824" r:id="rId823" tooltip="Завантажити сертифікат" display="Завантажити сертифікат"/>
    <hyperlink ref="B825" r:id="rId824" tooltip="Завантажити сертифікат" display="Завантажити сертифікат"/>
    <hyperlink ref="B826" r:id="rId825" tooltip="Завантажити сертифікат" display="Завантажити сертифікат"/>
    <hyperlink ref="B827" r:id="rId826" tooltip="Завантажити сертифікат" display="Завантажити сертифікат"/>
    <hyperlink ref="B828" r:id="rId827" tooltip="Завантажити сертифікат" display="Завантажити сертифікат"/>
    <hyperlink ref="B829" r:id="rId828" tooltip="Завантажити сертифікат" display="Завантажити сертифікат"/>
    <hyperlink ref="B830" r:id="rId829" tooltip="Завантажити сертифікат" display="Завантажити сертифікат"/>
    <hyperlink ref="B831" r:id="rId830" tooltip="Завантажити сертифікат" display="Завантажити сертифікат"/>
    <hyperlink ref="B832" r:id="rId831" tooltip="Завантажити сертифікат" display="Завантажити сертифікат"/>
    <hyperlink ref="B833" r:id="rId832" tooltip="Завантажити сертифікат" display="Завантажити сертифікат"/>
    <hyperlink ref="B834" r:id="rId833" tooltip="Завантажити сертифікат" display="Завантажити сертифікат"/>
    <hyperlink ref="B835" r:id="rId834" tooltip="Завантажити сертифікат" display="Завантажити сертифікат"/>
    <hyperlink ref="B836" r:id="rId835" tooltip="Завантажити сертифікат" display="Завантажити сертифікат"/>
    <hyperlink ref="B837" r:id="rId836" tooltip="Завантажити сертифікат" display="Завантажити сертифікат"/>
    <hyperlink ref="B838" r:id="rId837" tooltip="Завантажити сертифікат" display="Завантажити сертифікат"/>
    <hyperlink ref="B839" r:id="rId838" tooltip="Завантажити сертифікат" display="Завантажити сертифікат"/>
    <hyperlink ref="B840" r:id="rId839" tooltip="Завантажити сертифікат" display="Завантажити сертифікат"/>
    <hyperlink ref="B841" r:id="rId840" tooltip="Завантажити сертифікат" display="Завантажити сертифікат"/>
    <hyperlink ref="B842" r:id="rId841" tooltip="Завантажити сертифікат" display="Завантажити сертифікат"/>
    <hyperlink ref="B843" r:id="rId842" tooltip="Завантажити сертифікат" display="Завантажити сертифікат"/>
    <hyperlink ref="B844" r:id="rId843" tooltip="Завантажити сертифікат" display="Завантажити сертифікат"/>
    <hyperlink ref="B845" r:id="rId844" tooltip="Завантажити сертифікат" display="Завантажити сертифікат"/>
    <hyperlink ref="B846" r:id="rId845" tooltip="Завантажити сертифікат" display="Завантажити сертифікат"/>
    <hyperlink ref="B847" r:id="rId846" tooltip="Завантажити сертифікат" display="Завантажити сертифікат"/>
    <hyperlink ref="B848" r:id="rId847" tooltip="Завантажити сертифікат" display="Завантажити сертифікат"/>
    <hyperlink ref="B849" r:id="rId848" tooltip="Завантажити сертифікат" display="Завантажити сертифікат"/>
    <hyperlink ref="B850" r:id="rId849" tooltip="Завантажити сертифікат" display="Завантажити сертифікат"/>
    <hyperlink ref="B851" r:id="rId850" tooltip="Завантажити сертифікат" display="Завантажити сертифікат"/>
    <hyperlink ref="B852" r:id="rId851" tooltip="Завантажити сертифікат" display="Завантажити сертифікат"/>
    <hyperlink ref="B853" r:id="rId852" tooltip="Завантажити сертифікат" display="Завантажити сертифікат"/>
    <hyperlink ref="B854" r:id="rId853" tooltip="Завантажити сертифікат" display="Завантажити сертифікат"/>
    <hyperlink ref="B855" r:id="rId854" tooltip="Завантажити сертифікат" display="Завантажити сертифікат"/>
    <hyperlink ref="B856" r:id="rId855" tooltip="Завантажити сертифікат" display="Завантажити сертифікат"/>
    <hyperlink ref="B857" r:id="rId856" tooltip="Завантажити сертифікат" display="Завантажити сертифікат"/>
    <hyperlink ref="B858" r:id="rId857" tooltip="Завантажити сертифікат" display="Завантажити сертифікат"/>
    <hyperlink ref="B859" r:id="rId858" tooltip="Завантажити сертифікат" display="Завантажити сертифікат"/>
    <hyperlink ref="B860" r:id="rId859" tooltip="Завантажити сертифікат" display="Завантажити сертифікат"/>
    <hyperlink ref="B861" r:id="rId860" tooltip="Завантажити сертифікат" display="Завантажити сертифікат"/>
    <hyperlink ref="B862" r:id="rId861" tooltip="Завантажити сертифікат" display="Завантажити сертифікат"/>
    <hyperlink ref="B863" r:id="rId862" tooltip="Завантажити сертифікат" display="Завантажити сертифікат"/>
    <hyperlink ref="B864" r:id="rId863" tooltip="Завантажити сертифікат" display="Завантажити сертифікат"/>
    <hyperlink ref="B865" r:id="rId864" tooltip="Завантажити сертифікат" display="Завантажити сертифікат"/>
    <hyperlink ref="B866" r:id="rId865" tooltip="Завантажити сертифікат" display="Завантажити сертифікат"/>
    <hyperlink ref="B867" r:id="rId866" tooltip="Завантажити сертифікат" display="Завантажити сертифікат"/>
    <hyperlink ref="B868" r:id="rId867" tooltip="Завантажити сертифікат" display="Завантажити сертифікат"/>
    <hyperlink ref="B869" r:id="rId868" tooltip="Завантажити сертифікат" display="Завантажити сертифікат"/>
    <hyperlink ref="B870" r:id="rId869" tooltip="Завантажити сертифікат" display="Завантажити сертифікат"/>
    <hyperlink ref="B871" r:id="rId870" tooltip="Завантажити сертифікат" display="Завантажити сертифікат"/>
    <hyperlink ref="B872" r:id="rId871" tooltip="Завантажити сертифікат" display="Завантажити сертифікат"/>
    <hyperlink ref="B873" r:id="rId872" tooltip="Завантажити сертифікат" display="Завантажити сертифікат"/>
    <hyperlink ref="B874" r:id="rId873" tooltip="Завантажити сертифікат" display="Завантажити сертифікат"/>
    <hyperlink ref="B875" r:id="rId874" tooltip="Завантажити сертифікат" display="Завантажити сертифікат"/>
    <hyperlink ref="B876" r:id="rId875" tooltip="Завантажити сертифікат" display="Завантажити сертифікат"/>
    <hyperlink ref="B877" r:id="rId876" tooltip="Завантажити сертифікат" display="Завантажити сертифікат"/>
    <hyperlink ref="B878" r:id="rId877" tooltip="Завантажити сертифікат" display="Завантажити сертифікат"/>
    <hyperlink ref="B879" r:id="rId878" tooltip="Завантажити сертифікат" display="Завантажити сертифікат"/>
    <hyperlink ref="B880" r:id="rId879" tooltip="Завантажити сертифікат" display="Завантажити сертифікат"/>
    <hyperlink ref="B881" r:id="rId880" tooltip="Завантажити сертифікат" display="Завантажити сертифікат"/>
    <hyperlink ref="B882" r:id="rId881" tooltip="Завантажити сертифікат" display="Завантажити сертифікат"/>
    <hyperlink ref="B883" r:id="rId882" tooltip="Завантажити сертифікат" display="Завантажити сертифікат"/>
    <hyperlink ref="B884" r:id="rId883" tooltip="Завантажити сертифікат" display="Завантажити сертифікат"/>
    <hyperlink ref="B885" r:id="rId884" tooltip="Завантажити сертифікат" display="Завантажити сертифікат"/>
    <hyperlink ref="B886" r:id="rId885" tooltip="Завантажити сертифікат" display="Завантажити сертифікат"/>
    <hyperlink ref="B887" r:id="rId886" tooltip="Завантажити сертифікат" display="Завантажити сертифікат"/>
    <hyperlink ref="B888" r:id="rId887" tooltip="Завантажити сертифікат" display="Завантажити сертифікат"/>
    <hyperlink ref="B889" r:id="rId888" tooltip="Завантажити сертифікат" display="Завантажити сертифікат"/>
    <hyperlink ref="B890" r:id="rId889" tooltip="Завантажити сертифікат" display="Завантажити сертифікат"/>
    <hyperlink ref="B891" r:id="rId890" tooltip="Завантажити сертифікат" display="Завантажити сертифікат"/>
    <hyperlink ref="B892" r:id="rId891" tooltip="Завантажити сертифікат" display="Завантажити сертифікат"/>
    <hyperlink ref="B893" r:id="rId892" tooltip="Завантажити сертифікат" display="Завантажити сертифікат"/>
    <hyperlink ref="B894" r:id="rId893" tooltip="Завантажити сертифікат" display="Завантажити сертифікат"/>
    <hyperlink ref="B895" r:id="rId894" tooltip="Завантажити сертифікат" display="Завантажити сертифікат"/>
    <hyperlink ref="B896" r:id="rId895" tooltip="Завантажити сертифікат" display="Завантажити сертифікат"/>
    <hyperlink ref="B897" r:id="rId896" tooltip="Завантажити сертифікат" display="Завантажити сертифікат"/>
    <hyperlink ref="B898" r:id="rId897" tooltip="Завантажити сертифікат" display="Завантажити сертифікат"/>
    <hyperlink ref="B899" r:id="rId898" tooltip="Завантажити сертифікат" display="Завантажити сертифікат"/>
    <hyperlink ref="B900" r:id="rId899" tooltip="Завантажити сертифікат" display="Завантажити сертифікат"/>
    <hyperlink ref="B901" r:id="rId900" tooltip="Завантажити сертифікат" display="Завантажити сертифікат"/>
    <hyperlink ref="B902" r:id="rId901" tooltip="Завантажити сертифікат" display="Завантажити сертифікат"/>
    <hyperlink ref="B903" r:id="rId902" tooltip="Завантажити сертифікат" display="Завантажити сертифікат"/>
    <hyperlink ref="B904" r:id="rId903" tooltip="Завантажити сертифікат" display="Завантажити сертифікат"/>
    <hyperlink ref="B905" r:id="rId904" tooltip="Завантажити сертифікат" display="Завантажити сертифікат"/>
    <hyperlink ref="B906" r:id="rId905" tooltip="Завантажити сертифікат" display="Завантажити сертифікат"/>
    <hyperlink ref="B907" r:id="rId906" tooltip="Завантажити сертифікат" display="Завантажити сертифікат"/>
    <hyperlink ref="B908" r:id="rId907" tooltip="Завантажити сертифікат" display="Завантажити сертифікат"/>
    <hyperlink ref="B909" r:id="rId908" tooltip="Завантажити сертифікат" display="Завантажити сертифікат"/>
    <hyperlink ref="B910" r:id="rId909" tooltip="Завантажити сертифікат" display="Завантажити сертифікат"/>
    <hyperlink ref="B911" r:id="rId910" tooltip="Завантажити сертифікат" display="Завантажити сертифікат"/>
    <hyperlink ref="B912" r:id="rId911" tooltip="Завантажити сертифікат" display="Завантажити сертифікат"/>
    <hyperlink ref="B913" r:id="rId912" tooltip="Завантажити сертифікат" display="Завантажити сертифікат"/>
    <hyperlink ref="B914" r:id="rId913" tooltip="Завантажити сертифікат" display="Завантажити сертифікат"/>
    <hyperlink ref="B915" r:id="rId914" tooltip="Завантажити сертифікат" display="Завантажити сертифікат"/>
    <hyperlink ref="B916" r:id="rId915" tooltip="Завантажити сертифікат" display="Завантажити сертифікат"/>
    <hyperlink ref="B917" r:id="rId916" tooltip="Завантажити сертифікат" display="Завантажити сертифікат"/>
    <hyperlink ref="B918" r:id="rId917" tooltip="Завантажити сертифікат" display="Завантажити сертифікат"/>
    <hyperlink ref="B919" r:id="rId918" tooltip="Завантажити сертифікат" display="Завантажити сертифікат"/>
    <hyperlink ref="B920" r:id="rId919" tooltip="Завантажити сертифікат" display="Завантажити сертифікат"/>
    <hyperlink ref="B921" r:id="rId920" tooltip="Завантажити сертифікат" display="Завантажити сертифікат"/>
    <hyperlink ref="B922" r:id="rId921" tooltip="Завантажити сертифікат" display="Завантажити сертифікат"/>
    <hyperlink ref="B923" r:id="rId922" tooltip="Завантажити сертифікат" display="Завантажити сертифікат"/>
    <hyperlink ref="B924" r:id="rId923" tooltip="Завантажити сертифікат" display="Завантажити сертифікат"/>
    <hyperlink ref="B925" r:id="rId924" tooltip="Завантажити сертифікат" display="Завантажити сертифікат"/>
    <hyperlink ref="B926" r:id="rId925" tooltip="Завантажити сертифікат" display="Завантажити сертифікат"/>
    <hyperlink ref="B927" r:id="rId926" tooltip="Завантажити сертифікат" display="Завантажити сертифікат"/>
    <hyperlink ref="B928" r:id="rId927" tooltip="Завантажити сертифікат" display="Завантажити сертифікат"/>
    <hyperlink ref="B929" r:id="rId928" tooltip="Завантажити сертифікат" display="Завантажити сертифікат"/>
    <hyperlink ref="B930" r:id="rId929" tooltip="Завантажити сертифікат" display="Завантажити сертифікат"/>
    <hyperlink ref="B931" r:id="rId930" tooltip="Завантажити сертифікат" display="Завантажити сертифікат"/>
    <hyperlink ref="B932" r:id="rId931" tooltip="Завантажити сертифікат" display="Завантажити сертифікат"/>
    <hyperlink ref="B933" r:id="rId932" tooltip="Завантажити сертифікат" display="Завантажити сертифікат"/>
    <hyperlink ref="B934" r:id="rId933" tooltip="Завантажити сертифікат" display="Завантажити сертифікат"/>
    <hyperlink ref="B935" r:id="rId934" tooltip="Завантажити сертифікат" display="Завантажити сертифікат"/>
    <hyperlink ref="B936" r:id="rId935" tooltip="Завантажити сертифікат" display="Завантажити сертифікат"/>
    <hyperlink ref="B937" r:id="rId936" tooltip="Завантажити сертифікат" display="Завантажити сертифікат"/>
    <hyperlink ref="B938" r:id="rId937" tooltip="Завантажити сертифікат" display="Завантажити сертифікат"/>
    <hyperlink ref="B939" r:id="rId938" tooltip="Завантажити сертифікат" display="Завантажити сертифікат"/>
    <hyperlink ref="B940" r:id="rId939" tooltip="Завантажити сертифікат" display="Завантажити сертифікат"/>
    <hyperlink ref="B941" r:id="rId940" tooltip="Завантажити сертифікат" display="Завантажити сертифікат"/>
    <hyperlink ref="B942" r:id="rId941" tooltip="Завантажити сертифікат" display="Завантажити сертифікат"/>
    <hyperlink ref="B943" r:id="rId942" tooltip="Завантажити сертифікат" display="Завантажити сертифікат"/>
    <hyperlink ref="B944" r:id="rId943" tooltip="Завантажити сертифікат" display="Завантажити сертифікат"/>
    <hyperlink ref="B945" r:id="rId944" tooltip="Завантажити сертифікат" display="Завантажити сертифікат"/>
    <hyperlink ref="B946" r:id="rId945" tooltip="Завантажити сертифікат" display="Завантажити сертифікат"/>
    <hyperlink ref="B947" r:id="rId946" tooltip="Завантажити сертифікат" display="Завантажити сертифікат"/>
    <hyperlink ref="B948" r:id="rId947" tooltip="Завантажити сертифікат" display="Завантажити сертифікат"/>
    <hyperlink ref="B949" r:id="rId948" tooltip="Завантажити сертифікат" display="Завантажити сертифікат"/>
    <hyperlink ref="B950" r:id="rId949" tooltip="Завантажити сертифікат" display="Завантажити сертифікат"/>
    <hyperlink ref="B951" r:id="rId950" tooltip="Завантажити сертифікат" display="Завантажити сертифікат"/>
    <hyperlink ref="B952" r:id="rId951" tooltip="Завантажити сертифікат" display="Завантажити сертифікат"/>
    <hyperlink ref="B953" r:id="rId952" tooltip="Завантажити сертифікат" display="Завантажити сертифікат"/>
    <hyperlink ref="B954" r:id="rId953" tooltip="Завантажити сертифікат" display="Завантажити сертифікат"/>
    <hyperlink ref="B955" r:id="rId954" tooltip="Завантажити сертифікат" display="Завантажити сертифікат"/>
    <hyperlink ref="B956" r:id="rId955" tooltip="Завантажити сертифікат" display="Завантажити сертифікат"/>
    <hyperlink ref="B957" r:id="rId956" tooltip="Завантажити сертифікат" display="Завантажити сертифікат"/>
    <hyperlink ref="B958" r:id="rId957" tooltip="Завантажити сертифікат" display="Завантажити сертифікат"/>
    <hyperlink ref="B959" r:id="rId958" tooltip="Завантажити сертифікат" display="Завантажити сертифікат"/>
    <hyperlink ref="B960" r:id="rId959" tooltip="Завантажити сертифікат" display="Завантажити сертифікат"/>
    <hyperlink ref="B961" r:id="rId960" tooltip="Завантажити сертифікат" display="Завантажити сертифікат"/>
    <hyperlink ref="B962" r:id="rId961" tooltip="Завантажити сертифікат" display="Завантажити сертифікат"/>
    <hyperlink ref="B963" r:id="rId962" tooltip="Завантажити сертифікат" display="Завантажити сертифікат"/>
    <hyperlink ref="B964" r:id="rId963" tooltip="Завантажити сертифікат" display="Завантажити сертифікат"/>
    <hyperlink ref="B965" r:id="rId964" tooltip="Завантажити сертифікат" display="Завантажити сертифікат"/>
    <hyperlink ref="B966" r:id="rId965" tooltip="Завантажити сертифікат" display="Завантажити сертифікат"/>
    <hyperlink ref="B967" r:id="rId966" tooltip="Завантажити сертифікат" display="Завантажити сертифікат"/>
    <hyperlink ref="B968" r:id="rId967" tooltip="Завантажити сертифікат" display="Завантажити сертифікат"/>
    <hyperlink ref="B969" r:id="rId968" tooltip="Завантажити сертифікат" display="Завантажити сертифікат"/>
    <hyperlink ref="B970" r:id="rId969" tooltip="Завантажити сертифікат" display="Завантажити сертифікат"/>
    <hyperlink ref="B971" r:id="rId970" tooltip="Завантажити сертифікат" display="Завантажити сертифікат"/>
    <hyperlink ref="B972" r:id="rId971" tooltip="Завантажити сертифікат" display="Завантажити сертифікат"/>
    <hyperlink ref="B973" r:id="rId972" tooltip="Завантажити сертифікат" display="Завантажити сертифікат"/>
    <hyperlink ref="B974" r:id="rId973" tooltip="Завантажити сертифікат" display="Завантажити сертифікат"/>
    <hyperlink ref="B975" r:id="rId974" tooltip="Завантажити сертифікат" display="Завантажити сертифікат"/>
    <hyperlink ref="B976" r:id="rId975" tooltip="Завантажити сертифікат" display="Завантажити сертифікат"/>
    <hyperlink ref="B977" r:id="rId976" tooltip="Завантажити сертифікат" display="Завантажити сертифікат"/>
    <hyperlink ref="B978" r:id="rId977" tooltip="Завантажити сертифікат" display="Завантажити сертифікат"/>
    <hyperlink ref="B979" r:id="rId978" tooltip="Завантажити сертифікат" display="Завантажити сертифікат"/>
    <hyperlink ref="B980" r:id="rId979" tooltip="Завантажити сертифікат" display="Завантажити сертифікат"/>
    <hyperlink ref="B981" r:id="rId980" tooltip="Завантажити сертифікат" display="Завантажити сертифікат"/>
    <hyperlink ref="B982" r:id="rId981" tooltip="Завантажити сертифікат" display="Завантажити сертифікат"/>
    <hyperlink ref="B983" r:id="rId982" tooltip="Завантажити сертифікат" display="Завантажити сертифікат"/>
    <hyperlink ref="B984" r:id="rId983" tooltip="Завантажити сертифікат" display="Завантажити сертифікат"/>
    <hyperlink ref="B985" r:id="rId984" tooltip="Завантажити сертифікат" display="Завантажити сертифікат"/>
    <hyperlink ref="B986" r:id="rId985" tooltip="Завантажити сертифікат" display="Завантажити сертифікат"/>
    <hyperlink ref="B987" r:id="rId986" tooltip="Завантажити сертифікат" display="Завантажити сертифікат"/>
    <hyperlink ref="B988" r:id="rId987" tooltip="Завантажити сертифікат" display="Завантажити сертифікат"/>
    <hyperlink ref="B989" r:id="rId988" tooltip="Завантажити сертифікат" display="Завантажити сертифікат"/>
    <hyperlink ref="B990" r:id="rId989" tooltip="Завантажити сертифікат" display="Завантажити сертифікат"/>
    <hyperlink ref="B991" r:id="rId990" tooltip="Завантажити сертифікат" display="Завантажити сертифікат"/>
    <hyperlink ref="B992" r:id="rId991" tooltip="Завантажити сертифікат" display="Завантажити сертифікат"/>
    <hyperlink ref="B993" r:id="rId992" tooltip="Завантажити сертифікат" display="Завантажити сертифікат"/>
    <hyperlink ref="B994" r:id="rId993" tooltip="Завантажити сертифікат" display="Завантажити сертифікат"/>
    <hyperlink ref="B995" r:id="rId994" tooltip="Завантажити сертифікат" display="Завантажити сертифікат"/>
    <hyperlink ref="B996" r:id="rId995" tooltip="Завантажити сертифікат" display="Завантажити сертифікат"/>
    <hyperlink ref="B997" r:id="rId996" tooltip="Завантажити сертифікат" display="Завантажити сертифікат"/>
    <hyperlink ref="B998" r:id="rId997" tooltip="Завантажити сертифікат" display="Завантажити сертифікат"/>
    <hyperlink ref="B999" r:id="rId998" tooltip="Завантажити сертифікат" display="Завантажити сертифікат"/>
    <hyperlink ref="B1000" r:id="rId999" tooltip="Завантажити сертифікат" display="Завантажити сертифікат"/>
    <hyperlink ref="B1001" r:id="rId1000" tooltip="Завантажити сертифікат" display="Завантажити сертифікат"/>
    <hyperlink ref="B1002" r:id="rId1001" tooltip="Завантажити сертифікат" display="Завантажити сертифікат"/>
    <hyperlink ref="B1003" r:id="rId1002" tooltip="Завантажити сертифікат" display="Завантажити сертифікат"/>
    <hyperlink ref="B1004" r:id="rId1003" tooltip="Завантажити сертифікат" display="Завантажити сертифікат"/>
    <hyperlink ref="B1005" r:id="rId1004" tooltip="Завантажити сертифікат" display="Завантажити сертифікат"/>
    <hyperlink ref="B1006" r:id="rId1005" tooltip="Завантажити сертифікат" display="Завантажити сертифікат"/>
    <hyperlink ref="B1007" r:id="rId1006" tooltip="Завантажити сертифікат" display="Завантажити сертифікат"/>
    <hyperlink ref="B1008" r:id="rId1007" tooltip="Завантажити сертифікат" display="Завантажити сертифікат"/>
    <hyperlink ref="B1009" r:id="rId1008" tooltip="Завантажити сертифікат" display="Завантажити сертифікат"/>
    <hyperlink ref="B1010" r:id="rId1009" tooltip="Завантажити сертифікат" display="Завантажити сертифікат"/>
    <hyperlink ref="B1011" r:id="rId1010" tooltip="Завантажити сертифікат" display="Завантажити сертифікат"/>
    <hyperlink ref="B1012" r:id="rId1011" tooltip="Завантажити сертифікат" display="Завантажити сертифікат"/>
    <hyperlink ref="B1013" r:id="rId1012" tooltip="Завантажити сертифікат" display="Завантажити сертифікат"/>
    <hyperlink ref="B1014" r:id="rId1013" tooltip="Завантажити сертифікат" display="Завантажити сертифікат"/>
    <hyperlink ref="B1015" r:id="rId1014" tooltip="Завантажити сертифікат" display="Завантажити сертифікат"/>
    <hyperlink ref="B1016" r:id="rId1015" tooltip="Завантажити сертифікат" display="Завантажити сертифікат"/>
    <hyperlink ref="B1017" r:id="rId1016" tooltip="Завантажити сертифікат" display="Завантажити сертифікат"/>
    <hyperlink ref="B1018" r:id="rId1017" tooltip="Завантажити сертифікат" display="Завантажити сертифікат"/>
    <hyperlink ref="B1019" r:id="rId1018" tooltip="Завантажити сертифікат" display="Завантажити сертифікат"/>
    <hyperlink ref="B1020" r:id="rId1019" tooltip="Завантажити сертифікат" display="Завантажити сертифікат"/>
    <hyperlink ref="B1021" r:id="rId1020" tooltip="Завантажити сертифікат" display="Завантажити сертифікат"/>
    <hyperlink ref="B1022" r:id="rId1021" tooltip="Завантажити сертифікат" display="Завантажити сертифікат"/>
    <hyperlink ref="B1023" r:id="rId1022" tooltip="Завантажити сертифікат" display="Завантажити сертифікат"/>
    <hyperlink ref="B1024" r:id="rId1023" tooltip="Завантажити сертифікат" display="Завантажити сертифікат"/>
    <hyperlink ref="B1025" r:id="rId1024" tooltip="Завантажити сертифікат" display="Завантажити сертифікат"/>
    <hyperlink ref="B1026" r:id="rId1025" tooltip="Завантажити сертифікат" display="Завантажити сертифікат"/>
    <hyperlink ref="B1027" r:id="rId1026" tooltip="Завантажити сертифікат" display="Завантажити сертифікат"/>
    <hyperlink ref="B1028" r:id="rId1027" tooltip="Завантажити сертифікат" display="Завантажити сертифікат"/>
    <hyperlink ref="B1029" r:id="rId1028" tooltip="Завантажити сертифікат" display="Завантажити сертифікат"/>
    <hyperlink ref="B1030" r:id="rId1029" tooltip="Завантажити сертифікат" display="Завантажити сертифікат"/>
    <hyperlink ref="B1031" r:id="rId1030" tooltip="Завантажити сертифікат" display="Завантажити сертифікат"/>
    <hyperlink ref="B1032" r:id="rId1031" tooltip="Завантажити сертифікат" display="Завантажити сертифікат"/>
    <hyperlink ref="B1033" r:id="rId1032" tooltip="Завантажити сертифікат" display="Завантажити сертифікат"/>
    <hyperlink ref="B1034" r:id="rId1033" tooltip="Завантажити сертифікат" display="Завантажити сертифікат"/>
    <hyperlink ref="B1035" r:id="rId1034" tooltip="Завантажити сертифікат" display="Завантажити сертифікат"/>
    <hyperlink ref="B1036" r:id="rId1035" tooltip="Завантажити сертифікат" display="Завантажити сертифікат"/>
    <hyperlink ref="B1037" r:id="rId1036" tooltip="Завантажити сертифікат" display="Завантажити сертифікат"/>
    <hyperlink ref="B1038" r:id="rId1037" tooltip="Завантажити сертифікат" display="Завантажити сертифікат"/>
    <hyperlink ref="B1039" r:id="rId1038" tooltip="Завантажити сертифікат" display="Завантажити сертифікат"/>
    <hyperlink ref="B1040" r:id="rId1039" tooltip="Завантажити сертифікат" display="Завантажити сертифікат"/>
    <hyperlink ref="B1041" r:id="rId1040" tooltip="Завантажити сертифікат" display="Завантажити сертифікат"/>
    <hyperlink ref="B1042" r:id="rId1041" tooltip="Завантажити сертифікат" display="Завантажити сертифікат"/>
    <hyperlink ref="B1043" r:id="rId1042" tooltip="Завантажити сертифікат" display="Завантажити сертифікат"/>
    <hyperlink ref="B1044" r:id="rId1043" tooltip="Завантажити сертифікат" display="Завантажити сертифікат"/>
    <hyperlink ref="B1045" r:id="rId1044" tooltip="Завантажити сертифікат" display="Завантажити сертифікат"/>
    <hyperlink ref="B1046" r:id="rId1045" tooltip="Завантажити сертифікат" display="Завантажити сертифікат"/>
    <hyperlink ref="B1047" r:id="rId1046" tooltip="Завантажити сертифікат" display="Завантажити сертифікат"/>
    <hyperlink ref="B1048" r:id="rId1047" tooltip="Завантажити сертифікат" display="Завантажити сертифікат"/>
    <hyperlink ref="B1049" r:id="rId1048" tooltip="Завантажити сертифікат" display="Завантажити сертифікат"/>
    <hyperlink ref="B1050" r:id="rId1049" tooltip="Завантажити сертифікат" display="Завантажити сертифікат"/>
    <hyperlink ref="B1051" r:id="rId1050" tooltip="Завантажити сертифікат" display="Завантажити сертифікат"/>
    <hyperlink ref="B1052" r:id="rId1051" tooltip="Завантажити сертифікат" display="Завантажити сертифікат"/>
    <hyperlink ref="B1053" r:id="rId1052" tooltip="Завантажити сертифікат" display="Завантажити сертифікат"/>
    <hyperlink ref="B1054" r:id="rId1053" tooltip="Завантажити сертифікат" display="Завантажити сертифікат"/>
    <hyperlink ref="B1055" r:id="rId1054" tooltip="Завантажити сертифікат" display="Завантажити сертифікат"/>
    <hyperlink ref="B1056" r:id="rId1055" tooltip="Завантажити сертифікат" display="Завантажити сертифікат"/>
    <hyperlink ref="B1057" r:id="rId1056" tooltip="Завантажити сертифікат" display="Завантажити сертифікат"/>
    <hyperlink ref="B1058" r:id="rId1057" tooltip="Завантажити сертифікат" display="Завантажити сертифікат"/>
    <hyperlink ref="B1059" r:id="rId1058" tooltip="Завантажити сертифікат" display="Завантажити сертифікат"/>
    <hyperlink ref="B1060" r:id="rId1059" tooltip="Завантажити сертифікат" display="Завантажити сертифікат"/>
    <hyperlink ref="B1061" r:id="rId1060" tooltip="Завантажити сертифікат" display="Завантажити сертифікат"/>
    <hyperlink ref="B1062" r:id="rId1061" tooltip="Завантажити сертифікат" display="Завантажити сертифікат"/>
    <hyperlink ref="B1063" r:id="rId1062" tooltip="Завантажити сертифікат" display="Завантажити сертифікат"/>
    <hyperlink ref="B1064" r:id="rId1063" tooltip="Завантажити сертифікат" display="Завантажити сертифікат"/>
    <hyperlink ref="B1065" r:id="rId1064" tooltip="Завантажити сертифікат" display="Завантажити сертифікат"/>
    <hyperlink ref="B1066" r:id="rId1065" tooltip="Завантажити сертифікат" display="Завантажити сертифікат"/>
    <hyperlink ref="B1067" r:id="rId1066" tooltip="Завантажити сертифікат" display="Завантажити сертифікат"/>
    <hyperlink ref="B1068" r:id="rId1067" tooltip="Завантажити сертифікат" display="Завантажити сертифікат"/>
    <hyperlink ref="B1069" r:id="rId1068" tooltip="Завантажити сертифікат" display="Завантажити сертифікат"/>
    <hyperlink ref="B1070" r:id="rId1069" tooltip="Завантажити сертифікат" display="Завантажити сертифікат"/>
    <hyperlink ref="B1071" r:id="rId1070" tooltip="Завантажити сертифікат" display="Завантажити сертифікат"/>
    <hyperlink ref="B1072" r:id="rId1071" tooltip="Завантажити сертифікат" display="Завантажити сертифікат"/>
    <hyperlink ref="B1073" r:id="rId1072" tooltip="Завантажити сертифікат" display="Завантажити сертифікат"/>
    <hyperlink ref="B1074" r:id="rId1073" tooltip="Завантажити сертифікат" display="Завантажити сертифікат"/>
    <hyperlink ref="B1075" r:id="rId1074" tooltip="Завантажити сертифікат" display="Завантажити сертифікат"/>
    <hyperlink ref="B1076" r:id="rId1075" tooltip="Завантажити сертифікат" display="Завантажити сертифікат"/>
    <hyperlink ref="B1077" r:id="rId1076" tooltip="Завантажити сертифікат" display="Завантажити сертифікат"/>
    <hyperlink ref="B1078" r:id="rId1077" tooltip="Завантажити сертифікат" display="Завантажити сертифікат"/>
    <hyperlink ref="B1079" r:id="rId1078" tooltip="Завантажити сертифікат" display="Завантажити сертифікат"/>
    <hyperlink ref="B1080" r:id="rId1079" tooltip="Завантажити сертифікат" display="Завантажити сертифікат"/>
    <hyperlink ref="B1081" r:id="rId1080" tooltip="Завантажити сертифікат" display="Завантажити сертифікат"/>
    <hyperlink ref="B1082" r:id="rId1081" tooltip="Завантажити сертифікат" display="Завантажити сертифікат"/>
    <hyperlink ref="B1083" r:id="rId1082" tooltip="Завантажити сертифікат" display="Завантажити сертифікат"/>
    <hyperlink ref="B1084" r:id="rId1083" tooltip="Завантажити сертифікат" display="Завантажити сертифікат"/>
    <hyperlink ref="B1085" r:id="rId1084" tooltip="Завантажити сертифікат" display="Завантажити сертифікат"/>
    <hyperlink ref="B1086" r:id="rId1085" tooltip="Завантажити сертифікат" display="Завантажити сертифікат"/>
    <hyperlink ref="B1087" r:id="rId1086" tooltip="Завантажити сертифікат" display="Завантажити сертифікат"/>
    <hyperlink ref="B1088" r:id="rId1087" tooltip="Завантажити сертифікат" display="Завантажити сертифікат"/>
    <hyperlink ref="B1089" r:id="rId1088" tooltip="Завантажити сертифікат" display="Завантажити сертифікат"/>
    <hyperlink ref="B1090" r:id="rId1089" tooltip="Завантажити сертифікат" display="Завантажити сертифікат"/>
    <hyperlink ref="B1091" r:id="rId1090" tooltip="Завантажити сертифікат" display="Завантажити сертифікат"/>
    <hyperlink ref="B1092" r:id="rId1091" tooltip="Завантажити сертифікат" display="Завантажити сертифікат"/>
    <hyperlink ref="B1093" r:id="rId1092" tooltip="Завантажити сертифікат" display="Завантажити сертифікат"/>
    <hyperlink ref="B1094" r:id="rId1093" tooltip="Завантажити сертифікат" display="Завантажити сертифікат"/>
    <hyperlink ref="B1095" r:id="rId1094" tooltip="Завантажити сертифікат" display="Завантажити сертифікат"/>
    <hyperlink ref="B1096" r:id="rId1095" tooltip="Завантажити сертифікат" display="Завантажити сертифікат"/>
    <hyperlink ref="B1097" r:id="rId1096" tooltip="Завантажити сертифікат" display="Завантажити сертифікат"/>
    <hyperlink ref="B1098" r:id="rId1097" tooltip="Завантажити сертифікат" display="Завантажити сертифікат"/>
    <hyperlink ref="B1099" r:id="rId1098" tooltip="Завантажити сертифікат" display="Завантажити сертифікат"/>
    <hyperlink ref="B1100" r:id="rId1099" tooltip="Завантажити сертифікат" display="Завантажити сертифікат"/>
    <hyperlink ref="B1101" r:id="rId1100" tooltip="Завантажити сертифікат" display="Завантажити сертифікат"/>
    <hyperlink ref="B1102" r:id="rId1101" tooltip="Завантажити сертифікат" display="Завантажити сертифікат"/>
    <hyperlink ref="B1103" r:id="rId1102" tooltip="Завантажити сертифікат" display="Завантажити сертифікат"/>
    <hyperlink ref="B1104" r:id="rId1103" tooltip="Завантажити сертифікат" display="Завантажити сертифікат"/>
    <hyperlink ref="B1105" r:id="rId1104" tooltip="Завантажити сертифікат" display="Завантажити сертифікат"/>
    <hyperlink ref="B1106" r:id="rId1105" tooltip="Завантажити сертифікат" display="Завантажити сертифікат"/>
    <hyperlink ref="B1107" r:id="rId1106" tooltip="Завантажити сертифікат" display="Завантажити сертифікат"/>
    <hyperlink ref="B1108" r:id="rId1107" tooltip="Завантажити сертифікат" display="Завантажити сертифікат"/>
    <hyperlink ref="B1109" r:id="rId1108" tooltip="Завантажити сертифікат" display="Завантажити сертифікат"/>
    <hyperlink ref="B1110" r:id="rId1109" tooltip="Завантажити сертифікат" display="Завантажити сертифікат"/>
    <hyperlink ref="B1111" r:id="rId1110" tooltip="Завантажити сертифікат" display="Завантажити сертифікат"/>
    <hyperlink ref="B1112" r:id="rId1111" tooltip="Завантажити сертифікат" display="Завантажити сертифікат"/>
    <hyperlink ref="B1113" r:id="rId1112" tooltip="Завантажити сертифікат" display="Завантажити сертифікат"/>
    <hyperlink ref="B1114" r:id="rId1113" tooltip="Завантажити сертифікат" display="Завантажити сертифікат"/>
    <hyperlink ref="B1115" r:id="rId1114" tooltip="Завантажити сертифікат" display="Завантажити сертифікат"/>
    <hyperlink ref="B1116" r:id="rId1115" tooltip="Завантажити сертифікат" display="Завантажити сертифікат"/>
    <hyperlink ref="B1117" r:id="rId1116" tooltip="Завантажити сертифікат" display="Завантажити сертифікат"/>
    <hyperlink ref="B1118" r:id="rId1117" tooltip="Завантажити сертифікат" display="Завантажити сертифікат"/>
    <hyperlink ref="B1119" r:id="rId1118" tooltip="Завантажити сертифікат" display="Завантажити сертифікат"/>
    <hyperlink ref="B1120" r:id="rId1119" tooltip="Завантажити сертифікат" display="Завантажити сертифікат"/>
    <hyperlink ref="B1121" r:id="rId1120" tooltip="Завантажити сертифікат" display="Завантажити сертифікат"/>
    <hyperlink ref="B1122" r:id="rId1121" tooltip="Завантажити сертифікат" display="Завантажити сертифікат"/>
    <hyperlink ref="B1123" r:id="rId1122" tooltip="Завантажити сертифікат" display="Завантажити сертифікат"/>
    <hyperlink ref="B1124" r:id="rId1123" tooltip="Завантажити сертифікат" display="Завантажити сертифікат"/>
    <hyperlink ref="B1125" r:id="rId1124" tooltip="Завантажити сертифікат" display="Завантажити сертифікат"/>
    <hyperlink ref="B1126" r:id="rId1125" tooltip="Завантажити сертифікат" display="Завантажити сертифікат"/>
    <hyperlink ref="B1127" r:id="rId1126" tooltip="Завантажити сертифікат" display="Завантажити сертифікат"/>
    <hyperlink ref="B1128" r:id="rId1127" tooltip="Завантажити сертифікат" display="Завантажити сертифікат"/>
    <hyperlink ref="B1129" r:id="rId1128" tooltip="Завантажити сертифікат" display="Завантажити сертифікат"/>
    <hyperlink ref="B1130" r:id="rId1129" tooltip="Завантажити сертифікат" display="Завантажити сертифікат"/>
    <hyperlink ref="B1131" r:id="rId1130" tooltip="Завантажити сертифікат" display="Завантажити сертифікат"/>
    <hyperlink ref="B1132" r:id="rId1131" tooltip="Завантажити сертифікат" display="Завантажити сертифікат"/>
    <hyperlink ref="B1133" r:id="rId1132" tooltip="Завантажити сертифікат" display="Завантажити сертифікат"/>
    <hyperlink ref="B1134" r:id="rId1133" tooltip="Завантажити сертифікат" display="Завантажити сертифікат"/>
    <hyperlink ref="B1135" r:id="rId1134" tooltip="Завантажити сертифікат" display="Завантажити сертифікат"/>
    <hyperlink ref="B1136" r:id="rId1135" tooltip="Завантажити сертифікат" display="Завантажити сертифікат"/>
    <hyperlink ref="B1137" r:id="rId1136" tooltip="Завантажити сертифікат" display="Завантажити сертифікат"/>
    <hyperlink ref="B1138" r:id="rId1137" tooltip="Завантажити сертифікат" display="Завантажити сертифікат"/>
    <hyperlink ref="B1139" r:id="rId1138" tooltip="Завантажити сертифікат" display="Завантажити сертифікат"/>
    <hyperlink ref="B1140" r:id="rId1139" tooltip="Завантажити сертифікат" display="Завантажити сертифікат"/>
    <hyperlink ref="B1141" r:id="rId1140" tooltip="Завантажити сертифікат" display="Завантажити сертифікат"/>
    <hyperlink ref="B1142" r:id="rId1141" tooltip="Завантажити сертифікат" display="Завантажити сертифікат"/>
    <hyperlink ref="B1143" r:id="rId1142" tooltip="Завантажити сертифікат" display="Завантажити сертифікат"/>
    <hyperlink ref="B1144" r:id="rId1143" tooltip="Завантажити сертифікат" display="Завантажити сертифікат"/>
    <hyperlink ref="B1145" r:id="rId1144" tooltip="Завантажити сертифікат" display="Завантажити сертифікат"/>
    <hyperlink ref="B1146" r:id="rId1145" tooltip="Завантажити сертифікат" display="Завантажити сертифікат"/>
    <hyperlink ref="B1147" r:id="rId1146" tooltip="Завантажити сертифікат" display="Завантажити сертифікат"/>
    <hyperlink ref="B1148" r:id="rId1147" tooltip="Завантажити сертифікат" display="Завантажити сертифікат"/>
    <hyperlink ref="B1149" r:id="rId1148" tooltip="Завантажити сертифікат" display="Завантажити сертифікат"/>
    <hyperlink ref="B1150" r:id="rId1149" tooltip="Завантажити сертифікат" display="Завантажити сертифікат"/>
    <hyperlink ref="B1151" r:id="rId1150" tooltip="Завантажити сертифікат" display="Завантажити сертифікат"/>
    <hyperlink ref="B1152" r:id="rId1151" tooltip="Завантажити сертифікат" display="Завантажити сертифікат"/>
    <hyperlink ref="B1153" r:id="rId1152" tooltip="Завантажити сертифікат" display="Завантажити сертифікат"/>
    <hyperlink ref="B1154" r:id="rId1153" tooltip="Завантажити сертифікат" display="Завантажити сертифікат"/>
    <hyperlink ref="B1155" r:id="rId1154" tooltip="Завантажити сертифікат" display="Завантажити сертифікат"/>
    <hyperlink ref="B1156" r:id="rId1155" tooltip="Завантажити сертифікат" display="Завантажити сертифікат"/>
    <hyperlink ref="B1157" r:id="rId1156" tooltip="Завантажити сертифікат" display="Завантажити сертифікат"/>
    <hyperlink ref="B1158" r:id="rId1157" tooltip="Завантажити сертифікат" display="Завантажити сертифікат"/>
    <hyperlink ref="B1159" r:id="rId1158" tooltip="Завантажити сертифікат" display="Завантажити сертифікат"/>
    <hyperlink ref="B1160" r:id="rId1159" tooltip="Завантажити сертифікат" display="Завантажити сертифікат"/>
    <hyperlink ref="B1161" r:id="rId1160" tooltip="Завантажити сертифікат" display="Завантажити сертифікат"/>
    <hyperlink ref="B1162" r:id="rId1161" tooltip="Завантажити сертифікат" display="Завантажити сертифікат"/>
    <hyperlink ref="B1163" r:id="rId1162" tooltip="Завантажити сертифікат" display="Завантажити сертифікат"/>
    <hyperlink ref="B1164" r:id="rId1163" tooltip="Завантажити сертифікат" display="Завантажити сертифікат"/>
    <hyperlink ref="B1165" r:id="rId1164" tooltip="Завантажити сертифікат" display="Завантажити сертифікат"/>
    <hyperlink ref="B1166" r:id="rId1165" tooltip="Завантажити сертифікат" display="Завантажити сертифікат"/>
    <hyperlink ref="B1167" r:id="rId1166" tooltip="Завантажити сертифікат" display="Завантажити сертифікат"/>
    <hyperlink ref="B1168" r:id="rId1167" tooltip="Завантажити сертифікат" display="Завантажити сертифікат"/>
    <hyperlink ref="B1169" r:id="rId1168" tooltip="Завантажити сертифікат" display="Завантажити сертифікат"/>
    <hyperlink ref="B1170" r:id="rId1169" tooltip="Завантажити сертифікат" display="Завантажити сертифікат"/>
    <hyperlink ref="B1171" r:id="rId1170" tooltip="Завантажити сертифікат" display="Завантажити сертифікат"/>
    <hyperlink ref="B1172" r:id="rId1171" tooltip="Завантажити сертифікат" display="Завантажити сертифікат"/>
    <hyperlink ref="B1173" r:id="rId1172" tooltip="Завантажити сертифікат" display="Завантажити сертифікат"/>
    <hyperlink ref="B1174" r:id="rId1173" tooltip="Завантажити сертифікат" display="Завантажити сертифікат"/>
    <hyperlink ref="B1175" r:id="rId1174" tooltip="Завантажити сертифікат" display="Завантажити сертифікат"/>
    <hyperlink ref="B1176" r:id="rId1175" tooltip="Завантажити сертифікат" display="Завантажити сертифікат"/>
    <hyperlink ref="B1177" r:id="rId1176" tooltip="Завантажити сертифікат" display="Завантажити сертифікат"/>
    <hyperlink ref="B1178" r:id="rId1177" tooltip="Завантажити сертифікат" display="Завантажити сертифікат"/>
    <hyperlink ref="B1179" r:id="rId1178" tooltip="Завантажити сертифікат" display="Завантажити сертифікат"/>
    <hyperlink ref="B1180" r:id="rId1179" tooltip="Завантажити сертифікат" display="Завантажити сертифікат"/>
    <hyperlink ref="B1181" r:id="rId1180" tooltip="Завантажити сертифікат" display="Завантажити сертифікат"/>
    <hyperlink ref="B1182" r:id="rId1181" tooltip="Завантажити сертифікат" display="Завантажити сертифікат"/>
    <hyperlink ref="B1183" r:id="rId1182" tooltip="Завантажити сертифікат" display="Завантажити сертифікат"/>
    <hyperlink ref="B1184" r:id="rId1183" tooltip="Завантажити сертифікат" display="Завантажити сертифікат"/>
    <hyperlink ref="B1185" r:id="rId1184" tooltip="Завантажити сертифікат" display="Завантажити сертифікат"/>
    <hyperlink ref="B1186" r:id="rId1185" tooltip="Завантажити сертифікат" display="Завантажити сертифікат"/>
    <hyperlink ref="B1187" r:id="rId1186" tooltip="Завантажити сертифікат" display="Завантажити сертифікат"/>
    <hyperlink ref="B1188" r:id="rId1187" tooltip="Завантажити сертифікат" display="Завантажити сертифікат"/>
    <hyperlink ref="B1189" r:id="rId1188" tooltip="Завантажити сертифікат" display="Завантажити сертифікат"/>
    <hyperlink ref="B1190" r:id="rId1189" tooltip="Завантажити сертифікат" display="Завантажити сертифікат"/>
    <hyperlink ref="B1191" r:id="rId1190" tooltip="Завантажити сертифікат" display="Завантажити сертифікат"/>
    <hyperlink ref="B1192" r:id="rId1191" tooltip="Завантажити сертифікат" display="Завантажити сертифікат"/>
    <hyperlink ref="B1193" r:id="rId1192" tooltip="Завантажити сертифікат" display="Завантажити сертифікат"/>
    <hyperlink ref="B1194" r:id="rId1193" tooltip="Завантажити сертифікат" display="Завантажити сертифікат"/>
    <hyperlink ref="B1195" r:id="rId1194" tooltip="Завантажити сертифікат" display="Завантажити сертифікат"/>
    <hyperlink ref="B1196" r:id="rId1195" tooltip="Завантажити сертифікат" display="Завантажити сертифікат"/>
    <hyperlink ref="B1197" r:id="rId1196" tooltip="Завантажити сертифікат" display="Завантажити сертифікат"/>
    <hyperlink ref="B1198" r:id="rId1197" tooltip="Завантажити сертифікат" display="Завантажити сертифікат"/>
    <hyperlink ref="B1199" r:id="rId1198" tooltip="Завантажити сертифікат" display="Завантажити сертифікат"/>
    <hyperlink ref="B1200" r:id="rId1199" tooltip="Завантажити сертифікат" display="Завантажити сертифікат"/>
    <hyperlink ref="B1201" r:id="rId1200" tooltip="Завантажити сертифікат" display="Завантажити сертифікат"/>
    <hyperlink ref="B1202" r:id="rId1201" tooltip="Завантажити сертифікат" display="Завантажити сертифікат"/>
    <hyperlink ref="B1203" r:id="rId1202" tooltip="Завантажити сертифікат" display="Завантажити сертифікат"/>
    <hyperlink ref="B1204" r:id="rId1203" tooltip="Завантажити сертифікат" display="Завантажити сертифікат"/>
    <hyperlink ref="B1205" r:id="rId1204" tooltip="Завантажити сертифікат" display="Завантажити сертифікат"/>
    <hyperlink ref="B1206" r:id="rId1205" tooltip="Завантажити сертифікат" display="Завантажити сертифікат"/>
    <hyperlink ref="B1207" r:id="rId1206" tooltip="Завантажити сертифікат" display="Завантажити сертифікат"/>
    <hyperlink ref="B1208" r:id="rId1207" tooltip="Завантажити сертифікат" display="Завантажити сертифікат"/>
    <hyperlink ref="B1209" r:id="rId1208" tooltip="Завантажити сертифікат" display="Завантажити сертифікат"/>
    <hyperlink ref="B1210" r:id="rId1209" tooltip="Завантажити сертифікат" display="Завантажити сертифікат"/>
    <hyperlink ref="B1211" r:id="rId1210" tooltip="Завантажити сертифікат" display="Завантажити сертифікат"/>
    <hyperlink ref="B1212" r:id="rId1211" tooltip="Завантажити сертифікат" display="Завантажити сертифікат"/>
    <hyperlink ref="B1213" r:id="rId1212" tooltip="Завантажити сертифікат" display="Завантажити сертифікат"/>
    <hyperlink ref="B1214" r:id="rId1213" tooltip="Завантажити сертифікат" display="Завантажити сертифікат"/>
    <hyperlink ref="B1215" r:id="rId1214" tooltip="Завантажити сертифікат" display="Завантажити сертифікат"/>
    <hyperlink ref="B1216" r:id="rId1215" tooltip="Завантажити сертифікат" display="Завантажити сертифікат"/>
    <hyperlink ref="B1217" r:id="rId1216" tooltip="Завантажити сертифікат" display="Завантажити сертифікат"/>
    <hyperlink ref="B1218" r:id="rId1217" tooltip="Завантажити сертифікат" display="Завантажити сертифікат"/>
    <hyperlink ref="B1219" r:id="rId1218" tooltip="Завантажити сертифікат" display="Завантажити сертифікат"/>
    <hyperlink ref="B1220" r:id="rId1219" tooltip="Завантажити сертифікат" display="Завантажити сертифікат"/>
    <hyperlink ref="B1221" r:id="rId1220" tooltip="Завантажити сертифікат" display="Завантажити сертифікат"/>
    <hyperlink ref="B1222" r:id="rId1221" tooltip="Завантажити сертифікат" display="Завантажити сертифікат"/>
    <hyperlink ref="B1223" r:id="rId1222" tooltip="Завантажити сертифікат" display="Завантажити сертифікат"/>
    <hyperlink ref="B1224" r:id="rId1223" tooltip="Завантажити сертифікат" display="Завантажити сертифікат"/>
    <hyperlink ref="B1225" r:id="rId1224" tooltip="Завантажити сертифікат" display="Завантажити сертифікат"/>
    <hyperlink ref="B1226" r:id="rId1225" tooltip="Завантажити сертифікат" display="Завантажити сертифікат"/>
    <hyperlink ref="B1227" r:id="rId1226" tooltip="Завантажити сертифікат" display="Завантажити сертифікат"/>
    <hyperlink ref="B1228" r:id="rId1227" tooltip="Завантажити сертифікат" display="Завантажити сертифікат"/>
    <hyperlink ref="B1229" r:id="rId1228" tooltip="Завантажити сертифікат" display="Завантажити сертифікат"/>
    <hyperlink ref="B1230" r:id="rId1229" tooltip="Завантажити сертифікат" display="Завантажити сертифікат"/>
    <hyperlink ref="B1231" r:id="rId1230" tooltip="Завантажити сертифікат" display="Завантажити сертифікат"/>
    <hyperlink ref="B1232" r:id="rId1231" tooltip="Завантажити сертифікат" display="Завантажити сертифікат"/>
    <hyperlink ref="B1233" r:id="rId1232" tooltip="Завантажити сертифікат" display="Завантажити сертифікат"/>
    <hyperlink ref="B1234" r:id="rId1233" tooltip="Завантажити сертифікат" display="Завантажити сертифікат"/>
    <hyperlink ref="B1235" r:id="rId1234" tooltip="Завантажити сертифікат" display="Завантажити сертифікат"/>
    <hyperlink ref="B1236" r:id="rId1235" tooltip="Завантажити сертифікат" display="Завантажити сертифікат"/>
    <hyperlink ref="B1237" r:id="rId1236" tooltip="Завантажити сертифікат" display="Завантажити сертифікат"/>
    <hyperlink ref="B1238" r:id="rId1237" tooltip="Завантажити сертифікат" display="Завантажити сертифікат"/>
    <hyperlink ref="B1239" r:id="rId1238" tooltip="Завантажити сертифікат" display="Завантажити сертифікат"/>
    <hyperlink ref="B1240" r:id="rId1239" tooltip="Завантажити сертифікат" display="Завантажити сертифікат"/>
    <hyperlink ref="B1241" r:id="rId1240" tooltip="Завантажити сертифікат" display="Завантажити сертифікат"/>
    <hyperlink ref="B1242" r:id="rId1241" tooltip="Завантажити сертифікат" display="Завантажити сертифікат"/>
    <hyperlink ref="B1243" r:id="rId1242" tooltip="Завантажити сертифікат" display="Завантажити сертифікат"/>
    <hyperlink ref="B1244" r:id="rId1243" tooltip="Завантажити сертифікат" display="Завантажити сертифікат"/>
    <hyperlink ref="B1245" r:id="rId1244" tooltip="Завантажити сертифікат" display="Завантажити сертифікат"/>
    <hyperlink ref="B1246" r:id="rId1245" tooltip="Завантажити сертифікат" display="Завантажити сертифікат"/>
    <hyperlink ref="B1247" r:id="rId1246" tooltip="Завантажити сертифікат" display="Завантажити сертифікат"/>
    <hyperlink ref="B1248" r:id="rId1247" tooltip="Завантажити сертифікат" display="Завантажити сертифікат"/>
    <hyperlink ref="B1249" r:id="rId1248" tooltip="Завантажити сертифікат" display="Завантажити сертифікат"/>
    <hyperlink ref="B1250" r:id="rId1249" tooltip="Завантажити сертифікат" display="Завантажити сертифікат"/>
    <hyperlink ref="B1251" r:id="rId1250" tooltip="Завантажити сертифікат" display="Завантажити сертифікат"/>
    <hyperlink ref="B1252" r:id="rId1251" tooltip="Завантажити сертифікат" display="Завантажити сертифікат"/>
    <hyperlink ref="B1253" r:id="rId1252" tooltip="Завантажити сертифікат" display="Завантажити сертифікат"/>
    <hyperlink ref="B1254" r:id="rId1253" tooltip="Завантажити сертифікат" display="Завантажити сертифікат"/>
    <hyperlink ref="B1255" r:id="rId1254" tooltip="Завантажити сертифікат" display="Завантажити сертифікат"/>
    <hyperlink ref="B1256" r:id="rId1255" tooltip="Завантажити сертифікат" display="Завантажити сертифікат"/>
    <hyperlink ref="B1257" r:id="rId1256" tooltip="Завантажити сертифікат" display="Завантажити сертифікат"/>
    <hyperlink ref="B1258" r:id="rId1257" tooltip="Завантажити сертифікат" display="Завантажити сертифікат"/>
    <hyperlink ref="B1259" r:id="rId1258" tooltip="Завантажити сертифікат" display="Завантажити сертифікат"/>
    <hyperlink ref="B1260" r:id="rId1259" tooltip="Завантажити сертифікат" display="Завантажити сертифікат"/>
    <hyperlink ref="B1261" r:id="rId1260" tooltip="Завантажити сертифікат" display="Завантажити сертифікат"/>
    <hyperlink ref="B1262" r:id="rId1261" tooltip="Завантажити сертифікат" display="Завантажити сертифікат"/>
    <hyperlink ref="B1263" r:id="rId1262" tooltip="Завантажити сертифікат" display="Завантажити сертифікат"/>
    <hyperlink ref="B1264" r:id="rId1263" tooltip="Завантажити сертифікат" display="Завантажити сертифікат"/>
    <hyperlink ref="B1265" r:id="rId1264" tooltip="Завантажити сертифікат" display="Завантажити сертифікат"/>
    <hyperlink ref="B1266" r:id="rId1265" tooltip="Завантажити сертифікат" display="Завантажити сертифікат"/>
    <hyperlink ref="B1267" r:id="rId1266" tooltip="Завантажити сертифікат" display="Завантажити сертифікат"/>
    <hyperlink ref="B1268" r:id="rId1267" tooltip="Завантажити сертифікат" display="Завантажити сертифікат"/>
    <hyperlink ref="B1269" r:id="rId1268" tooltip="Завантажити сертифікат" display="Завантажити сертифікат"/>
    <hyperlink ref="B1270" r:id="rId1269" tooltip="Завантажити сертифікат" display="Завантажити сертифікат"/>
    <hyperlink ref="B1271" r:id="rId1270" tooltip="Завантажити сертифікат" display="Завантажити сертифікат"/>
    <hyperlink ref="B1272" r:id="rId1271" tooltip="Завантажити сертифікат" display="Завантажити сертифікат"/>
    <hyperlink ref="B1273" r:id="rId1272" tooltip="Завантажити сертифікат" display="Завантажити сертифікат"/>
    <hyperlink ref="B1274" r:id="rId1273" tooltip="Завантажити сертифікат" display="Завантажити сертифікат"/>
    <hyperlink ref="B1275" r:id="rId1274" tooltip="Завантажити сертифікат" display="Завантажити сертифікат"/>
    <hyperlink ref="B1276" r:id="rId1275" tooltip="Завантажити сертифікат" display="Завантажити сертифікат"/>
    <hyperlink ref="B1277" r:id="rId1276" tooltip="Завантажити сертифікат" display="Завантажити сертифікат"/>
    <hyperlink ref="B1278" r:id="rId1277" tooltip="Завантажити сертифікат" display="Завантажити сертифікат"/>
    <hyperlink ref="B1279" r:id="rId1278" tooltip="Завантажити сертифікат" display="Завантажити сертифікат"/>
    <hyperlink ref="B1280" r:id="rId1279" tooltip="Завантажити сертифікат" display="Завантажити сертифікат"/>
    <hyperlink ref="B1281" r:id="rId1280" tooltip="Завантажити сертифікат" display="Завантажити сертифікат"/>
    <hyperlink ref="B1282" r:id="rId1281" tooltip="Завантажити сертифікат" display="Завантажити сертифікат"/>
    <hyperlink ref="B1283" r:id="rId1282" tooltip="Завантажити сертифікат" display="Завантажити сертифікат"/>
    <hyperlink ref="B1284" r:id="rId1283" tooltip="Завантажити сертифікат" display="Завантажити сертифікат"/>
    <hyperlink ref="B1285" r:id="rId1284" tooltip="Завантажити сертифікат" display="Завантажити сертифікат"/>
    <hyperlink ref="B1286" r:id="rId1285" tooltip="Завантажити сертифікат" display="Завантажити сертифікат"/>
    <hyperlink ref="B1287" r:id="rId1286" tooltip="Завантажити сертифікат" display="Завантажити сертифікат"/>
    <hyperlink ref="B1288" r:id="rId1287" tooltip="Завантажити сертифікат" display="Завантажити сертифікат"/>
    <hyperlink ref="B1289" r:id="rId1288" tooltip="Завантажити сертифікат" display="Завантажити сертифікат"/>
    <hyperlink ref="B1290" r:id="rId1289" tooltip="Завантажити сертифікат" display="Завантажити сертифікат"/>
    <hyperlink ref="B1291" r:id="rId1290" tooltip="Завантажити сертифікат" display="Завантажити сертифікат"/>
    <hyperlink ref="B1292" r:id="rId1291" tooltip="Завантажити сертифікат" display="Завантажити сертифікат"/>
    <hyperlink ref="B1293" r:id="rId1292" tooltip="Завантажити сертифікат" display="Завантажити сертифікат"/>
    <hyperlink ref="B1294" r:id="rId1293" tooltip="Завантажити сертифікат" display="Завантажити сертифікат"/>
    <hyperlink ref="B1295" r:id="rId1294" tooltip="Завантажити сертифікат" display="Завантажити сертифікат"/>
    <hyperlink ref="B1296" r:id="rId1295" tooltip="Завантажити сертифікат" display="Завантажити сертифікат"/>
    <hyperlink ref="B1297" r:id="rId1296" tooltip="Завантажити сертифікат" display="Завантажити сертифікат"/>
    <hyperlink ref="B1298" r:id="rId1297" tooltip="Завантажити сертифікат" display="Завантажити сертифікат"/>
    <hyperlink ref="B1299" r:id="rId1298" tooltip="Завантажити сертифікат" display="Завантажити сертифікат"/>
    <hyperlink ref="B1300" r:id="rId1299" tooltip="Завантажити сертифікат" display="Завантажити сертифікат"/>
    <hyperlink ref="B1301" r:id="rId1300" tooltip="Завантажити сертифікат" display="Завантажити сертифікат"/>
    <hyperlink ref="B1302" r:id="rId1301" tooltip="Завантажити сертифікат" display="Завантажити сертифікат"/>
    <hyperlink ref="B1303" r:id="rId1302" tooltip="Завантажити сертифікат" display="Завантажити сертифікат"/>
    <hyperlink ref="B1304" r:id="rId1303" tooltip="Завантажити сертифікат" display="Завантажити сертифікат"/>
    <hyperlink ref="B1305" r:id="rId1304" tooltip="Завантажити сертифікат" display="Завантажити сертифікат"/>
    <hyperlink ref="B1306" r:id="rId1305" tooltip="Завантажити сертифікат" display="Завантажити сертифікат"/>
    <hyperlink ref="B1307" r:id="rId1306" tooltip="Завантажити сертифікат" display="Завантажити сертифікат"/>
    <hyperlink ref="B1308" r:id="rId1307" tooltip="Завантажити сертифікат" display="Завантажити сертифікат"/>
    <hyperlink ref="B1309" r:id="rId1308" tooltip="Завантажити сертифікат" display="Завантажити сертифікат"/>
    <hyperlink ref="B1310" r:id="rId1309" tooltip="Завантажити сертифікат" display="Завантажити сертифікат"/>
    <hyperlink ref="B1311" r:id="rId1310" tooltip="Завантажити сертифікат" display="Завантажити сертифікат"/>
    <hyperlink ref="B1312" r:id="rId1311" tooltip="Завантажити сертифікат" display="Завантажити сертифікат"/>
    <hyperlink ref="B1313" r:id="rId1312" tooltip="Завантажити сертифікат" display="Завантажити сертифікат"/>
    <hyperlink ref="B1314" r:id="rId1313" tooltip="Завантажити сертифікат" display="Завантажити сертифікат"/>
    <hyperlink ref="B1315" r:id="rId1314" tooltip="Завантажити сертифікат" display="Завантажити сертифікат"/>
    <hyperlink ref="B1316" r:id="rId1315" tooltip="Завантажити сертифікат" display="Завантажити сертифікат"/>
    <hyperlink ref="B1317" r:id="rId1316" tooltip="Завантажити сертифікат" display="Завантажити сертифікат"/>
    <hyperlink ref="B1318" r:id="rId1317" tooltip="Завантажити сертифікат" display="Завантажити сертифікат"/>
    <hyperlink ref="B1319" r:id="rId1318" tooltip="Завантажити сертифікат" display="Завантажити сертифікат"/>
    <hyperlink ref="B1320" r:id="rId1319" tooltip="Завантажити сертифікат" display="Завантажити сертифікат"/>
    <hyperlink ref="B1321" r:id="rId1320" tooltip="Завантажити сертифікат" display="Завантажити сертифікат"/>
    <hyperlink ref="B1322" r:id="rId1321" tooltip="Завантажити сертифікат" display="Завантажити сертифікат"/>
    <hyperlink ref="B1323" r:id="rId1322" tooltip="Завантажити сертифікат" display="Завантажити сертифікат"/>
    <hyperlink ref="B1324" r:id="rId1323" tooltip="Завантажити сертифікат" display="Завантажити сертифікат"/>
    <hyperlink ref="B1325" r:id="rId1324" tooltip="Завантажити сертифікат" display="Завантажити сертифікат"/>
    <hyperlink ref="B1326" r:id="rId1325" tooltip="Завантажити сертифікат" display="Завантажити сертифікат"/>
    <hyperlink ref="B1327" r:id="rId1326" tooltip="Завантажити сертифікат" display="Завантажити сертифікат"/>
    <hyperlink ref="B1328" r:id="rId1327" tooltip="Завантажити сертифікат" display="Завантажити сертифікат"/>
    <hyperlink ref="B1329" r:id="rId1328" tooltip="Завантажити сертифікат" display="Завантажити сертифікат"/>
    <hyperlink ref="B1330" r:id="rId1329" tooltip="Завантажити сертифікат" display="Завантажити сертифікат"/>
    <hyperlink ref="B1331" r:id="rId1330" tooltip="Завантажити сертифікат" display="Завантажити сертифікат"/>
    <hyperlink ref="B1332" r:id="rId1331" tooltip="Завантажити сертифікат" display="Завантажити сертифікат"/>
    <hyperlink ref="B1333" r:id="rId1332" tooltip="Завантажити сертифікат" display="Завантажити сертифікат"/>
    <hyperlink ref="B1334" r:id="rId1333" tooltip="Завантажити сертифікат" display="Завантажити сертифікат"/>
    <hyperlink ref="B1335" r:id="rId1334" tooltip="Завантажити сертифікат" display="Завантажити сертифікат"/>
    <hyperlink ref="B1336" r:id="rId1335" tooltip="Завантажити сертифікат" display="Завантажити сертифікат"/>
    <hyperlink ref="B1337" r:id="rId1336" tooltip="Завантажити сертифікат" display="Завантажити сертифікат"/>
    <hyperlink ref="B1338" r:id="rId1337" tooltip="Завантажити сертифікат" display="Завантажити сертифікат"/>
    <hyperlink ref="B1339" r:id="rId1338" tooltip="Завантажити сертифікат" display="Завантажити сертифікат"/>
    <hyperlink ref="B1340" r:id="rId1339" tooltip="Завантажити сертифікат" display="Завантажити сертифікат"/>
    <hyperlink ref="B1341" r:id="rId1340" tooltip="Завантажити сертифікат" display="Завантажити сертифікат"/>
    <hyperlink ref="B1342" r:id="rId1341" tooltip="Завантажити сертифікат" display="Завантажити сертифікат"/>
    <hyperlink ref="B1343" r:id="rId1342" tooltip="Завантажити сертифікат" display="Завантажити сертифікат"/>
    <hyperlink ref="B1344" r:id="rId1343" tooltip="Завантажити сертифікат" display="Завантажити сертифікат"/>
    <hyperlink ref="B1345" r:id="rId1344" tooltip="Завантажити сертифікат" display="Завантажити сертифікат"/>
    <hyperlink ref="B1346" r:id="rId1345" tooltip="Завантажити сертифікат" display="Завантажити сертифікат"/>
    <hyperlink ref="B1347" r:id="rId1346" tooltip="Завантажити сертифікат" display="Завантажити сертифікат"/>
    <hyperlink ref="B1348" r:id="rId1347" tooltip="Завантажити сертифікат" display="Завантажити сертифікат"/>
    <hyperlink ref="B1349" r:id="rId1348" tooltip="Завантажити сертифікат" display="Завантажити сертифікат"/>
    <hyperlink ref="B1350" r:id="rId1349" tooltip="Завантажити сертифікат" display="Завантажити сертифікат"/>
    <hyperlink ref="B1351" r:id="rId1350" tooltip="Завантажити сертифікат" display="Завантажити сертифікат"/>
    <hyperlink ref="B1352" r:id="rId1351" tooltip="Завантажити сертифікат" display="Завантажити сертифікат"/>
    <hyperlink ref="B1353" r:id="rId1352" tooltip="Завантажити сертифікат" display="Завантажити сертифікат"/>
    <hyperlink ref="B1354" r:id="rId1353" tooltip="Завантажити сертифікат" display="Завантажити сертифікат"/>
    <hyperlink ref="B1355" r:id="rId1354" tooltip="Завантажити сертифікат" display="Завантажити сертифікат"/>
    <hyperlink ref="B1356" r:id="rId1355" tooltip="Завантажити сертифікат" display="Завантажити сертифікат"/>
    <hyperlink ref="B1357" r:id="rId1356" tooltip="Завантажити сертифікат" display="Завантажити сертифікат"/>
    <hyperlink ref="B1358" r:id="rId1357" tooltip="Завантажити сертифікат" display="Завантажити сертифікат"/>
    <hyperlink ref="B1359" r:id="rId1358" tooltip="Завантажити сертифікат" display="Завантажити сертифікат"/>
    <hyperlink ref="B1360" r:id="rId1359" tooltip="Завантажити сертифікат" display="Завантажити сертифікат"/>
    <hyperlink ref="B1361" r:id="rId1360" tooltip="Завантажити сертифікат" display="Завантажити сертифікат"/>
    <hyperlink ref="B1362" r:id="rId1361" tooltip="Завантажити сертифікат" display="Завантажити сертифікат"/>
    <hyperlink ref="B1363" r:id="rId1362" tooltip="Завантажити сертифікат" display="Завантажити сертифікат"/>
    <hyperlink ref="B1364" r:id="rId1363" tooltip="Завантажити сертифікат" display="Завантажити сертифікат"/>
    <hyperlink ref="B1365" r:id="rId1364" tooltip="Завантажити сертифікат" display="Завантажити сертифікат"/>
    <hyperlink ref="B1366" r:id="rId1365" tooltip="Завантажити сертифікат" display="Завантажити сертифікат"/>
    <hyperlink ref="B1367" r:id="rId1366" tooltip="Завантажити сертифікат" display="Завантажити сертифікат"/>
    <hyperlink ref="B1368" r:id="rId1367" tooltip="Завантажити сертифікат" display="Завантажити сертифікат"/>
    <hyperlink ref="B1369" r:id="rId1368" tooltip="Завантажити сертифікат" display="Завантажити сертифікат"/>
    <hyperlink ref="B1370" r:id="rId1369" tooltip="Завантажити сертифікат" display="Завантажити сертифікат"/>
    <hyperlink ref="B1371" r:id="rId1370" tooltip="Завантажити сертифікат" display="Завантажити сертифікат"/>
    <hyperlink ref="B1372" r:id="rId1371" tooltip="Завантажити сертифікат" display="Завантажити сертифікат"/>
    <hyperlink ref="B1373" r:id="rId1372" tooltip="Завантажити сертифікат" display="Завантажити сертифікат"/>
    <hyperlink ref="B1374" r:id="rId1373" tooltip="Завантажити сертифікат" display="Завантажити сертифікат"/>
    <hyperlink ref="B1375" r:id="rId1374" tooltip="Завантажити сертифікат" display="Завантажити сертифікат"/>
    <hyperlink ref="B1376" r:id="rId1375" tooltip="Завантажити сертифікат" display="Завантажити сертифікат"/>
    <hyperlink ref="B1377" r:id="rId1376" tooltip="Завантажити сертифікат" display="Завантажити сертифікат"/>
    <hyperlink ref="B1378" r:id="rId1377" tooltip="Завантажити сертифікат" display="Завантажити сертифікат"/>
    <hyperlink ref="B1379" r:id="rId1378" tooltip="Завантажити сертифікат" display="Завантажити сертифікат"/>
    <hyperlink ref="B1380" r:id="rId1379" tooltip="Завантажити сертифікат" display="Завантажити сертифікат"/>
    <hyperlink ref="B1381" r:id="rId1380" tooltip="Завантажити сертифікат" display="Завантажити сертифікат"/>
    <hyperlink ref="B1382" r:id="rId1381" tooltip="Завантажити сертифікат" display="Завантажити сертифікат"/>
    <hyperlink ref="B1383" r:id="rId1382" tooltip="Завантажити сертифікат" display="Завантажити сертифікат"/>
    <hyperlink ref="B1384" r:id="rId1383" tooltip="Завантажити сертифікат" display="Завантажити сертифікат"/>
    <hyperlink ref="B1385" r:id="rId1384" tooltip="Завантажити сертифікат" display="Завантажити сертифікат"/>
    <hyperlink ref="B1386" r:id="rId1385" tooltip="Завантажити сертифікат" display="Завантажити сертифікат"/>
    <hyperlink ref="B1387" r:id="rId1386" tooltip="Завантажити сертифікат" display="Завантажити сертифікат"/>
    <hyperlink ref="B1388" r:id="rId1387" tooltip="Завантажити сертифікат" display="Завантажити сертифікат"/>
    <hyperlink ref="B1389" r:id="rId1388" tooltip="Завантажити сертифікат" display="Завантажити сертифікат"/>
    <hyperlink ref="B1390" r:id="rId1389" tooltip="Завантажити сертифікат" display="Завантажити сертифікат"/>
    <hyperlink ref="B1391" r:id="rId1390" tooltip="Завантажити сертифікат" display="Завантажити сертифікат"/>
    <hyperlink ref="B1392" r:id="rId1391" tooltip="Завантажити сертифікат" display="Завантажити сертифікат"/>
    <hyperlink ref="B1393" r:id="rId1392" tooltip="Завантажити сертифікат" display="Завантажити сертифікат"/>
    <hyperlink ref="B1394" r:id="rId1393" tooltip="Завантажити сертифікат" display="Завантажити сертифікат"/>
    <hyperlink ref="B1395" r:id="rId1394" tooltip="Завантажити сертифікат" display="Завантажити сертифікат"/>
    <hyperlink ref="B1396" r:id="rId1395" tooltip="Завантажити сертифікат" display="Завантажити сертифікат"/>
    <hyperlink ref="B1397" r:id="rId1396" tooltip="Завантажити сертифікат" display="Завантажити сертифікат"/>
    <hyperlink ref="B1398" r:id="rId1397" tooltip="Завантажити сертифікат" display="Завантажити сертифікат"/>
    <hyperlink ref="B1399" r:id="rId1398" tooltip="Завантажити сертифікат" display="Завантажити сертифікат"/>
    <hyperlink ref="B1400" r:id="rId1399" tooltip="Завантажити сертифікат" display="Завантажити сертифікат"/>
    <hyperlink ref="B1401" r:id="rId1400" tooltip="Завантажити сертифікат" display="Завантажити сертифікат"/>
    <hyperlink ref="B1402" r:id="rId1401" tooltip="Завантажити сертифікат" display="Завантажити сертифікат"/>
    <hyperlink ref="B1403" r:id="rId1402" tooltip="Завантажити сертифікат" display="Завантажити сертифікат"/>
    <hyperlink ref="B1404" r:id="rId1403" tooltip="Завантажити сертифікат" display="Завантажити сертифікат"/>
    <hyperlink ref="B1405" r:id="rId1404" tooltip="Завантажити сертифікат" display="Завантажити сертифікат"/>
    <hyperlink ref="B1406" r:id="rId1405" tooltip="Завантажити сертифікат" display="Завантажити сертифікат"/>
    <hyperlink ref="B1407" r:id="rId1406" tooltip="Завантажити сертифікат" display="Завантажити сертифікат"/>
    <hyperlink ref="B1408" r:id="rId1407" tooltip="Завантажити сертифікат" display="Завантажити сертифікат"/>
    <hyperlink ref="B1409" r:id="rId1408" tooltip="Завантажити сертифікат" display="Завантажити сертифікат"/>
    <hyperlink ref="B1410" r:id="rId1409" tooltip="Завантажити сертифікат" display="Завантажити сертифікат"/>
    <hyperlink ref="B1411" r:id="rId1410" tooltip="Завантажити сертифікат" display="Завантажити сертифікат"/>
    <hyperlink ref="B1412" r:id="rId1411" tooltip="Завантажити сертифікат" display="Завантажити сертифікат"/>
    <hyperlink ref="B1413" r:id="rId1412" tooltip="Завантажити сертифікат" display="Завантажити сертифікат"/>
    <hyperlink ref="B1414" r:id="rId1413" tooltip="Завантажити сертифікат" display="Завантажити сертифікат"/>
    <hyperlink ref="B1415" r:id="rId1414" tooltip="Завантажити сертифікат" display="Завантажити сертифікат"/>
    <hyperlink ref="B1416" r:id="rId1415" tooltip="Завантажити сертифікат" display="Завантажити сертифікат"/>
    <hyperlink ref="B1417" r:id="rId1416" tooltip="Завантажити сертифікат" display="Завантажити сертифікат"/>
    <hyperlink ref="B1418" r:id="rId1417" tooltip="Завантажити сертифікат" display="Завантажити сертифікат"/>
    <hyperlink ref="B1419" r:id="rId1418" tooltip="Завантажити сертифікат" display="Завантажити сертифікат"/>
    <hyperlink ref="B1420" r:id="rId1419" tooltip="Завантажити сертифікат" display="Завантажити сертифікат"/>
    <hyperlink ref="B1421" r:id="rId1420" tooltip="Завантажити сертифікат" display="Завантажити сертифікат"/>
    <hyperlink ref="B1422" r:id="rId1421" tooltip="Завантажити сертифікат" display="Завантажити сертифікат"/>
    <hyperlink ref="B1423" r:id="rId1422" tooltip="Завантажити сертифікат" display="Завантажити сертифікат"/>
    <hyperlink ref="B1424" r:id="rId1423" tooltip="Завантажити сертифікат" display="Завантажити сертифікат"/>
    <hyperlink ref="B1425" r:id="rId1424" tooltip="Завантажити сертифікат" display="Завантажити сертифікат"/>
    <hyperlink ref="B1426" r:id="rId1425" tooltip="Завантажити сертифікат" display="Завантажити сертифікат"/>
    <hyperlink ref="B1427" r:id="rId1426" tooltip="Завантажити сертифікат" display="Завантажити сертифікат"/>
    <hyperlink ref="B1428" r:id="rId1427" tooltip="Завантажити сертифікат" display="Завантажити сертифікат"/>
    <hyperlink ref="B1429" r:id="rId1428" tooltip="Завантажити сертифікат" display="Завантажити сертифікат"/>
    <hyperlink ref="B1430" r:id="rId1429" tooltip="Завантажити сертифікат" display="Завантажити сертифікат"/>
    <hyperlink ref="B1431" r:id="rId1430" tooltip="Завантажити сертифікат" display="Завантажити сертифікат"/>
    <hyperlink ref="B1432" r:id="rId1431" tooltip="Завантажити сертифікат" display="Завантажити сертифікат"/>
    <hyperlink ref="B1433" r:id="rId1432" tooltip="Завантажити сертифікат" display="Завантажити сертифікат"/>
    <hyperlink ref="B1434" r:id="rId1433" tooltip="Завантажити сертифікат" display="Завантажити сертифікат"/>
    <hyperlink ref="B1435" r:id="rId1434" tooltip="Завантажити сертифікат" display="Завантажити сертифікат"/>
    <hyperlink ref="B1436" r:id="rId1435" tooltip="Завантажити сертифікат" display="Завантажити сертифікат"/>
    <hyperlink ref="B1437" r:id="rId1436" tooltip="Завантажити сертифікат" display="Завантажити сертифікат"/>
    <hyperlink ref="B1438" r:id="rId1437" tooltip="Завантажити сертифікат" display="Завантажити сертифікат"/>
    <hyperlink ref="B1439" r:id="rId1438" tooltip="Завантажити сертифікат" display="Завантажити сертифікат"/>
    <hyperlink ref="B1440" r:id="rId1439" tooltip="Завантажити сертифікат" display="Завантажити сертифікат"/>
    <hyperlink ref="B1441" r:id="rId1440" tooltip="Завантажити сертифікат" display="Завантажити сертифікат"/>
    <hyperlink ref="B1442" r:id="rId1441" tooltip="Завантажити сертифікат" display="Завантажити сертифікат"/>
    <hyperlink ref="B1443" r:id="rId1442" tooltip="Завантажити сертифікат" display="Завантажити сертифікат"/>
    <hyperlink ref="B1444" r:id="rId1443" tooltip="Завантажити сертифікат" display="Завантажити сертифікат"/>
    <hyperlink ref="B1445" r:id="rId1444" tooltip="Завантажити сертифікат" display="Завантажити сертифікат"/>
    <hyperlink ref="B1446" r:id="rId1445" tooltip="Завантажити сертифікат" display="Завантажити сертифікат"/>
    <hyperlink ref="B1447" r:id="rId1446" tooltip="Завантажити сертифікат" display="Завантажити сертифікат"/>
    <hyperlink ref="B1448" r:id="rId1447" tooltip="Завантажити сертифікат" display="Завантажити сертифікат"/>
    <hyperlink ref="B1449" r:id="rId1448" tooltip="Завантажити сертифікат" display="Завантажити сертифікат"/>
    <hyperlink ref="B1450" r:id="rId1449" tooltip="Завантажити сертифікат" display="Завантажити сертифікат"/>
    <hyperlink ref="B1451" r:id="rId1450" tooltip="Завантажити сертифікат" display="Завантажити сертифікат"/>
    <hyperlink ref="B1452" r:id="rId1451" tooltip="Завантажити сертифікат" display="Завантажити сертифікат"/>
    <hyperlink ref="B1453" r:id="rId1452" tooltip="Завантажити сертифікат" display="Завантажити сертифікат"/>
    <hyperlink ref="B1454" r:id="rId1453" tooltip="Завантажити сертифікат" display="Завантажити сертифікат"/>
    <hyperlink ref="B1455" r:id="rId1454" tooltip="Завантажити сертифікат" display="Завантажити сертифікат"/>
    <hyperlink ref="B1456" r:id="rId1455" tooltip="Завантажити сертифікат" display="Завантажити сертифікат"/>
    <hyperlink ref="B1457" r:id="rId1456" tooltip="Завантажити сертифікат" display="Завантажити сертифікат"/>
    <hyperlink ref="B1458" r:id="rId1457" tooltip="Завантажити сертифікат" display="Завантажити сертифікат"/>
    <hyperlink ref="B1459" r:id="rId1458" tooltip="Завантажити сертифікат" display="Завантажити сертифікат"/>
    <hyperlink ref="B1460" r:id="rId1459" tooltip="Завантажити сертифікат" display="Завантажити сертифікат"/>
    <hyperlink ref="B1461" r:id="rId1460" tooltip="Завантажити сертифікат" display="Завантажити сертифікат"/>
    <hyperlink ref="B1462" r:id="rId1461" tooltip="Завантажити сертифікат" display="Завантажити сертифікат"/>
    <hyperlink ref="B1463" r:id="rId1462" tooltip="Завантажити сертифікат" display="Завантажити сертифікат"/>
    <hyperlink ref="B1464" r:id="rId1463" tooltip="Завантажити сертифікат" display="Завантажити сертифікат"/>
    <hyperlink ref="B1465" r:id="rId1464" tooltip="Завантажити сертифікат" display="Завантажити сертифікат"/>
    <hyperlink ref="B1466" r:id="rId1465" tooltip="Завантажити сертифікат" display="Завантажити сертифікат"/>
    <hyperlink ref="B1467" r:id="rId1466" tooltip="Завантажити сертифікат" display="Завантажити сертифікат"/>
    <hyperlink ref="B1468" r:id="rId1467" tooltip="Завантажити сертифікат" display="Завантажити сертифікат"/>
    <hyperlink ref="B1469" r:id="rId1468" tooltip="Завантажити сертифікат" display="Завантажити сертифікат"/>
    <hyperlink ref="B1470" r:id="rId1469" tooltip="Завантажити сертифікат" display="Завантажити сертифікат"/>
    <hyperlink ref="B1471" r:id="rId1470" tooltip="Завантажити сертифікат" display="Завантажити сертифікат"/>
    <hyperlink ref="B1472" r:id="rId1471" tooltip="Завантажити сертифікат" display="Завантажити сертифікат"/>
    <hyperlink ref="B1473" r:id="rId1472" tooltip="Завантажити сертифікат" display="Завантажити сертифікат"/>
    <hyperlink ref="B1474" r:id="rId1473" tooltip="Завантажити сертифікат" display="Завантажити сертифікат"/>
    <hyperlink ref="B1475" r:id="rId1474" tooltip="Завантажити сертифікат" display="Завантажити сертифікат"/>
    <hyperlink ref="B1476" r:id="rId1475" tooltip="Завантажити сертифікат" display="Завантажити сертифікат"/>
    <hyperlink ref="B1477" r:id="rId1476" tooltip="Завантажити сертифікат" display="Завантажити сертифікат"/>
    <hyperlink ref="B1478" r:id="rId1477" tooltip="Завантажити сертифікат" display="Завантажити сертифікат"/>
    <hyperlink ref="B1479" r:id="rId1478" tooltip="Завантажити сертифікат" display="Завантажити сертифікат"/>
    <hyperlink ref="B1480" r:id="rId1479" tooltip="Завантажити сертифікат" display="Завантажити сертифікат"/>
    <hyperlink ref="B1481" r:id="rId1480" tooltip="Завантажити сертифікат" display="Завантажити сертифікат"/>
    <hyperlink ref="B1482" r:id="rId1481" tooltip="Завантажити сертифікат" display="Завантажити сертифікат"/>
    <hyperlink ref="B1483" r:id="rId1482" tooltip="Завантажити сертифікат" display="Завантажити сертифікат"/>
    <hyperlink ref="B1484" r:id="rId1483" tooltip="Завантажити сертифікат" display="Завантажити сертифікат"/>
    <hyperlink ref="B1485" r:id="rId1484" tooltip="Завантажити сертифікат" display="Завантажити сертифікат"/>
    <hyperlink ref="B1486" r:id="rId1485" tooltip="Завантажити сертифікат" display="Завантажити сертифікат"/>
    <hyperlink ref="B1487" r:id="rId1486" tooltip="Завантажити сертифікат" display="Завантажити сертифікат"/>
    <hyperlink ref="B1488" r:id="rId1487" tooltip="Завантажити сертифікат" display="Завантажити сертифікат"/>
    <hyperlink ref="B1489" r:id="rId1488" tooltip="Завантажити сертифікат" display="Завантажити сертифікат"/>
    <hyperlink ref="B1490" r:id="rId1489" tooltip="Завантажити сертифікат" display="Завантажити сертифікат"/>
    <hyperlink ref="B1491" r:id="rId1490" tooltip="Завантажити сертифікат" display="Завантажити сертифікат"/>
    <hyperlink ref="B1492" r:id="rId1491" tooltip="Завантажити сертифікат" display="Завантажити сертифікат"/>
    <hyperlink ref="B1493" r:id="rId1492" tooltip="Завантажити сертифікат" display="Завантажити сертифікат"/>
    <hyperlink ref="B1494" r:id="rId1493" tooltip="Завантажити сертифікат" display="Завантажити сертифікат"/>
    <hyperlink ref="B1495" r:id="rId1494" tooltip="Завантажити сертифікат" display="Завантажити сертифікат"/>
    <hyperlink ref="B1496" r:id="rId1495" tooltip="Завантажити сертифікат" display="Завантажити сертифікат"/>
    <hyperlink ref="B1497" r:id="rId1496" tooltip="Завантажити сертифікат" display="Завантажити сертифікат"/>
    <hyperlink ref="B1498" r:id="rId1497" tooltip="Завантажити сертифікат" display="Завантажити сертифікат"/>
    <hyperlink ref="B1499" r:id="rId1498" tooltip="Завантажити сертифікат" display="Завантажити сертифікат"/>
    <hyperlink ref="B1500" r:id="rId1499" tooltip="Завантажити сертифікат" display="Завантажити сертифікат"/>
    <hyperlink ref="B1501" r:id="rId1500" tooltip="Завантажити сертифікат" display="Завантажити сертифікат"/>
    <hyperlink ref="B1502" r:id="rId1501" tooltip="Завантажити сертифікат" display="Завантажити сертифікат"/>
    <hyperlink ref="B1503" r:id="rId1502" tooltip="Завантажити сертифікат" display="Завантажити сертифікат"/>
    <hyperlink ref="B1504" r:id="rId1503" tooltip="Завантажити сертифікат" display="Завантажити сертифікат"/>
    <hyperlink ref="B1505" r:id="rId1504" tooltip="Завантажити сертифікат" display="Завантажити сертифікат"/>
    <hyperlink ref="B1506" r:id="rId1505" tooltip="Завантажити сертифікат" display="Завантажити сертифікат"/>
    <hyperlink ref="B1507" r:id="rId1506" tooltip="Завантажити сертифікат" display="Завантажити сертифікат"/>
    <hyperlink ref="B1508" r:id="rId1507" tooltip="Завантажити сертифікат" display="Завантажити сертифікат"/>
    <hyperlink ref="B1509" r:id="rId1508" tooltip="Завантажити сертифікат" display="Завантажити сертифікат"/>
    <hyperlink ref="B1510" r:id="rId1509" tooltip="Завантажити сертифікат" display="Завантажити сертифікат"/>
    <hyperlink ref="B1511" r:id="rId1510" tooltip="Завантажити сертифікат" display="Завантажити сертифікат"/>
    <hyperlink ref="B1512" r:id="rId1511" tooltip="Завантажити сертифікат" display="Завантажити сертифікат"/>
    <hyperlink ref="B1513" r:id="rId1512" tooltip="Завантажити сертифікат" display="Завантажити сертифікат"/>
    <hyperlink ref="B1514" r:id="rId1513" tooltip="Завантажити сертифікат" display="Завантажити сертифікат"/>
    <hyperlink ref="B1515" r:id="rId1514" tooltip="Завантажити сертифікат" display="Завантажити сертифікат"/>
    <hyperlink ref="B1516" r:id="rId1515" tooltip="Завантажити сертифікат" display="Завантажити сертифікат"/>
    <hyperlink ref="B1517" r:id="rId1516" tooltip="Завантажити сертифікат" display="Завантажити сертифікат"/>
    <hyperlink ref="B1518" r:id="rId1517" tooltip="Завантажити сертифікат" display="Завантажити сертифікат"/>
    <hyperlink ref="B1519" r:id="rId1518" tooltip="Завантажити сертифікат" display="Завантажити сертифікат"/>
    <hyperlink ref="B1520" r:id="rId1519" tooltip="Завантажити сертифікат" display="Завантажити сертифікат"/>
    <hyperlink ref="B1521" r:id="rId1520" tooltip="Завантажити сертифікат" display="Завантажити сертифікат"/>
    <hyperlink ref="B1522" r:id="rId1521" tooltip="Завантажити сертифікат" display="Завантажити сертифікат"/>
    <hyperlink ref="B1523" r:id="rId1522" tooltip="Завантажити сертифікат" display="Завантажити сертифікат"/>
    <hyperlink ref="B1524" r:id="rId1523" tooltip="Завантажити сертифікат" display="Завантажити сертифікат"/>
    <hyperlink ref="B1525" r:id="rId1524" tooltip="Завантажити сертифікат" display="Завантажити сертифікат"/>
    <hyperlink ref="B1526" r:id="rId1525" tooltip="Завантажити сертифікат" display="Завантажити сертифікат"/>
    <hyperlink ref="B1527" r:id="rId1526" tooltip="Завантажити сертифікат" display="Завантажити сертифікат"/>
    <hyperlink ref="B1528" r:id="rId1527" tooltip="Завантажити сертифікат" display="Завантажити сертифікат"/>
    <hyperlink ref="B1529" r:id="rId1528" tooltip="Завантажити сертифікат" display="Завантажити сертифікат"/>
    <hyperlink ref="B1530" r:id="rId1529" tooltip="Завантажити сертифікат" display="Завантажити сертифікат"/>
    <hyperlink ref="B1531" r:id="rId1530" tooltip="Завантажити сертифікат" display="Завантажити сертифікат"/>
    <hyperlink ref="B1532" r:id="rId1531" tooltip="Завантажити сертифікат" display="Завантажити сертифікат"/>
    <hyperlink ref="B1533" r:id="rId1532" tooltip="Завантажити сертифікат" display="Завантажити сертифікат"/>
    <hyperlink ref="B1534" r:id="rId1533" tooltip="Завантажити сертифікат" display="Завантажити сертифікат"/>
    <hyperlink ref="B1535" r:id="rId1534" tooltip="Завантажити сертифікат" display="Завантажити сертифікат"/>
    <hyperlink ref="B1536" r:id="rId1535" tooltip="Завантажити сертифікат" display="Завантажити сертифікат"/>
    <hyperlink ref="B1537" r:id="rId1536" tooltip="Завантажити сертифікат" display="Завантажити сертифікат"/>
    <hyperlink ref="B1538" r:id="rId1537" tooltip="Завантажити сертифікат" display="Завантажити сертифікат"/>
    <hyperlink ref="B1539" r:id="rId1538" tooltip="Завантажити сертифікат" display="Завантажити сертифікат"/>
    <hyperlink ref="B1540" r:id="rId1539" tooltip="Завантажити сертифікат" display="Завантажити сертифікат"/>
    <hyperlink ref="B1541" r:id="rId1540" tooltip="Завантажити сертифікат" display="Завантажити сертифікат"/>
    <hyperlink ref="B1542" r:id="rId1541" tooltip="Завантажити сертифікат" display="Завантажити сертифікат"/>
    <hyperlink ref="B1543" r:id="rId1542" tooltip="Завантажити сертифікат" display="Завантажити сертифікат"/>
    <hyperlink ref="B1544" r:id="rId1543" tooltip="Завантажити сертифікат" display="Завантажити сертифікат"/>
    <hyperlink ref="B1545" r:id="rId1544" tooltip="Завантажити сертифікат" display="Завантажити сертифікат"/>
    <hyperlink ref="B1546" r:id="rId1545" tooltip="Завантажити сертифікат" display="Завантажити сертифікат"/>
    <hyperlink ref="B1547" r:id="rId1546" tooltip="Завантажити сертифікат" display="Завантажити сертифікат"/>
    <hyperlink ref="B1548" r:id="rId1547" tooltip="Завантажити сертифікат" display="Завантажити сертифікат"/>
    <hyperlink ref="B1549" r:id="rId1548" tooltip="Завантажити сертифікат" display="Завантажити сертифікат"/>
    <hyperlink ref="B1550" r:id="rId1549" tooltip="Завантажити сертифікат" display="Завантажити сертифікат"/>
    <hyperlink ref="B1551" r:id="rId1550" tooltip="Завантажити сертифікат" display="Завантажити сертифікат"/>
    <hyperlink ref="B1552" r:id="rId1551" tooltip="Завантажити сертифікат" display="Завантажити сертифікат"/>
    <hyperlink ref="B1553" r:id="rId1552" tooltip="Завантажити сертифікат" display="Завантажити сертифікат"/>
    <hyperlink ref="B1554" r:id="rId1553" tooltip="Завантажити сертифікат" display="Завантажити сертифікат"/>
    <hyperlink ref="B1555" r:id="rId1554" tooltip="Завантажити сертифікат" display="Завантажити сертифікат"/>
    <hyperlink ref="B1556" r:id="rId1555" tooltip="Завантажити сертифікат" display="Завантажити сертифікат"/>
    <hyperlink ref="B1557" r:id="rId1556" tooltip="Завантажити сертифікат" display="Завантажити сертифікат"/>
    <hyperlink ref="B1558" r:id="rId1557" tooltip="Завантажити сертифікат" display="Завантажити сертифікат"/>
    <hyperlink ref="B1559" r:id="rId1558" tooltip="Завантажити сертифікат" display="Завантажити сертифікат"/>
    <hyperlink ref="B1560" r:id="rId1559" tooltip="Завантажити сертифікат" display="Завантажити сертифікат"/>
    <hyperlink ref="B1561" r:id="rId1560" tooltip="Завантажити сертифікат" display="Завантажити сертифікат"/>
    <hyperlink ref="B1562" r:id="rId1561" tooltip="Завантажити сертифікат" display="Завантажити сертифікат"/>
    <hyperlink ref="B1563" r:id="rId1562" tooltip="Завантажити сертифікат" display="Завантажити сертифікат"/>
    <hyperlink ref="B1564" r:id="rId1563" tooltip="Завантажити сертифікат" display="Завантажити сертифікат"/>
    <hyperlink ref="B1565" r:id="rId1564" tooltip="Завантажити сертифікат" display="Завантажити сертифікат"/>
    <hyperlink ref="B1566" r:id="rId1565" tooltip="Завантажити сертифікат" display="Завантажити сертифікат"/>
    <hyperlink ref="B1567" r:id="rId1566" tooltip="Завантажити сертифікат" display="Завантажити сертифікат"/>
    <hyperlink ref="B1568" r:id="rId1567" tooltip="Завантажити сертифікат" display="Завантажити сертифікат"/>
    <hyperlink ref="B1569" r:id="rId1568" tooltip="Завантажити сертифікат" display="Завантажити сертифікат"/>
    <hyperlink ref="B1570" r:id="rId1569" tooltip="Завантажити сертифікат" display="Завантажити сертифікат"/>
    <hyperlink ref="B1571" r:id="rId1570" tooltip="Завантажити сертифікат" display="Завантажити сертифікат"/>
    <hyperlink ref="B1572" r:id="rId1571" tooltip="Завантажити сертифікат" display="Завантажити сертифікат"/>
    <hyperlink ref="B1573" r:id="rId1572" tooltip="Завантажити сертифікат" display="Завантажити сертифікат"/>
    <hyperlink ref="B1574" r:id="rId1573" tooltip="Завантажити сертифікат" display="Завантажити сертифікат"/>
    <hyperlink ref="B1575" r:id="rId1574" tooltip="Завантажити сертифікат" display="Завантажити сертифікат"/>
    <hyperlink ref="B1576" r:id="rId1575" tooltip="Завантажити сертифікат" display="Завантажити сертифікат"/>
    <hyperlink ref="B1577" r:id="rId1576" tooltip="Завантажити сертифікат" display="Завантажити сертифікат"/>
    <hyperlink ref="B1578" r:id="rId1577" tooltip="Завантажити сертифікат" display="Завантажити сертифікат"/>
    <hyperlink ref="B1579" r:id="rId1578" tooltip="Завантажити сертифікат" display="Завантажити сертифікат"/>
    <hyperlink ref="B1580" r:id="rId1579" tooltip="Завантажити сертифікат" display="Завантажити сертифікат"/>
    <hyperlink ref="B1581" r:id="rId1580" tooltip="Завантажити сертифікат" display="Завантажити сертифікат"/>
    <hyperlink ref="B1582" r:id="rId1581" tooltip="Завантажити сертифікат" display="Завантажити сертифікат"/>
    <hyperlink ref="B1583" r:id="rId1582" tooltip="Завантажити сертифікат" display="Завантажити сертифікат"/>
    <hyperlink ref="B1584" r:id="rId1583" tooltip="Завантажити сертифікат" display="Завантажити сертифікат"/>
    <hyperlink ref="B1585" r:id="rId1584" tooltip="Завантажити сертифікат" display="Завантажити сертифікат"/>
    <hyperlink ref="B1586" r:id="rId1585" tooltip="Завантажити сертифікат" display="Завантажити сертифікат"/>
    <hyperlink ref="B1587" r:id="rId1586" tooltip="Завантажити сертифікат" display="Завантажити сертифікат"/>
    <hyperlink ref="B1588" r:id="rId1587" tooltip="Завантажити сертифікат" display="Завантажити сертифікат"/>
    <hyperlink ref="B1589" r:id="rId1588" tooltip="Завантажити сертифікат" display="Завантажити сертифікат"/>
    <hyperlink ref="B1590" r:id="rId1589" tooltip="Завантажити сертифікат" display="Завантажити сертифікат"/>
    <hyperlink ref="B1591" r:id="rId1590" tooltip="Завантажити сертифікат" display="Завантажити сертифікат"/>
    <hyperlink ref="B1592" r:id="rId1591" tooltip="Завантажити сертифікат" display="Завантажити сертифікат"/>
    <hyperlink ref="B1593" r:id="rId1592" tooltip="Завантажити сертифікат" display="Завантажити сертифікат"/>
    <hyperlink ref="B1594" r:id="rId1593" tooltip="Завантажити сертифікат" display="Завантажити сертифікат"/>
    <hyperlink ref="B1595" r:id="rId1594" tooltip="Завантажити сертифікат" display="Завантажити сертифікат"/>
    <hyperlink ref="B1596" r:id="rId1595" tooltip="Завантажити сертифікат" display="Завантажити сертифікат"/>
    <hyperlink ref="B1597" r:id="rId1596" tooltip="Завантажити сертифікат" display="Завантажити сертифікат"/>
    <hyperlink ref="B1598" r:id="rId1597" tooltip="Завантажити сертифікат" display="Завантажити сертифікат"/>
    <hyperlink ref="B1599" r:id="rId1598" tooltip="Завантажити сертифікат" display="Завантажити сертифікат"/>
    <hyperlink ref="B1600" r:id="rId1599" tooltip="Завантажити сертифікат" display="Завантажити сертифікат"/>
    <hyperlink ref="B1601" r:id="rId1600" tooltip="Завантажити сертифікат" display="Завантажити сертифікат"/>
    <hyperlink ref="B1602" r:id="rId1601" tooltip="Завантажити сертифікат" display="Завантажити сертифікат"/>
    <hyperlink ref="B1603" r:id="rId1602" tooltip="Завантажити сертифікат" display="Завантажити сертифікат"/>
    <hyperlink ref="B1604" r:id="rId1603" tooltip="Завантажити сертифікат" display="Завантажити сертифікат"/>
    <hyperlink ref="B1605" r:id="rId1604" tooltip="Завантажити сертифікат" display="Завантажити сертифікат"/>
    <hyperlink ref="B1606" r:id="rId1605" tooltip="Завантажити сертифікат" display="Завантажити сертифікат"/>
    <hyperlink ref="B1607" r:id="rId1606" tooltip="Завантажити сертифікат" display="Завантажити сертифікат"/>
    <hyperlink ref="B1608" r:id="rId1607" tooltip="Завантажити сертифікат" display="Завантажити сертифікат"/>
    <hyperlink ref="B1609" r:id="rId1608" tooltip="Завантажити сертифікат" display="Завантажити сертифікат"/>
    <hyperlink ref="B1610" r:id="rId1609" tooltip="Завантажити сертифікат" display="Завантажити сертифікат"/>
    <hyperlink ref="B1611" r:id="rId1610" tooltip="Завантажити сертифікат" display="Завантажити сертифікат"/>
    <hyperlink ref="B1612" r:id="rId1611" tooltip="Завантажити сертифікат" display="Завантажити сертифікат"/>
    <hyperlink ref="B1613" r:id="rId1612" tooltip="Завантажити сертифікат" display="Завантажити сертифікат"/>
    <hyperlink ref="B1614" r:id="rId1613" tooltip="Завантажити сертифікат" display="Завантажити сертифікат"/>
    <hyperlink ref="B1615" r:id="rId1614" tooltip="Завантажити сертифікат" display="Завантажити сертифікат"/>
    <hyperlink ref="B1616" r:id="rId1615" tooltip="Завантажити сертифікат" display="Завантажити сертифікат"/>
    <hyperlink ref="B1617" r:id="rId1616" tooltip="Завантажити сертифікат" display="Завантажити сертифікат"/>
    <hyperlink ref="B1618" r:id="rId1617" tooltip="Завантажити сертифікат" display="Завантажити сертифікат"/>
    <hyperlink ref="B1619" r:id="rId1618" tooltip="Завантажити сертифікат" display="Завантажити сертифікат"/>
    <hyperlink ref="B1620" r:id="rId1619" tooltip="Завантажити сертифікат" display="Завантажити сертифікат"/>
    <hyperlink ref="B1621" r:id="rId1620" tooltip="Завантажити сертифікат" display="Завантажити сертифікат"/>
    <hyperlink ref="B1622" r:id="rId1621" tooltip="Завантажити сертифікат" display="Завантажити сертифікат"/>
    <hyperlink ref="B1623" r:id="rId1622" tooltip="Завантажити сертифікат" display="Завантажити сертифікат"/>
    <hyperlink ref="B1624" r:id="rId1623" tooltip="Завантажити сертифікат" display="Завантажити сертифікат"/>
    <hyperlink ref="B1625" r:id="rId1624" tooltip="Завантажити сертифікат" display="Завантажити сертифікат"/>
    <hyperlink ref="B1626" r:id="rId1625" tooltip="Завантажити сертифікат" display="Завантажити сертифікат"/>
    <hyperlink ref="B1627" r:id="rId1626" tooltip="Завантажити сертифікат" display="Завантажити сертифікат"/>
    <hyperlink ref="B1628" r:id="rId1627" tooltip="Завантажити сертифікат" display="Завантажити сертифікат"/>
    <hyperlink ref="B1629" r:id="rId1628" tooltip="Завантажити сертифікат" display="Завантажити сертифікат"/>
    <hyperlink ref="B1630" r:id="rId1629" tooltip="Завантажити сертифікат" display="Завантажити сертифікат"/>
    <hyperlink ref="B1631" r:id="rId1630" tooltip="Завантажити сертифікат" display="Завантажити сертифікат"/>
    <hyperlink ref="B1632" r:id="rId1631" tooltip="Завантажити сертифікат" display="Завантажити сертифікат"/>
    <hyperlink ref="B1633" r:id="rId1632" tooltip="Завантажити сертифікат" display="Завантажити сертифікат"/>
    <hyperlink ref="B1634" r:id="rId1633" tooltip="Завантажити сертифікат" display="Завантажити сертифікат"/>
    <hyperlink ref="B1635" r:id="rId1634" tooltip="Завантажити сертифікат" display="Завантажити сертифікат"/>
    <hyperlink ref="B1636" r:id="rId1635" tooltip="Завантажити сертифікат" display="Завантажити сертифікат"/>
    <hyperlink ref="B1637" r:id="rId1636" tooltip="Завантажити сертифікат" display="Завантажити сертифікат"/>
    <hyperlink ref="B1638" r:id="rId1637" tooltip="Завантажити сертифікат" display="Завантажити сертифікат"/>
    <hyperlink ref="B1639" r:id="rId1638" tooltip="Завантажити сертифікат" display="Завантажити сертифікат"/>
    <hyperlink ref="B1640" r:id="rId1639" tooltip="Завантажити сертифікат" display="Завантажити сертифікат"/>
    <hyperlink ref="B1641" r:id="rId1640" tooltip="Завантажити сертифікат" display="Завантажити сертифікат"/>
    <hyperlink ref="B1642" r:id="rId1641" tooltip="Завантажити сертифікат" display="Завантажити сертифікат"/>
    <hyperlink ref="B1643" r:id="rId1642" tooltip="Завантажити сертифікат" display="Завантажити сертифікат"/>
    <hyperlink ref="B1644" r:id="rId1643" tooltip="Завантажити сертифікат" display="Завантажити сертифікат"/>
    <hyperlink ref="B1645" r:id="rId1644" tooltip="Завантажити сертифікат" display="Завантажити сертифікат"/>
    <hyperlink ref="B1646" r:id="rId1645" tooltip="Завантажити сертифікат" display="Завантажити сертифікат"/>
    <hyperlink ref="B1647" r:id="rId1646" tooltip="Завантажити сертифікат" display="Завантажити сертифікат"/>
    <hyperlink ref="B1648" r:id="rId1647" tooltip="Завантажити сертифікат" display="Завантажити сертифікат"/>
    <hyperlink ref="B1649" r:id="rId1648" tooltip="Завантажити сертифікат" display="Завантажити сертифікат"/>
    <hyperlink ref="B1650" r:id="rId1649" tooltip="Завантажити сертифікат" display="Завантажити сертифікат"/>
    <hyperlink ref="B1651" r:id="rId1650" tooltip="Завантажити сертифікат" display="Завантажити сертифікат"/>
    <hyperlink ref="B1652" r:id="rId1651" tooltip="Завантажити сертифікат" display="Завантажити сертифікат"/>
    <hyperlink ref="B1653" r:id="rId1652" tooltip="Завантажити сертифікат" display="Завантажити сертифікат"/>
    <hyperlink ref="B1654" r:id="rId1653" tooltip="Завантажити сертифікат" display="Завантажити сертифікат"/>
    <hyperlink ref="B1655" r:id="rId1654" tooltip="Завантажити сертифікат" display="Завантажити сертифікат"/>
    <hyperlink ref="B1656" r:id="rId1655" tooltip="Завантажити сертифікат" display="Завантажити сертифікат"/>
    <hyperlink ref="B1657" r:id="rId1656" tooltip="Завантажити сертифікат" display="Завантажити сертифікат"/>
    <hyperlink ref="B1658" r:id="rId1657" tooltip="Завантажити сертифікат" display="Завантажити сертифікат"/>
    <hyperlink ref="B1659" r:id="rId1658" tooltip="Завантажити сертифікат" display="Завантажити сертифікат"/>
    <hyperlink ref="B1660" r:id="rId1659" tooltip="Завантажити сертифікат" display="Завантажити сертифікат"/>
    <hyperlink ref="B1661" r:id="rId1660" tooltip="Завантажити сертифікат" display="Завантажити сертифікат"/>
    <hyperlink ref="B1662" r:id="rId1661" tooltip="Завантажити сертифікат" display="Завантажити сертифікат"/>
    <hyperlink ref="B1663" r:id="rId1662" tooltip="Завантажити сертифікат" display="Завантажити сертифікат"/>
    <hyperlink ref="B1664" r:id="rId1663" tooltip="Завантажити сертифікат" display="Завантажити сертифікат"/>
    <hyperlink ref="B1665" r:id="rId1664" tooltip="Завантажити сертифікат" display="Завантажити сертифікат"/>
    <hyperlink ref="B1666" r:id="rId1665" tooltip="Завантажити сертифікат" display="Завантажити сертифікат"/>
    <hyperlink ref="B1667" r:id="rId1666" tooltip="Завантажити сертифікат" display="Завантажити сертифікат"/>
    <hyperlink ref="B1668" r:id="rId1667" tooltip="Завантажити сертифікат" display="Завантажити сертифікат"/>
    <hyperlink ref="B1669" r:id="rId1668" tooltip="Завантажити сертифікат" display="Завантажити сертифікат"/>
    <hyperlink ref="B1670" r:id="rId1669" tooltip="Завантажити сертифікат" display="Завантажити сертифікат"/>
    <hyperlink ref="B1671" r:id="rId1670" tooltip="Завантажити сертифікат" display="Завантажити сертифікат"/>
    <hyperlink ref="B1672" r:id="rId1671" tooltip="Завантажити сертифікат" display="Завантажити сертифікат"/>
    <hyperlink ref="B1673" r:id="rId1672" tooltip="Завантажити сертифікат" display="Завантажити сертифікат"/>
    <hyperlink ref="B1674" r:id="rId1673" tooltip="Завантажити сертифікат" display="Завантажити сертифікат"/>
    <hyperlink ref="B1675" r:id="rId1674" tooltip="Завантажити сертифікат" display="Завантажити сертифікат"/>
    <hyperlink ref="B1676" r:id="rId1675" tooltip="Завантажити сертифікат" display="Завантажити сертифікат"/>
    <hyperlink ref="B1677" r:id="rId1676" tooltip="Завантажити сертифікат" display="Завантажити сертифікат"/>
    <hyperlink ref="B1678" r:id="rId1677" tooltip="Завантажити сертифікат" display="Завантажити сертифікат"/>
    <hyperlink ref="B1679" r:id="rId1678" tooltip="Завантажити сертифікат" display="Завантажити сертифікат"/>
    <hyperlink ref="B1680" r:id="rId1679" tooltip="Завантажити сертифікат" display="Завантажити сертифікат"/>
    <hyperlink ref="B1681" r:id="rId1680" tooltip="Завантажити сертифікат" display="Завантажити сертифікат"/>
    <hyperlink ref="B1682" r:id="rId1681" tooltip="Завантажити сертифікат" display="Завантажити сертифікат"/>
    <hyperlink ref="B1683" r:id="rId1682" tooltip="Завантажити сертифікат" display="Завантажити сертифікат"/>
    <hyperlink ref="B1684" r:id="rId1683" tooltip="Завантажити сертифікат" display="Завантажити сертифікат"/>
    <hyperlink ref="B1685" r:id="rId1684" tooltip="Завантажити сертифікат" display="Завантажити сертифікат"/>
    <hyperlink ref="B1686" r:id="rId1685" tooltip="Завантажити сертифікат" display="Завантажити сертифікат"/>
    <hyperlink ref="B1687" r:id="rId1686" tooltip="Завантажити сертифікат" display="Завантажити сертифікат"/>
    <hyperlink ref="B1688" r:id="rId1687" tooltip="Завантажити сертифікат" display="Завантажити сертифікат"/>
    <hyperlink ref="B1689" r:id="rId1688" tooltip="Завантажити сертифікат" display="Завантажити сертифікат"/>
    <hyperlink ref="B1690" r:id="rId1689" tooltip="Завантажити сертифікат" display="Завантажити сертифікат"/>
    <hyperlink ref="B1691" r:id="rId1690" tooltip="Завантажити сертифікат" display="Завантажити сертифікат"/>
    <hyperlink ref="B1692" r:id="rId1691" tooltip="Завантажити сертифікат" display="Завантажити сертифікат"/>
    <hyperlink ref="B1693" r:id="rId1692" tooltip="Завантажити сертифікат" display="Завантажити сертифікат"/>
    <hyperlink ref="B1694" r:id="rId1693" tooltip="Завантажити сертифікат" display="Завантажити сертифікат"/>
    <hyperlink ref="B1695" r:id="rId1694" tooltip="Завантажити сертифікат" display="Завантажити сертифікат"/>
    <hyperlink ref="B1696" r:id="rId1695" tooltip="Завантажити сертифікат" display="Завантажити сертифікат"/>
    <hyperlink ref="B1697" r:id="rId1696" tooltip="Завантажити сертифікат" display="Завантажити сертифікат"/>
    <hyperlink ref="B1698" r:id="rId1697" tooltip="Завантажити сертифікат" display="Завантажити сертифікат"/>
    <hyperlink ref="B1699" r:id="rId1698" tooltip="Завантажити сертифікат" display="Завантажити сертифікат"/>
    <hyperlink ref="B1700" r:id="rId1699" tooltip="Завантажити сертифікат" display="Завантажити сертифікат"/>
    <hyperlink ref="B1701" r:id="rId1700" tooltip="Завантажити сертифікат" display="Завантажити сертифікат"/>
    <hyperlink ref="B1702" r:id="rId1701" tooltip="Завантажити сертифікат" display="Завантажити сертифікат"/>
    <hyperlink ref="B1703" r:id="rId1702" tooltip="Завантажити сертифікат" display="Завантажити сертифікат"/>
    <hyperlink ref="B1704" r:id="rId1703" tooltip="Завантажити сертифікат" display="Завантажити сертифікат"/>
    <hyperlink ref="B1705" r:id="rId1704" tooltip="Завантажити сертифікат" display="Завантажити сертифікат"/>
    <hyperlink ref="B1706" r:id="rId1705" tooltip="Завантажити сертифікат" display="Завантажити сертифікат"/>
    <hyperlink ref="B1707" r:id="rId1706" tooltip="Завантажити сертифікат" display="Завантажити сертифікат"/>
    <hyperlink ref="B1708" r:id="rId1707" tooltip="Завантажити сертифікат" display="Завантажити сертифікат"/>
    <hyperlink ref="B1709" r:id="rId1708" tooltip="Завантажити сертифікат" display="Завантажити сертифікат"/>
    <hyperlink ref="B1710" r:id="rId1709" tooltip="Завантажити сертифікат" display="Завантажити сертифікат"/>
    <hyperlink ref="B1711" r:id="rId1710" tooltip="Завантажити сертифікат" display="Завантажити сертифікат"/>
    <hyperlink ref="B1712" r:id="rId1711" tooltip="Завантажити сертифікат" display="Завантажити сертифікат"/>
    <hyperlink ref="B1713" r:id="rId1712" tooltip="Завантажити сертифікат" display="Завантажити сертифікат"/>
    <hyperlink ref="B1714" r:id="rId1713" tooltip="Завантажити сертифікат" display="Завантажити сертифікат"/>
    <hyperlink ref="B1715" r:id="rId1714" tooltip="Завантажити сертифікат" display="Завантажити сертифікат"/>
    <hyperlink ref="B1716" r:id="rId1715" tooltip="Завантажити сертифікат" display="Завантажити сертифікат"/>
    <hyperlink ref="B1717" r:id="rId1716" tooltip="Завантажити сертифікат" display="Завантажити сертифікат"/>
    <hyperlink ref="B1718" r:id="rId1717" tooltip="Завантажити сертифікат" display="Завантажити сертифікат"/>
    <hyperlink ref="B1719" r:id="rId1718" tooltip="Завантажити сертифікат" display="Завантажити сертифікат"/>
    <hyperlink ref="B1720" r:id="rId1719" tooltip="Завантажити сертифікат" display="Завантажити сертифікат"/>
    <hyperlink ref="B1721" r:id="rId1720" tooltip="Завантажити сертифікат" display="Завантажити сертифікат"/>
    <hyperlink ref="B1722" r:id="rId1721" tooltip="Завантажити сертифікат" display="Завантажити сертифікат"/>
    <hyperlink ref="B1723" r:id="rId1722" tooltip="Завантажити сертифікат" display="Завантажити сертифікат"/>
    <hyperlink ref="B1724" r:id="rId1723" tooltip="Завантажити сертифікат" display="Завантажити сертифікат"/>
    <hyperlink ref="B1725" r:id="rId1724" tooltip="Завантажити сертифікат" display="Завантажити сертифікат"/>
    <hyperlink ref="B1726" r:id="rId1725" tooltip="Завантажити сертифікат" display="Завантажити сертифікат"/>
    <hyperlink ref="B1727" r:id="rId1726" tooltip="Завантажити сертифікат" display="Завантажити сертифікат"/>
    <hyperlink ref="B1728" r:id="rId1727" tooltip="Завантажити сертифікат" display="Завантажити сертифікат"/>
    <hyperlink ref="B1729" r:id="rId1728" tooltip="Завантажити сертифікат" display="Завантажити сертифікат"/>
    <hyperlink ref="B1730" r:id="rId1729" tooltip="Завантажити сертифікат" display="Завантажити сертифікат"/>
    <hyperlink ref="B1731" r:id="rId1730" tooltip="Завантажити сертифікат" display="Завантажити сертифікат"/>
    <hyperlink ref="B1732" r:id="rId1731" tooltip="Завантажити сертифікат" display="Завантажити сертифікат"/>
    <hyperlink ref="B1733" r:id="rId1732" tooltip="Завантажити сертифікат" display="Завантажити сертифікат"/>
    <hyperlink ref="B1734" r:id="rId1733" tooltip="Завантажити сертифікат" display="Завантажити сертифікат"/>
    <hyperlink ref="B1735" r:id="rId1734" tooltip="Завантажити сертифікат" display="Завантажити сертифікат"/>
    <hyperlink ref="B1736" r:id="rId1735" tooltip="Завантажити сертифікат" display="Завантажити сертифікат"/>
    <hyperlink ref="B1737" r:id="rId1736" tooltip="Завантажити сертифікат" display="Завантажити сертифікат"/>
    <hyperlink ref="B1738" r:id="rId1737" tooltip="Завантажити сертифікат" display="Завантажити сертифікат"/>
    <hyperlink ref="B1739" r:id="rId1738" tooltip="Завантажити сертифікат" display="Завантажити сертифікат"/>
    <hyperlink ref="B1740" r:id="rId1739" tooltip="Завантажити сертифікат" display="Завантажити сертифікат"/>
    <hyperlink ref="B1741" r:id="rId1740" tooltip="Завантажити сертифікат" display="Завантажити сертифікат"/>
    <hyperlink ref="B1742" r:id="rId1741" tooltip="Завантажити сертифікат" display="Завантажити сертифікат"/>
    <hyperlink ref="B1743" r:id="rId1742" tooltip="Завантажити сертифікат" display="Завантажити сертифікат"/>
    <hyperlink ref="B1744" r:id="rId1743" tooltip="Завантажити сертифікат" display="Завантажити сертифікат"/>
    <hyperlink ref="B1745" r:id="rId1744" tooltip="Завантажити сертифікат" display="Завантажити сертифікат"/>
    <hyperlink ref="B1746" r:id="rId1745" tooltip="Завантажити сертифікат" display="Завантажити сертифікат"/>
    <hyperlink ref="B1747" r:id="rId1746" tooltip="Завантажити сертифікат" display="Завантажити сертифікат"/>
    <hyperlink ref="B1748" r:id="rId1747" tooltip="Завантажити сертифікат" display="Завантажити сертифікат"/>
    <hyperlink ref="B1749" r:id="rId1748" tooltip="Завантажити сертифікат" display="Завантажити сертифікат"/>
    <hyperlink ref="B1750" r:id="rId1749" tooltip="Завантажити сертифікат" display="Завантажити сертифікат"/>
    <hyperlink ref="B1751" r:id="rId1750" tooltip="Завантажити сертифікат" display="Завантажити сертифікат"/>
    <hyperlink ref="B1752" r:id="rId1751" tooltip="Завантажити сертифікат" display="Завантажити сертифікат"/>
    <hyperlink ref="B1753" r:id="rId1752" tooltip="Завантажити сертифікат" display="Завантажити сертифікат"/>
    <hyperlink ref="B1754" r:id="rId1753" tooltip="Завантажити сертифікат" display="Завантажити сертифікат"/>
    <hyperlink ref="B1755" r:id="rId1754" tooltip="Завантажити сертифікат" display="Завантажити сертифікат"/>
    <hyperlink ref="B1756" r:id="rId1755" tooltip="Завантажити сертифікат" display="Завантажити сертифікат"/>
    <hyperlink ref="B1757" r:id="rId1756" tooltip="Завантажити сертифікат" display="Завантажити сертифікат"/>
    <hyperlink ref="B1758" r:id="rId1757" tooltip="Завантажити сертифікат" display="Завантажити сертифікат"/>
    <hyperlink ref="B1759" r:id="rId1758" tooltip="Завантажити сертифікат" display="Завантажити сертифікат"/>
    <hyperlink ref="B1760" r:id="rId1759" tooltip="Завантажити сертифікат" display="Завантажити сертифікат"/>
    <hyperlink ref="B1761" r:id="rId1760" tooltip="Завантажити сертифікат" display="Завантажити сертифікат"/>
    <hyperlink ref="B1762" r:id="rId1761" tooltip="Завантажити сертифікат" display="Завантажити сертифікат"/>
    <hyperlink ref="B1763" r:id="rId1762" tooltip="Завантажити сертифікат" display="Завантажити сертифікат"/>
    <hyperlink ref="B1764" r:id="rId1763" tooltip="Завантажити сертифікат" display="Завантажити сертифікат"/>
    <hyperlink ref="B1765" r:id="rId1764" tooltip="Завантажити сертифікат" display="Завантажити сертифікат"/>
    <hyperlink ref="B1766" r:id="rId1765" tooltip="Завантажити сертифікат" display="Завантажити сертифікат"/>
    <hyperlink ref="B1767" r:id="rId1766" tooltip="Завантажити сертифікат" display="Завантажити сертифікат"/>
    <hyperlink ref="B1768" r:id="rId1767" tooltip="Завантажити сертифікат" display="Завантажити сертифікат"/>
    <hyperlink ref="B1769" r:id="rId1768" tooltip="Завантажити сертифікат" display="Завантажити сертифікат"/>
    <hyperlink ref="B1770" r:id="rId1769" tooltip="Завантажити сертифікат" display="Завантажити сертифікат"/>
    <hyperlink ref="B1771" r:id="rId1770" tooltip="Завантажити сертифікат" display="Завантажити сертифікат"/>
    <hyperlink ref="B1772" r:id="rId1771" tooltip="Завантажити сертифікат" display="Завантажити сертифікат"/>
    <hyperlink ref="B1773" r:id="rId1772" tooltip="Завантажити сертифікат" display="Завантажити сертифікат"/>
    <hyperlink ref="B1774" r:id="rId1773" tooltip="Завантажити сертифікат" display="Завантажити сертифікат"/>
    <hyperlink ref="B1775" r:id="rId1774" tooltip="Завантажити сертифікат" display="Завантажити сертифікат"/>
    <hyperlink ref="B1776" r:id="rId1775" tooltip="Завантажити сертифікат" display="Завантажити сертифікат"/>
    <hyperlink ref="B1777" r:id="rId1776" tooltip="Завантажити сертифікат" display="Завантажити сертифікат"/>
    <hyperlink ref="B1778" r:id="rId1777" tooltip="Завантажити сертифікат" display="Завантажити сертифікат"/>
    <hyperlink ref="B1779" r:id="rId1778" tooltip="Завантажити сертифікат" display="Завантажити сертифікат"/>
    <hyperlink ref="B1780" r:id="rId1779" tooltip="Завантажити сертифікат" display="Завантажити сертифікат"/>
    <hyperlink ref="B1781" r:id="rId1780" tooltip="Завантажити сертифікат" display="Завантажити сертифікат"/>
    <hyperlink ref="B1782" r:id="rId1781" tooltip="Завантажити сертифікат" display="Завантажити сертифікат"/>
    <hyperlink ref="B1783" r:id="rId1782" tooltip="Завантажити сертифікат" display="Завантажити сертифікат"/>
    <hyperlink ref="B1784" r:id="rId1783" tooltip="Завантажити сертифікат" display="Завантажити сертифікат"/>
    <hyperlink ref="B1785" r:id="rId1784" tooltip="Завантажити сертифікат" display="Завантажити сертифікат"/>
    <hyperlink ref="B1786" r:id="rId1785" tooltip="Завантажити сертифікат" display="Завантажити сертифікат"/>
    <hyperlink ref="B1787" r:id="rId1786" tooltip="Завантажити сертифікат" display="Завантажити сертифікат"/>
    <hyperlink ref="B1788" r:id="rId1787" tooltip="Завантажити сертифікат" display="Завантажити сертифікат"/>
    <hyperlink ref="B1789" r:id="rId1788" tooltip="Завантажити сертифікат" display="Завантажити сертифікат"/>
    <hyperlink ref="B1790" r:id="rId1789" tooltip="Завантажити сертифікат" display="Завантажити сертифікат"/>
    <hyperlink ref="B1791" r:id="rId1790" tooltip="Завантажити сертифікат" display="Завантажити сертифікат"/>
    <hyperlink ref="B1792" r:id="rId1791" tooltip="Завантажити сертифікат" display="Завантажити сертифікат"/>
    <hyperlink ref="B1793" r:id="rId1792" tooltip="Завантажити сертифікат" display="Завантажити сертифікат"/>
    <hyperlink ref="B1794" r:id="rId1793" tooltip="Завантажити сертифікат" display="Завантажити сертифікат"/>
    <hyperlink ref="B1795" r:id="rId1794" tooltip="Завантажити сертифікат" display="Завантажити сертифікат"/>
    <hyperlink ref="B1796" r:id="rId1795" tooltip="Завантажити сертифікат" display="Завантажити сертифікат"/>
    <hyperlink ref="B1797" r:id="rId1796" tooltip="Завантажити сертифікат" display="Завантажити сертифікат"/>
    <hyperlink ref="B1798" r:id="rId1797" tooltip="Завантажити сертифікат" display="Завантажити сертифікат"/>
    <hyperlink ref="B1799" r:id="rId1798" tooltip="Завантажити сертифікат" display="Завантажити сертифікат"/>
    <hyperlink ref="B1800" r:id="rId1799" tooltip="Завантажити сертифікат" display="Завантажити сертифікат"/>
    <hyperlink ref="B1801" r:id="rId1800" tooltip="Завантажити сертифікат" display="Завантажити сертифікат"/>
    <hyperlink ref="B1802" r:id="rId1801" tooltip="Завантажити сертифікат" display="Завантажити сертифікат"/>
    <hyperlink ref="B1803" r:id="rId1802" tooltip="Завантажити сертифікат" display="Завантажити сертифікат"/>
    <hyperlink ref="B1804" r:id="rId1803" tooltip="Завантажити сертифікат" display="Завантажити сертифікат"/>
    <hyperlink ref="B1805" r:id="rId1804" tooltip="Завантажити сертифікат" display="Завантажити сертифікат"/>
    <hyperlink ref="B1806" r:id="rId1805" tooltip="Завантажити сертифікат" display="Завантажити сертифікат"/>
    <hyperlink ref="B1807" r:id="rId1806" tooltip="Завантажити сертифікат" display="Завантажити сертифікат"/>
    <hyperlink ref="B1808" r:id="rId1807" tooltip="Завантажити сертифікат" display="Завантажити сертифікат"/>
    <hyperlink ref="B1809" r:id="rId1808" tooltip="Завантажити сертифікат" display="Завантажити сертифікат"/>
    <hyperlink ref="B1810" r:id="rId1809" tooltip="Завантажити сертифікат" display="Завантажити сертифікат"/>
    <hyperlink ref="B1811" r:id="rId1810" tooltip="Завантажити сертифікат" display="Завантажити сертифікат"/>
    <hyperlink ref="B1812" r:id="rId1811" tooltip="Завантажити сертифікат" display="Завантажити сертифікат"/>
    <hyperlink ref="B1813" r:id="rId1812" tooltip="Завантажити сертифікат" display="Завантажити сертифікат"/>
    <hyperlink ref="B1814" r:id="rId1813" tooltip="Завантажити сертифікат" display="Завантажити сертифікат"/>
    <hyperlink ref="B1815" r:id="rId1814" tooltip="Завантажити сертифікат" display="Завантажити сертифікат"/>
    <hyperlink ref="B1816" r:id="rId1815" tooltip="Завантажити сертифікат" display="Завантажити сертифікат"/>
    <hyperlink ref="B1817" r:id="rId1816" tooltip="Завантажити сертифікат" display="Завантажити сертифікат"/>
    <hyperlink ref="B1818" r:id="rId1817" tooltip="Завантажити сертифікат" display="Завантажити сертифікат"/>
    <hyperlink ref="B1819" r:id="rId1818" tooltip="Завантажити сертифікат" display="Завантажити сертифікат"/>
    <hyperlink ref="B1820" r:id="rId1819" tooltip="Завантажити сертифікат" display="Завантажити сертифікат"/>
    <hyperlink ref="B1821" r:id="rId1820" tooltip="Завантажити сертифікат" display="Завантажити сертифікат"/>
    <hyperlink ref="B1822" r:id="rId1821" tooltip="Завантажити сертифікат" display="Завантажити сертифікат"/>
    <hyperlink ref="B1823" r:id="rId1822" tooltip="Завантажити сертифікат" display="Завантажити сертифікат"/>
    <hyperlink ref="B1824" r:id="rId1823" tooltip="Завантажити сертифікат" display="Завантажити сертифікат"/>
    <hyperlink ref="B1825" r:id="rId1824" tooltip="Завантажити сертифікат" display="Завантажити сертифікат"/>
    <hyperlink ref="B1826" r:id="rId1825" tooltip="Завантажити сертифікат" display="Завантажити сертифікат"/>
    <hyperlink ref="B1827" r:id="rId1826" tooltip="Завантажити сертифікат" display="Завантажити сертифікат"/>
    <hyperlink ref="B1828" r:id="rId1827" tooltip="Завантажити сертифікат" display="Завантажити сертифікат"/>
    <hyperlink ref="B1829" r:id="rId1828" tooltip="Завантажити сертифікат" display="Завантажити сертифікат"/>
    <hyperlink ref="B1830" r:id="rId1829" tooltip="Завантажити сертифікат" display="Завантажити сертифікат"/>
    <hyperlink ref="B1831" r:id="rId1830" tooltip="Завантажити сертифікат" display="Завантажити сертифікат"/>
    <hyperlink ref="B1832" r:id="rId1831" tooltip="Завантажити сертифікат" display="Завантажити сертифікат"/>
    <hyperlink ref="B1833" r:id="rId1832" tooltip="Завантажити сертифікат" display="Завантажити сертифікат"/>
    <hyperlink ref="B1834" r:id="rId1833" tooltip="Завантажити сертифікат" display="Завантажити сертифікат"/>
    <hyperlink ref="B1835" r:id="rId1834" tooltip="Завантажити сертифікат" display="Завантажити сертифікат"/>
    <hyperlink ref="B1836" r:id="rId1835" tooltip="Завантажити сертифікат" display="Завантажити сертифікат"/>
    <hyperlink ref="B1837" r:id="rId1836" tooltip="Завантажити сертифікат" display="Завантажити сертифікат"/>
    <hyperlink ref="B1838" r:id="rId1837" tooltip="Завантажити сертифікат" display="Завантажити сертифікат"/>
    <hyperlink ref="B1839" r:id="rId1838" tooltip="Завантажити сертифікат" display="Завантажити сертифікат"/>
    <hyperlink ref="B1840" r:id="rId1839" tooltip="Завантажити сертифікат" display="Завантажити сертифікат"/>
    <hyperlink ref="B1841" r:id="rId1840" tooltip="Завантажити сертифікат" display="Завантажити сертифікат"/>
    <hyperlink ref="B1842" r:id="rId1841" tooltip="Завантажити сертифікат" display="Завантажити сертифікат"/>
    <hyperlink ref="B1843" r:id="rId1842" tooltip="Завантажити сертифікат" display="Завантажити сертифікат"/>
    <hyperlink ref="B1844" r:id="rId1843" tooltip="Завантажити сертифікат" display="Завантажити сертифікат"/>
    <hyperlink ref="B1845" r:id="rId1844" tooltip="Завантажити сертифікат" display="Завантажити сертифікат"/>
    <hyperlink ref="B1846" r:id="rId1845" tooltip="Завантажити сертифікат" display="Завантажити сертифікат"/>
    <hyperlink ref="B1847" r:id="rId1846" tooltip="Завантажити сертифікат" display="Завантажити сертифікат"/>
    <hyperlink ref="B1848" r:id="rId1847" tooltip="Завантажити сертифікат" display="Завантажити сертифікат"/>
    <hyperlink ref="B1849" r:id="rId1848" tooltip="Завантажити сертифікат" display="Завантажити сертифікат"/>
    <hyperlink ref="B1850" r:id="rId1849" tooltip="Завантажити сертифікат" display="Завантажити сертифікат"/>
    <hyperlink ref="B1851" r:id="rId1850" tooltip="Завантажити сертифікат" display="Завантажити сертифікат"/>
    <hyperlink ref="B1852" r:id="rId1851" tooltip="Завантажити сертифікат" display="Завантажити сертифікат"/>
    <hyperlink ref="B1853" r:id="rId1852" tooltip="Завантажити сертифікат" display="Завантажити сертифікат"/>
    <hyperlink ref="B1854" r:id="rId1853" tooltip="Завантажити сертифікат" display="Завантажити сертифікат"/>
    <hyperlink ref="B1855" r:id="rId1854" tooltip="Завантажити сертифікат" display="Завантажити сертифікат"/>
    <hyperlink ref="B1856" r:id="rId1855" tooltip="Завантажити сертифікат" display="Завантажити сертифікат"/>
    <hyperlink ref="B1857" r:id="rId1856" tooltip="Завантажити сертифікат" display="Завантажити сертифікат"/>
    <hyperlink ref="B1858" r:id="rId1857" tooltip="Завантажити сертифікат" display="Завантажити сертифікат"/>
    <hyperlink ref="B1859" r:id="rId1858" tooltip="Завантажити сертифікат" display="Завантажити сертифікат"/>
    <hyperlink ref="B1860" r:id="rId1859" tooltip="Завантажити сертифікат" display="Завантажити сертифікат"/>
    <hyperlink ref="B1861" r:id="rId1860" tooltip="Завантажити сертифікат" display="Завантажити сертифікат"/>
    <hyperlink ref="B1862" r:id="rId1861" tooltip="Завантажити сертифікат" display="Завантажити сертифікат"/>
    <hyperlink ref="B1863" r:id="rId1862" tooltip="Завантажити сертифікат" display="Завантажити сертифікат"/>
    <hyperlink ref="B1864" r:id="rId1863" tooltip="Завантажити сертифікат" display="Завантажити сертифікат"/>
    <hyperlink ref="B1865" r:id="rId1864" tooltip="Завантажити сертифікат" display="Завантажити сертифікат"/>
    <hyperlink ref="B1866" r:id="rId1865" tooltip="Завантажити сертифікат" display="Завантажити сертифікат"/>
    <hyperlink ref="B1867" r:id="rId1866" tooltip="Завантажити сертифікат" display="Завантажити сертифікат"/>
    <hyperlink ref="B1868" r:id="rId1867" tooltip="Завантажити сертифікат" display="Завантажити сертифікат"/>
    <hyperlink ref="B1869" r:id="rId1868" tooltip="Завантажити сертифікат" display="Завантажити сертифікат"/>
    <hyperlink ref="B1870" r:id="rId1869" tooltip="Завантажити сертифікат" display="Завантажити сертифікат"/>
    <hyperlink ref="B1871" r:id="rId1870" tooltip="Завантажити сертифікат" display="Завантажити сертифікат"/>
    <hyperlink ref="B1872" r:id="rId1871" tooltip="Завантажити сертифікат" display="Завантажити сертифікат"/>
    <hyperlink ref="B1873" r:id="rId1872" tooltip="Завантажити сертифікат" display="Завантажити сертифікат"/>
    <hyperlink ref="B1874" r:id="rId1873" tooltip="Завантажити сертифікат" display="Завантажити сертифікат"/>
    <hyperlink ref="B1875" r:id="rId1874" tooltip="Завантажити сертифікат" display="Завантажити сертифікат"/>
    <hyperlink ref="B1876" r:id="rId1875" tooltip="Завантажити сертифікат" display="Завантажити сертифікат"/>
    <hyperlink ref="B1877" r:id="rId1876" tooltip="Завантажити сертифікат" display="Завантажити сертифікат"/>
    <hyperlink ref="B1878" r:id="rId1877" tooltip="Завантажити сертифікат" display="Завантажити сертифікат"/>
    <hyperlink ref="B1879" r:id="rId1878" tooltip="Завантажити сертифікат" display="Завантажити сертифікат"/>
    <hyperlink ref="B1880" r:id="rId1879" tooltip="Завантажити сертифікат" display="Завантажити сертифікат"/>
    <hyperlink ref="B1881" r:id="rId1880" tooltip="Завантажити сертифікат" display="Завантажити сертифікат"/>
    <hyperlink ref="B1882" r:id="rId1881" tooltip="Завантажити сертифікат" display="Завантажити сертифікат"/>
    <hyperlink ref="B1883" r:id="rId1882" tooltip="Завантажити сертифікат" display="Завантажити сертифікат"/>
    <hyperlink ref="B1884" r:id="rId1883" tooltip="Завантажити сертифікат" display="Завантажити сертифікат"/>
    <hyperlink ref="B1885" r:id="rId1884" tooltip="Завантажити сертифікат" display="Завантажити сертифікат"/>
    <hyperlink ref="B1886" r:id="rId1885" tooltip="Завантажити сертифікат" display="Завантажити сертифікат"/>
    <hyperlink ref="B1887" r:id="rId1886" tooltip="Завантажити сертифікат" display="Завантажити сертифікат"/>
    <hyperlink ref="B1888" r:id="rId1887" tooltip="Завантажити сертифікат" display="Завантажити сертифікат"/>
    <hyperlink ref="B1889" r:id="rId1888" tooltip="Завантажити сертифікат" display="Завантажити сертифікат"/>
    <hyperlink ref="B1890" r:id="rId1889" tooltip="Завантажити сертифікат" display="Завантажити сертифікат"/>
    <hyperlink ref="B1891" r:id="rId1890" tooltip="Завантажити сертифікат" display="Завантажити сертифікат"/>
    <hyperlink ref="B1892" r:id="rId1891" tooltip="Завантажити сертифікат" display="Завантажити сертифікат"/>
    <hyperlink ref="B1893" r:id="rId1892" tooltip="Завантажити сертифікат" display="Завантажити сертифікат"/>
    <hyperlink ref="B1894" r:id="rId1893" tooltip="Завантажити сертифікат" display="Завантажити сертифікат"/>
    <hyperlink ref="B1895" r:id="rId1894" tooltip="Завантажити сертифікат" display="Завантажити сертифікат"/>
    <hyperlink ref="B1896" r:id="rId1895" tooltip="Завантажити сертифікат" display="Завантажити сертифікат"/>
    <hyperlink ref="B1897" r:id="rId1896" tooltip="Завантажити сертифікат" display="Завантажити сертифікат"/>
    <hyperlink ref="B1898" r:id="rId1897" tooltip="Завантажити сертифікат" display="Завантажити сертифікат"/>
    <hyperlink ref="B1899" r:id="rId1898" tooltip="Завантажити сертифікат" display="Завантажити сертифікат"/>
    <hyperlink ref="B1900" r:id="rId1899" tooltip="Завантажити сертифікат" display="Завантажити сертифікат"/>
    <hyperlink ref="B1901" r:id="rId1900" tooltip="Завантажити сертифікат" display="Завантажити сертифікат"/>
    <hyperlink ref="B1902" r:id="rId1901" tooltip="Завантажити сертифікат" display="Завантажити сертифікат"/>
    <hyperlink ref="B1903" r:id="rId1902" tooltip="Завантажити сертифікат" display="Завантажити сертифікат"/>
    <hyperlink ref="B1904" r:id="rId1903" tooltip="Завантажити сертифікат" display="Завантажити сертифікат"/>
    <hyperlink ref="B1905" r:id="rId1904" tooltip="Завантажити сертифікат" display="Завантажити сертифікат"/>
    <hyperlink ref="B1906" r:id="rId1905" tooltip="Завантажити сертифікат" display="Завантажити сертифікат"/>
    <hyperlink ref="B1907" r:id="rId1906" tooltip="Завантажити сертифікат" display="Завантажити сертифікат"/>
    <hyperlink ref="B1908" r:id="rId1907" tooltip="Завантажити сертифікат" display="Завантажити сертифікат"/>
    <hyperlink ref="B1909" r:id="rId1908" tooltip="Завантажити сертифікат" display="Завантажити сертифікат"/>
    <hyperlink ref="B1910" r:id="rId1909" tooltip="Завантажити сертифікат" display="Завантажити сертифікат"/>
    <hyperlink ref="B1911" r:id="rId1910" tooltip="Завантажити сертифікат" display="Завантажити сертифікат"/>
    <hyperlink ref="B1912" r:id="rId1911" tooltip="Завантажити сертифікат" display="Завантажити сертифікат"/>
    <hyperlink ref="B1913" r:id="rId1912" tooltip="Завантажити сертифікат" display="Завантажити сертифікат"/>
    <hyperlink ref="B1914" r:id="rId1913" tooltip="Завантажити сертифікат" display="Завантажити сертифікат"/>
    <hyperlink ref="B1915" r:id="rId1914" tooltip="Завантажити сертифікат" display="Завантажити сертифікат"/>
    <hyperlink ref="B1916" r:id="rId1915" tooltip="Завантажити сертифікат" display="Завантажити сертифікат"/>
    <hyperlink ref="B1917" r:id="rId1916" tooltip="Завантажити сертифікат" display="Завантажити сертифікат"/>
    <hyperlink ref="B1918" r:id="rId1917" tooltip="Завантажити сертифікат" display="Завантажити сертифікат"/>
    <hyperlink ref="B1919" r:id="rId1918" tooltip="Завантажити сертифікат" display="Завантажити сертифікат"/>
    <hyperlink ref="B1920" r:id="rId1919" tooltip="Завантажити сертифікат" display="Завантажити сертифікат"/>
    <hyperlink ref="B1921" r:id="rId1920" tooltip="Завантажити сертифікат" display="Завантажити сертифікат"/>
    <hyperlink ref="B1922" r:id="rId1921" tooltip="Завантажити сертифікат" display="Завантажити сертифікат"/>
    <hyperlink ref="B1923" r:id="rId1922" tooltip="Завантажити сертифікат" display="Завантажити сертифікат"/>
    <hyperlink ref="B1924" r:id="rId1923" tooltip="Завантажити сертифікат" display="Завантажити сертифікат"/>
    <hyperlink ref="B1925" r:id="rId1924" tooltip="Завантажити сертифікат" display="Завантажити сертифікат"/>
    <hyperlink ref="B1926" r:id="rId1925" tooltip="Завантажити сертифікат" display="Завантажити сертифікат"/>
    <hyperlink ref="B1927" r:id="rId1926" tooltip="Завантажити сертифікат" display="Завантажити сертифікат"/>
    <hyperlink ref="B1928" r:id="rId1927" tooltip="Завантажити сертифікат" display="Завантажити сертифікат"/>
    <hyperlink ref="B1929" r:id="rId1928" tooltip="Завантажити сертифікат" display="Завантажити сертифікат"/>
    <hyperlink ref="B1930" r:id="rId1929" tooltip="Завантажити сертифікат" display="Завантажити сертифікат"/>
    <hyperlink ref="B1931" r:id="rId1930" tooltip="Завантажити сертифікат" display="Завантажити сертифікат"/>
    <hyperlink ref="B1932" r:id="rId1931" tooltip="Завантажити сертифікат" display="Завантажити сертифікат"/>
    <hyperlink ref="B1933" r:id="rId1932" tooltip="Завантажити сертифікат" display="Завантажити сертифікат"/>
    <hyperlink ref="B1934" r:id="rId1933" tooltip="Завантажити сертифікат" display="Завантажити сертифікат"/>
    <hyperlink ref="B1935" r:id="rId1934" tooltip="Завантажити сертифікат" display="Завантажити сертифікат"/>
    <hyperlink ref="B1936" r:id="rId1935" tooltip="Завантажити сертифікат" display="Завантажити сертифікат"/>
    <hyperlink ref="B1937" r:id="rId1936" tooltip="Завантажити сертифікат" display="Завантажити сертифікат"/>
    <hyperlink ref="B1938" r:id="rId1937" tooltip="Завантажити сертифікат" display="Завантажити сертифікат"/>
    <hyperlink ref="B1939" r:id="rId1938" tooltip="Завантажити сертифікат" display="Завантажити сертифікат"/>
    <hyperlink ref="B1940" r:id="rId1939" tooltip="Завантажити сертифікат" display="Завантажити сертифікат"/>
  </hyperlinks>
  <pageMargins left="0.7" right="0.7" top="0.75" bottom="0.75" header="0.3" footer="0.3"/>
  <pageSetup orientation="portrait" r:id="rId19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2025-02-11T16:05:54Z</dcterms:created>
  <dcterms:modified xsi:type="dcterms:W3CDTF">2025-02-12T15:53:39Z</dcterms:modified>
  <cp:category/>
</cp:coreProperties>
</file>