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 кібербезпека\сертифікати 2 вебінар за 11.02\"/>
    </mc:Choice>
  </mc:AlternateContent>
  <bookViews>
    <workbookView xWindow="0" yWindow="0" windowWidth="23040" windowHeight="9072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B2237" i="1" l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<sst xmlns="http://schemas.openxmlformats.org/spreadsheetml/2006/main" count="2238" uniqueCount="2229">
  <si>
    <t>ПІБ</t>
  </si>
  <si>
    <t>Посилання на сертифікат</t>
  </si>
  <si>
    <t>Alina Makeeva</t>
  </si>
  <si>
    <t>Anastasia Dryzhenko</t>
  </si>
  <si>
    <t>Anastasiia Liashko</t>
  </si>
  <si>
    <t>Anastasiia Nikitina</t>
  </si>
  <si>
    <t>Anastasiia Zinchenko</t>
  </si>
  <si>
    <t>Andrey Korniyenko</t>
  </si>
  <si>
    <t>Andrii GARAZDOVSKYI</t>
  </si>
  <si>
    <t>Angelina Dovgaliyk</t>
  </si>
  <si>
    <t>ANNA MUZIUKOVA</t>
  </si>
  <si>
    <t>Anna Senenchuk</t>
  </si>
  <si>
    <t>Anna Zinovieva</t>
  </si>
  <si>
    <t>ANZHELA KRASIUK</t>
  </si>
  <si>
    <t>Arsen Kryvenko</t>
  </si>
  <si>
    <t>Artem Podoba</t>
  </si>
  <si>
    <t>Artem Tsiupachenko</t>
  </si>
  <si>
    <t>ARTUR SHVETS</t>
  </si>
  <si>
    <t>Bogdan Ismagilov</t>
  </si>
  <si>
    <t>Bohdana Vyshyvana</t>
  </si>
  <si>
    <t>BRODSKYI ARTEM</t>
  </si>
  <si>
    <t>Bunechko Raisa</t>
  </si>
  <si>
    <t>Daniil Bykovsky</t>
  </si>
  <si>
    <t>Daria Huriak</t>
  </si>
  <si>
    <t>Daria Poberezhnyk</t>
  </si>
  <si>
    <t>Daria Pyshniak</t>
  </si>
  <si>
    <t>Denis Duma</t>
  </si>
  <si>
    <t>Denis Hukovich</t>
  </si>
  <si>
    <t>DENYS MOROZOV</t>
  </si>
  <si>
    <t>Diana Dosusha</t>
  </si>
  <si>
    <t>Diana Korobchinska</t>
  </si>
  <si>
    <t>DMYTRO HRYSHCHUK</t>
  </si>
  <si>
    <t>Dmytro Kvyatkovskyy</t>
  </si>
  <si>
    <t>Dmytro Nesmiian</t>
  </si>
  <si>
    <t>DRAKA DIANA</t>
  </si>
  <si>
    <t>Egor Selivanov</t>
  </si>
  <si>
    <t>Elizabeth Shcherban</t>
  </si>
  <si>
    <t>Elizaveta Maevskaya</t>
  </si>
  <si>
    <t>Evelina Yandola</t>
  </si>
  <si>
    <t>Evgen Podgornii</t>
  </si>
  <si>
    <t>Evgeniy Viitiv</t>
  </si>
  <si>
    <t>Fedir Koval</t>
  </si>
  <si>
    <t>Hanna Dotsenko</t>
  </si>
  <si>
    <t>Ihor Zhyvchyn</t>
  </si>
  <si>
    <t>Inna Gutsul</t>
  </si>
  <si>
    <t>INNA ORESHYCH</t>
  </si>
  <si>
    <t>Inna Panchuk</t>
  </si>
  <si>
    <t>Irina Voronkova</t>
  </si>
  <si>
    <t>Iryna Zelenkova</t>
  </si>
  <si>
    <t>Isaieva Oleksandra</t>
  </si>
  <si>
    <t>Ivan Vasyliv</t>
  </si>
  <si>
    <t>Ivanna Gontaruk</t>
  </si>
  <si>
    <t>Ivanna Prykhodko</t>
  </si>
  <si>
    <t>Iлля Левченко</t>
  </si>
  <si>
    <t>Julia Gargan</t>
  </si>
  <si>
    <t>Julia Kravchenko</t>
  </si>
  <si>
    <t>Karina Bortun</t>
  </si>
  <si>
    <t>Karina Matvievska</t>
  </si>
  <si>
    <t>Karina Viier</t>
  </si>
  <si>
    <t>Kateryna Kalinichenko</t>
  </si>
  <si>
    <t>Kateryna Lyskova</t>
  </si>
  <si>
    <t>Khrystyna Sazonova</t>
  </si>
  <si>
    <t>Khrystyna Voloshyna</t>
  </si>
  <si>
    <t>Kikhniei Maks</t>
  </si>
  <si>
    <t>Kira Malich</t>
  </si>
  <si>
    <t>Kira Procenko</t>
  </si>
  <si>
    <t>KIRIL MOLDOVAN</t>
  </si>
  <si>
    <t>Kiril Pysanchyn</t>
  </si>
  <si>
    <t>KIRILL KAMKOV</t>
  </si>
  <si>
    <t>Konovalova Olena</t>
  </si>
  <si>
    <t>Konstantin Grdzelidze</t>
  </si>
  <si>
    <t>Kostiantyn Matviichuk</t>
  </si>
  <si>
    <t>KRAVCHENKO LILIIA</t>
  </si>
  <si>
    <t>Lesya Romanchyk</t>
  </si>
  <si>
    <t>Lidiia Slipchyshyn</t>
  </si>
  <si>
    <t>Liliia Shumska</t>
  </si>
  <si>
    <t>Liubov Syniavska</t>
  </si>
  <si>
    <t>Liza Buzyan</t>
  </si>
  <si>
    <t>Luda Mydrik</t>
  </si>
  <si>
    <t>Lyceum38 8Б</t>
  </si>
  <si>
    <t>Maria Vasylyshyn</t>
  </si>
  <si>
    <t>Mariana Kisilova</t>
  </si>
  <si>
    <t>MARIIA BAZAROVA</t>
  </si>
  <si>
    <t>Mariia Besedina</t>
  </si>
  <si>
    <t>Mariia Kasiian</t>
  </si>
  <si>
    <t>Marina Bandura</t>
  </si>
  <si>
    <t>Mariya Zozulia</t>
  </si>
  <si>
    <t>Maryna Zakharchuk</t>
  </si>
  <si>
    <t>Masha Boyko-Kugut</t>
  </si>
  <si>
    <t>MAX KOVALEVICH</t>
  </si>
  <si>
    <t>Max Mitroshyn</t>
  </si>
  <si>
    <t>Mazur Anastasia</t>
  </si>
  <si>
    <t>Mikhail Yakovlev</t>
  </si>
  <si>
    <t>Mykola Usach</t>
  </si>
  <si>
    <t>Natalia Ostroha</t>
  </si>
  <si>
    <t>Nataliia Batkovets</t>
  </si>
  <si>
    <t>Nataliia Khodzinska</t>
  </si>
  <si>
    <t>NATALIIA MARSHALA</t>
  </si>
  <si>
    <t>Nataliya Neupokoyeva</t>
  </si>
  <si>
    <t>Nikita Borzenkov</t>
  </si>
  <si>
    <t>Nikita Burbela</t>
  </si>
  <si>
    <t>Nikola Hutsul</t>
  </si>
  <si>
    <t>Oksana Boichuk</t>
  </si>
  <si>
    <t>Oksana Grytsyna</t>
  </si>
  <si>
    <t>Oksana Melnichenko</t>
  </si>
  <si>
    <t>Oksana Rubai</t>
  </si>
  <si>
    <t>Oksana Yarmola</t>
  </si>
  <si>
    <t>Oleg Honcharenko</t>
  </si>
  <si>
    <t>Oleksandra Panchak</t>
  </si>
  <si>
    <t>Oleksii Poniuk</t>
  </si>
  <si>
    <t>Olena Alieksieieva</t>
  </si>
  <si>
    <t>Olena Andrieieva</t>
  </si>
  <si>
    <t>Olena Burkavtsova</t>
  </si>
  <si>
    <t>Olena Golovko</t>
  </si>
  <si>
    <t>Olena Hnativ</t>
  </si>
  <si>
    <t>Olena Ivanchykhina</t>
  </si>
  <si>
    <t>Olena Prutska</t>
  </si>
  <si>
    <t>Olena Shaurova</t>
  </si>
  <si>
    <t>Olena Shtompil</t>
  </si>
  <si>
    <t>Olena Smetanina</t>
  </si>
  <si>
    <t>Olena Svidlo</t>
  </si>
  <si>
    <t>OLENA YARMOLIUK</t>
  </si>
  <si>
    <t>Olena Yurchenko</t>
  </si>
  <si>
    <t>Olesya Nekoz</t>
  </si>
  <si>
    <t>Olexandra Bilous</t>
  </si>
  <si>
    <t>Olga Gorobchenko</t>
  </si>
  <si>
    <t>OLHA DRIUCHENKO</t>
  </si>
  <si>
    <t>Olha Korobeinikova</t>
  </si>
  <si>
    <t>Olha Matsenko</t>
  </si>
  <si>
    <t>OLHA MYTLOVYCH</t>
  </si>
  <si>
    <t>Olha Sholudko</t>
  </si>
  <si>
    <t>REMYSHEVSKYI DENYS</t>
  </si>
  <si>
    <t>Rita Korolenko</t>
  </si>
  <si>
    <t>Roman Kulyk</t>
  </si>
  <si>
    <t>Roman Roman</t>
  </si>
  <si>
    <t>Rostyslav Chornyi</t>
  </si>
  <si>
    <t>Ruslan Omelchenko</t>
  </si>
  <si>
    <t>Rusnak Anna</t>
  </si>
  <si>
    <t>Sasha Ukolova</t>
  </si>
  <si>
    <t>Sofia Hrushetska</t>
  </si>
  <si>
    <t>Sofia Oboyanska</t>
  </si>
  <si>
    <t>Sofiia Kucherivska</t>
  </si>
  <si>
    <t>Stas Monko</t>
  </si>
  <si>
    <t>STEPANOVA OLENA</t>
  </si>
  <si>
    <t>Svitlana Moiseienko</t>
  </si>
  <si>
    <t>Svitlana Solyanik</t>
  </si>
  <si>
    <t>Svitlana Zhebko</t>
  </si>
  <si>
    <t>Володимир Cкіданюк</t>
  </si>
  <si>
    <t>Tamila Novoseletska</t>
  </si>
  <si>
    <t>Tanya Maluka</t>
  </si>
  <si>
    <t>Taras Okhrimenko</t>
  </si>
  <si>
    <t>Taras Prylepa</t>
  </si>
  <si>
    <t>Tetiana Kapeliushna</t>
  </si>
  <si>
    <t>Tetiana Petrenko</t>
  </si>
  <si>
    <t>Tetiana Roshko</t>
  </si>
  <si>
    <t>Trifan Mariya</t>
  </si>
  <si>
    <t>Uliana Korbut</t>
  </si>
  <si>
    <t>Vadym Deren</t>
  </si>
  <si>
    <t>Vadym Shokha</t>
  </si>
  <si>
    <t>Valentyna Rabtcevych</t>
  </si>
  <si>
    <t>Veronika Shpilina</t>
  </si>
  <si>
    <t>Victor Lypkan</t>
  </si>
  <si>
    <t>Victoriia Kovalova</t>
  </si>
  <si>
    <t>Viktoria Laktionova</t>
  </si>
  <si>
    <t>Viktoria Loshakova</t>
  </si>
  <si>
    <t>VIKTORIIA KOKOSHA</t>
  </si>
  <si>
    <t>Vita Klepach</t>
  </si>
  <si>
    <t>Vita Velmogna-Simakovs</t>
  </si>
  <si>
    <t>Vitalia Didukh</t>
  </si>
  <si>
    <t>Vladimir Golov</t>
  </si>
  <si>
    <t>Vladislav Kovtun</t>
  </si>
  <si>
    <t>Vladyslav Deren</t>
  </si>
  <si>
    <t>Vladyslav Tkachenko</t>
  </si>
  <si>
    <t>Vlas Podrez</t>
  </si>
  <si>
    <t>Vyacheslav Kovakevskiy</t>
  </si>
  <si>
    <t>Yevhen Kozak</t>
  </si>
  <si>
    <t>Yevhen Ukrainskyi</t>
  </si>
  <si>
    <t>Yulianna Vanzhula</t>
  </si>
  <si>
    <t>Zagredelna Viktoria</t>
  </si>
  <si>
    <t>Аладін Микола</t>
  </si>
  <si>
    <t>Алевтина Риженкова</t>
  </si>
  <si>
    <t>Александр Зорькин</t>
  </si>
  <si>
    <t>Александр Чихичин</t>
  </si>
  <si>
    <t>Алексей Грачов</t>
  </si>
  <si>
    <t>Алена Никифорова</t>
  </si>
  <si>
    <t>Алена Шевченко</t>
  </si>
  <si>
    <t>Алина Гедюн</t>
  </si>
  <si>
    <t>Аліна Ломонос</t>
  </si>
  <si>
    <t>Аліна Масленнікова</t>
  </si>
  <si>
    <t>Аліна Микитенко</t>
  </si>
  <si>
    <t>Аліна Муленко</t>
  </si>
  <si>
    <t>Аліна Недільська</t>
  </si>
  <si>
    <t>Аліна Опанасенко</t>
  </si>
  <si>
    <t>Аліна Пазенко</t>
  </si>
  <si>
    <t>Аліна Паламар</t>
  </si>
  <si>
    <t>Аліна Панченко</t>
  </si>
  <si>
    <t>Аліна Парієнко</t>
  </si>
  <si>
    <t>Аліна Перебейнос</t>
  </si>
  <si>
    <t>Аліна Сафата</t>
  </si>
  <si>
    <t>Аліна Толмачова</t>
  </si>
  <si>
    <t>Аліна Харчишина</t>
  </si>
  <si>
    <t>Аліна Ципинюк</t>
  </si>
  <si>
    <t>Аліса Галанзовська</t>
  </si>
  <si>
    <t>Аліса Карпенко</t>
  </si>
  <si>
    <t>Аліса Кошель</t>
  </si>
  <si>
    <t>Аліса Москалець</t>
  </si>
  <si>
    <t>Алла Герасимчук</t>
  </si>
  <si>
    <t>Алла Горбоконь</t>
  </si>
  <si>
    <t>Алла Дідик</t>
  </si>
  <si>
    <t>Алла Забавська</t>
  </si>
  <si>
    <t>Алла Краснова</t>
  </si>
  <si>
    <t>Алла Найдьонова</t>
  </si>
  <si>
    <t>Алла Павленко</t>
  </si>
  <si>
    <t>Алла Подгорна</t>
  </si>
  <si>
    <t>Алла Цибулько</t>
  </si>
  <si>
    <t>Алла Шпунер</t>
  </si>
  <si>
    <t>Алла Щербакова</t>
  </si>
  <si>
    <t>Альбина Велигжанина</t>
  </si>
  <si>
    <t>Альбіна Іскандарова</t>
  </si>
  <si>
    <t>Альбіна Панченко</t>
  </si>
  <si>
    <t>Альона Бенеда</t>
  </si>
  <si>
    <t>Альона Зазубек</t>
  </si>
  <si>
    <t>Альона Землянська</t>
  </si>
  <si>
    <t>Альона Король</t>
  </si>
  <si>
    <t>Альона Луценко</t>
  </si>
  <si>
    <t>Альона Музика</t>
  </si>
  <si>
    <t>Альона Пятакова</t>
  </si>
  <si>
    <t>Альона Раковська</t>
  </si>
  <si>
    <t>Альона Рогач</t>
  </si>
  <si>
    <t>Альона Савченко</t>
  </si>
  <si>
    <t>Альона Семенюк</t>
  </si>
  <si>
    <t>Альона Співак</t>
  </si>
  <si>
    <t>Аміна Нестеренко</t>
  </si>
  <si>
    <t>Анастасія Артьомова</t>
  </si>
  <si>
    <t>Анастасія Базилівська</t>
  </si>
  <si>
    <t>Анастасія Безрук</t>
  </si>
  <si>
    <t>Анастасія Білименко</t>
  </si>
  <si>
    <t>Анастасія Білінська</t>
  </si>
  <si>
    <t>Анастасія Бойчук</t>
  </si>
  <si>
    <t>Анастасія Бубнова</t>
  </si>
  <si>
    <t>Анастасія Будкевич</t>
  </si>
  <si>
    <t>Анастасія Василик</t>
  </si>
  <si>
    <t>Анастасія Ващенок</t>
  </si>
  <si>
    <t>Анастасія Волинець</t>
  </si>
  <si>
    <t>Анастасія Волошина</t>
  </si>
  <si>
    <t>Анастасія Гвоздєва</t>
  </si>
  <si>
    <t>Анастасія Глушко</t>
  </si>
  <si>
    <t>Анастасія Гречана К81-24</t>
  </si>
  <si>
    <t>Анастасія Гуріна</t>
  </si>
  <si>
    <t>Анастасія Заболотна</t>
  </si>
  <si>
    <t>Анастасія Ізвєкова</t>
  </si>
  <si>
    <t>Анастасія Іногда</t>
  </si>
  <si>
    <t>Анастасія Іщук</t>
  </si>
  <si>
    <t>Анастасія Карпович</t>
  </si>
  <si>
    <t>Анастасія Купчак</t>
  </si>
  <si>
    <t>Анастасія Куценко</t>
  </si>
  <si>
    <t>Анастасія Лавриненко</t>
  </si>
  <si>
    <t>Анастасія Мазуряк</t>
  </si>
  <si>
    <t>Анастасія Мішеніна</t>
  </si>
  <si>
    <t>Анастасія Непша</t>
  </si>
  <si>
    <t>Анастасія Никифорова</t>
  </si>
  <si>
    <t>Анастасія Пелюх</t>
  </si>
  <si>
    <t>Анастасія Пецкова</t>
  </si>
  <si>
    <t>Анастасія ПОКЛІТАР</t>
  </si>
  <si>
    <t>Анастасія Присяжнюк</t>
  </si>
  <si>
    <t>Анастасія Рощук</t>
  </si>
  <si>
    <t>Анастасія Руденко</t>
  </si>
  <si>
    <t>Анастасія Савчук</t>
  </si>
  <si>
    <t>Анастасія Стайко</t>
  </si>
  <si>
    <t>Анастасія Степаненко</t>
  </si>
  <si>
    <t>Анастасія Сухіна</t>
  </si>
  <si>
    <t>Анастасія Топчій</t>
  </si>
  <si>
    <t>Анастасія Турта</t>
  </si>
  <si>
    <t>Анастасія Усачова</t>
  </si>
  <si>
    <t>Анастасія Хоменко</t>
  </si>
  <si>
    <t>Анастасія Хорунжа</t>
  </si>
  <si>
    <t>Анастасія Христюк</t>
  </si>
  <si>
    <t>Анастасія Шадоріна</t>
  </si>
  <si>
    <t>Анастасія Шевчук</t>
  </si>
  <si>
    <t>Анастасія Штанько</t>
  </si>
  <si>
    <t>Анастасія Ярема</t>
  </si>
  <si>
    <t>Анастасія Ярова</t>
  </si>
  <si>
    <t>Анастасія Ястремська</t>
  </si>
  <si>
    <t>Анастсія Міщенко</t>
  </si>
  <si>
    <t>Анатолій Волосов</t>
  </si>
  <si>
    <t>Анатолій Шемейко</t>
  </si>
  <si>
    <t>Ангеліна Бугайова</t>
  </si>
  <si>
    <t>Ангеліна Катеринюк</t>
  </si>
  <si>
    <t>Ангеліна Кошман</t>
  </si>
  <si>
    <t>Ангеліна Логвиненко</t>
  </si>
  <si>
    <t>Ангеліна Птуха</t>
  </si>
  <si>
    <t>Ангеліна Пушкарьова</t>
  </si>
  <si>
    <t>Ангеліна Романюк</t>
  </si>
  <si>
    <t>Андрий Кармалит</t>
  </si>
  <si>
    <t>Андрій Білий</t>
  </si>
  <si>
    <t>Андрій Біломитцев</t>
  </si>
  <si>
    <t>Андрій Бондаренко</t>
  </si>
  <si>
    <t>Андрій Колодій</t>
  </si>
  <si>
    <t>Андрій Кудрявченко</t>
  </si>
  <si>
    <t>Андрій Панасюк</t>
  </si>
  <si>
    <t>Андрій Плюшко</t>
  </si>
  <si>
    <t>Андрій Пугачов</t>
  </si>
  <si>
    <t>Андрій Скоробогатов</t>
  </si>
  <si>
    <t>Андрій Фігура</t>
  </si>
  <si>
    <t>Андрій Хильчук</t>
  </si>
  <si>
    <t>Анжела Калашник</t>
  </si>
  <si>
    <t>Анжела Мельничук</t>
  </si>
  <si>
    <t>Анжела Ніколаєва</t>
  </si>
  <si>
    <t>Анжела Петрова</t>
  </si>
  <si>
    <t>Анжела Шаповал</t>
  </si>
  <si>
    <t>Анжелв Пичіненко</t>
  </si>
  <si>
    <t>Анжеліка Сафонова</t>
  </si>
  <si>
    <t>Анжеліка Янущиць</t>
  </si>
  <si>
    <t>Анна Бабич</t>
  </si>
  <si>
    <t>Анна Балакальчук</t>
  </si>
  <si>
    <t>Анна Вікарій</t>
  </si>
  <si>
    <t>Анна Войцеховська-Штаблава</t>
  </si>
  <si>
    <t>Анна Гайворонська</t>
  </si>
  <si>
    <t>Анна Гончар</t>
  </si>
  <si>
    <t>Анна Грищенко</t>
  </si>
  <si>
    <t>Анна Дімед</t>
  </si>
  <si>
    <t>Анна Железнякова</t>
  </si>
  <si>
    <t>Анна Заблоцька</t>
  </si>
  <si>
    <t>Анна Каряка</t>
  </si>
  <si>
    <t>Анна Кімаковська</t>
  </si>
  <si>
    <t>Анна Кльофас</t>
  </si>
  <si>
    <t>Анна Кобилка</t>
  </si>
  <si>
    <t>Анна Копійка</t>
  </si>
  <si>
    <t>Анна Котвицька</t>
  </si>
  <si>
    <t>Анна Котик</t>
  </si>
  <si>
    <t>Анна Кравченко</t>
  </si>
  <si>
    <t>Анна Левикіна</t>
  </si>
  <si>
    <t>Анна Левченко</t>
  </si>
  <si>
    <t>Анна Литвин</t>
  </si>
  <si>
    <t>Анна Лоєвська</t>
  </si>
  <si>
    <t>Анна Майстро</t>
  </si>
  <si>
    <t>Анна Малєєва</t>
  </si>
  <si>
    <t>Анна Мартинова</t>
  </si>
  <si>
    <t>Анна Наливайко</t>
  </si>
  <si>
    <t>Анна Олександренко</t>
  </si>
  <si>
    <t>Анна Подгорна Anna Podgorna</t>
  </si>
  <si>
    <t>Анна Полянська</t>
  </si>
  <si>
    <t>Анна Рибкіна</t>
  </si>
  <si>
    <t>Анна Романенко</t>
  </si>
  <si>
    <t>Анна Сафонова</t>
  </si>
  <si>
    <t>Анна Скуйбида</t>
  </si>
  <si>
    <t>Анна Слободяник</t>
  </si>
  <si>
    <t>Анна Слюсар</t>
  </si>
  <si>
    <t>Анна Стеренчук</t>
  </si>
  <si>
    <t>Анна Сушкова</t>
  </si>
  <si>
    <t>Анна Ткаченко</t>
  </si>
  <si>
    <t>Анна Ткачук</t>
  </si>
  <si>
    <t>Анна Юзепенко</t>
  </si>
  <si>
    <t>Антон Бурда</t>
  </si>
  <si>
    <t>Антон Радінський</t>
  </si>
  <si>
    <t>Антон Таценко</t>
  </si>
  <si>
    <t>Антоній Нетреба</t>
  </si>
  <si>
    <t>Антоніна Довга</t>
  </si>
  <si>
    <t>Антоніна Кривчанська</t>
  </si>
  <si>
    <t>Аня Запорожець</t>
  </si>
  <si>
    <t>Аполлінарія Пашко</t>
  </si>
  <si>
    <t>Аріадна Чурілова</t>
  </si>
  <si>
    <t>Аріна Ільченко</t>
  </si>
  <si>
    <t>Аріна Короташ</t>
  </si>
  <si>
    <t>Аріна Ластович</t>
  </si>
  <si>
    <t>Аркадій Мартиненко</t>
  </si>
  <si>
    <t>Арсеній Горбатюк</t>
  </si>
  <si>
    <t>Арсеній Шостак</t>
  </si>
  <si>
    <t>Артем Воробйов</t>
  </si>
  <si>
    <t>Артем Геряк</t>
  </si>
  <si>
    <t>Артем Горст</t>
  </si>
  <si>
    <t>Артем Єременко</t>
  </si>
  <si>
    <t>Артем Іванов</t>
  </si>
  <si>
    <t>Артем Кісільчук</t>
  </si>
  <si>
    <t>Артем Комишанченко</t>
  </si>
  <si>
    <t>Артем Котляр</t>
  </si>
  <si>
    <t>Артём Левин</t>
  </si>
  <si>
    <t>Артем Лученцов</t>
  </si>
  <si>
    <t>Артем Малеев</t>
  </si>
  <si>
    <t>Артем Малєєв</t>
  </si>
  <si>
    <t>Артем Михайлович</t>
  </si>
  <si>
    <t>Артем Нещенко</t>
  </si>
  <si>
    <t>Артем Нікітенко</t>
  </si>
  <si>
    <t>Артем Острога</t>
  </si>
  <si>
    <t>Артем Панченко</t>
  </si>
  <si>
    <t>Артем Переворочаєв</t>
  </si>
  <si>
    <t>Артем Пецелюк</t>
  </si>
  <si>
    <t>Артем Плахотнік</t>
  </si>
  <si>
    <t>Артем Протас</t>
  </si>
  <si>
    <t>Артем Стужук</t>
  </si>
  <si>
    <t>Артем Тарчинський</t>
  </si>
  <si>
    <t>Артем Чепурний</t>
  </si>
  <si>
    <t>Артем Шматок</t>
  </si>
  <si>
    <t>Артур Андриевский</t>
  </si>
  <si>
    <t>Артур Гусєв</t>
  </si>
  <si>
    <t>Артур Коворотний</t>
  </si>
  <si>
    <t>Артур Левкін</t>
  </si>
  <si>
    <t>Артур Олексин</t>
  </si>
  <si>
    <t>Артур Петрушин</t>
  </si>
  <si>
    <t>Архип Тикул</t>
  </si>
  <si>
    <t>Астахова Вероніка</t>
  </si>
  <si>
    <t>Афанасьєва Таня</t>
  </si>
  <si>
    <t>Бандура Анастасія</t>
  </si>
  <si>
    <t>Берус Тетяна</t>
  </si>
  <si>
    <t>Білоусько Олександр</t>
  </si>
  <si>
    <t>Богдан Безпоясний</t>
  </si>
  <si>
    <t>Богдан Гончар</t>
  </si>
  <si>
    <t>Богдан Дергач</t>
  </si>
  <si>
    <t>Богдан Добровольський</t>
  </si>
  <si>
    <t>Богдан Остудімов</t>
  </si>
  <si>
    <t>Богдан Прядко</t>
  </si>
  <si>
    <t>Богдан Семененко</t>
  </si>
  <si>
    <t>Богдан Солоха</t>
  </si>
  <si>
    <t>Богдан Спычак</t>
  </si>
  <si>
    <t>Богдан Ціліцький</t>
  </si>
  <si>
    <t>Богдан Чміленко</t>
  </si>
  <si>
    <t>Богдан Швачка</t>
  </si>
  <si>
    <t>Богдана Білицька</t>
  </si>
  <si>
    <t>Богомолова Софія</t>
  </si>
  <si>
    <t>Бондар Олена</t>
  </si>
  <si>
    <t>Борис Швець</t>
  </si>
  <si>
    <t>Боярський Михайло</t>
  </si>
  <si>
    <t>Бредіхін Володимир</t>
  </si>
  <si>
    <t>Будрик Оксана</t>
  </si>
  <si>
    <t>Бурдейна Наталя</t>
  </si>
  <si>
    <t>Буренко Елена</t>
  </si>
  <si>
    <t>Вадим Гладун</t>
  </si>
  <si>
    <t>Вадим Красильников</t>
  </si>
  <si>
    <t>Вадим Мельнійчук</t>
  </si>
  <si>
    <t>Вадим Рачковський</t>
  </si>
  <si>
    <t>Валентин Павликівський</t>
  </si>
  <si>
    <t>Валентин Третяк</t>
  </si>
  <si>
    <t>Валентина Бежан</t>
  </si>
  <si>
    <t>Валентина Білокриницька</t>
  </si>
  <si>
    <t>Валентина Бойко</t>
  </si>
  <si>
    <t>Валентина Василенко</t>
  </si>
  <si>
    <t>Валентина Глюзіцька</t>
  </si>
  <si>
    <t>Валентина Гузь</t>
  </si>
  <si>
    <t>Валентина Єременко</t>
  </si>
  <si>
    <t>Валентина Килівник</t>
  </si>
  <si>
    <t>Валентина Кисляк</t>
  </si>
  <si>
    <t>Валентина Кощук</t>
  </si>
  <si>
    <t>Валентина Курята</t>
  </si>
  <si>
    <t>Валентина Ремізова</t>
  </si>
  <si>
    <t>Валентина Семешина</t>
  </si>
  <si>
    <t>Валентина Ткач</t>
  </si>
  <si>
    <t>Валентина Філіп'єва</t>
  </si>
  <si>
    <t>Валентина Черкас</t>
  </si>
  <si>
    <t>Валентина Яценко</t>
  </si>
  <si>
    <t>Валерий Мыченко</t>
  </si>
  <si>
    <t>Валерій Гарбар</t>
  </si>
  <si>
    <t>Валерій Зражва</t>
  </si>
  <si>
    <t>Валерій Подкуйко</t>
  </si>
  <si>
    <t>Валерія Атанасова</t>
  </si>
  <si>
    <t>Валерія Бистрицька</t>
  </si>
  <si>
    <t>Валерія Ванєк</t>
  </si>
  <si>
    <t>Валерія Качур</t>
  </si>
  <si>
    <t>Валерія Кілочок</t>
  </si>
  <si>
    <t>Валерія Кузьменко (КБІ)</t>
  </si>
  <si>
    <t>Валерія Мельниченко</t>
  </si>
  <si>
    <t>Валерія Міщенко</t>
  </si>
  <si>
    <t>валерія нестеренко</t>
  </si>
  <si>
    <t>Валерія Підгорна</t>
  </si>
  <si>
    <t>Валерія Порческу</t>
  </si>
  <si>
    <t>Валерія Свистуленко</t>
  </si>
  <si>
    <t>Валерія Смочко</t>
  </si>
  <si>
    <t>Валерія Сушич</t>
  </si>
  <si>
    <t>Валерія Таран</t>
  </si>
  <si>
    <t>Ваня Антоненко</t>
  </si>
  <si>
    <t>Варвара Рижкова</t>
  </si>
  <si>
    <t>Варламова Наталія</t>
  </si>
  <si>
    <t>Василина Овсякова</t>
  </si>
  <si>
    <t>Василина Павлів</t>
  </si>
  <si>
    <t>Василь Онопа</t>
  </si>
  <si>
    <t>Василь Швець</t>
  </si>
  <si>
    <t>Верба Олександр</t>
  </si>
  <si>
    <t>Вероника Лазарева</t>
  </si>
  <si>
    <t>Вероніка Волочай</t>
  </si>
  <si>
    <t>Вероніка Кирюшина</t>
  </si>
  <si>
    <t>Вероніка Матвєєва</t>
  </si>
  <si>
    <t>Вероніка Медвідь</t>
  </si>
  <si>
    <t>Вероніка Павленко</t>
  </si>
  <si>
    <t>Вероніка Сириця</t>
  </si>
  <si>
    <t>Вероніка Черниш</t>
  </si>
  <si>
    <t>Вероніка Щебетова</t>
  </si>
  <si>
    <t>Виталик Головин</t>
  </si>
  <si>
    <t>Віка Возна</t>
  </si>
  <si>
    <t>Віктор Берегун</t>
  </si>
  <si>
    <t>Віктор Комишан</t>
  </si>
  <si>
    <t>Віктор Муринський</t>
  </si>
  <si>
    <t>Віктор Янущиць</t>
  </si>
  <si>
    <t>Вікторія Акулевська</t>
  </si>
  <si>
    <t>Вікторія Апанасенко</t>
  </si>
  <si>
    <t>Вікторія Барвінченко</t>
  </si>
  <si>
    <t>Вікторія Бджілка</t>
  </si>
  <si>
    <t>Вікторія Біляс</t>
  </si>
  <si>
    <t>Вікторія Богданович</t>
  </si>
  <si>
    <t>Вікторія Богослав</t>
  </si>
  <si>
    <t>Вікторія Варавіна</t>
  </si>
  <si>
    <t>Вікторія Вербицька</t>
  </si>
  <si>
    <t>Вікторія Видиш</t>
  </si>
  <si>
    <t>Вікторія Волошина-Сідей</t>
  </si>
  <si>
    <t>Вікторія Гись</t>
  </si>
  <si>
    <t>Вікторія Гончарик</t>
  </si>
  <si>
    <t>Вікторія Грічаненко</t>
  </si>
  <si>
    <t>Вікторія Дьоміна</t>
  </si>
  <si>
    <t>Вікторія Єсманчук</t>
  </si>
  <si>
    <t>Вікторія Івахненко</t>
  </si>
  <si>
    <t>Вікторія Ісько</t>
  </si>
  <si>
    <t>Вікторія Іщик</t>
  </si>
  <si>
    <t>Вікторія Кальчик</t>
  </si>
  <si>
    <t>Вікторія Кісіль</t>
  </si>
  <si>
    <t>Вікторія Коваленко</t>
  </si>
  <si>
    <t>Вікторія Козак</t>
  </si>
  <si>
    <t>Вікторія Корзун</t>
  </si>
  <si>
    <t>Вікторія Кравець</t>
  </si>
  <si>
    <t>Вікторія Кравченко</t>
  </si>
  <si>
    <t>Вікторія Криклива</t>
  </si>
  <si>
    <t>Вікторія Кузьмич</t>
  </si>
  <si>
    <t>Вікторія Купрієвич</t>
  </si>
  <si>
    <t>Вікторія Кураш</t>
  </si>
  <si>
    <t>Вікторія Куриленко</t>
  </si>
  <si>
    <t>Вікторія Кучерова</t>
  </si>
  <si>
    <t>Вікторія Кушнаренко</t>
  </si>
  <si>
    <t>Вікторія Леус</t>
  </si>
  <si>
    <t>Вікторія Линник</t>
  </si>
  <si>
    <t>Вікторія Листопад</t>
  </si>
  <si>
    <t>Вікторія Мазур</t>
  </si>
  <si>
    <t>Вікторія Маковецька</t>
  </si>
  <si>
    <t>Вікторія Максименко</t>
  </si>
  <si>
    <t>Вікторія Мариніна</t>
  </si>
  <si>
    <t>Вікторія Михайленко</t>
  </si>
  <si>
    <t>Вікторія Момот</t>
  </si>
  <si>
    <t>Вікторія Мурчич</t>
  </si>
  <si>
    <t>Вікторія Новицька</t>
  </si>
  <si>
    <t>Вікторія Опалько</t>
  </si>
  <si>
    <t>Вікторія Петровська</t>
  </si>
  <si>
    <t>Вікторія Похилько</t>
  </si>
  <si>
    <t>Вікторія Рубан</t>
  </si>
  <si>
    <t>Вікторія Рудик</t>
  </si>
  <si>
    <t>Вікторія Ручинська</t>
  </si>
  <si>
    <t>Вікторія Свічкар</t>
  </si>
  <si>
    <t>Вікторія Сердюченко</t>
  </si>
  <si>
    <t>Вікторія Сіжук</t>
  </si>
  <si>
    <t>Вікторія Соловйова</t>
  </si>
  <si>
    <t>Вікторія Таран</t>
  </si>
  <si>
    <t>Вікторія Тещинська</t>
  </si>
  <si>
    <t>Вікторія Федак</t>
  </si>
  <si>
    <t>Вікторія Ференець</t>
  </si>
  <si>
    <t>Вікторія Фещенко</t>
  </si>
  <si>
    <t>Вікторія Хабалевська</t>
  </si>
  <si>
    <t>Вікторія Чорна</t>
  </si>
  <si>
    <t>Вікторія Шекеряк</t>
  </si>
  <si>
    <t>Вікторія Янова</t>
  </si>
  <si>
    <t>Вікторя Матренінська</t>
  </si>
  <si>
    <t>Віліра Бранько</t>
  </si>
  <si>
    <t>Віолєта Кушніренко</t>
  </si>
  <si>
    <t>Віра Барсукова</t>
  </si>
  <si>
    <t>Віра Бурковська</t>
  </si>
  <si>
    <t>Віра Вірко</t>
  </si>
  <si>
    <t>Віра Якобі</t>
  </si>
  <si>
    <t>Вірджинія Вітюк</t>
  </si>
  <si>
    <t>Віта Довга</t>
  </si>
  <si>
    <t>Віта Кузук</t>
  </si>
  <si>
    <t>Віта Маменчук</t>
  </si>
  <si>
    <t>Віталій Буханенко</t>
  </si>
  <si>
    <t>Віталій Костиник</t>
  </si>
  <si>
    <t>Віталій Островський</t>
  </si>
  <si>
    <t>Віталій Пашин</t>
  </si>
  <si>
    <t>Віталій Погребняк</t>
  </si>
  <si>
    <t>Віталій Рутковський</t>
  </si>
  <si>
    <t>Віталій Янковецький</t>
  </si>
  <si>
    <t>Віталіна Неплях</t>
  </si>
  <si>
    <t>Віталіна Ярощук</t>
  </si>
  <si>
    <t>Віталія Завада</t>
  </si>
  <si>
    <t>Віталія Пікалова</t>
  </si>
  <si>
    <t>Влад Гарват</t>
  </si>
  <si>
    <t>Влад Ліпков</t>
  </si>
  <si>
    <t>Влад Майоров</t>
  </si>
  <si>
    <t>Влад Станішевський</t>
  </si>
  <si>
    <t>Влад Черняховський</t>
  </si>
  <si>
    <t>Влада Мащикова</t>
  </si>
  <si>
    <t>Влада Мирошниченко</t>
  </si>
  <si>
    <t>Владимирова Владислава</t>
  </si>
  <si>
    <t>Владислав Бабиченко</t>
  </si>
  <si>
    <t>Владислав Демещенко</t>
  </si>
  <si>
    <t>Владислав Красовський</t>
  </si>
  <si>
    <t>Владислав Мельник</t>
  </si>
  <si>
    <t>Владислав Надточій</t>
  </si>
  <si>
    <t>Владислав Приступа</t>
  </si>
  <si>
    <t>Владислав Сахнюк</t>
  </si>
  <si>
    <t>Владислав Сиворка</t>
  </si>
  <si>
    <t>Владислав Сірак</t>
  </si>
  <si>
    <t>Владислав Супрун</t>
  </si>
  <si>
    <t>Владислав Хотунов</t>
  </si>
  <si>
    <t>Владислав Янущиць</t>
  </si>
  <si>
    <t>Владислава Малько</t>
  </si>
  <si>
    <t>Вова Гуцол</t>
  </si>
  <si>
    <t>Вовна Інна</t>
  </si>
  <si>
    <t>Володимир Воронцов</t>
  </si>
  <si>
    <t>Володимир Гожий</t>
  </si>
  <si>
    <t>Володимир Колодій</t>
  </si>
  <si>
    <t>Володимир Кравченко</t>
  </si>
  <si>
    <t>Володимир Матковський к-81-24</t>
  </si>
  <si>
    <t>Володимир Негрило</t>
  </si>
  <si>
    <t>Володимир Новиченко||К81-24</t>
  </si>
  <si>
    <t>Володимир Сибірцев</t>
  </si>
  <si>
    <t>Володимир Стібель</t>
  </si>
  <si>
    <t>Володимир Хмельницький</t>
  </si>
  <si>
    <t>Володимир Чирва</t>
  </si>
  <si>
    <t>Володимир Юхименко</t>
  </si>
  <si>
    <t>Володимир Яремчук</t>
  </si>
  <si>
    <t>Володькін Олексій</t>
  </si>
  <si>
    <t>Вячеслав Пархомов</t>
  </si>
  <si>
    <t>Гаврілов Ілля</t>
  </si>
  <si>
    <t>Галина Балич-Гудз</t>
  </si>
  <si>
    <t>Галина Винограденко</t>
  </si>
  <si>
    <t>Галина Гайдукова</t>
  </si>
  <si>
    <t>Галина Гищин</t>
  </si>
  <si>
    <t>Галина Голяницька</t>
  </si>
  <si>
    <t>Галина Гончарова</t>
  </si>
  <si>
    <t>Галина Гордійчук</t>
  </si>
  <si>
    <t>Галина Городинська</t>
  </si>
  <si>
    <t>Галина ДОВГАНЮК</t>
  </si>
  <si>
    <t>Галина Карпінська</t>
  </si>
  <si>
    <t>Галина Катеринюк</t>
  </si>
  <si>
    <t>Галина Кривобока</t>
  </si>
  <si>
    <t>Галина Лозинська</t>
  </si>
  <si>
    <t>Галина Маламанюк</t>
  </si>
  <si>
    <t>Галина Махлай</t>
  </si>
  <si>
    <t>Галина Попова</t>
  </si>
  <si>
    <t>Галина Сенич</t>
  </si>
  <si>
    <t>Галина Слободяник</t>
  </si>
  <si>
    <t>Галина Хруленко</t>
  </si>
  <si>
    <t>Ганна Євлахова</t>
  </si>
  <si>
    <t>Ганна Захарчук</t>
  </si>
  <si>
    <t>Ганна Кулигіна</t>
  </si>
  <si>
    <t>Ганна Ложечка</t>
  </si>
  <si>
    <t>Ганна Меліховець</t>
  </si>
  <si>
    <t>Ганна Мельник</t>
  </si>
  <si>
    <t>Ганна Орел</t>
  </si>
  <si>
    <t>Ганна Сорока</t>
  </si>
  <si>
    <t>Гаращенко Святослав</t>
  </si>
  <si>
    <t>Георгіян Євгеній</t>
  </si>
  <si>
    <t>Герман Янович</t>
  </si>
  <si>
    <t>Глеб Петров</t>
  </si>
  <si>
    <t>Глєб Проценко</t>
  </si>
  <si>
    <t>Гліб Швецов</t>
  </si>
  <si>
    <t>Горошко Вікторія</t>
  </si>
  <si>
    <t>Григорій Андрієць</t>
  </si>
  <si>
    <t>Гримайло Тетяна</t>
  </si>
  <si>
    <t>Гудз Катя</t>
  </si>
  <si>
    <t>Давiд Авдєєнко</t>
  </si>
  <si>
    <t>Давид Абеленцев</t>
  </si>
  <si>
    <t>Давид Злиденний</t>
  </si>
  <si>
    <t>Давид Малік</t>
  </si>
  <si>
    <t>Данiiл Деркач</t>
  </si>
  <si>
    <t>Даниил Табаев</t>
  </si>
  <si>
    <t>Даниіл Янович</t>
  </si>
  <si>
    <t>Данил Кияшко</t>
  </si>
  <si>
    <t>Данило Андреєв</t>
  </si>
  <si>
    <t>Данило Баранов</t>
  </si>
  <si>
    <t>Данило Вірьовченко</t>
  </si>
  <si>
    <t>Данило Волков</t>
  </si>
  <si>
    <t>Данило Добровольський</t>
  </si>
  <si>
    <t>Данило Коваленко</t>
  </si>
  <si>
    <t>Данило Кривошей</t>
  </si>
  <si>
    <t>Данило Набока</t>
  </si>
  <si>
    <t>Данііл Іщенко</t>
  </si>
  <si>
    <t>Даніїл Гірник</t>
  </si>
  <si>
    <t>Даніїл Літвинов</t>
  </si>
  <si>
    <t>Даніїл Соколов</t>
  </si>
  <si>
    <t>Даніїл Шубін</t>
  </si>
  <si>
    <t>Дар’я Зелинська</t>
  </si>
  <si>
    <t>Дар’я Моїсеєнко</t>
  </si>
  <si>
    <t>Дар’я Тищук</t>
  </si>
  <si>
    <t>Дар’я Філобок</t>
  </si>
  <si>
    <t>Дарина В’юн</t>
  </si>
  <si>
    <t>Дарина Гречкосій</t>
  </si>
  <si>
    <t>Дарина Демура</t>
  </si>
  <si>
    <t>Дарина Кармаліта</t>
  </si>
  <si>
    <t>Дарина Квасницька</t>
  </si>
  <si>
    <t>Дарина Кондратюк</t>
  </si>
  <si>
    <t>Дарина Луканцевер</t>
  </si>
  <si>
    <t>Дарина Мальцева</t>
  </si>
  <si>
    <t>Дарина Панфілова</t>
  </si>
  <si>
    <t>Дарина Приймак</t>
  </si>
  <si>
    <t>Даріна Матвєєва</t>
  </si>
  <si>
    <t>Дарія Вершигора</t>
  </si>
  <si>
    <t>Дарія Звонарьова</t>
  </si>
  <si>
    <t>Дарія Козюк</t>
  </si>
  <si>
    <t>Дарія Хоменко</t>
  </si>
  <si>
    <t>Дарья Ігнатьєва</t>
  </si>
  <si>
    <t>Дарья Лащенко</t>
  </si>
  <si>
    <t>Дарья Шматько</t>
  </si>
  <si>
    <t>Дар'я Григор'єва</t>
  </si>
  <si>
    <t>Дар'я Залозна</t>
  </si>
  <si>
    <t>Дар'я Ковальова</t>
  </si>
  <si>
    <t>Дар'я Корнієнко</t>
  </si>
  <si>
    <t>Дар'я Кошуба</t>
  </si>
  <si>
    <t>Дар'я Кравцова</t>
  </si>
  <si>
    <t>Дарʼя Кулішова</t>
  </si>
  <si>
    <t>Дарʼя Лукашенко</t>
  </si>
  <si>
    <t>Дар'я Москалюк</t>
  </si>
  <si>
    <t>Дарʼя Орешко</t>
  </si>
  <si>
    <t>Дарʼя Петрик</t>
  </si>
  <si>
    <t>Дар'я Ходацька</t>
  </si>
  <si>
    <t>Дар'я Шаповалова-Чухрай</t>
  </si>
  <si>
    <t>Дар'я Шапочка</t>
  </si>
  <si>
    <t>Даша Васильева</t>
  </si>
  <si>
    <t>Даша Савчук</t>
  </si>
  <si>
    <t>Даша Улiтенко</t>
  </si>
  <si>
    <t>Даяна Балюк</t>
  </si>
  <si>
    <t>Денис Бережньов</t>
  </si>
  <si>
    <t>Денис Вайленко</t>
  </si>
  <si>
    <t>Денис Воробець</t>
  </si>
  <si>
    <t>Денис Гречкосій</t>
  </si>
  <si>
    <t>Денис Данчук</t>
  </si>
  <si>
    <t>Денис Калашнік</t>
  </si>
  <si>
    <t>Денис Кошмидько</t>
  </si>
  <si>
    <t>Денис Кузьменко</t>
  </si>
  <si>
    <t>Денис Лещенко</t>
  </si>
  <si>
    <t>Денис Мозговий</t>
  </si>
  <si>
    <t>Денис Овчаренко</t>
  </si>
  <si>
    <t>Денис Партолюк</t>
  </si>
  <si>
    <t>Денис Терешкін</t>
  </si>
  <si>
    <t>Дерека Тетяна</t>
  </si>
  <si>
    <t>Диана Волощенко</t>
  </si>
  <si>
    <t>Диана Федорнко</t>
  </si>
  <si>
    <t>Діана Балута</t>
  </si>
  <si>
    <t>Діана Ващенко</t>
  </si>
  <si>
    <t>Діана Давиденко</t>
  </si>
  <si>
    <t>Діана Денисенко</t>
  </si>
  <si>
    <t>Діана Загородня</t>
  </si>
  <si>
    <t>Діана Мартишко</t>
  </si>
  <si>
    <t>Діана Перепелиця</t>
  </si>
  <si>
    <t>Діана Сизонова</t>
  </si>
  <si>
    <t>Діана Слончак</t>
  </si>
  <si>
    <t>Діана Троян</t>
  </si>
  <si>
    <t>Діана Туливітер</t>
  </si>
  <si>
    <t>Діана Філінович</t>
  </si>
  <si>
    <t>Діана Церпиш</t>
  </si>
  <si>
    <t>Діана Штаненко</t>
  </si>
  <si>
    <t>Діма Гулій</t>
  </si>
  <si>
    <t>Діма Ковальов</t>
  </si>
  <si>
    <t>Діма Лежавський</t>
  </si>
  <si>
    <t>Діма Підгорний</t>
  </si>
  <si>
    <t>Дмитро Білозорець</t>
  </si>
  <si>
    <t>Дмитро Веліченко</t>
  </si>
  <si>
    <t>Дмитро Гонтар</t>
  </si>
  <si>
    <t>Дмитро Демченко</t>
  </si>
  <si>
    <t>Дмитро Деркач</t>
  </si>
  <si>
    <t>Дмитро Копил</t>
  </si>
  <si>
    <t>Дмитро Матвєєв</t>
  </si>
  <si>
    <t>Дмитро Махаринський</t>
  </si>
  <si>
    <t>Дмитро Мацута</t>
  </si>
  <si>
    <t>Дмитро Миколайчук</t>
  </si>
  <si>
    <t>Дмитро Рудий</t>
  </si>
  <si>
    <t>Дмитро Середа</t>
  </si>
  <si>
    <t>Дмитро Суховенко</t>
  </si>
  <si>
    <t>Дмитро тимофєєв</t>
  </si>
  <si>
    <t>Дмитро Федас</t>
  </si>
  <si>
    <t>Дмитро Філюрський</t>
  </si>
  <si>
    <t>Дмитро Шевченко</t>
  </si>
  <si>
    <t>Дмитро Щерба</t>
  </si>
  <si>
    <t>Дмитро Ярош</t>
  </si>
  <si>
    <t>Дмітрій Станчев</t>
  </si>
  <si>
    <t>Домініка Літкевич</t>
  </si>
  <si>
    <t>ДПТНЗ Кам'янський центр ППРКБА</t>
  </si>
  <si>
    <t>Дудач Дарія</t>
  </si>
  <si>
    <t>Духовникова Лариса</t>
  </si>
  <si>
    <t>Евеліна Монзікова</t>
  </si>
  <si>
    <t>Егор Бабич</t>
  </si>
  <si>
    <t>Екатерина Зинар</t>
  </si>
  <si>
    <t>Екатерина Олейник</t>
  </si>
  <si>
    <t>Елена Домаскина</t>
  </si>
  <si>
    <t>Елизавета Глотова</t>
  </si>
  <si>
    <t>Елизавета Зубкова</t>
  </si>
  <si>
    <t>Еліна Вакулович</t>
  </si>
  <si>
    <t>Елла Дроздова</t>
  </si>
  <si>
    <t>Ельдар Бектеміров</t>
  </si>
  <si>
    <t>Ельза Гаввіна</t>
  </si>
  <si>
    <t>Емілія Іманова</t>
  </si>
  <si>
    <t>Єва Меденці</t>
  </si>
  <si>
    <t>Євген Майдебура</t>
  </si>
  <si>
    <t>Євген Онищенко</t>
  </si>
  <si>
    <t>Євген Сафаров</t>
  </si>
  <si>
    <t>Євгеній Лебедєв</t>
  </si>
  <si>
    <t>Євгеній Неплях</t>
  </si>
  <si>
    <t>Євгеній Самойлов</t>
  </si>
  <si>
    <t>Євгенія Великодна</t>
  </si>
  <si>
    <t>Євгенія Маркова</t>
  </si>
  <si>
    <t>Євгенія Павліщева</t>
  </si>
  <si>
    <t>Євгенія Плахотніченко</t>
  </si>
  <si>
    <t>Євгенія Пушкіна</t>
  </si>
  <si>
    <t>Євгенія Скрипець</t>
  </si>
  <si>
    <t>Євгенія Хоріна</t>
  </si>
  <si>
    <t>Євгенія Шевцова</t>
  </si>
  <si>
    <t>Єгор Зімін</t>
  </si>
  <si>
    <t>Єгор Куницький</t>
  </si>
  <si>
    <t>Єгор Панов</t>
  </si>
  <si>
    <t>Єгор Песчанський</t>
  </si>
  <si>
    <t>Єгор Пивоваров</t>
  </si>
  <si>
    <t>Єгор Різченко</t>
  </si>
  <si>
    <t>Єгор Сідненко</t>
  </si>
  <si>
    <t>Єлизавета Васильєва</t>
  </si>
  <si>
    <t>Єлизавета Войтюк</t>
  </si>
  <si>
    <t>Єлизавета Ковтун</t>
  </si>
  <si>
    <t>Єлизавета Козіна</t>
  </si>
  <si>
    <t>Єлизавета Назарова</t>
  </si>
  <si>
    <t>Єлизавета Озерова</t>
  </si>
  <si>
    <t>Єлизавета Онищенко</t>
  </si>
  <si>
    <t>Єлизавета Римаренко</t>
  </si>
  <si>
    <t>Єлизавета Хижняк</t>
  </si>
  <si>
    <t>Єлизавета Чубатова</t>
  </si>
  <si>
    <t>Єлизавета Шевчук</t>
  </si>
  <si>
    <t>Єлизавета Юдаєва</t>
  </si>
  <si>
    <t>Єлізавета Бурдейна</t>
  </si>
  <si>
    <t>Єлізавета Захарченко</t>
  </si>
  <si>
    <t>Єременко Крістіна</t>
  </si>
  <si>
    <t>Єсенія Хавренко</t>
  </si>
  <si>
    <t>Жанна Устюгова</t>
  </si>
  <si>
    <t>Женя Шагун</t>
  </si>
  <si>
    <t>Житнецька Наталія</t>
  </si>
  <si>
    <t>Заєць Владислав</t>
  </si>
  <si>
    <t>Захар Кальчук</t>
  </si>
  <si>
    <t>Захарченко Максим</t>
  </si>
  <si>
    <t>Знайдюк Євгеній</t>
  </si>
  <si>
    <t>Зоряна Захарова</t>
  </si>
  <si>
    <t>Зоя Кирсенко</t>
  </si>
  <si>
    <t>Зоя Рожко</t>
  </si>
  <si>
    <t>Зоя Слібезун</t>
  </si>
  <si>
    <t>Игорь Найпак</t>
  </si>
  <si>
    <t>Игорь Фоменко</t>
  </si>
  <si>
    <t>Илья Дмитренко</t>
  </si>
  <si>
    <t>Илья Лихвар</t>
  </si>
  <si>
    <t>Илья Сергеев</t>
  </si>
  <si>
    <t>Ирина Роценко</t>
  </si>
  <si>
    <t>Іryna Levkova</t>
  </si>
  <si>
    <t>Іван Бистров</t>
  </si>
  <si>
    <t>Іван Бондар</t>
  </si>
  <si>
    <t>Іван Величенко</t>
  </si>
  <si>
    <t>Іван Горбатов</t>
  </si>
  <si>
    <t>Іван Грошенков</t>
  </si>
  <si>
    <t>Іван Губарєв</t>
  </si>
  <si>
    <t>Іван Дворцов</t>
  </si>
  <si>
    <t>Іван Земляний</t>
  </si>
  <si>
    <t>Іван Капеко</t>
  </si>
  <si>
    <t>Іван Луценко</t>
  </si>
  <si>
    <t>Іван Мацько</t>
  </si>
  <si>
    <t>Іван Немкович</t>
  </si>
  <si>
    <t>Іваненко Максим</t>
  </si>
  <si>
    <t>Іванка Грицюк</t>
  </si>
  <si>
    <t>Іванка Дехтяр</t>
  </si>
  <si>
    <t>Іванна Довганик</t>
  </si>
  <si>
    <t>Іванна Пірог</t>
  </si>
  <si>
    <t>Іванна Прибула</t>
  </si>
  <si>
    <t>Іванна Сторожук</t>
  </si>
  <si>
    <t>Іванна Шеменюк</t>
  </si>
  <si>
    <t>Іванов Юрій</t>
  </si>
  <si>
    <t>Ігор Діхтяренко</t>
  </si>
  <si>
    <t>Ігор Мусієнко</t>
  </si>
  <si>
    <t>Ігор Парубчак</t>
  </si>
  <si>
    <t>Ігор Подорога</t>
  </si>
  <si>
    <t>Ігор Тіхонов</t>
  </si>
  <si>
    <t>Ігор Чалий</t>
  </si>
  <si>
    <t>Ілля Гиренко</t>
  </si>
  <si>
    <t>Ілля Горелов</t>
  </si>
  <si>
    <t>Ілля Дереза</t>
  </si>
  <si>
    <t>Ілля Жук</t>
  </si>
  <si>
    <t>Ілля Крепець</t>
  </si>
  <si>
    <t>Ілля Солоп</t>
  </si>
  <si>
    <t>Ілля Старіков</t>
  </si>
  <si>
    <t>Ілля Сютрик</t>
  </si>
  <si>
    <t>Ілля Яцкевич</t>
  </si>
  <si>
    <t>Ілля-Святослав Євтух</t>
  </si>
  <si>
    <t>Ілона Курейко</t>
  </si>
  <si>
    <t>Ілона Нашко</t>
  </si>
  <si>
    <t>Ілона Скоринчук</t>
  </si>
  <si>
    <t>Ілона Тишковець</t>
  </si>
  <si>
    <t>Ілона Шмалько</t>
  </si>
  <si>
    <t>Інга Павлова</t>
  </si>
  <si>
    <t>Інеса Нікульча</t>
  </si>
  <si>
    <t>Інна Бершадська</t>
  </si>
  <si>
    <t>Інна Грицай</t>
  </si>
  <si>
    <t>Інна Долішня</t>
  </si>
  <si>
    <t>Інна Кур'янович</t>
  </si>
  <si>
    <t>Інна Лазебна</t>
  </si>
  <si>
    <t>Інна Маркова</t>
  </si>
  <si>
    <t>Інна Мовчан</t>
  </si>
  <si>
    <t>Інна Музичук</t>
  </si>
  <si>
    <t>Інна Осіпчук</t>
  </si>
  <si>
    <t>Інна Платоненко</t>
  </si>
  <si>
    <t>Інна Різченко</t>
  </si>
  <si>
    <t>Інна Рудь</t>
  </si>
  <si>
    <t>Інна Слободчікова</t>
  </si>
  <si>
    <t>Інна Фатеєва</t>
  </si>
  <si>
    <t>Інна Хватова</t>
  </si>
  <si>
    <t>Інна Чернега</t>
  </si>
  <si>
    <t>Інна Юрченко</t>
  </si>
  <si>
    <t>Іра Бородай</t>
  </si>
  <si>
    <t>Іра Рубан</t>
  </si>
  <si>
    <t>Іра Столярчук</t>
  </si>
  <si>
    <t>Ірина Августова</t>
  </si>
  <si>
    <t>Ірина Агашарифова</t>
  </si>
  <si>
    <t>Ірина Андрющенко</t>
  </si>
  <si>
    <t>Ірина Аніщенко</t>
  </si>
  <si>
    <t>Ірина Бакурова</t>
  </si>
  <si>
    <t>Ірина Білик</t>
  </si>
  <si>
    <t>Ірина Боднарюк</t>
  </si>
  <si>
    <t>Ірина Борзяк</t>
  </si>
  <si>
    <t>Ірина Гелей</t>
  </si>
  <si>
    <t>Ірина Гнєушева</t>
  </si>
  <si>
    <t>Ірина Голіздра</t>
  </si>
  <si>
    <t>Ірина Гринь</t>
  </si>
  <si>
    <t>Ірина Данчук</t>
  </si>
  <si>
    <t>Ірина Дуброва</t>
  </si>
  <si>
    <t>Ірина Дякова</t>
  </si>
  <si>
    <t>Ірина Єфіменко</t>
  </si>
  <si>
    <t>Ірина Жуковська</t>
  </si>
  <si>
    <t>Ірина Зайцева</t>
  </si>
  <si>
    <t>Ірина Зеленюк</t>
  </si>
  <si>
    <t>Ірина Іванська</t>
  </si>
  <si>
    <t>Ірина Ісаєва</t>
  </si>
  <si>
    <t>Ірина Кісельова</t>
  </si>
  <si>
    <t>Ірина Колмогорова</t>
  </si>
  <si>
    <t>Ірина Копилова</t>
  </si>
  <si>
    <t>Ірина Котляр</t>
  </si>
  <si>
    <t>Ірина Курганова</t>
  </si>
  <si>
    <t>Ірина Кур'ян</t>
  </si>
  <si>
    <t>Ірина Кухта</t>
  </si>
  <si>
    <t>Ірина Кушнір</t>
  </si>
  <si>
    <t>Ірина Мазурик</t>
  </si>
  <si>
    <t>Ірина Майдюк</t>
  </si>
  <si>
    <t>Ірина Мартиненко</t>
  </si>
  <si>
    <t>Ірина Мартинюк</t>
  </si>
  <si>
    <t>Ірина Марченко</t>
  </si>
  <si>
    <t>Ірина Милоход</t>
  </si>
  <si>
    <t>Ірина Мозгова</t>
  </si>
  <si>
    <t>Ірина Музичко</t>
  </si>
  <si>
    <t>Ірина Назаренко</t>
  </si>
  <si>
    <t>Ірина Павлюк</t>
  </si>
  <si>
    <t>Ірина Палка</t>
  </si>
  <si>
    <t>Ірина Піскун</t>
  </si>
  <si>
    <t>Ірина Попова</t>
  </si>
  <si>
    <t>Ірина Порсюрова</t>
  </si>
  <si>
    <t>Ірина Портянова</t>
  </si>
  <si>
    <t>Ірина Рагуліна</t>
  </si>
  <si>
    <t>Ірина Садчикова</t>
  </si>
  <si>
    <t>Ірина Саклакова</t>
  </si>
  <si>
    <t>Ірина Семенова</t>
  </si>
  <si>
    <t>Ірина Семенюта</t>
  </si>
  <si>
    <t>Ірина Силютіна</t>
  </si>
  <si>
    <t>Ірина Скальницька</t>
  </si>
  <si>
    <t>Ірина Соломко</t>
  </si>
  <si>
    <t>Ірина Степанечко</t>
  </si>
  <si>
    <t>Ірина Тарнавська</t>
  </si>
  <si>
    <t>Ірина Твердохвалова</t>
  </si>
  <si>
    <t>Ірина Тернова</t>
  </si>
  <si>
    <t>Ірина Тимофієва</t>
  </si>
  <si>
    <t>Ірина Тільна</t>
  </si>
  <si>
    <t>Ірина Толстікова</t>
  </si>
  <si>
    <t>Ірина Харченко</t>
  </si>
  <si>
    <t>Ірина Хоменко</t>
  </si>
  <si>
    <t>Ірина Цимбалюк</t>
  </si>
  <si>
    <t>Ірина Червінська</t>
  </si>
  <si>
    <t>Ірина Чкан</t>
  </si>
  <si>
    <t>Ірина Чумак</t>
  </si>
  <si>
    <t>Ірина Чуприна</t>
  </si>
  <si>
    <t>Ірина Шевчук</t>
  </si>
  <si>
    <t>Ірина Штулер</t>
  </si>
  <si>
    <t>Ірина Ярмолка</t>
  </si>
  <si>
    <t>Істомін Евгений</t>
  </si>
  <si>
    <t>Кабат Євгенія</t>
  </si>
  <si>
    <t>Калініченко Анна</t>
  </si>
  <si>
    <t>Камила Оголь</t>
  </si>
  <si>
    <t>Каміла Богданова</t>
  </si>
  <si>
    <t>Карина Лучко</t>
  </si>
  <si>
    <t>Карина Мясоедова</t>
  </si>
  <si>
    <t>Карина Шиян</t>
  </si>
  <si>
    <t>Карина Шуть</t>
  </si>
  <si>
    <t>Каріна Барсученко</t>
  </si>
  <si>
    <t>Каріна Бобир</t>
  </si>
  <si>
    <t>Каріна Гудима</t>
  </si>
  <si>
    <t>Каріна Рубінська</t>
  </si>
  <si>
    <t>Каріна Яковенко</t>
  </si>
  <si>
    <t>Кароліна Гончарук</t>
  </si>
  <si>
    <t>Кароліна Кавуненко</t>
  </si>
  <si>
    <t>Кароліна Коваленко</t>
  </si>
  <si>
    <t>Кароліна Чмільова</t>
  </si>
  <si>
    <t>Катерина Бакуменко</t>
  </si>
  <si>
    <t>Катерина Безгубенко</t>
  </si>
  <si>
    <t>Катерина Безклинська</t>
  </si>
  <si>
    <t>Катерина Буряк</t>
  </si>
  <si>
    <t>Катерина Влащенко</t>
  </si>
  <si>
    <t>Катерина Галіуліна</t>
  </si>
  <si>
    <t>Катерина Городецька</t>
  </si>
  <si>
    <t>Катерина Грабівська</t>
  </si>
  <si>
    <t>Катерина Дементьєва</t>
  </si>
  <si>
    <t>Катерина Долгополова</t>
  </si>
  <si>
    <t>Катерина Зюзь</t>
  </si>
  <si>
    <t>Катерина Качайло</t>
  </si>
  <si>
    <t>Катерина Лаврухіна</t>
  </si>
  <si>
    <t>Катерина Ларіoнова</t>
  </si>
  <si>
    <t>Катерина Лимаренко</t>
  </si>
  <si>
    <t>Катерина Личкун</t>
  </si>
  <si>
    <t>Катерина Матвієнко</t>
  </si>
  <si>
    <t>Катерина Мовчан</t>
  </si>
  <si>
    <t>Катерина Муравєйнікова</t>
  </si>
  <si>
    <t>Катерина Нотченко</t>
  </si>
  <si>
    <t>Катерина Олійник</t>
  </si>
  <si>
    <t>Катерина Печененко</t>
  </si>
  <si>
    <t>Катерина Середа</t>
  </si>
  <si>
    <t>Катерина Сочка</t>
  </si>
  <si>
    <t>Катерина Стєнюшкіна</t>
  </si>
  <si>
    <t>Катерина Супрун</t>
  </si>
  <si>
    <t>Катерина Шопіна</t>
  </si>
  <si>
    <t>Катерина Яворська</t>
  </si>
  <si>
    <t>Катя Дуброва</t>
  </si>
  <si>
    <t>Катя Кочеткова</t>
  </si>
  <si>
    <t>Катя Лисенкова</t>
  </si>
  <si>
    <t>Катя Лук'янчук</t>
  </si>
  <si>
    <t>Квітко Оксана</t>
  </si>
  <si>
    <t>Кира Савчук</t>
  </si>
  <si>
    <t>Кирил Пелешок</t>
  </si>
  <si>
    <t>Кирил Федотов</t>
  </si>
  <si>
    <t>Кирилл Гнатенко</t>
  </si>
  <si>
    <t>Кирилл Григорьев</t>
  </si>
  <si>
    <t>Кирилл Коноваленко</t>
  </si>
  <si>
    <t>Кирилл Лактионов</t>
  </si>
  <si>
    <t>Кирилл Ткаченко</t>
  </si>
  <si>
    <t>Кирилл Щербак</t>
  </si>
  <si>
    <t>Кирило Бєлоконь</t>
  </si>
  <si>
    <t>Кирило Власенко</t>
  </si>
  <si>
    <t>Кирило Горчук</t>
  </si>
  <si>
    <t>Кирило Катюха</t>
  </si>
  <si>
    <t>Кирило Коленко</t>
  </si>
  <si>
    <t>Кирило Корнійчук</t>
  </si>
  <si>
    <t>Кирило Остапюк</t>
  </si>
  <si>
    <t>Кирило Сахно</t>
  </si>
  <si>
    <t>Кирило Теперик</t>
  </si>
  <si>
    <t>кіпіл мороз</t>
  </si>
  <si>
    <t>Кіра Березуєва</t>
  </si>
  <si>
    <t xml:space="preserve">Кіра Кривенко </t>
  </si>
  <si>
    <t>Кіра Омельчук</t>
  </si>
  <si>
    <t>Кіріл Чорнобай</t>
  </si>
  <si>
    <t>Кірілл Золотарьов</t>
  </si>
  <si>
    <t>Кіфяк Галина</t>
  </si>
  <si>
    <t>Коваленко Віта</t>
  </si>
  <si>
    <t>Ковальська Вікторія</t>
  </si>
  <si>
    <t>Коновал Олександр</t>
  </si>
  <si>
    <t>Костя Куготов</t>
  </si>
  <si>
    <t>Костя Шендрик</t>
  </si>
  <si>
    <t>Костянтин Аненко</t>
  </si>
  <si>
    <t>Костянтин Красноженов</t>
  </si>
  <si>
    <t>Костянтин Кусенко</t>
  </si>
  <si>
    <t>Крайня Любов Олександрівна</t>
  </si>
  <si>
    <t>Кристина Голубова</t>
  </si>
  <si>
    <t>Кристина Добранюк</t>
  </si>
  <si>
    <t>кристина соболєва</t>
  </si>
  <si>
    <t>Крістіна Бобота</t>
  </si>
  <si>
    <t>Крістіна Самойленко</t>
  </si>
  <si>
    <t>Крістіна Сойма</t>
  </si>
  <si>
    <t>Кропотов Петро</t>
  </si>
  <si>
    <t>ксенія єфіменко</t>
  </si>
  <si>
    <t>Ксенія Ткаченко</t>
  </si>
  <si>
    <t xml:space="preserve">Курченко Тетяна </t>
  </si>
  <si>
    <t>Лада Горбатенко</t>
  </si>
  <si>
    <t>Лариса Алексєєва</t>
  </si>
  <si>
    <t>Лариса Безушка</t>
  </si>
  <si>
    <t>Лариса Бровко</t>
  </si>
  <si>
    <t>Лариса Буйна</t>
  </si>
  <si>
    <t>Лариса Вишневська</t>
  </si>
  <si>
    <t>Лариса Демидова</t>
  </si>
  <si>
    <t>Лариса Кива</t>
  </si>
  <si>
    <t>Лариса Кобзар</t>
  </si>
  <si>
    <t>Лариса Ковальчук</t>
  </si>
  <si>
    <t>Лариса Козирева</t>
  </si>
  <si>
    <t>Лариса Попова</t>
  </si>
  <si>
    <t>Лариса Самілів</t>
  </si>
  <si>
    <t>Лариса Смірнова</t>
  </si>
  <si>
    <t>Лариса Турова</t>
  </si>
  <si>
    <t>Лариса Чконія</t>
  </si>
  <si>
    <t>Лев Ладатко</t>
  </si>
  <si>
    <t>Леонід Котляров</t>
  </si>
  <si>
    <t>Леонід Ровенський</t>
  </si>
  <si>
    <t>Леся Барабаш</t>
  </si>
  <si>
    <t>Леся Бережна</t>
  </si>
  <si>
    <t>Леся Дмитришин</t>
  </si>
  <si>
    <t>Леся Ігнатенко</t>
  </si>
  <si>
    <t>Леся Кононенко</t>
  </si>
  <si>
    <t>Леся Павлик</t>
  </si>
  <si>
    <t>Леся Паршукова</t>
  </si>
  <si>
    <t>Леся Степанова</t>
  </si>
  <si>
    <t>Леся Табаченко</t>
  </si>
  <si>
    <t>Леся Фединишин</t>
  </si>
  <si>
    <t>Леся Фесан</t>
  </si>
  <si>
    <t>Леся Цюцюра</t>
  </si>
  <si>
    <t xml:space="preserve">Липчанський Ігор </t>
  </si>
  <si>
    <t>Лідія Кулик</t>
  </si>
  <si>
    <t>Ліза Бондар</t>
  </si>
  <si>
    <t>Ліза Сесюк</t>
  </si>
  <si>
    <t>Лілія Бабич</t>
  </si>
  <si>
    <t>Лілія Демчук</t>
  </si>
  <si>
    <t>Лілія Лисицька</t>
  </si>
  <si>
    <t>Лілія Мілютіна</t>
  </si>
  <si>
    <t>Лілія Пітух</t>
  </si>
  <si>
    <t>Лілія Репчинська</t>
  </si>
  <si>
    <t>Лілія Руденко</t>
  </si>
  <si>
    <t>Лілія Тарасенко</t>
  </si>
  <si>
    <t>Лілія Чижик</t>
  </si>
  <si>
    <t>Ліля Гула</t>
  </si>
  <si>
    <t>Ліна Москаленко</t>
  </si>
  <si>
    <t>Лісний Олег</t>
  </si>
  <si>
    <t>Лукінов Ярослав</t>
  </si>
  <si>
    <t>Любежаніна Ярослава</t>
  </si>
  <si>
    <t>Любов Власенко</t>
  </si>
  <si>
    <t>Любов Карабут</t>
  </si>
  <si>
    <t>Любов Катіба</t>
  </si>
  <si>
    <t>Любов Квасній</t>
  </si>
  <si>
    <t>Любов Крижанівська</t>
  </si>
  <si>
    <t>Любов Матвійчук</t>
  </si>
  <si>
    <t>Любов Меленчук</t>
  </si>
  <si>
    <t>Любов Усенко</t>
  </si>
  <si>
    <t>Любов Черкавська</t>
  </si>
  <si>
    <t>Любомир Захаров</t>
  </si>
  <si>
    <t>Людмила Авдєєва</t>
  </si>
  <si>
    <t>Людмила Алєксова</t>
  </si>
  <si>
    <t>Людмила Андрощук</t>
  </si>
  <si>
    <t>Людмила Архитка</t>
  </si>
  <si>
    <t>Людмила Бойко</t>
  </si>
  <si>
    <t>Людмила Власенко</t>
  </si>
  <si>
    <t>Людмила Глушко</t>
  </si>
  <si>
    <t>Людмила Грищенко</t>
  </si>
  <si>
    <t>Людмила Гряник</t>
  </si>
  <si>
    <t>Людмила ДИМЧЕНКО</t>
  </si>
  <si>
    <t>Людмила Дубовицька</t>
  </si>
  <si>
    <t>Людмила Єгорова</t>
  </si>
  <si>
    <t>Людмила Здоровко</t>
  </si>
  <si>
    <t>Людмила Капаєва</t>
  </si>
  <si>
    <t>Людмила Каркушевська</t>
  </si>
  <si>
    <t>Людмила Козак</t>
  </si>
  <si>
    <t>Людмила Купріянова</t>
  </si>
  <si>
    <t>Людмила Курочка</t>
  </si>
  <si>
    <t>Людмила Ленцова</t>
  </si>
  <si>
    <t>Людмила Луценко</t>
  </si>
  <si>
    <t>Людмила Марієнко</t>
  </si>
  <si>
    <t>Людмила Мартинюк</t>
  </si>
  <si>
    <t>Людмила Матюк</t>
  </si>
  <si>
    <t>Людмила Махинько</t>
  </si>
  <si>
    <t>Людмила Меленець</t>
  </si>
  <si>
    <t>Людмила Мельник</t>
  </si>
  <si>
    <t>Людмила Нянько</t>
  </si>
  <si>
    <t>Людмила Паршикова</t>
  </si>
  <si>
    <t>Людмила Петрик</t>
  </si>
  <si>
    <t>Людмила Погребняк</t>
  </si>
  <si>
    <t>Людмила Подольська</t>
  </si>
  <si>
    <t>Людмила Поперечнюк</t>
  </si>
  <si>
    <t>Людмила Рижко</t>
  </si>
  <si>
    <t>Людмила Роут</t>
  </si>
  <si>
    <t>Людмила Семененко</t>
  </si>
  <si>
    <t>Людмила Сьомик-Жураківська</t>
  </si>
  <si>
    <t>Людмила Теницька</t>
  </si>
  <si>
    <t>Людмила Терехова</t>
  </si>
  <si>
    <t>Людмила Тимошенко</t>
  </si>
  <si>
    <t>Людмила Федоренко</t>
  </si>
  <si>
    <t>Людмила Хмара</t>
  </si>
  <si>
    <t>Людмила Чвертко</t>
  </si>
  <si>
    <t>Людмила Черниш</t>
  </si>
  <si>
    <t>Людмила Чернова</t>
  </si>
  <si>
    <t>Людмила Шаповалова</t>
  </si>
  <si>
    <t>Майя Люта</t>
  </si>
  <si>
    <t>Макс Бутенко</t>
  </si>
  <si>
    <t>Максим Бутирін</t>
  </si>
  <si>
    <t>Максим Бухонін</t>
  </si>
  <si>
    <t>Максим Величко</t>
  </si>
  <si>
    <t>Максим Вітвіцький</t>
  </si>
  <si>
    <t>Максим Гнєдашов</t>
  </si>
  <si>
    <t>Максим Горбань</t>
  </si>
  <si>
    <t>Максим Задворний</t>
  </si>
  <si>
    <t>Максим Кардаш</t>
  </si>
  <si>
    <t>Максим Кирилюк</t>
  </si>
  <si>
    <t>Максим Ковальчук</t>
  </si>
  <si>
    <t>Максим Коломоец</t>
  </si>
  <si>
    <t>Максим Компанієць</t>
  </si>
  <si>
    <t>Максим Корчевний</t>
  </si>
  <si>
    <t>Максим Косенок</t>
  </si>
  <si>
    <t>Максим Куліков</t>
  </si>
  <si>
    <t>Максим Луценко</t>
  </si>
  <si>
    <t>Максим Луцько</t>
  </si>
  <si>
    <t xml:space="preserve">Максим Мірошниченко </t>
  </si>
  <si>
    <t>Максим Моря</t>
  </si>
  <si>
    <t>Максим Онищенко</t>
  </si>
  <si>
    <t>Максим Панасенко</t>
  </si>
  <si>
    <t>Максим Роспирка</t>
  </si>
  <si>
    <t>Максим Рязанцев</t>
  </si>
  <si>
    <t>Максим Стефанюк</t>
  </si>
  <si>
    <t>Максим Татарніков</t>
  </si>
  <si>
    <t>Максим Щербаков</t>
  </si>
  <si>
    <t>Маргарита Борисенко</t>
  </si>
  <si>
    <t>Маргарита Верстюк</t>
  </si>
  <si>
    <t>Маргарита Гончаренко</t>
  </si>
  <si>
    <t>Маргарита Лещенко</t>
  </si>
  <si>
    <t>Маргарита Лисун</t>
  </si>
  <si>
    <t>Маргарита Луценко</t>
  </si>
  <si>
    <t>Маргарита Міхєєва</t>
  </si>
  <si>
    <t>Маргарита Назаревич</t>
  </si>
  <si>
    <t>Маргарита Олим</t>
  </si>
  <si>
    <t>Маргарита Орлова-Замула</t>
  </si>
  <si>
    <t>Маргарита Романюк</t>
  </si>
  <si>
    <t>Маргарита Самсонюк</t>
  </si>
  <si>
    <t>Маргарита Сіренко</t>
  </si>
  <si>
    <t>Марина Барбі</t>
  </si>
  <si>
    <t>Марина Бощенко</t>
  </si>
  <si>
    <t>Марина Будз</t>
  </si>
  <si>
    <t>Марина Буко</t>
  </si>
  <si>
    <t>Марина Булай</t>
  </si>
  <si>
    <t>Марина Вакаров</t>
  </si>
  <si>
    <t>Марина Веденяпіна</t>
  </si>
  <si>
    <t>Марина Григоренко</t>
  </si>
  <si>
    <t>Марина Довгаль</t>
  </si>
  <si>
    <t>Марина Доломан</t>
  </si>
  <si>
    <t>Марина Ільчук</t>
  </si>
  <si>
    <t>Марина Космінська</t>
  </si>
  <si>
    <t>Марина Котяхова</t>
  </si>
  <si>
    <t>Марина Кульчак</t>
  </si>
  <si>
    <t>Марина Лазукіна</t>
  </si>
  <si>
    <t>Марина Логвінова</t>
  </si>
  <si>
    <t>Марина Лопатіна</t>
  </si>
  <si>
    <t>Марина Мандрікова</t>
  </si>
  <si>
    <t>Марина Манченко</t>
  </si>
  <si>
    <t>Марина Неставальська</t>
  </si>
  <si>
    <t>Марина Носова</t>
  </si>
  <si>
    <t>Марина Опанасюк</t>
  </si>
  <si>
    <t>Марина Подкуйко</t>
  </si>
  <si>
    <t>Марина Сергієнко</t>
  </si>
  <si>
    <t>Марина Слободянюк</t>
  </si>
  <si>
    <t>Марина Стратийчук</t>
  </si>
  <si>
    <t>Марина Стрижеус</t>
  </si>
  <si>
    <t>Марина Тітула</t>
  </si>
  <si>
    <t>Марина Токар</t>
  </si>
  <si>
    <t>Марина Толмачова</t>
  </si>
  <si>
    <t>Марина Шаврицька</t>
  </si>
  <si>
    <t>Мария Антоненко</t>
  </si>
  <si>
    <t>Мария Скиба</t>
  </si>
  <si>
    <t>Маріанна Двойнісюк</t>
  </si>
  <si>
    <t>Маріанна Лизогуб</t>
  </si>
  <si>
    <t>Маріанна Михайлишин</t>
  </si>
  <si>
    <t>Маріанна Опара</t>
  </si>
  <si>
    <t>Маріанна Панченко</t>
  </si>
  <si>
    <t>Маріна Волох</t>
  </si>
  <si>
    <t>Марічка Козак</t>
  </si>
  <si>
    <t>Марія Андріянова</t>
  </si>
  <si>
    <t>Марія Андросова</t>
  </si>
  <si>
    <t>Марія Валковська</t>
  </si>
  <si>
    <t>Марія Волошина</t>
  </si>
  <si>
    <t>Марія Воробєй</t>
  </si>
  <si>
    <t>Марія Гикава</t>
  </si>
  <si>
    <t>Марія Жукова</t>
  </si>
  <si>
    <t>Марія Здирок</t>
  </si>
  <si>
    <t>Марія Златова</t>
  </si>
  <si>
    <t>Марія Золотарьов</t>
  </si>
  <si>
    <t>Марія КБІ Захарова</t>
  </si>
  <si>
    <t>Марія Кіпоренко</t>
  </si>
  <si>
    <t>Марія Клімчук</t>
  </si>
  <si>
    <t>Марія Котюк</t>
  </si>
  <si>
    <t>Марія Кузьмич</t>
  </si>
  <si>
    <t>Марія Марія Бочарова</t>
  </si>
  <si>
    <t>Марія Мозгова</t>
  </si>
  <si>
    <t>Марія Нестеренко</t>
  </si>
  <si>
    <t>Марія Нечепоренко</t>
  </si>
  <si>
    <t>Марія Оберемок</t>
  </si>
  <si>
    <t>Марія Оковита</t>
  </si>
  <si>
    <t>Марія Половинник</t>
  </si>
  <si>
    <t>Марія Проданчук</t>
  </si>
  <si>
    <t>Марія Процик</t>
  </si>
  <si>
    <t>Марія Романів</t>
  </si>
  <si>
    <t>Марія Таран</t>
  </si>
  <si>
    <t>Марія Теребейчик</t>
  </si>
  <si>
    <t>Марія Тонка</t>
  </si>
  <si>
    <t>Марія Тоха</t>
  </si>
  <si>
    <t>Марія Тузко</t>
  </si>
  <si>
    <t>Марія Удянска</t>
  </si>
  <si>
    <t>Марія Халіна</t>
  </si>
  <si>
    <t>Марія Чаплигіна</t>
  </si>
  <si>
    <t>Марія Чорнищук</t>
  </si>
  <si>
    <t>Марк Бережний</t>
  </si>
  <si>
    <t>Марк Зайцев</t>
  </si>
  <si>
    <t>Мар'ян Винничук</t>
  </si>
  <si>
    <t>Мар'яна Андрюшина</t>
  </si>
  <si>
    <t>Мар'яна Князевич</t>
  </si>
  <si>
    <t>Мар'яна Куцмида</t>
  </si>
  <si>
    <t>Мар'яна Челак</t>
  </si>
  <si>
    <t>Мар'яна Шубер</t>
  </si>
  <si>
    <t>Матвій Скрипник</t>
  </si>
  <si>
    <t>Маша Кричун</t>
  </si>
  <si>
    <t>Мельничук Ірина</t>
  </si>
  <si>
    <t>Микита Балюк</t>
  </si>
  <si>
    <t>Микита Бочарніков</t>
  </si>
  <si>
    <t>Микита Подолянський</t>
  </si>
  <si>
    <t>Микита Теленченко</t>
  </si>
  <si>
    <t>Микита Якут</t>
  </si>
  <si>
    <t>Микола Васильківський</t>
  </si>
  <si>
    <t>Микола Гаврилюк</t>
  </si>
  <si>
    <t>Микола Скрипник</t>
  </si>
  <si>
    <t>Микола Чухно</t>
  </si>
  <si>
    <t>Микола Швець</t>
  </si>
  <si>
    <t>Милана Сипко</t>
  </si>
  <si>
    <t>Мирослав Котляр</t>
  </si>
  <si>
    <t>Мирослав Применко</t>
  </si>
  <si>
    <t>Мирослава Бурба</t>
  </si>
  <si>
    <t>Мирослава Тимоць</t>
  </si>
  <si>
    <t>Мирослава Челак</t>
  </si>
  <si>
    <t>Михайло Алексєєв</t>
  </si>
  <si>
    <t>Михайло Гаркуша</t>
  </si>
  <si>
    <t>Михайло Домрачов</t>
  </si>
  <si>
    <t>Михайло Лук'яненко</t>
  </si>
  <si>
    <t>Михайло Орлик</t>
  </si>
  <si>
    <t>Михайло Потрухов</t>
  </si>
  <si>
    <t>Михайло Резніченко</t>
  </si>
  <si>
    <t>Михайло Святина</t>
  </si>
  <si>
    <t>Михайло Янченко</t>
  </si>
  <si>
    <t>Міла Даннік</t>
  </si>
  <si>
    <t>Мілана Кругляк</t>
  </si>
  <si>
    <t>Мілана Миронець</t>
  </si>
  <si>
    <t>Міхнєва Поліна</t>
  </si>
  <si>
    <t>Міша Горобeць</t>
  </si>
  <si>
    <t>Момот Руслан</t>
  </si>
  <si>
    <t>Москалик Анна</t>
  </si>
  <si>
    <t>Надія Березніченко</t>
  </si>
  <si>
    <t>Надія Божко</t>
  </si>
  <si>
    <t>Надія Виноградна</t>
  </si>
  <si>
    <t>Надія Волошевич</t>
  </si>
  <si>
    <t>Надія Ганжа</t>
  </si>
  <si>
    <t>Надія Гарасимчук</t>
  </si>
  <si>
    <t>Надія Гладун</t>
  </si>
  <si>
    <t>Надія Душина</t>
  </si>
  <si>
    <t>Надія Колісник</t>
  </si>
  <si>
    <t>Надія Лук'янюк</t>
  </si>
  <si>
    <t>Надія Мальована</t>
  </si>
  <si>
    <t>Надія Панталій</t>
  </si>
  <si>
    <t>Надія Пунейко</t>
  </si>
  <si>
    <t>Надія Савіцька</t>
  </si>
  <si>
    <t>Надія Салюк</t>
  </si>
  <si>
    <t>Надія Сидоренко</t>
  </si>
  <si>
    <t>Надія Слив'як</t>
  </si>
  <si>
    <t>Надія Христенко</t>
  </si>
  <si>
    <t>НАДІЯ ЧОРНОБАЙ</t>
  </si>
  <si>
    <t>Надія Яцола</t>
  </si>
  <si>
    <t>Надуєва Наталя</t>
  </si>
  <si>
    <t>Назар Бондар</t>
  </si>
  <si>
    <t>Назар Волков</t>
  </si>
  <si>
    <t>Назар Гринюк</t>
  </si>
  <si>
    <t>Назар Здір</t>
  </si>
  <si>
    <t>Назар Казюка</t>
  </si>
  <si>
    <t>Назар Костюк</t>
  </si>
  <si>
    <t>Назар Красовський</t>
  </si>
  <si>
    <t>Назар Мицюк</t>
  </si>
  <si>
    <t>Назарій Канасевич</t>
  </si>
  <si>
    <t>Назарій Панченко</t>
  </si>
  <si>
    <t>Назарій Скакун</t>
  </si>
  <si>
    <t>Назаров Тимофій</t>
  </si>
  <si>
    <t>Настя Закалюжна</t>
  </si>
  <si>
    <t>Настя Пилипенко</t>
  </si>
  <si>
    <t>Наталія Агапова</t>
  </si>
  <si>
    <t>Наталія Антонюк</t>
  </si>
  <si>
    <t>Наталія Ахтирська</t>
  </si>
  <si>
    <t>Наталія Базар</t>
  </si>
  <si>
    <t>Наталія Березюк</t>
  </si>
  <si>
    <t>Наталія Биба</t>
  </si>
  <si>
    <t>Наталія Білецька</t>
  </si>
  <si>
    <t>Наталія Болбот</t>
  </si>
  <si>
    <t>Наталія Булат</t>
  </si>
  <si>
    <t>Наталія Бусигіна</t>
  </si>
  <si>
    <t>Наталія Василик</t>
  </si>
  <si>
    <t>Наталія Герасимова</t>
  </si>
  <si>
    <t>Наталія Гладинець</t>
  </si>
  <si>
    <t>Наталія Головня</t>
  </si>
  <si>
    <t>Наталія Голуб</t>
  </si>
  <si>
    <t>Наталія Гробова</t>
  </si>
  <si>
    <t>Наталія Губинська</t>
  </si>
  <si>
    <t>Наталія Гулай</t>
  </si>
  <si>
    <t>Наталія Данік</t>
  </si>
  <si>
    <t>Наталія Джанова</t>
  </si>
  <si>
    <t>Наталія Довга</t>
  </si>
  <si>
    <t>Наталія Долженко</t>
  </si>
  <si>
    <t>Наталія Єрмоленко</t>
  </si>
  <si>
    <t>Наталія Єрмолова</t>
  </si>
  <si>
    <t>Наталія Зотова</t>
  </si>
  <si>
    <t>Наталія Зуєва</t>
  </si>
  <si>
    <t>Наталія Каліш</t>
  </si>
  <si>
    <t>Наталія Карпенко</t>
  </si>
  <si>
    <t>Наталія Кириченко</t>
  </si>
  <si>
    <t>Наталія Кисла</t>
  </si>
  <si>
    <t>Наталія Кияниця</t>
  </si>
  <si>
    <t>Наталія Кіріченко</t>
  </si>
  <si>
    <t>Наталія Кнуренко</t>
  </si>
  <si>
    <t>Наталія Ковтун</t>
  </si>
  <si>
    <t>Наталія КОВТУН</t>
  </si>
  <si>
    <t>Наталія Кодак</t>
  </si>
  <si>
    <t>Наталія Кондратовець</t>
  </si>
  <si>
    <t>Наталія Костюк</t>
  </si>
  <si>
    <t>Наталія Коханова</t>
  </si>
  <si>
    <t>Наталія Красюк</t>
  </si>
  <si>
    <t>Наталія Кузнецова</t>
  </si>
  <si>
    <t>Наталія Кузьміна</t>
  </si>
  <si>
    <t>Наталія Кулик</t>
  </si>
  <si>
    <t>Наталія Куліш</t>
  </si>
  <si>
    <t>Наталія Кучерява</t>
  </si>
  <si>
    <t>Наталія Левіна</t>
  </si>
  <si>
    <t>Наталія Лимаренко</t>
  </si>
  <si>
    <t>Наталія Лісова</t>
  </si>
  <si>
    <t>Наталія Ліщенко</t>
  </si>
  <si>
    <t>Наталія Ляшук</t>
  </si>
  <si>
    <t>Наталія Майорова</t>
  </si>
  <si>
    <t>Наталія Марусич</t>
  </si>
  <si>
    <t>Наталія Москаленко</t>
  </si>
  <si>
    <t>Наталія Мостовенко</t>
  </si>
  <si>
    <t>Наталія Мошенська</t>
  </si>
  <si>
    <t>Наталія Муржак</t>
  </si>
  <si>
    <t>Наталія Неруца</t>
  </si>
  <si>
    <t>Наталія Нікітюк</t>
  </si>
  <si>
    <t>Наталія Ніколаєва</t>
  </si>
  <si>
    <t>Наталія Олефіренко</t>
  </si>
  <si>
    <t>Наталія Олійник</t>
  </si>
  <si>
    <t>Наталія Осадчук</t>
  </si>
  <si>
    <t>Наталія Пасішник</t>
  </si>
  <si>
    <t>Наталія Пацеріна</t>
  </si>
  <si>
    <t>Наталія Поплавська</t>
  </si>
  <si>
    <t>Наталія Порошина</t>
  </si>
  <si>
    <t>Наталія Постольна</t>
  </si>
  <si>
    <t>Наталія Потапенко</t>
  </si>
  <si>
    <t>Наталія Привалова</t>
  </si>
  <si>
    <t>Наталія Проценко</t>
  </si>
  <si>
    <t>Наталія Птишник</t>
  </si>
  <si>
    <t>Наталія Сиротюк</t>
  </si>
  <si>
    <t>Наталія Солонцова</t>
  </si>
  <si>
    <t>Наталія Сотнікова</t>
  </si>
  <si>
    <t>НАТАЛІЯ СТЕЦЮК</t>
  </si>
  <si>
    <t>Наталія Сухопар</t>
  </si>
  <si>
    <t>Наталія Тернющенко</t>
  </si>
  <si>
    <t>Наталія Тимошик</t>
  </si>
  <si>
    <t>Наталія Ткачук</t>
  </si>
  <si>
    <t>Наталія Троненко</t>
  </si>
  <si>
    <t>Наталія Федак</t>
  </si>
  <si>
    <t>Наталія Хан</t>
  </si>
  <si>
    <t>Наталія Хміль</t>
  </si>
  <si>
    <t>Наталія Чернова</t>
  </si>
  <si>
    <t>Наталія Чорноус</t>
  </si>
  <si>
    <t>Наталія Шаповалова</t>
  </si>
  <si>
    <t>Наталія ШЕВЧЕНКО</t>
  </si>
  <si>
    <t>Наталія Шишенко</t>
  </si>
  <si>
    <t>Наталія Щербакова</t>
  </si>
  <si>
    <t>Наталя Бардецька</t>
  </si>
  <si>
    <t>Наталя Бурдюгова</t>
  </si>
  <si>
    <t>Наталя Буряківська</t>
  </si>
  <si>
    <t>Наталя Вакуленко</t>
  </si>
  <si>
    <t>Наталя Воробйова</t>
  </si>
  <si>
    <t>Наталя Єрмакова</t>
  </si>
  <si>
    <t>Наталя Карук</t>
  </si>
  <si>
    <t>Наталя Колесник</t>
  </si>
  <si>
    <t>Наталя Мараховська</t>
  </si>
  <si>
    <t>Наталя Пархета</t>
  </si>
  <si>
    <t>Наталя Педченко</t>
  </si>
  <si>
    <t>Наталя Перечепа</t>
  </si>
  <si>
    <t>Наталя Проценко</t>
  </si>
  <si>
    <t>Наталя Рибальченко</t>
  </si>
  <si>
    <t>Наталя Семенець</t>
  </si>
  <si>
    <t>Наталя Цибулькіна</t>
  </si>
  <si>
    <t>Наталя Челнокова</t>
  </si>
  <si>
    <t>Наталя Шаргородська</t>
  </si>
  <si>
    <t>Небесний Сергій</t>
  </si>
  <si>
    <t>Недогода Андріана</t>
  </si>
  <si>
    <t>Неллі Зіненко</t>
  </si>
  <si>
    <t>Неля Лазоренко</t>
  </si>
  <si>
    <t>Неля Петрова</t>
  </si>
  <si>
    <t>Никита Бойчук</t>
  </si>
  <si>
    <t>Нікіта Алєксєєв</t>
  </si>
  <si>
    <t>Нікіта Войнеровський</t>
  </si>
  <si>
    <t>Нікіта Голик</t>
  </si>
  <si>
    <t>Нікіта Кравченко</t>
  </si>
  <si>
    <t>Нікіта Мосалов</t>
  </si>
  <si>
    <t>Нікіта Рудяк</t>
  </si>
  <si>
    <t>Нікіта Храмцов</t>
  </si>
  <si>
    <t>Ніна Гришко</t>
  </si>
  <si>
    <t>Ніна Домашенко</t>
  </si>
  <si>
    <t>Ніна Руденко</t>
  </si>
  <si>
    <t>Овчинник Анна</t>
  </si>
  <si>
    <t>Одарка Софійчук</t>
  </si>
  <si>
    <t>ОЗЗСО І-ІІІ ст. № 1 ім.І.Франка</t>
  </si>
  <si>
    <t>Оксана Агрес</t>
  </si>
  <si>
    <t>Оксана Брагіна</t>
  </si>
  <si>
    <t>Оксана Бут-Гусаім</t>
  </si>
  <si>
    <t>Оксана Вінницька</t>
  </si>
  <si>
    <t>Оксана Вовченко</t>
  </si>
  <si>
    <t>Оксана Галат</t>
  </si>
  <si>
    <t>Оксана Гапоненко</t>
  </si>
  <si>
    <t>Оксана Горбачова</t>
  </si>
  <si>
    <t>Оксана Гордієнко</t>
  </si>
  <si>
    <t>Оксана Гребець</t>
  </si>
  <si>
    <t>Оксана Гудімова</t>
  </si>
  <si>
    <t>Оксана Дзюбенко</t>
  </si>
  <si>
    <t>Оксана Димченко</t>
  </si>
  <si>
    <t>Оксана Добушовська</t>
  </si>
  <si>
    <t>Оксана Дудяк</t>
  </si>
  <si>
    <t>Оксана Ємельяненко</t>
  </si>
  <si>
    <t>Оксана Єрмакович</t>
  </si>
  <si>
    <t>Оксана Закревська</t>
  </si>
  <si>
    <t>Оксана Іваницька</t>
  </si>
  <si>
    <t>Оксана Колеснік</t>
  </si>
  <si>
    <t>Оксана Колісник</t>
  </si>
  <si>
    <t>Оксана Константиника</t>
  </si>
  <si>
    <t>Оксана Лопатовська</t>
  </si>
  <si>
    <t>Оксана Лук'янчук</t>
  </si>
  <si>
    <t>Оксана Манжола</t>
  </si>
  <si>
    <t>Оксана Микитюк</t>
  </si>
  <si>
    <t>Оксана Миколенко</t>
  </si>
  <si>
    <t xml:space="preserve">Оксана Мурахевич </t>
  </si>
  <si>
    <t>Оксана Павленко</t>
  </si>
  <si>
    <t>Оксана Петелько</t>
  </si>
  <si>
    <t>Оксана Підгорна</t>
  </si>
  <si>
    <t>Оксана Пригода</t>
  </si>
  <si>
    <t>Оксана Руденко</t>
  </si>
  <si>
    <t>Оксана Співак</t>
  </si>
  <si>
    <t>Оксана Сторожук</t>
  </si>
  <si>
    <t>Оксана Теренко</t>
  </si>
  <si>
    <t>Оксана Тимошенко</t>
  </si>
  <si>
    <t>Оксана Токовило</t>
  </si>
  <si>
    <t>Оксана Тумакова</t>
  </si>
  <si>
    <t>Оксана Тутова</t>
  </si>
  <si>
    <t>Оксана Федорчак</t>
  </si>
  <si>
    <t>Оксана Харсіка</t>
  </si>
  <si>
    <t>Оксана Щерба</t>
  </si>
  <si>
    <t>Оксана Яриш</t>
  </si>
  <si>
    <t>Олег Гончаренко</t>
  </si>
  <si>
    <t>Олег Китайцев</t>
  </si>
  <si>
    <t>Олег Костюченко</t>
  </si>
  <si>
    <t>Олег Луцишин</t>
  </si>
  <si>
    <t>Олег Михайлюк</t>
  </si>
  <si>
    <t>Олег Савка</t>
  </si>
  <si>
    <t>Олег Чурсін</t>
  </si>
  <si>
    <t>Олексадра Сологуб</t>
  </si>
  <si>
    <t>Олександр Айварджі</t>
  </si>
  <si>
    <t>Олександр Бердник</t>
  </si>
  <si>
    <t>Олександр Береговий</t>
  </si>
  <si>
    <t>Олександр Бушовський</t>
  </si>
  <si>
    <t>Олександр Валінкевич</t>
  </si>
  <si>
    <t>Олександр Ващенко</t>
  </si>
  <si>
    <t>Олександр Вірт</t>
  </si>
  <si>
    <t>Олександр Вовк</t>
  </si>
  <si>
    <t>Олександр Войтенко .</t>
  </si>
  <si>
    <t>Олександр Головко</t>
  </si>
  <si>
    <t>Олександр Жиров</t>
  </si>
  <si>
    <t>Олександр Закушняк</t>
  </si>
  <si>
    <t>Олександр Івашина</t>
  </si>
  <si>
    <t>Олександр Кириченко</t>
  </si>
  <si>
    <t>Олександр Кірвас</t>
  </si>
  <si>
    <t>Олександр Клименко</t>
  </si>
  <si>
    <t>Олександр Костира</t>
  </si>
  <si>
    <t>Олександр Кривошеєв</t>
  </si>
  <si>
    <t>Олександр Крилов</t>
  </si>
  <si>
    <t>Олександр Курченко</t>
  </si>
  <si>
    <t>Олександр Лазутін</t>
  </si>
  <si>
    <t>Олександр Луценко</t>
  </si>
  <si>
    <t>Олександр Мазур</t>
  </si>
  <si>
    <t>Олександр Мамін</t>
  </si>
  <si>
    <t>Олександр Манжос</t>
  </si>
  <si>
    <t>Олександр Мірошніченко</t>
  </si>
  <si>
    <t>Олександр Негіпа</t>
  </si>
  <si>
    <t>Олександр Нижник</t>
  </si>
  <si>
    <t>Олександр Подкопайло</t>
  </si>
  <si>
    <t>Олександр Похитун</t>
  </si>
  <si>
    <t>Олександр Прокопенко</t>
  </si>
  <si>
    <t>Олександр Сидоров</t>
  </si>
  <si>
    <t>Олександр Синявін</t>
  </si>
  <si>
    <t>Олександр Таран</t>
  </si>
  <si>
    <t>Олександр Черкасов</t>
  </si>
  <si>
    <t>Олександр Чубукін</t>
  </si>
  <si>
    <t>Олександр Шуть</t>
  </si>
  <si>
    <t>Олександра Анісімова</t>
  </si>
  <si>
    <t>Олександра Бартощак</t>
  </si>
  <si>
    <t>Олександра Булименко</t>
  </si>
  <si>
    <t>Олександра Гайвук</t>
  </si>
  <si>
    <t>Олександра Заціровська</t>
  </si>
  <si>
    <t>Олександра Нечитайло</t>
  </si>
  <si>
    <t>Олександра Ожема</t>
  </si>
  <si>
    <t>Олександра Панчак</t>
  </si>
  <si>
    <t>Олександра Перунова</t>
  </si>
  <si>
    <t>Олександра Пишногуб</t>
  </si>
  <si>
    <t>Олександра Пісна</t>
  </si>
  <si>
    <t>Олександра Половинник</t>
  </si>
  <si>
    <t>Олександра Полторацька</t>
  </si>
  <si>
    <t>Олександра Риморова</t>
  </si>
  <si>
    <t>Олександра Самчук</t>
  </si>
  <si>
    <t>Олександра Ткаченко</t>
  </si>
  <si>
    <t>Олександра Трясучкіна</t>
  </si>
  <si>
    <t>Олексій Бойко</t>
  </si>
  <si>
    <t>Олексій Зозуля</t>
  </si>
  <si>
    <t>Олексій Микитович</t>
  </si>
  <si>
    <t>Олексій Рябінін</t>
  </si>
  <si>
    <t>Олексій Солодовник</t>
  </si>
  <si>
    <t>Олексій Торосян</t>
  </si>
  <si>
    <t>Олексій Ярига</t>
  </si>
  <si>
    <t>Олена Арестова</t>
  </si>
  <si>
    <t>Олена Басалаєва</t>
  </si>
  <si>
    <t>Олена Бєляєва</t>
  </si>
  <si>
    <t>Олена БІЛАН</t>
  </si>
  <si>
    <t>Олена Більда</t>
  </si>
  <si>
    <t>Олена Брезіцька</t>
  </si>
  <si>
    <t>Олена Войтович</t>
  </si>
  <si>
    <t>Олена Голозубова</t>
  </si>
  <si>
    <t>Олена Гребенник</t>
  </si>
  <si>
    <t>Олена Губіна</t>
  </si>
  <si>
    <t>Олена Гуменюк</t>
  </si>
  <si>
    <t>Олена ДЕНИСЕНКО</t>
  </si>
  <si>
    <t>Олена Дерев'янко</t>
  </si>
  <si>
    <t>Олена Дьогтєва</t>
  </si>
  <si>
    <t>Олена Євтушенко</t>
  </si>
  <si>
    <t>Олена Єлісєєва</t>
  </si>
  <si>
    <t>Олена Іванів</t>
  </si>
  <si>
    <t>Олена Іщак</t>
  </si>
  <si>
    <t>Олена Каліта</t>
  </si>
  <si>
    <t>Олена Камуз</t>
  </si>
  <si>
    <t>Олена Карнигіна</t>
  </si>
  <si>
    <t>Олена Кірієнко</t>
  </si>
  <si>
    <t>Олена Клименко</t>
  </si>
  <si>
    <t>Олена Кобець</t>
  </si>
  <si>
    <t>Олена Козак</t>
  </si>
  <si>
    <t>Олена Колот</t>
  </si>
  <si>
    <t>Олена Корягіна</t>
  </si>
  <si>
    <t>Олена Котова</t>
  </si>
  <si>
    <t>Олена Кравченко</t>
  </si>
  <si>
    <t>Олена Лагошна</t>
  </si>
  <si>
    <t>Олена Ленченко</t>
  </si>
  <si>
    <t>Олена Лобуренко</t>
  </si>
  <si>
    <t>Олена Макарова</t>
  </si>
  <si>
    <t>Олена Мальцева</t>
  </si>
  <si>
    <t>Олена Марценюк</t>
  </si>
  <si>
    <t>Олена Марченко</t>
  </si>
  <si>
    <t>Олена Матусевич</t>
  </si>
  <si>
    <t>Олена Миронова</t>
  </si>
  <si>
    <t>Олена Миронюк</t>
  </si>
  <si>
    <t>Олена Мікушина</t>
  </si>
  <si>
    <t>Олена Міроненко</t>
  </si>
  <si>
    <t>Олена Нікандрова</t>
  </si>
  <si>
    <t>Олена Оверко</t>
  </si>
  <si>
    <t>Олена Олянич</t>
  </si>
  <si>
    <t>Олена Павлова</t>
  </si>
  <si>
    <t>Олена Піскарьова</t>
  </si>
  <si>
    <t>Олена Погребна</t>
  </si>
  <si>
    <t>Олена Почуєва</t>
  </si>
  <si>
    <t>Олена Продан</t>
  </si>
  <si>
    <t>Олена Проценко</t>
  </si>
  <si>
    <t>Олена Рибак</t>
  </si>
  <si>
    <t>Олена Рябчинська</t>
  </si>
  <si>
    <t>Олена Сарахман</t>
  </si>
  <si>
    <t>Олена Сідєльнікова</t>
  </si>
  <si>
    <t>Олена Степаненко</t>
  </si>
  <si>
    <t>Олена Стеценко</t>
  </si>
  <si>
    <t>Олена Табачник</t>
  </si>
  <si>
    <t>Олена Тверитнікова</t>
  </si>
  <si>
    <t>Олена Ткач</t>
  </si>
  <si>
    <t>Олена Ткачова</t>
  </si>
  <si>
    <t>Олена Тону</t>
  </si>
  <si>
    <t>Олена Ходацька</t>
  </si>
  <si>
    <t>Олена Хоменко</t>
  </si>
  <si>
    <t>ОЛЕНА ХОРУЖА</t>
  </si>
  <si>
    <t>Олена Черкасова</t>
  </si>
  <si>
    <t>Олена Черняєва</t>
  </si>
  <si>
    <t>Олена Чухлата</t>
  </si>
  <si>
    <t>Олена Шаповалова</t>
  </si>
  <si>
    <t>Олена Шендюк</t>
  </si>
  <si>
    <t>Олена Шимко</t>
  </si>
  <si>
    <t>Олена Шолька</t>
  </si>
  <si>
    <t>Олена Шпак</t>
  </si>
  <si>
    <t>Олеся Кисельова</t>
  </si>
  <si>
    <t>Олеся Мазепіна</t>
  </si>
  <si>
    <t>Олеся Петлиця</t>
  </si>
  <si>
    <t>Олеся Рудік</t>
  </si>
  <si>
    <t>Олеся Штефюк</t>
  </si>
  <si>
    <t>Ольга Антонюк</t>
  </si>
  <si>
    <t>Ольга Безхутра</t>
  </si>
  <si>
    <t>Ольга Бєлокурова</t>
  </si>
  <si>
    <t>Ольга Бобкова</t>
  </si>
  <si>
    <t>Ольга Большакова</t>
  </si>
  <si>
    <t>Ольга Бондаренко</t>
  </si>
  <si>
    <t>Ольга Бутко</t>
  </si>
  <si>
    <t>Ольга В'юник</t>
  </si>
  <si>
    <t>Ольга Габорець</t>
  </si>
  <si>
    <t>Ольга Габрильчук</t>
  </si>
  <si>
    <t>Ольга Герінбург</t>
  </si>
  <si>
    <t>Ольга Голуб</t>
  </si>
  <si>
    <t>Ольга Гриценко</t>
  </si>
  <si>
    <t>Ольга Гук</t>
  </si>
  <si>
    <t>Ольга Демяник</t>
  </si>
  <si>
    <t>Ольга Долотова</t>
  </si>
  <si>
    <t>Ольга Заболотня</t>
  </si>
  <si>
    <t>Ольга Катеренчук</t>
  </si>
  <si>
    <t>Ольга Клімак</t>
  </si>
  <si>
    <t>Ольга Коваленко</t>
  </si>
  <si>
    <t>Ольга Коваль</t>
  </si>
  <si>
    <t>Ольга Котова</t>
  </si>
  <si>
    <t>Ольга Коцюбайло</t>
  </si>
  <si>
    <t>Ольга Лазаренко</t>
  </si>
  <si>
    <t>Ольга Леонідівна Десятерик</t>
  </si>
  <si>
    <t>Ольга Лунгол</t>
  </si>
  <si>
    <t>Ольга Мартинова</t>
  </si>
  <si>
    <t>Ольга Машталяр</t>
  </si>
  <si>
    <t>Ольга Міщенко</t>
  </si>
  <si>
    <t>Ольга Науменко</t>
  </si>
  <si>
    <t>Ольга Немеш</t>
  </si>
  <si>
    <t>Ольга Панта</t>
  </si>
  <si>
    <t>Ольга Подзолкова</t>
  </si>
  <si>
    <t>Ольга Посвятовська Посвятовська</t>
  </si>
  <si>
    <t>Ольга Пригун</t>
  </si>
  <si>
    <t>Ольга Прокопенко</t>
  </si>
  <si>
    <t>Ольга Проскуріна</t>
  </si>
  <si>
    <t>Ольга Ревера</t>
  </si>
  <si>
    <t>Ольга Ромащенко</t>
  </si>
  <si>
    <t>Ольга Рубаник</t>
  </si>
  <si>
    <t>Ольга Саєнко</t>
  </si>
  <si>
    <t>Ольга Скрипченко</t>
  </si>
  <si>
    <t>Ольга Сорока</t>
  </si>
  <si>
    <t>Ольга Федина</t>
  </si>
  <si>
    <t>Ольга Черноуцан</t>
  </si>
  <si>
    <t>Ольга Черняк</t>
  </si>
  <si>
    <t>Ольга Чічкова</t>
  </si>
  <si>
    <t>Ольга Чорноморець</t>
  </si>
  <si>
    <t>Ольга Шевченко</t>
  </si>
  <si>
    <t>Ольга Щерба</t>
  </si>
  <si>
    <t>Ольга Яцук</t>
  </si>
  <si>
    <t>Оля Дядя</t>
  </si>
  <si>
    <t>Оля Мізюк</t>
  </si>
  <si>
    <t>Оля Плахотя</t>
  </si>
  <si>
    <t>Оля Цив‘юк</t>
  </si>
  <si>
    <t>Ореста Щербан</t>
  </si>
  <si>
    <t>Орина Ярмак</t>
  </si>
  <si>
    <t>Орися Андрійчик</t>
  </si>
  <si>
    <t>Орлова Аліса</t>
  </si>
  <si>
    <t>Осипенко Анастасія</t>
  </si>
  <si>
    <t>Остапенко Максим</t>
  </si>
  <si>
    <t>Павкович Ірина</t>
  </si>
  <si>
    <t>Павло Котвицький</t>
  </si>
  <si>
    <t>Павло Попов</t>
  </si>
  <si>
    <t>Павло Твердохліб</t>
  </si>
  <si>
    <t>Парфьонова Анна</t>
  </si>
  <si>
    <t>Переметчик Наталя</t>
  </si>
  <si>
    <t>Перкун Марія</t>
  </si>
  <si>
    <t>Петро Андруховець</t>
  </si>
  <si>
    <t>Петро Гоцуляк</t>
  </si>
  <si>
    <t>Петро Демченко</t>
  </si>
  <si>
    <t>Петро Руденко</t>
  </si>
  <si>
    <t>Петро Савчук</t>
  </si>
  <si>
    <t>Петя Цимбалюк</t>
  </si>
  <si>
    <t>Пилипенко Вікторія</t>
  </si>
  <si>
    <t>Плигань Оксана</t>
  </si>
  <si>
    <t>Подгорний Богдан</t>
  </si>
  <si>
    <t>Полєтаєв Максим</t>
  </si>
  <si>
    <t>Поліна Бандурко</t>
  </si>
  <si>
    <t>Поліна Безштанько</t>
  </si>
  <si>
    <t>Поліна Гнідаш</t>
  </si>
  <si>
    <t xml:space="preserve">Поліна Зінковська </t>
  </si>
  <si>
    <t>Поліна Магась</t>
  </si>
  <si>
    <t>Поліна Писанчин</t>
  </si>
  <si>
    <t>Поліна Шигіна</t>
  </si>
  <si>
    <t>Посохова Кристина</t>
  </si>
  <si>
    <t>Пугач Тимофій</t>
  </si>
  <si>
    <t>Радіон Баршак</t>
  </si>
  <si>
    <t>Раїса Жигайло</t>
  </si>
  <si>
    <t>Рахімов Руслан</t>
  </si>
  <si>
    <t>Ренат Ліпінський</t>
  </si>
  <si>
    <t>Рисенко Ольга</t>
  </si>
  <si>
    <t>Ріта Пальчак</t>
  </si>
  <si>
    <t>Родіон Курсанов</t>
  </si>
  <si>
    <t>Родіон Мокрогуз</t>
  </si>
  <si>
    <t>Рой Марина</t>
  </si>
  <si>
    <t>Роксолана Паращич</t>
  </si>
  <si>
    <t>Роксоляна Сукмановська</t>
  </si>
  <si>
    <t>Рома Дяченко</t>
  </si>
  <si>
    <t>Рома Копервас</t>
  </si>
  <si>
    <t>Роман Буряк</t>
  </si>
  <si>
    <t>Роман Галагуз</t>
  </si>
  <si>
    <t>Роман Железняк</t>
  </si>
  <si>
    <t>Роман Каравацький</t>
  </si>
  <si>
    <t>Роман Карвацький</t>
  </si>
  <si>
    <t>Роман Мартинюк</t>
  </si>
  <si>
    <t>Роман Павленко</t>
  </si>
  <si>
    <t>Роман Рибачок</t>
  </si>
  <si>
    <t>Роман Супрун</t>
  </si>
  <si>
    <t>Роман Тиндик</t>
  </si>
  <si>
    <t>Роман Хмеловський</t>
  </si>
  <si>
    <t>Роман Черниж</t>
  </si>
  <si>
    <t>Роман Южека</t>
  </si>
  <si>
    <t>Роман Яцук</t>
  </si>
  <si>
    <t>Романа Біров</t>
  </si>
  <si>
    <t>Росада Мар'яна</t>
  </si>
  <si>
    <t>Ростислав Музика</t>
  </si>
  <si>
    <t>Ростислав Саакян</t>
  </si>
  <si>
    <t>Ростік Попов</t>
  </si>
  <si>
    <t>Руслан Педченко</t>
  </si>
  <si>
    <t>Руслан Штокалюк</t>
  </si>
  <si>
    <t>Руслана Жлуховська</t>
  </si>
  <si>
    <t>Руслана Касяненко</t>
  </si>
  <si>
    <t>Руслана Климчук</t>
  </si>
  <si>
    <t>Руслана Козак</t>
  </si>
  <si>
    <t>Руслана Левкіна</t>
  </si>
  <si>
    <t>Руслана Онищак</t>
  </si>
  <si>
    <t>Руслана Сосновська</t>
  </si>
  <si>
    <t>Саволюк Тетяна</t>
  </si>
  <si>
    <t>Саітова Карина</t>
  </si>
  <si>
    <t>Саша Корева</t>
  </si>
  <si>
    <t>Саша Макаров</t>
  </si>
  <si>
    <t>Сашко Землянський</t>
  </si>
  <si>
    <t>Светлана Басюк</t>
  </si>
  <si>
    <t>Светлана Лебідь</t>
  </si>
  <si>
    <t>Світлана Абрамович</t>
  </si>
  <si>
    <t>Світлана Аненко</t>
  </si>
  <si>
    <t>Світлана Баришполь</t>
  </si>
  <si>
    <t>Світлана Борисевич</t>
  </si>
  <si>
    <t>Світлана Бут</t>
  </si>
  <si>
    <t>Світлана Волкова</t>
  </si>
  <si>
    <t>Світлана Волосович</t>
  </si>
  <si>
    <t>Світлана Гамза</t>
  </si>
  <si>
    <t>Світлана Добришина</t>
  </si>
  <si>
    <t>Світлана Друганова</t>
  </si>
  <si>
    <t>Світлана Дьоміна</t>
  </si>
  <si>
    <t>Світлана Єгоричева</t>
  </si>
  <si>
    <t>Світлана Зайцева</t>
  </si>
  <si>
    <t>Світлана Заліська</t>
  </si>
  <si>
    <t>Світлана Залозна</t>
  </si>
  <si>
    <t>Світлана Замкова</t>
  </si>
  <si>
    <t>Світлана Івах</t>
  </si>
  <si>
    <t>Світлана Івашина</t>
  </si>
  <si>
    <t>Світлана Іншакова</t>
  </si>
  <si>
    <t>Світлана Костирєва</t>
  </si>
  <si>
    <t>Світлана Кошова</t>
  </si>
  <si>
    <t>Світлана Кравчик</t>
  </si>
  <si>
    <t>Світлана Круковська</t>
  </si>
  <si>
    <t xml:space="preserve">Світлана Куць </t>
  </si>
  <si>
    <t>Світлана Лістрова</t>
  </si>
  <si>
    <t>Світлана Літовка-Деменіна</t>
  </si>
  <si>
    <t>Світлана Логвін</t>
  </si>
  <si>
    <t>Світлана Любименко</t>
  </si>
  <si>
    <t>Світлана Марфіч</t>
  </si>
  <si>
    <t>Світлана Мокієць</t>
  </si>
  <si>
    <t>Світлана Музикіна</t>
  </si>
  <si>
    <t>Світлана Овсій</t>
  </si>
  <si>
    <t>Світлана Охримчук</t>
  </si>
  <si>
    <t>Світлана Пиріг</t>
  </si>
  <si>
    <t>Світлана Племяник</t>
  </si>
  <si>
    <t>Світлана Попач</t>
  </si>
  <si>
    <t>Світлана Праско</t>
  </si>
  <si>
    <t>Світлана Проценко</t>
  </si>
  <si>
    <t>Світлана Резнік</t>
  </si>
  <si>
    <t>Світлана Рєзнікова</t>
  </si>
  <si>
    <t>Світлана Саушкіна</t>
  </si>
  <si>
    <t>Світлана Середа</t>
  </si>
  <si>
    <t>Світлана Сіденко</t>
  </si>
  <si>
    <t>Світлана Соколовська</t>
  </si>
  <si>
    <t>Світлана Сотникова</t>
  </si>
  <si>
    <t>Світлана Софієнко</t>
  </si>
  <si>
    <t>Світлана Степова</t>
  </si>
  <si>
    <t>Світлана Ткаченко</t>
  </si>
  <si>
    <t>Світлана Трішкіна</t>
  </si>
  <si>
    <t>Світлана Тхоровська</t>
  </si>
  <si>
    <t>Світлана Удод</t>
  </si>
  <si>
    <t>Світлана Фалєєва</t>
  </si>
  <si>
    <t>Світлана Шаульська</t>
  </si>
  <si>
    <t>Світлана Щелкунова</t>
  </si>
  <si>
    <t>Світлана Юзько</t>
  </si>
  <si>
    <t>Семен Душин</t>
  </si>
  <si>
    <t>Сергей Жихарев</t>
  </si>
  <si>
    <t>Сергій Акінін</t>
  </si>
  <si>
    <t>Сергій Алексов</t>
  </si>
  <si>
    <t>Сергій Іванов</t>
  </si>
  <si>
    <t>Сергій Климчук</t>
  </si>
  <si>
    <t>Сергій Ковальський</t>
  </si>
  <si>
    <t>Сергій Левада</t>
  </si>
  <si>
    <t>Сергій Лещук</t>
  </si>
  <si>
    <t>Сергій Паршуков</t>
  </si>
  <si>
    <t>Сергій Пірогов</t>
  </si>
  <si>
    <t>Сергій ПОКЛІТАР</t>
  </si>
  <si>
    <t>Сергій Попель</t>
  </si>
  <si>
    <t>Сергій Правдивий</t>
  </si>
  <si>
    <t>Сергій Сацик</t>
  </si>
  <si>
    <t>Сергій Святенко</t>
  </si>
  <si>
    <t>Сергій Ташлицький</t>
  </si>
  <si>
    <t>Сергій Фенько</t>
  </si>
  <si>
    <t>Сергій Хирний</t>
  </si>
  <si>
    <t>Сергій Чугунов</t>
  </si>
  <si>
    <t>Сидоренко Свілана Олександрівна Sydorenko Svitlana</t>
  </si>
  <si>
    <t>Сила Анастасія</t>
  </si>
  <si>
    <t>Ситник Катерина</t>
  </si>
  <si>
    <t>Ситніцька М. В.</t>
  </si>
  <si>
    <t>Сільвія Гупало</t>
  </si>
  <si>
    <t>Сірик Маргарита</t>
  </si>
  <si>
    <t>Скрипник Дар'я</t>
  </si>
  <si>
    <t>Сліпченко Гліб</t>
  </si>
  <si>
    <t>Смолянич Олег</t>
  </si>
  <si>
    <t>Сніжана Онопрієнко</t>
  </si>
  <si>
    <t>Сніжана Попович</t>
  </si>
  <si>
    <t>Сніжана Юрченко</t>
  </si>
  <si>
    <t>Сокирко Єлизавета</t>
  </si>
  <si>
    <t>Соколов Максим</t>
  </si>
  <si>
    <t>Соломоненко Роман</t>
  </si>
  <si>
    <t>Софієнко Юлія</t>
  </si>
  <si>
    <t>Софіна Сармісокова</t>
  </si>
  <si>
    <t>Софія Ахтимійчук</t>
  </si>
  <si>
    <t>Софія Барикіна</t>
  </si>
  <si>
    <t>Софія Бощенко</t>
  </si>
  <si>
    <t>Софія Бударіна</t>
  </si>
  <si>
    <t>Софія Будика</t>
  </si>
  <si>
    <t>софія воліченко</t>
  </si>
  <si>
    <t>Софія Голишевська</t>
  </si>
  <si>
    <t>Софія Гриньова</t>
  </si>
  <si>
    <t>Софія Гуцул</t>
  </si>
  <si>
    <t>Софія Добридник</t>
  </si>
  <si>
    <t>Софія Дудка</t>
  </si>
  <si>
    <t>Софія Зеленкова</t>
  </si>
  <si>
    <t>Софія Іваненко</t>
  </si>
  <si>
    <t>Софія Клименко</t>
  </si>
  <si>
    <t>Софія Коробенко</t>
  </si>
  <si>
    <t>Софія Котовчихіна</t>
  </si>
  <si>
    <t>Софія Куповець</t>
  </si>
  <si>
    <t>Софія Ладаняк</t>
  </si>
  <si>
    <t>Софія Лисянська</t>
  </si>
  <si>
    <t>Софія Ломонос</t>
  </si>
  <si>
    <t>Софія Ляба</t>
  </si>
  <si>
    <t>Софія Малигіна</t>
  </si>
  <si>
    <t>Софія Малькова</t>
  </si>
  <si>
    <t>Софія Мартинюк</t>
  </si>
  <si>
    <t>Софія Рацька</t>
  </si>
  <si>
    <t>Софія Роміна</t>
  </si>
  <si>
    <t>Софія Рудніцька</t>
  </si>
  <si>
    <t>Софія Сауляк</t>
  </si>
  <si>
    <t>Софія Титова</t>
  </si>
  <si>
    <t>Софія Хоминець</t>
  </si>
  <si>
    <t>Софія Чійпеш</t>
  </si>
  <si>
    <t>Софія Шишко</t>
  </si>
  <si>
    <t>Софія Щебетова</t>
  </si>
  <si>
    <t>Станіслав Абрамкін</t>
  </si>
  <si>
    <t>Станіслав Горбатенко</t>
  </si>
  <si>
    <t>Станіслав Любуня</t>
  </si>
  <si>
    <t>Станіслав Сириденко</t>
  </si>
  <si>
    <t>Станіслав Фоменко</t>
  </si>
  <si>
    <t>Старченко Аліна</t>
  </si>
  <si>
    <t>Старченко Кіріл</t>
  </si>
  <si>
    <t>Стеблюк Оксана</t>
  </si>
  <si>
    <t>Степура Назарій</t>
  </si>
  <si>
    <t>Стерляжніков Дмитро</t>
  </si>
  <si>
    <t>Стефанія Грицишин</t>
  </si>
  <si>
    <t>Таїса Степчук</t>
  </si>
  <si>
    <t>Таїсія Плугатарьова</t>
  </si>
  <si>
    <t>Таїсія Повшенюк</t>
  </si>
  <si>
    <t>Тамара Варютта</t>
  </si>
  <si>
    <t>Тамара Криворот</t>
  </si>
  <si>
    <t>Тамара Мельник</t>
  </si>
  <si>
    <t>Тамара Плоха</t>
  </si>
  <si>
    <t>Таня Клочко</t>
  </si>
  <si>
    <t>Таня Онокиенко</t>
  </si>
  <si>
    <t>Таргоній Анастасія</t>
  </si>
  <si>
    <t>Татьяна Гарифуллина</t>
  </si>
  <si>
    <t>Тахтарова Ірина</t>
  </si>
  <si>
    <t>Тая Сумина</t>
  </si>
  <si>
    <t>Тертичний Денис</t>
  </si>
  <si>
    <t>Тетяна Андросович</t>
  </si>
  <si>
    <t>Тетяна Берест</t>
  </si>
  <si>
    <t>Тетяна Боброва</t>
  </si>
  <si>
    <t>Тетяна Бойко</t>
  </si>
  <si>
    <t>Тетяна Бурлака</t>
  </si>
  <si>
    <t>Тетяна Бутенко</t>
  </si>
  <si>
    <t>Тетяна Вакал</t>
  </si>
  <si>
    <t>Тетяна Волошина</t>
  </si>
  <si>
    <t>Тетяна Гаврилко</t>
  </si>
  <si>
    <t>Тетяна Галтман</t>
  </si>
  <si>
    <t>Тетяна Гаращенко</t>
  </si>
  <si>
    <t>Тетяна Грінгауз</t>
  </si>
  <si>
    <t>Тетяна Гусєва</t>
  </si>
  <si>
    <t>Тетяна Дорошенко</t>
  </si>
  <si>
    <t>Тетяна Єршова</t>
  </si>
  <si>
    <t>Тетяна Жарова</t>
  </si>
  <si>
    <t>Тетяна Жигаліна</t>
  </si>
  <si>
    <t>Тетяна Заїкина</t>
  </si>
  <si>
    <t>Тетяна Запрягайло</t>
  </si>
  <si>
    <t>Тетяна Іванюха</t>
  </si>
  <si>
    <t>Тетяна Касянова</t>
  </si>
  <si>
    <t>Тетяна Касянюк</t>
  </si>
  <si>
    <t>Тетяна Кірілова</t>
  </si>
  <si>
    <t>Тетяна Кісільова</t>
  </si>
  <si>
    <t>Тетяна Ковальова</t>
  </si>
  <si>
    <t>Тетяна Колеснік</t>
  </si>
  <si>
    <t>Тетяна Консул</t>
  </si>
  <si>
    <t>Тетяна Котвицька</t>
  </si>
  <si>
    <t>Тетяна Котлярова</t>
  </si>
  <si>
    <t>Тетяна Крилова</t>
  </si>
  <si>
    <t>Тетяна Лисиця</t>
  </si>
  <si>
    <t>Тетяна Литвинчук</t>
  </si>
  <si>
    <t>Тетяна Ломага</t>
  </si>
  <si>
    <t>Тетяна Мандибура</t>
  </si>
  <si>
    <t>Тетяна Мараховська</t>
  </si>
  <si>
    <t>Тетяна Маринич</t>
  </si>
  <si>
    <t>Тетяна Мартиник</t>
  </si>
  <si>
    <t>Тетяна Марчевська</t>
  </si>
  <si>
    <t>Тетяна Непомяща</t>
  </si>
  <si>
    <t>Тетяна Пензова</t>
  </si>
  <si>
    <t>Тетяна Пилипенко</t>
  </si>
  <si>
    <t>Тетяна Піхаленко</t>
  </si>
  <si>
    <t>Тетяна Плугатарьова</t>
  </si>
  <si>
    <t>Тетяна Пожалова</t>
  </si>
  <si>
    <t>Тетяна Поливода</t>
  </si>
  <si>
    <t>Тетяна Пономаренко</t>
  </si>
  <si>
    <t>Тетяна Попова</t>
  </si>
  <si>
    <t>Тетяна Пушкар</t>
  </si>
  <si>
    <t>Тетяна Пушкаш</t>
  </si>
  <si>
    <t>Тетяна Расулова</t>
  </si>
  <si>
    <t>Тетяна Рєзван</t>
  </si>
  <si>
    <t>Тетяна Романчук</t>
  </si>
  <si>
    <t>Тетяна Самодзін</t>
  </si>
  <si>
    <t>Тетяна Сергєєва</t>
  </si>
  <si>
    <t>Тетяна Серікова</t>
  </si>
  <si>
    <t>Тетяна Сірук</t>
  </si>
  <si>
    <t xml:space="preserve">Тетяна Скіра </t>
  </si>
  <si>
    <t>Тетяна Скічко</t>
  </si>
  <si>
    <t>Тетяна Слободян</t>
  </si>
  <si>
    <t>Тетяна Тонченко</t>
  </si>
  <si>
    <t>Тетяна Тузко</t>
  </si>
  <si>
    <t>Тетяна Усенко</t>
  </si>
  <si>
    <t>Тетяна Черемісіна</t>
  </si>
  <si>
    <t>Тетяна Черкасова</t>
  </si>
  <si>
    <t>Тетяна Черняк</t>
  </si>
  <si>
    <t>Тетяна Чолак</t>
  </si>
  <si>
    <t>Тетяна Шафорост</t>
  </si>
  <si>
    <t>Тетяна Шумак</t>
  </si>
  <si>
    <t>Тетяна Юрчук</t>
  </si>
  <si>
    <t>Тетяна Яблонська</t>
  </si>
  <si>
    <t>Тетяна Яковець</t>
  </si>
  <si>
    <t>Тимофій Боднар</t>
  </si>
  <si>
    <t>Тимофій Бойко</t>
  </si>
  <si>
    <t>Тимофій Усатий</t>
  </si>
  <si>
    <t>Тимур Вовчук</t>
  </si>
  <si>
    <t>Тимур Ворко</t>
  </si>
  <si>
    <t>Тимур Дев'ятка</t>
  </si>
  <si>
    <t xml:space="preserve">Тимур Єсіпов </t>
  </si>
  <si>
    <t>Тимур Світличний</t>
  </si>
  <si>
    <t>Тимур Ткаченко</t>
  </si>
  <si>
    <t>Тихолаз Віталій</t>
  </si>
  <si>
    <t>Толочко Ольга</t>
  </si>
  <si>
    <t>Трисирука Ярослав</t>
  </si>
  <si>
    <t>Тумарь Амірана</t>
  </si>
  <si>
    <t>Удовиченко Владислав</t>
  </si>
  <si>
    <t>Ульяна Коломієць</t>
  </si>
  <si>
    <t>Уляна Бурдаш</t>
  </si>
  <si>
    <t>Уляна Буцяк</t>
  </si>
  <si>
    <t>Уляна Визнюк</t>
  </si>
  <si>
    <t>Уляна Гаврилюк-Ревула</t>
  </si>
  <si>
    <t>Уляна Матіч</t>
  </si>
  <si>
    <t>Урсуляк Вікторія</t>
  </si>
  <si>
    <t>Уткіна Алевтина</t>
  </si>
  <si>
    <t>Учнівське самоврядування Лошкарівського ліцею</t>
  </si>
  <si>
    <t>Федас Вікторія</t>
  </si>
  <si>
    <t>Фінансово-правовий ліцей</t>
  </si>
  <si>
    <t>Фуад Гусейнлі</t>
  </si>
  <si>
    <t>Хебда Альона</t>
  </si>
  <si>
    <t>Хозеєва Ірина</t>
  </si>
  <si>
    <t>Хом'як Богдан</t>
  </si>
  <si>
    <t>Христина Васькович</t>
  </si>
  <si>
    <t>Христина Пісоцька</t>
  </si>
  <si>
    <t>Цюпа Наталія</t>
  </si>
  <si>
    <t>Черненко Ярослав</t>
  </si>
  <si>
    <t>Чичкан Аліна</t>
  </si>
  <si>
    <t>Чорненька Вероніка</t>
  </si>
  <si>
    <t>Чунихина Олена</t>
  </si>
  <si>
    <t>Чуцький Микола</t>
  </si>
  <si>
    <t>Штукун Анна</t>
  </si>
  <si>
    <t>Шульга Максим</t>
  </si>
  <si>
    <t>Щербань Світлана</t>
  </si>
  <si>
    <t>Эльнур Пириг</t>
  </si>
  <si>
    <t>Юлия Сасова</t>
  </si>
  <si>
    <t>Юліана Луговська</t>
  </si>
  <si>
    <t>Юлія Анатоліївна Нечитайло</t>
  </si>
  <si>
    <t>Юлія Антоненко</t>
  </si>
  <si>
    <t>Юлія Бондаренко</t>
  </si>
  <si>
    <t>Юлія Борисівна Карпенко</t>
  </si>
  <si>
    <t>Юлія Боряк</t>
  </si>
  <si>
    <t>Юлія Бурдіян</t>
  </si>
  <si>
    <t>Юлія Власенко</t>
  </si>
  <si>
    <t>Юлія Возняк</t>
  </si>
  <si>
    <t>Юлія Гемусова</t>
  </si>
  <si>
    <t>Юлія Гладка</t>
  </si>
  <si>
    <t>Юлія Голіней</t>
  </si>
  <si>
    <t>Юлія Дейнека</t>
  </si>
  <si>
    <t>Юлія Демченко</t>
  </si>
  <si>
    <t>Юлія Дерев'янко</t>
  </si>
  <si>
    <t>Юлія Десятник</t>
  </si>
  <si>
    <t>Юлія Домальчук</t>
  </si>
  <si>
    <t>Юлія Зінченко</t>
  </si>
  <si>
    <t>Юлія Келюхова</t>
  </si>
  <si>
    <t>Юлія Киян</t>
  </si>
  <si>
    <t>Юлія Коваленко</t>
  </si>
  <si>
    <t>Юлія Ковпинець</t>
  </si>
  <si>
    <t>Юлія Ковтун</t>
  </si>
  <si>
    <t>Юлія Колесникова</t>
  </si>
  <si>
    <t>Юлія Крикун</t>
  </si>
  <si>
    <t>Юлія Крицька</t>
  </si>
  <si>
    <t>Юлія Лисун</t>
  </si>
  <si>
    <t>Юлія Лобойко</t>
  </si>
  <si>
    <t>Юлія Лупашко</t>
  </si>
  <si>
    <t>Юлія Максимова</t>
  </si>
  <si>
    <t>Юлія Маслова</t>
  </si>
  <si>
    <t>Юлія Ментух</t>
  </si>
  <si>
    <t>Юлія Мотриченко</t>
  </si>
  <si>
    <t>Юлія Нікольчук</t>
  </si>
  <si>
    <t>Юлія Петренко</t>
  </si>
  <si>
    <t>Юлія Романішина</t>
  </si>
  <si>
    <t>Юлія Рудніцька</t>
  </si>
  <si>
    <t>Юлія Самолюк</t>
  </si>
  <si>
    <t>Юлія Синявіна</t>
  </si>
  <si>
    <t>Юлія Скиба</t>
  </si>
  <si>
    <t>Юлія Стародубцева</t>
  </si>
  <si>
    <t>Юлія Тимчук</t>
  </si>
  <si>
    <t>Юлія Тишковець</t>
  </si>
  <si>
    <t>Юлія Топчій</t>
  </si>
  <si>
    <t>Юлія Філіпова</t>
  </si>
  <si>
    <t>Юлія Чигвінцева</t>
  </si>
  <si>
    <t>Юлія Чучаліна</t>
  </si>
  <si>
    <t>Юлія Шевченко</t>
  </si>
  <si>
    <t>Юлія Шевчук</t>
  </si>
  <si>
    <t>Юлія Шелест</t>
  </si>
  <si>
    <t>Юлія Юлія</t>
  </si>
  <si>
    <t>Юліяна Івасик</t>
  </si>
  <si>
    <t>Юля Молоденко</t>
  </si>
  <si>
    <t>Юля Ніконова</t>
  </si>
  <si>
    <t>Юля Панібраць</t>
  </si>
  <si>
    <t>Юра Яланський</t>
  </si>
  <si>
    <t>Юрій Ганзенко</t>
  </si>
  <si>
    <t>Юрій Гонта</t>
  </si>
  <si>
    <t>Юрій Загітов</t>
  </si>
  <si>
    <t>Юрій Іванов</t>
  </si>
  <si>
    <t>Юрій Калюжний</t>
  </si>
  <si>
    <t>Юрій Майборода</t>
  </si>
  <si>
    <t>Юрій Оноприйчук</t>
  </si>
  <si>
    <t>Юрій Сидоренко</t>
  </si>
  <si>
    <t>Юстина Левицька</t>
  </si>
  <si>
    <t>Яна Водяник</t>
  </si>
  <si>
    <t>Яна Єременко</t>
  </si>
  <si>
    <t>Яна Кушнірук</t>
  </si>
  <si>
    <t>Яна Лакомська</t>
  </si>
  <si>
    <t>Яна Маклакова</t>
  </si>
  <si>
    <t>Яна Мокрянин</t>
  </si>
  <si>
    <t>Яна Нурметова</t>
  </si>
  <si>
    <t>Яна Радчук</t>
  </si>
  <si>
    <t>Яна Шакірова</t>
  </si>
  <si>
    <t>Яна Юхно</t>
  </si>
  <si>
    <t>Янчак Юлія</t>
  </si>
  <si>
    <t>Ярина Стефанюк</t>
  </si>
  <si>
    <t>Ярослав Бовкун</t>
  </si>
  <si>
    <t>Ярослав Зубков</t>
  </si>
  <si>
    <t>Ярослав Малихін</t>
  </si>
  <si>
    <t>Ярослав Назаров</t>
  </si>
  <si>
    <t>Ярослав Поволоцький</t>
  </si>
  <si>
    <t>Ярослав Сохань</t>
  </si>
  <si>
    <t>Ярослав Теляшенко</t>
  </si>
  <si>
    <t>Ярослав Щербак</t>
  </si>
  <si>
    <t>Ярослава Бура</t>
  </si>
  <si>
    <t>Ярослава Касьян</t>
  </si>
  <si>
    <t>Ярослава Оксак</t>
  </si>
  <si>
    <t>Ярослава Редько</t>
  </si>
  <si>
    <t>Балюк Д.С.</t>
  </si>
  <si>
    <t>Бондаренко В.М.</t>
  </si>
  <si>
    <t>Боярський М.О.</t>
  </si>
  <si>
    <t>Бурлака Т.С.</t>
  </si>
  <si>
    <t>Бурля М.О.</t>
  </si>
  <si>
    <t xml:space="preserve">Гарбуз М.М. </t>
  </si>
  <si>
    <t>Гордієнко О.Б.</t>
  </si>
  <si>
    <t>Домашов М.О.</t>
  </si>
  <si>
    <t>Жосан А.Р.</t>
  </si>
  <si>
    <t>Загородний В.О.</t>
  </si>
  <si>
    <t>Запорожець О.А.</t>
  </si>
  <si>
    <t>Златова М.І.</t>
  </si>
  <si>
    <t>Калашник І.О.</t>
  </si>
  <si>
    <t>Кармазь О.П.</t>
  </si>
  <si>
    <t>Карпенко С.В.</t>
  </si>
  <si>
    <t>Кіскін О.В.</t>
  </si>
  <si>
    <t>Клюєва В.С.</t>
  </si>
  <si>
    <t>Ковальчук І.І.</t>
  </si>
  <si>
    <t>Козіна Є.С.</t>
  </si>
  <si>
    <t>Кравченко Л.М.</t>
  </si>
  <si>
    <t>Комишан В.В.</t>
  </si>
  <si>
    <t>Коптєв О.В.</t>
  </si>
  <si>
    <t>Кривошеєв О.О.</t>
  </si>
  <si>
    <t>Кудрінок С.І.</t>
  </si>
  <si>
    <t>Лазутин О.С.</t>
  </si>
  <si>
    <t>Лебедєв Є.В.</t>
  </si>
  <si>
    <t>Лупашко Ю.С.</t>
  </si>
  <si>
    <t>Лупашко Л.І.</t>
  </si>
  <si>
    <t>Макеєва В.М.</t>
  </si>
  <si>
    <t>Маслова С.О.</t>
  </si>
  <si>
    <t>Моспан І.П.</t>
  </si>
  <si>
    <t>Наку Г.В.</t>
  </si>
  <si>
    <t>Настич І.Ю.</t>
  </si>
  <si>
    <t>Ненов Н.П.</t>
  </si>
  <si>
    <t>Онищенко С.О.</t>
  </si>
  <si>
    <t>Піскун О.В.</t>
  </si>
  <si>
    <t>Пономаренко Л.В.</t>
  </si>
  <si>
    <t>Постолакі Н.І.</t>
  </si>
  <si>
    <t>Порошина Н.В.</t>
  </si>
  <si>
    <t>Рибалко Д.І.</t>
  </si>
  <si>
    <t>Резніченко В.В.</t>
  </si>
  <si>
    <t>Ремізова В.М.</t>
  </si>
  <si>
    <t>Рубан В.Є.</t>
  </si>
  <si>
    <t>Салига Н.І.</t>
  </si>
  <si>
    <t>Сафронова Н.І.</t>
  </si>
  <si>
    <t>Семененко Л.О.</t>
  </si>
  <si>
    <t>Слюсаренко С.С.</t>
  </si>
  <si>
    <t>Смирнова А.П.</t>
  </si>
  <si>
    <t>Соляник С.В.</t>
  </si>
  <si>
    <t>Сполітак Н.С.</t>
  </si>
  <si>
    <t>Стрельник С.В.</t>
  </si>
  <si>
    <t>Суровцев В.О.</t>
  </si>
  <si>
    <t>Татарова Ю.В.</t>
  </si>
  <si>
    <t>Тонченко М.В.</t>
  </si>
  <si>
    <t>Тону О.О.</t>
  </si>
  <si>
    <t>Цвігун А.Д.</t>
  </si>
  <si>
    <t>Федоренко В.О.</t>
  </si>
  <si>
    <t>Федорончук А.П.</t>
  </si>
  <si>
    <t>Часноковська І.Ю.</t>
  </si>
  <si>
    <t>Шевченко А.О.</t>
  </si>
  <si>
    <t>Шленскова Х.Ю.</t>
  </si>
  <si>
    <t>Шмадченко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</si>
</sst>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talan.bank.gov.ua/get-user-certificate/qAVb0qpk9UdWOVvhrOGR" TargetMode="External"/><Relationship Id="rId170" Type="http://schemas.openxmlformats.org/officeDocument/2006/relationships/hyperlink" Target="https://talan.bank.gov.ua/get-user-certificate/qAVb0ch1z_g9ovITyIAn" TargetMode="External"/><Relationship Id="rId987" Type="http://schemas.openxmlformats.org/officeDocument/2006/relationships/hyperlink" Target="https://talan.bank.gov.ua/get-user-certificate/qAVb0vhQ_sepWQdFZ4XJ" TargetMode="External"/><Relationship Id="rId847" Type="http://schemas.openxmlformats.org/officeDocument/2006/relationships/hyperlink" Target="https://talan.bank.gov.ua/get-user-certificate/qAVb0BELZwkGEvqs1oYq" TargetMode="External"/><Relationship Id="rId1477" Type="http://schemas.openxmlformats.org/officeDocument/2006/relationships/hyperlink" Target="https://talan.bank.gov.ua/get-user-certificate/qAVb0EN8-19flkV3V_Ad" TargetMode="External"/><Relationship Id="rId1684" Type="http://schemas.openxmlformats.org/officeDocument/2006/relationships/hyperlink" Target="https://talan.bank.gov.ua/get-user-certificate/qAVb0_6qMAPp7j3arrsF" TargetMode="External"/><Relationship Id="rId1891" Type="http://schemas.openxmlformats.org/officeDocument/2006/relationships/hyperlink" Target="https://talan.bank.gov.ua/get-user-certificate/qAVb0vXt0hQMbvTdUd5C" TargetMode="External"/><Relationship Id="rId707" Type="http://schemas.openxmlformats.org/officeDocument/2006/relationships/hyperlink" Target="https://talan.bank.gov.ua/get-user-certificate/qAVb0SkwEP0D4ItrDC_2" TargetMode="External"/><Relationship Id="rId914" Type="http://schemas.openxmlformats.org/officeDocument/2006/relationships/hyperlink" Target="https://talan.bank.gov.ua/get-user-certificate/qAVb0PhoSN9aa9bEQFVn" TargetMode="External"/><Relationship Id="rId1337" Type="http://schemas.openxmlformats.org/officeDocument/2006/relationships/hyperlink" Target="https://talan.bank.gov.ua/get-user-certificate/qAVb043N2DpnRDCf_6fx" TargetMode="External"/><Relationship Id="rId1544" Type="http://schemas.openxmlformats.org/officeDocument/2006/relationships/hyperlink" Target="https://talan.bank.gov.ua/get-user-certificate/qAVb0IAHgKMpvlXQg5tI" TargetMode="External"/><Relationship Id="rId1751" Type="http://schemas.openxmlformats.org/officeDocument/2006/relationships/hyperlink" Target="https://talan.bank.gov.ua/get-user-certificate/qAVb0FuTusOc4KdGf34m" TargetMode="External"/><Relationship Id="rId43" Type="http://schemas.openxmlformats.org/officeDocument/2006/relationships/hyperlink" Target="https://talan.bank.gov.ua/get-user-certificate/qAVb0nSVqFaELyVWLLcI" TargetMode="External"/><Relationship Id="rId1404" Type="http://schemas.openxmlformats.org/officeDocument/2006/relationships/hyperlink" Target="https://talan.bank.gov.ua/get-user-certificate/qAVb0CnAkNXk_dJcxTeW" TargetMode="External"/><Relationship Id="rId1611" Type="http://schemas.openxmlformats.org/officeDocument/2006/relationships/hyperlink" Target="https://talan.bank.gov.ua/get-user-certificate/qAVb0H9AH9wA94OOfRIM" TargetMode="External"/><Relationship Id="rId497" Type="http://schemas.openxmlformats.org/officeDocument/2006/relationships/hyperlink" Target="https://talan.bank.gov.ua/get-user-certificate/qAVb0ahd8e6FNKLN3gwj" TargetMode="External"/><Relationship Id="rId2178" Type="http://schemas.openxmlformats.org/officeDocument/2006/relationships/hyperlink" Target="https://talan.bank.gov.ua/get-user-certificate/qAVb01GkmVAdrYQDohdY" TargetMode="External"/><Relationship Id="rId357" Type="http://schemas.openxmlformats.org/officeDocument/2006/relationships/hyperlink" Target="https://talan.bank.gov.ua/get-user-certificate/qAVb0HJ1rBMhclPIMyOV" TargetMode="External"/><Relationship Id="rId1194" Type="http://schemas.openxmlformats.org/officeDocument/2006/relationships/hyperlink" Target="https://talan.bank.gov.ua/get-user-certificate/qAVb0ITXYCnPQIv6qOVw" TargetMode="External"/><Relationship Id="rId2038" Type="http://schemas.openxmlformats.org/officeDocument/2006/relationships/hyperlink" Target="https://talan.bank.gov.ua/get-user-certificate/qAVb0k0TUTxwmlc8EbSb" TargetMode="External"/><Relationship Id="rId217" Type="http://schemas.openxmlformats.org/officeDocument/2006/relationships/hyperlink" Target="https://talan.bank.gov.ua/get-user-certificate/qAVb0uu7SeJiKJUzE91s" TargetMode="External"/><Relationship Id="rId564" Type="http://schemas.openxmlformats.org/officeDocument/2006/relationships/hyperlink" Target="https://talan.bank.gov.ua/get-user-certificate/qAVb0lc_wm3jOiG2N5De" TargetMode="External"/><Relationship Id="rId771" Type="http://schemas.openxmlformats.org/officeDocument/2006/relationships/hyperlink" Target="https://talan.bank.gov.ua/get-user-certificate/qAVb0JXAsXJf0fkmkMN4" TargetMode="External"/><Relationship Id="rId424" Type="http://schemas.openxmlformats.org/officeDocument/2006/relationships/hyperlink" Target="https://talan.bank.gov.ua/get-user-certificate/qAVb0cBkZXI4rGMdhZTF" TargetMode="External"/><Relationship Id="rId631" Type="http://schemas.openxmlformats.org/officeDocument/2006/relationships/hyperlink" Target="https://talan.bank.gov.ua/get-user-certificate/qAVb0543qjsl0Km5-rns" TargetMode="External"/><Relationship Id="rId1054" Type="http://schemas.openxmlformats.org/officeDocument/2006/relationships/hyperlink" Target="https://talan.bank.gov.ua/get-user-certificate/qAVb0C5P4BfpybrlTp5i" TargetMode="External"/><Relationship Id="rId1261" Type="http://schemas.openxmlformats.org/officeDocument/2006/relationships/hyperlink" Target="https://talan.bank.gov.ua/get-user-certificate/qAVb07U0zNJXENN-r9xr" TargetMode="External"/><Relationship Id="rId2105" Type="http://schemas.openxmlformats.org/officeDocument/2006/relationships/hyperlink" Target="https://talan.bank.gov.ua/get-user-certificate/qAVb0AQKPV4TvNnJZAQY" TargetMode="External"/><Relationship Id="rId1121" Type="http://schemas.openxmlformats.org/officeDocument/2006/relationships/hyperlink" Target="https://talan.bank.gov.ua/get-user-certificate/qAVb09cmylZ_nBCQP5bi" TargetMode="External"/><Relationship Id="rId1938" Type="http://schemas.openxmlformats.org/officeDocument/2006/relationships/hyperlink" Target="https://talan.bank.gov.ua/get-user-certificate/qAVb04pn1sJ7kyII3r8Q" TargetMode="External"/><Relationship Id="rId281" Type="http://schemas.openxmlformats.org/officeDocument/2006/relationships/hyperlink" Target="https://talan.bank.gov.ua/get-user-certificate/qAVb0_5-zUvFhGfj1OiE" TargetMode="External"/><Relationship Id="rId141" Type="http://schemas.openxmlformats.org/officeDocument/2006/relationships/hyperlink" Target="https://talan.bank.gov.ua/get-user-certificate/qAVb07L2pfxiN-ni9hQK" TargetMode="External"/><Relationship Id="rId7" Type="http://schemas.openxmlformats.org/officeDocument/2006/relationships/hyperlink" Target="https://talan.bank.gov.ua/get-user-certificate/qAVb0Hln8qdqDHOVH1Jd" TargetMode="External"/><Relationship Id="rId958" Type="http://schemas.openxmlformats.org/officeDocument/2006/relationships/hyperlink" Target="https://talan.bank.gov.ua/get-user-certificate/qAVb0BjOYyHZPSKSuGzf" TargetMode="External"/><Relationship Id="rId1588" Type="http://schemas.openxmlformats.org/officeDocument/2006/relationships/hyperlink" Target="https://talan.bank.gov.ua/get-user-certificate/qAVb05RcS9WtenenXVVf" TargetMode="External"/><Relationship Id="rId1795" Type="http://schemas.openxmlformats.org/officeDocument/2006/relationships/hyperlink" Target="https://talan.bank.gov.ua/get-user-certificate/qAVb0iQPKm3gHgBhBzwW" TargetMode="External"/><Relationship Id="rId87" Type="http://schemas.openxmlformats.org/officeDocument/2006/relationships/hyperlink" Target="https://talan.bank.gov.ua/get-user-certificate/qAVb0dN5Yj4H0DQ-gkER" TargetMode="External"/><Relationship Id="rId818" Type="http://schemas.openxmlformats.org/officeDocument/2006/relationships/hyperlink" Target="https://talan.bank.gov.ua/get-user-certificate/qAVb037m9q0e8A9bxouR" TargetMode="External"/><Relationship Id="rId1448" Type="http://schemas.openxmlformats.org/officeDocument/2006/relationships/hyperlink" Target="https://talan.bank.gov.ua/get-user-certificate/qAVb0aYsseoBKKKbMQlB" TargetMode="External"/><Relationship Id="rId1655" Type="http://schemas.openxmlformats.org/officeDocument/2006/relationships/hyperlink" Target="https://talan.bank.gov.ua/get-user-certificate/qAVb0HTmyA9LUgK447DK" TargetMode="External"/><Relationship Id="rId1308" Type="http://schemas.openxmlformats.org/officeDocument/2006/relationships/hyperlink" Target="https://talan.bank.gov.ua/get-user-certificate/qAVb06bGmXqwPb3bsFGy" TargetMode="External"/><Relationship Id="rId1862" Type="http://schemas.openxmlformats.org/officeDocument/2006/relationships/hyperlink" Target="https://talan.bank.gov.ua/get-user-certificate/qAVb0UrQzImACHQAaUZS" TargetMode="External"/><Relationship Id="rId1515" Type="http://schemas.openxmlformats.org/officeDocument/2006/relationships/hyperlink" Target="https://talan.bank.gov.ua/get-user-certificate/qAVb0EJrLVhjhURKGkXT" TargetMode="External"/><Relationship Id="rId1722" Type="http://schemas.openxmlformats.org/officeDocument/2006/relationships/hyperlink" Target="https://talan.bank.gov.ua/get-user-certificate/qAVb09cL22zP75SXAbOs" TargetMode="External"/><Relationship Id="rId14" Type="http://schemas.openxmlformats.org/officeDocument/2006/relationships/hyperlink" Target="https://talan.bank.gov.ua/get-user-certificate/qAVb06IOXcTZz5-ElCKb" TargetMode="External"/><Relationship Id="rId468" Type="http://schemas.openxmlformats.org/officeDocument/2006/relationships/hyperlink" Target="https://talan.bank.gov.ua/get-user-certificate/qAVb0z2sAQADJDek49bs" TargetMode="External"/><Relationship Id="rId675" Type="http://schemas.openxmlformats.org/officeDocument/2006/relationships/hyperlink" Target="https://talan.bank.gov.ua/get-user-certificate/qAVb0HX6a8f2lSZuUr31" TargetMode="External"/><Relationship Id="rId882" Type="http://schemas.openxmlformats.org/officeDocument/2006/relationships/hyperlink" Target="https://talan.bank.gov.ua/get-user-certificate/qAVb0QmzSpYRMr8c4pm5" TargetMode="External"/><Relationship Id="rId1098" Type="http://schemas.openxmlformats.org/officeDocument/2006/relationships/hyperlink" Target="https://talan.bank.gov.ua/get-user-certificate/qAVb0E7uI8i7CDOmjsCm" TargetMode="External"/><Relationship Id="rId2149" Type="http://schemas.openxmlformats.org/officeDocument/2006/relationships/hyperlink" Target="https://talan.bank.gov.ua/get-user-certificate/qAVb0bqCtN-4ffRsg_qw" TargetMode="External"/><Relationship Id="rId328" Type="http://schemas.openxmlformats.org/officeDocument/2006/relationships/hyperlink" Target="https://talan.bank.gov.ua/get-user-certificate/qAVb0ivWmNa3DHby_gow" TargetMode="External"/><Relationship Id="rId535" Type="http://schemas.openxmlformats.org/officeDocument/2006/relationships/hyperlink" Target="https://talan.bank.gov.ua/get-user-certificate/qAVb0eAZs89GV09rTJ61" TargetMode="External"/><Relationship Id="rId742" Type="http://schemas.openxmlformats.org/officeDocument/2006/relationships/hyperlink" Target="https://talan.bank.gov.ua/get-user-certificate/qAVb0gTDpr9Xbkrr6U5w" TargetMode="External"/><Relationship Id="rId1165" Type="http://schemas.openxmlformats.org/officeDocument/2006/relationships/hyperlink" Target="https://talan.bank.gov.ua/get-user-certificate/qAVb0bHkEYYZTV7VU93Y" TargetMode="External"/><Relationship Id="rId1372" Type="http://schemas.openxmlformats.org/officeDocument/2006/relationships/hyperlink" Target="https://talan.bank.gov.ua/get-user-certificate/qAVb0-pnU8iHWiTqF2ZM" TargetMode="External"/><Relationship Id="rId2009" Type="http://schemas.openxmlformats.org/officeDocument/2006/relationships/hyperlink" Target="https://talan.bank.gov.ua/get-user-certificate/qAVb0Iqr-Ec4xU5TWxjc" TargetMode="External"/><Relationship Id="rId2216" Type="http://schemas.openxmlformats.org/officeDocument/2006/relationships/hyperlink" Target="https://talan.bank.gov.ua/get-user-certificate/qAVb0ZBf_dushbR7colv" TargetMode="External"/><Relationship Id="rId602" Type="http://schemas.openxmlformats.org/officeDocument/2006/relationships/hyperlink" Target="https://talan.bank.gov.ua/get-user-certificate/qAVb0ukmjViivUa1OzFZ" TargetMode="External"/><Relationship Id="rId1025" Type="http://schemas.openxmlformats.org/officeDocument/2006/relationships/hyperlink" Target="https://talan.bank.gov.ua/get-user-certificate/qAVb0-nRXMgCq__d3-tV" TargetMode="External"/><Relationship Id="rId1232" Type="http://schemas.openxmlformats.org/officeDocument/2006/relationships/hyperlink" Target="https://talan.bank.gov.ua/get-user-certificate/qAVb00p5StiY705ize8D" TargetMode="External"/><Relationship Id="rId185" Type="http://schemas.openxmlformats.org/officeDocument/2006/relationships/hyperlink" Target="https://talan.bank.gov.ua/get-user-certificate/qAVb0TRp7P2jtfp4bP7j" TargetMode="External"/><Relationship Id="rId1909" Type="http://schemas.openxmlformats.org/officeDocument/2006/relationships/hyperlink" Target="https://talan.bank.gov.ua/get-user-certificate/qAVb0uSYXuvUyNhdwvP3" TargetMode="External"/><Relationship Id="rId392" Type="http://schemas.openxmlformats.org/officeDocument/2006/relationships/hyperlink" Target="https://talan.bank.gov.ua/get-user-certificate/qAVb0QFVRHJW3RC0w0-t" TargetMode="External"/><Relationship Id="rId2073" Type="http://schemas.openxmlformats.org/officeDocument/2006/relationships/hyperlink" Target="https://talan.bank.gov.ua/get-user-certificate/qAVb0g3pcmoBW1I-M-VY" TargetMode="External"/><Relationship Id="rId252" Type="http://schemas.openxmlformats.org/officeDocument/2006/relationships/hyperlink" Target="https://talan.bank.gov.ua/get-user-certificate/qAVb0AmQgrdhy9tQh80A" TargetMode="External"/><Relationship Id="rId2140" Type="http://schemas.openxmlformats.org/officeDocument/2006/relationships/hyperlink" Target="https://talan.bank.gov.ua/get-user-certificate/qAVb0gB3XRz2o1HDqTjp" TargetMode="External"/><Relationship Id="rId112" Type="http://schemas.openxmlformats.org/officeDocument/2006/relationships/hyperlink" Target="https://talan.bank.gov.ua/get-user-certificate/qAVb0_MM89_-iUA-Rwpu" TargetMode="External"/><Relationship Id="rId1699" Type="http://schemas.openxmlformats.org/officeDocument/2006/relationships/hyperlink" Target="https://talan.bank.gov.ua/get-user-certificate/qAVb0zh8SyVWUyUWtwwd" TargetMode="External"/><Relationship Id="rId2000" Type="http://schemas.openxmlformats.org/officeDocument/2006/relationships/hyperlink" Target="https://talan.bank.gov.ua/get-user-certificate/qAVb0Htx0UcsiKmJ0fhg" TargetMode="External"/><Relationship Id="rId929" Type="http://schemas.openxmlformats.org/officeDocument/2006/relationships/hyperlink" Target="https://talan.bank.gov.ua/get-user-certificate/qAVb09gDFcFYmxmZoVWy" TargetMode="External"/><Relationship Id="rId1559" Type="http://schemas.openxmlformats.org/officeDocument/2006/relationships/hyperlink" Target="https://talan.bank.gov.ua/get-user-certificate/qAVb0fMX_aulmuFNsJ_k" TargetMode="External"/><Relationship Id="rId1766" Type="http://schemas.openxmlformats.org/officeDocument/2006/relationships/hyperlink" Target="https://talan.bank.gov.ua/get-user-certificate/qAVb08jUNWQNRthHluMO" TargetMode="External"/><Relationship Id="rId1973" Type="http://schemas.openxmlformats.org/officeDocument/2006/relationships/hyperlink" Target="https://talan.bank.gov.ua/get-user-certificate/qAVb0s5tzYLG6naUm9wT" TargetMode="External"/><Relationship Id="rId58" Type="http://schemas.openxmlformats.org/officeDocument/2006/relationships/hyperlink" Target="https://talan.bank.gov.ua/get-user-certificate/qAVb0axdr__BPqwV4x68" TargetMode="External"/><Relationship Id="rId1419" Type="http://schemas.openxmlformats.org/officeDocument/2006/relationships/hyperlink" Target="https://talan.bank.gov.ua/get-user-certificate/qAVb0QuaexcuSFT778uN" TargetMode="External"/><Relationship Id="rId1626" Type="http://schemas.openxmlformats.org/officeDocument/2006/relationships/hyperlink" Target="https://talan.bank.gov.ua/get-user-certificate/qAVb0s-TBRqJdHsh7fwA" TargetMode="External"/><Relationship Id="rId1833" Type="http://schemas.openxmlformats.org/officeDocument/2006/relationships/hyperlink" Target="https://talan.bank.gov.ua/get-user-certificate/qAVb0hilgEHfSlFRRKth" TargetMode="External"/><Relationship Id="rId1900" Type="http://schemas.openxmlformats.org/officeDocument/2006/relationships/hyperlink" Target="https://talan.bank.gov.ua/get-user-certificate/qAVb0mnO1WLe09537HG1" TargetMode="External"/><Relationship Id="rId579" Type="http://schemas.openxmlformats.org/officeDocument/2006/relationships/hyperlink" Target="https://talan.bank.gov.ua/get-user-certificate/qAVb01oQG3Y9bvQ987y1" TargetMode="External"/><Relationship Id="rId786" Type="http://schemas.openxmlformats.org/officeDocument/2006/relationships/hyperlink" Target="https://talan.bank.gov.ua/get-user-certificate/qAVb0FtakvqoKhiwkhEx" TargetMode="External"/><Relationship Id="rId993" Type="http://schemas.openxmlformats.org/officeDocument/2006/relationships/hyperlink" Target="https://talan.bank.gov.ua/get-user-certificate/qAVb0NHO-4qElphBRzoX" TargetMode="External"/><Relationship Id="rId439" Type="http://schemas.openxmlformats.org/officeDocument/2006/relationships/hyperlink" Target="https://talan.bank.gov.ua/get-user-certificate/qAVb0FNKNUI3rjwZ9bk1" TargetMode="External"/><Relationship Id="rId646" Type="http://schemas.openxmlformats.org/officeDocument/2006/relationships/hyperlink" Target="https://talan.bank.gov.ua/get-user-certificate/qAVb0Zs9abTwW1tgwYN9" TargetMode="External"/><Relationship Id="rId1069" Type="http://schemas.openxmlformats.org/officeDocument/2006/relationships/hyperlink" Target="https://talan.bank.gov.ua/get-user-certificate/qAVb0NnPK5VlNl9QjBhw" TargetMode="External"/><Relationship Id="rId1276" Type="http://schemas.openxmlformats.org/officeDocument/2006/relationships/hyperlink" Target="https://talan.bank.gov.ua/get-user-certificate/qAVb0-8tlNJH3jPqt4je" TargetMode="External"/><Relationship Id="rId1483" Type="http://schemas.openxmlformats.org/officeDocument/2006/relationships/hyperlink" Target="https://talan.bank.gov.ua/get-user-certificate/qAVb0J76NZ7AgTXRzdTY" TargetMode="External"/><Relationship Id="rId506" Type="http://schemas.openxmlformats.org/officeDocument/2006/relationships/hyperlink" Target="https://talan.bank.gov.ua/get-user-certificate/qAVb0MyEI-hd0Rj-XYb4" TargetMode="External"/><Relationship Id="rId853" Type="http://schemas.openxmlformats.org/officeDocument/2006/relationships/hyperlink" Target="https://talan.bank.gov.ua/get-user-certificate/qAVb0w10Le8wgzaPh1_w" TargetMode="External"/><Relationship Id="rId1136" Type="http://schemas.openxmlformats.org/officeDocument/2006/relationships/hyperlink" Target="https://talan.bank.gov.ua/get-user-certificate/qAVb0ym51symFQJRc_Yt" TargetMode="External"/><Relationship Id="rId1690" Type="http://schemas.openxmlformats.org/officeDocument/2006/relationships/hyperlink" Target="https://talan.bank.gov.ua/get-user-certificate/qAVb0g1iCFMs8KFZkU19" TargetMode="External"/><Relationship Id="rId713" Type="http://schemas.openxmlformats.org/officeDocument/2006/relationships/hyperlink" Target="https://talan.bank.gov.ua/get-user-certificate/qAVb0PyRTYquByOFsHEy" TargetMode="External"/><Relationship Id="rId920" Type="http://schemas.openxmlformats.org/officeDocument/2006/relationships/hyperlink" Target="https://talan.bank.gov.ua/get-user-certificate/qAVb0gMYqVDbykNZ9nMV" TargetMode="External"/><Relationship Id="rId1343" Type="http://schemas.openxmlformats.org/officeDocument/2006/relationships/hyperlink" Target="https://talan.bank.gov.ua/get-user-certificate/qAVb0oA_wAUIVsnG6X3N" TargetMode="External"/><Relationship Id="rId1550" Type="http://schemas.openxmlformats.org/officeDocument/2006/relationships/hyperlink" Target="https://talan.bank.gov.ua/get-user-certificate/qAVb0gKN2bjRw0MMCQuy" TargetMode="External"/><Relationship Id="rId1203" Type="http://schemas.openxmlformats.org/officeDocument/2006/relationships/hyperlink" Target="https://talan.bank.gov.ua/get-user-certificate/qAVb0PiMO13anzdQPS20" TargetMode="External"/><Relationship Id="rId1410" Type="http://schemas.openxmlformats.org/officeDocument/2006/relationships/hyperlink" Target="https://talan.bank.gov.ua/get-user-certificate/qAVb0LnhggB_xqwrQNQn" TargetMode="External"/><Relationship Id="rId296" Type="http://schemas.openxmlformats.org/officeDocument/2006/relationships/hyperlink" Target="https://talan.bank.gov.ua/get-user-certificate/qAVb0zod5LekZgnMs3N_" TargetMode="External"/><Relationship Id="rId2184" Type="http://schemas.openxmlformats.org/officeDocument/2006/relationships/hyperlink" Target="https://talan.bank.gov.ua/get-user-certificate/qAVb0_FfG9CviOvH9-tU" TargetMode="External"/><Relationship Id="rId156" Type="http://schemas.openxmlformats.org/officeDocument/2006/relationships/hyperlink" Target="https://talan.bank.gov.ua/get-user-certificate/qAVb0gcrZwcmtpZ-zJaB" TargetMode="External"/><Relationship Id="rId363" Type="http://schemas.openxmlformats.org/officeDocument/2006/relationships/hyperlink" Target="https://talan.bank.gov.ua/get-user-certificate/qAVb0R3jcoMLAX7AGWch" TargetMode="External"/><Relationship Id="rId570" Type="http://schemas.openxmlformats.org/officeDocument/2006/relationships/hyperlink" Target="https://talan.bank.gov.ua/get-user-certificate/qAVb0aY2KhZifnCbZUVq" TargetMode="External"/><Relationship Id="rId2044" Type="http://schemas.openxmlformats.org/officeDocument/2006/relationships/hyperlink" Target="https://talan.bank.gov.ua/get-user-certificate/qAVb00Xj7ARQ2vKbbwo2" TargetMode="External"/><Relationship Id="rId223" Type="http://schemas.openxmlformats.org/officeDocument/2006/relationships/hyperlink" Target="https://talan.bank.gov.ua/get-user-certificate/qAVb0u-VcQtYOc9h_Sr-" TargetMode="External"/><Relationship Id="rId430" Type="http://schemas.openxmlformats.org/officeDocument/2006/relationships/hyperlink" Target="https://talan.bank.gov.ua/get-user-certificate/qAVb0FpFcgZO15GsXnUv" TargetMode="External"/><Relationship Id="rId1060" Type="http://schemas.openxmlformats.org/officeDocument/2006/relationships/hyperlink" Target="https://talan.bank.gov.ua/get-user-certificate/qAVb0hjBMZ8W0BrCaOdn" TargetMode="External"/><Relationship Id="rId2111" Type="http://schemas.openxmlformats.org/officeDocument/2006/relationships/hyperlink" Target="https://talan.bank.gov.ua/get-user-certificate/qAVb0BHhHpxqT-o-XLN-" TargetMode="External"/><Relationship Id="rId528" Type="http://schemas.openxmlformats.org/officeDocument/2006/relationships/hyperlink" Target="https://talan.bank.gov.ua/get-user-certificate/qAVb0_ZIVeUGjuu0Ip8V" TargetMode="External"/><Relationship Id="rId735" Type="http://schemas.openxmlformats.org/officeDocument/2006/relationships/hyperlink" Target="https://talan.bank.gov.ua/get-user-certificate/qAVb05Blk4sseUguCw-l" TargetMode="External"/><Relationship Id="rId942" Type="http://schemas.openxmlformats.org/officeDocument/2006/relationships/hyperlink" Target="https://talan.bank.gov.ua/get-user-certificate/qAVb0yG-b4-aEbLcunjW" TargetMode="External"/><Relationship Id="rId1158" Type="http://schemas.openxmlformats.org/officeDocument/2006/relationships/hyperlink" Target="https://talan.bank.gov.ua/get-user-certificate/qAVb02Q5A0GNT4e1itOB" TargetMode="External"/><Relationship Id="rId1365" Type="http://schemas.openxmlformats.org/officeDocument/2006/relationships/hyperlink" Target="https://talan.bank.gov.ua/get-user-certificate/qAVb0pVDDXsTQlNd78j8" TargetMode="External"/><Relationship Id="rId1572" Type="http://schemas.openxmlformats.org/officeDocument/2006/relationships/hyperlink" Target="https://talan.bank.gov.ua/get-user-certificate/qAVb0V4eSImgP6foV05j" TargetMode="External"/><Relationship Id="rId2209" Type="http://schemas.openxmlformats.org/officeDocument/2006/relationships/hyperlink" Target="https://talan.bank.gov.ua/get-user-certificate/qAVb04QB5a_67wo2iQ4u" TargetMode="External"/><Relationship Id="rId1018" Type="http://schemas.openxmlformats.org/officeDocument/2006/relationships/hyperlink" Target="https://talan.bank.gov.ua/get-user-certificate/qAVb0iScZGXxTuxCwjfl" TargetMode="External"/><Relationship Id="rId1225" Type="http://schemas.openxmlformats.org/officeDocument/2006/relationships/hyperlink" Target="https://talan.bank.gov.ua/get-user-certificate/qAVb0S6_P02zaw7kpPj4" TargetMode="External"/><Relationship Id="rId1432" Type="http://schemas.openxmlformats.org/officeDocument/2006/relationships/hyperlink" Target="https://talan.bank.gov.ua/get-user-certificate/qAVb0MxX45aoHdHq5ds1" TargetMode="External"/><Relationship Id="rId1877" Type="http://schemas.openxmlformats.org/officeDocument/2006/relationships/hyperlink" Target="https://talan.bank.gov.ua/get-user-certificate/qAVb0M1O7qOtoIhH4uYr" TargetMode="External"/><Relationship Id="rId71" Type="http://schemas.openxmlformats.org/officeDocument/2006/relationships/hyperlink" Target="https://talan.bank.gov.ua/get-user-certificate/qAVb0JYJXCd4iRL9Zor2" TargetMode="External"/><Relationship Id="rId802" Type="http://schemas.openxmlformats.org/officeDocument/2006/relationships/hyperlink" Target="https://talan.bank.gov.ua/get-user-certificate/qAVb0tk83DCbfFu0ENSh" TargetMode="External"/><Relationship Id="rId1737" Type="http://schemas.openxmlformats.org/officeDocument/2006/relationships/hyperlink" Target="https://talan.bank.gov.ua/get-user-certificate/qAVb01S38dDzsk7NlRow" TargetMode="External"/><Relationship Id="rId1944" Type="http://schemas.openxmlformats.org/officeDocument/2006/relationships/hyperlink" Target="https://talan.bank.gov.ua/get-user-certificate/qAVb0YhaR-e9cLvEEtJb" TargetMode="External"/><Relationship Id="rId29" Type="http://schemas.openxmlformats.org/officeDocument/2006/relationships/hyperlink" Target="https://talan.bank.gov.ua/get-user-certificate/qAVb0NEzIjMPQccs3kCg" TargetMode="External"/><Relationship Id="rId178" Type="http://schemas.openxmlformats.org/officeDocument/2006/relationships/hyperlink" Target="https://talan.bank.gov.ua/get-user-certificate/qAVb0pRdvzg4P6sjcsys" TargetMode="External"/><Relationship Id="rId1804" Type="http://schemas.openxmlformats.org/officeDocument/2006/relationships/hyperlink" Target="https://talan.bank.gov.ua/get-user-certificate/qAVb0RjPmpYDSHmdt_o9" TargetMode="External"/><Relationship Id="rId385" Type="http://schemas.openxmlformats.org/officeDocument/2006/relationships/hyperlink" Target="https://talan.bank.gov.ua/get-user-certificate/qAVb0Bnc8mk3V_SJsHfS" TargetMode="External"/><Relationship Id="rId592" Type="http://schemas.openxmlformats.org/officeDocument/2006/relationships/hyperlink" Target="https://talan.bank.gov.ua/get-user-certificate/qAVb0cvVznW6ORGDVrKl" TargetMode="External"/><Relationship Id="rId2066" Type="http://schemas.openxmlformats.org/officeDocument/2006/relationships/hyperlink" Target="https://talan.bank.gov.ua/get-user-certificate/qAVb0lxat5W4f4VW5kG7" TargetMode="External"/><Relationship Id="rId245" Type="http://schemas.openxmlformats.org/officeDocument/2006/relationships/hyperlink" Target="https://talan.bank.gov.ua/get-user-certificate/qAVb0VjfL8meEGJ9rYUN" TargetMode="External"/><Relationship Id="rId452" Type="http://schemas.openxmlformats.org/officeDocument/2006/relationships/hyperlink" Target="https://talan.bank.gov.ua/get-user-certificate/qAVb0hCpMLjLyH-NDh6h" TargetMode="External"/><Relationship Id="rId897" Type="http://schemas.openxmlformats.org/officeDocument/2006/relationships/hyperlink" Target="https://talan.bank.gov.ua/get-user-certificate/qAVb0EWPDKKKrPQHNCGp" TargetMode="External"/><Relationship Id="rId1082" Type="http://schemas.openxmlformats.org/officeDocument/2006/relationships/hyperlink" Target="https://talan.bank.gov.ua/get-user-certificate/qAVb01fKUoN3yAktw1qB" TargetMode="External"/><Relationship Id="rId2133" Type="http://schemas.openxmlformats.org/officeDocument/2006/relationships/hyperlink" Target="https://talan.bank.gov.ua/get-user-certificate/qAVb0pyY2tlYnnAQmg-a" TargetMode="External"/><Relationship Id="rId105" Type="http://schemas.openxmlformats.org/officeDocument/2006/relationships/hyperlink" Target="https://talan.bank.gov.ua/get-user-certificate/qAVb0SN9d-Ty8LWzA_U1" TargetMode="External"/><Relationship Id="rId312" Type="http://schemas.openxmlformats.org/officeDocument/2006/relationships/hyperlink" Target="https://talan.bank.gov.ua/get-user-certificate/qAVb0EZqQ6qVJtkw7PPn" TargetMode="External"/><Relationship Id="rId757" Type="http://schemas.openxmlformats.org/officeDocument/2006/relationships/hyperlink" Target="https://talan.bank.gov.ua/get-user-certificate/qAVb03m6beK8aSP_xv7l" TargetMode="External"/><Relationship Id="rId964" Type="http://schemas.openxmlformats.org/officeDocument/2006/relationships/hyperlink" Target="https://talan.bank.gov.ua/get-user-certificate/qAVb0vYRligYOxBAw6kE" TargetMode="External"/><Relationship Id="rId1387" Type="http://schemas.openxmlformats.org/officeDocument/2006/relationships/hyperlink" Target="https://talan.bank.gov.ua/get-user-certificate/qAVb0Meq5UBlrbAEP-nI" TargetMode="External"/><Relationship Id="rId1594" Type="http://schemas.openxmlformats.org/officeDocument/2006/relationships/hyperlink" Target="https://talan.bank.gov.ua/get-user-certificate/qAVb0FJE0UyiumtGA1qp" TargetMode="External"/><Relationship Id="rId2200" Type="http://schemas.openxmlformats.org/officeDocument/2006/relationships/hyperlink" Target="https://talan.bank.gov.ua/get-user-certificate/qAVb0svHmw4BXU-xAbRQ" TargetMode="External"/><Relationship Id="rId93" Type="http://schemas.openxmlformats.org/officeDocument/2006/relationships/hyperlink" Target="https://talan.bank.gov.ua/get-user-certificate/qAVb0W65i69-rDmzxs-v" TargetMode="External"/><Relationship Id="rId617" Type="http://schemas.openxmlformats.org/officeDocument/2006/relationships/hyperlink" Target="https://talan.bank.gov.ua/get-user-certificate/qAVb0hXyFBNS8UrcwVdi" TargetMode="External"/><Relationship Id="rId824" Type="http://schemas.openxmlformats.org/officeDocument/2006/relationships/hyperlink" Target="https://talan.bank.gov.ua/get-user-certificate/qAVb0KpL701z0FaEFTyy" TargetMode="External"/><Relationship Id="rId1247" Type="http://schemas.openxmlformats.org/officeDocument/2006/relationships/hyperlink" Target="https://talan.bank.gov.ua/get-user-certificate/qAVb0F68_cHuLyEfEK_D" TargetMode="External"/><Relationship Id="rId1454" Type="http://schemas.openxmlformats.org/officeDocument/2006/relationships/hyperlink" Target="https://talan.bank.gov.ua/get-user-certificate/qAVb0PlMcY9s4SjT8UTH" TargetMode="External"/><Relationship Id="rId1661" Type="http://schemas.openxmlformats.org/officeDocument/2006/relationships/hyperlink" Target="https://talan.bank.gov.ua/get-user-certificate/qAVb0ls6Nj4TINEzpeWk" TargetMode="External"/><Relationship Id="rId1899" Type="http://schemas.openxmlformats.org/officeDocument/2006/relationships/hyperlink" Target="https://talan.bank.gov.ua/get-user-certificate/qAVb0bdKUthOHSAPvCZs" TargetMode="External"/><Relationship Id="rId1107" Type="http://schemas.openxmlformats.org/officeDocument/2006/relationships/hyperlink" Target="https://talan.bank.gov.ua/get-user-certificate/qAVb0H4wGb1keCMbV8Vq" TargetMode="External"/><Relationship Id="rId1314" Type="http://schemas.openxmlformats.org/officeDocument/2006/relationships/hyperlink" Target="https://talan.bank.gov.ua/get-user-certificate/qAVb0ZzNMWX3InKeBE9f" TargetMode="External"/><Relationship Id="rId1521" Type="http://schemas.openxmlformats.org/officeDocument/2006/relationships/hyperlink" Target="https://talan.bank.gov.ua/get-user-certificate/qAVb0WzXHn3MOo70coD9" TargetMode="External"/><Relationship Id="rId1759" Type="http://schemas.openxmlformats.org/officeDocument/2006/relationships/hyperlink" Target="https://talan.bank.gov.ua/get-user-certificate/qAVb0KXYfq4wYsvV0UL5" TargetMode="External"/><Relationship Id="rId1966" Type="http://schemas.openxmlformats.org/officeDocument/2006/relationships/hyperlink" Target="https://talan.bank.gov.ua/get-user-certificate/qAVb0mkHvJu6ceaP6j_c" TargetMode="External"/><Relationship Id="rId1619" Type="http://schemas.openxmlformats.org/officeDocument/2006/relationships/hyperlink" Target="https://talan.bank.gov.ua/get-user-certificate/qAVb0eo-x8vEH909LjpA" TargetMode="External"/><Relationship Id="rId1826" Type="http://schemas.openxmlformats.org/officeDocument/2006/relationships/hyperlink" Target="https://talan.bank.gov.ua/get-user-certificate/qAVb0iuz9vQzdIa0vQ30" TargetMode="External"/><Relationship Id="rId20" Type="http://schemas.openxmlformats.org/officeDocument/2006/relationships/hyperlink" Target="https://talan.bank.gov.ua/get-user-certificate/qAVb0LlngOg3JlpZa4s8" TargetMode="External"/><Relationship Id="rId2088" Type="http://schemas.openxmlformats.org/officeDocument/2006/relationships/hyperlink" Target="https://talan.bank.gov.ua/get-user-certificate/qAVb0SdODnGgHU_dgjeB" TargetMode="External"/><Relationship Id="rId267" Type="http://schemas.openxmlformats.org/officeDocument/2006/relationships/hyperlink" Target="https://talan.bank.gov.ua/get-user-certificate/qAVb00YAeOCm_s3LBiu0" TargetMode="External"/><Relationship Id="rId474" Type="http://schemas.openxmlformats.org/officeDocument/2006/relationships/hyperlink" Target="https://talan.bank.gov.ua/get-user-certificate/qAVb0J1VKbgquh9WXwlC" TargetMode="External"/><Relationship Id="rId2155" Type="http://schemas.openxmlformats.org/officeDocument/2006/relationships/hyperlink" Target="https://talan.bank.gov.ua/get-user-certificate/qAVb08kt7NHaxiLxsW4G" TargetMode="External"/><Relationship Id="rId127" Type="http://schemas.openxmlformats.org/officeDocument/2006/relationships/hyperlink" Target="https://talan.bank.gov.ua/get-user-certificate/qAVb0iGIGuSqDac4E1q6" TargetMode="External"/><Relationship Id="rId681" Type="http://schemas.openxmlformats.org/officeDocument/2006/relationships/hyperlink" Target="https://talan.bank.gov.ua/get-user-certificate/qAVb0BvEvUIxh6ylwDhU" TargetMode="External"/><Relationship Id="rId779" Type="http://schemas.openxmlformats.org/officeDocument/2006/relationships/hyperlink" Target="https://talan.bank.gov.ua/get-user-certificate/qAVb00Zc-qR1_sSTnl6Z" TargetMode="External"/><Relationship Id="rId986" Type="http://schemas.openxmlformats.org/officeDocument/2006/relationships/hyperlink" Target="https://talan.bank.gov.ua/get-user-certificate/qAVb0QHKQov2PIpWw546" TargetMode="External"/><Relationship Id="rId334" Type="http://schemas.openxmlformats.org/officeDocument/2006/relationships/hyperlink" Target="https://talan.bank.gov.ua/get-user-certificate/qAVb0_5FFUc5txv1Q9jp" TargetMode="External"/><Relationship Id="rId541" Type="http://schemas.openxmlformats.org/officeDocument/2006/relationships/hyperlink" Target="https://talan.bank.gov.ua/get-user-certificate/qAVb0nBmU3fqNPSW9w-P" TargetMode="External"/><Relationship Id="rId639" Type="http://schemas.openxmlformats.org/officeDocument/2006/relationships/hyperlink" Target="https://talan.bank.gov.ua/get-user-certificate/qAVb0ULgzuinp4z8DITw" TargetMode="External"/><Relationship Id="rId1171" Type="http://schemas.openxmlformats.org/officeDocument/2006/relationships/hyperlink" Target="https://talan.bank.gov.ua/get-user-certificate/qAVb0O6435OxwQZtyC_V" TargetMode="External"/><Relationship Id="rId1269" Type="http://schemas.openxmlformats.org/officeDocument/2006/relationships/hyperlink" Target="https://talan.bank.gov.ua/get-user-certificate/qAVb0Ru4lSXPR2Ez6Eh8" TargetMode="External"/><Relationship Id="rId1476" Type="http://schemas.openxmlformats.org/officeDocument/2006/relationships/hyperlink" Target="https://talan.bank.gov.ua/get-user-certificate/qAVb019W2rKKALsPaZkn" TargetMode="External"/><Relationship Id="rId2015" Type="http://schemas.openxmlformats.org/officeDocument/2006/relationships/hyperlink" Target="https://talan.bank.gov.ua/get-user-certificate/qAVb0Wz39YSole00T57B" TargetMode="External"/><Relationship Id="rId2222" Type="http://schemas.openxmlformats.org/officeDocument/2006/relationships/hyperlink" Target="https://talan.bank.gov.ua/get-user-certificate/qAVb0pCwWBrP3gixZ8-d" TargetMode="External"/><Relationship Id="rId401" Type="http://schemas.openxmlformats.org/officeDocument/2006/relationships/hyperlink" Target="https://talan.bank.gov.ua/get-user-certificate/qAVb0szqHnfhWR-dJ-E2" TargetMode="External"/><Relationship Id="rId846" Type="http://schemas.openxmlformats.org/officeDocument/2006/relationships/hyperlink" Target="https://talan.bank.gov.ua/get-user-certificate/qAVb0Lk-pv2eHs4YvhL2" TargetMode="External"/><Relationship Id="rId1031" Type="http://schemas.openxmlformats.org/officeDocument/2006/relationships/hyperlink" Target="https://talan.bank.gov.ua/get-user-certificate/qAVb0AnXMMuMNE2oBVwU" TargetMode="External"/><Relationship Id="rId1129" Type="http://schemas.openxmlformats.org/officeDocument/2006/relationships/hyperlink" Target="https://talan.bank.gov.ua/get-user-certificate/qAVb0GgNUTojwATV6bw-" TargetMode="External"/><Relationship Id="rId1683" Type="http://schemas.openxmlformats.org/officeDocument/2006/relationships/hyperlink" Target="https://talan.bank.gov.ua/get-user-certificate/qAVb0-RJ3pl7vevOUer2" TargetMode="External"/><Relationship Id="rId1890" Type="http://schemas.openxmlformats.org/officeDocument/2006/relationships/hyperlink" Target="https://talan.bank.gov.ua/get-user-certificate/qAVb0Cmc4lmletJ3uJAU" TargetMode="External"/><Relationship Id="rId1988" Type="http://schemas.openxmlformats.org/officeDocument/2006/relationships/hyperlink" Target="https://talan.bank.gov.ua/get-user-certificate/qAVb0MlkH91K73jWPs22" TargetMode="External"/><Relationship Id="rId706" Type="http://schemas.openxmlformats.org/officeDocument/2006/relationships/hyperlink" Target="https://talan.bank.gov.ua/get-user-certificate/qAVb084ofiMFz4Uec3A3" TargetMode="External"/><Relationship Id="rId913" Type="http://schemas.openxmlformats.org/officeDocument/2006/relationships/hyperlink" Target="https://talan.bank.gov.ua/get-user-certificate/qAVb0GfTJJzXLlcHIrpQ" TargetMode="External"/><Relationship Id="rId1336" Type="http://schemas.openxmlformats.org/officeDocument/2006/relationships/hyperlink" Target="https://talan.bank.gov.ua/get-user-certificate/qAVb0qRbBu73pWvPwpaJ" TargetMode="External"/><Relationship Id="rId1543" Type="http://schemas.openxmlformats.org/officeDocument/2006/relationships/hyperlink" Target="https://talan.bank.gov.ua/get-user-certificate/qAVb0go7MyW1Utwwdf6s" TargetMode="External"/><Relationship Id="rId1750" Type="http://schemas.openxmlformats.org/officeDocument/2006/relationships/hyperlink" Target="https://talan.bank.gov.ua/get-user-certificate/qAVb090R2Pu5QCr6FNxG" TargetMode="External"/><Relationship Id="rId42" Type="http://schemas.openxmlformats.org/officeDocument/2006/relationships/hyperlink" Target="https://talan.bank.gov.ua/get-user-certificate/qAVb04FOBcHuP7A4p7Yo" TargetMode="External"/><Relationship Id="rId1403" Type="http://schemas.openxmlformats.org/officeDocument/2006/relationships/hyperlink" Target="https://talan.bank.gov.ua/get-user-certificate/qAVb0ifvQCPtGe5JCWOJ" TargetMode="External"/><Relationship Id="rId1610" Type="http://schemas.openxmlformats.org/officeDocument/2006/relationships/hyperlink" Target="https://talan.bank.gov.ua/get-user-certificate/qAVb0CWymtrS9I97CcSL" TargetMode="External"/><Relationship Id="rId1848" Type="http://schemas.openxmlformats.org/officeDocument/2006/relationships/hyperlink" Target="https://talan.bank.gov.ua/get-user-certificate/qAVb0VronA4dgRic1FBG" TargetMode="External"/><Relationship Id="rId191" Type="http://schemas.openxmlformats.org/officeDocument/2006/relationships/hyperlink" Target="https://talan.bank.gov.ua/get-user-certificate/qAVb0aVs6KXcs4fYRaNt" TargetMode="External"/><Relationship Id="rId1708" Type="http://schemas.openxmlformats.org/officeDocument/2006/relationships/hyperlink" Target="https://talan.bank.gov.ua/get-user-certificate/qAVb0l4M2SueUcJsJmEM" TargetMode="External"/><Relationship Id="rId1915" Type="http://schemas.openxmlformats.org/officeDocument/2006/relationships/hyperlink" Target="https://talan.bank.gov.ua/get-user-certificate/qAVb0DxXFC8mVt8MzrCd" TargetMode="External"/><Relationship Id="rId289" Type="http://schemas.openxmlformats.org/officeDocument/2006/relationships/hyperlink" Target="https://talan.bank.gov.ua/get-user-certificate/qAVb0RrfO9NMUdClEtT1" TargetMode="External"/><Relationship Id="rId496" Type="http://schemas.openxmlformats.org/officeDocument/2006/relationships/hyperlink" Target="https://talan.bank.gov.ua/get-user-certificate/qAVb0BtfMLGIAy0pV8_G" TargetMode="External"/><Relationship Id="rId2177" Type="http://schemas.openxmlformats.org/officeDocument/2006/relationships/hyperlink" Target="https://talan.bank.gov.ua/get-user-certificate/qAVb0ytydeTyIoHcK7gV" TargetMode="External"/><Relationship Id="rId149" Type="http://schemas.openxmlformats.org/officeDocument/2006/relationships/hyperlink" Target="https://talan.bank.gov.ua/get-user-certificate/qAVb0GV-U6glBAM0ZOvA" TargetMode="External"/><Relationship Id="rId356" Type="http://schemas.openxmlformats.org/officeDocument/2006/relationships/hyperlink" Target="https://talan.bank.gov.ua/get-user-certificate/qAVb0BU9O1lgQ4AI9a_4" TargetMode="External"/><Relationship Id="rId563" Type="http://schemas.openxmlformats.org/officeDocument/2006/relationships/hyperlink" Target="https://talan.bank.gov.ua/get-user-certificate/qAVb0zzkjtcqG6mFgDxY" TargetMode="External"/><Relationship Id="rId770" Type="http://schemas.openxmlformats.org/officeDocument/2006/relationships/hyperlink" Target="https://talan.bank.gov.ua/get-user-certificate/qAVb0TSQvZcoKo6SSwgh" TargetMode="External"/><Relationship Id="rId1193" Type="http://schemas.openxmlformats.org/officeDocument/2006/relationships/hyperlink" Target="https://talan.bank.gov.ua/get-user-certificate/qAVb0Kmn11uUbQvaIalM" TargetMode="External"/><Relationship Id="rId2037" Type="http://schemas.openxmlformats.org/officeDocument/2006/relationships/hyperlink" Target="https://talan.bank.gov.ua/get-user-certificate/qAVb03HFHXeNQqHpzm63" TargetMode="External"/><Relationship Id="rId216" Type="http://schemas.openxmlformats.org/officeDocument/2006/relationships/hyperlink" Target="https://talan.bank.gov.ua/get-user-certificate/qAVb0NcnAJn-OwNkq8Zw" TargetMode="External"/><Relationship Id="rId423" Type="http://schemas.openxmlformats.org/officeDocument/2006/relationships/hyperlink" Target="https://talan.bank.gov.ua/get-user-certificate/qAVb0y1bTUqJ8TLnZ1Pa" TargetMode="External"/><Relationship Id="rId868" Type="http://schemas.openxmlformats.org/officeDocument/2006/relationships/hyperlink" Target="https://talan.bank.gov.ua/get-user-certificate/qAVb01HsojDMBmNGXkfO" TargetMode="External"/><Relationship Id="rId1053" Type="http://schemas.openxmlformats.org/officeDocument/2006/relationships/hyperlink" Target="https://talan.bank.gov.ua/get-user-certificate/qAVb0enXUZXRAnz8rSM7" TargetMode="External"/><Relationship Id="rId1260" Type="http://schemas.openxmlformats.org/officeDocument/2006/relationships/hyperlink" Target="https://talan.bank.gov.ua/get-user-certificate/qAVb01XH6Y6qak245Mox" TargetMode="External"/><Relationship Id="rId1498" Type="http://schemas.openxmlformats.org/officeDocument/2006/relationships/hyperlink" Target="https://talan.bank.gov.ua/get-user-certificate/qAVb0iNkA5dtPYPaxtz0" TargetMode="External"/><Relationship Id="rId2104" Type="http://schemas.openxmlformats.org/officeDocument/2006/relationships/hyperlink" Target="https://talan.bank.gov.ua/get-user-certificate/qAVb05SwXU193j1QvYBC" TargetMode="External"/><Relationship Id="rId630" Type="http://schemas.openxmlformats.org/officeDocument/2006/relationships/hyperlink" Target="https://talan.bank.gov.ua/get-user-certificate/qAVb0oIPucVf7EFn6LMj" TargetMode="External"/><Relationship Id="rId728" Type="http://schemas.openxmlformats.org/officeDocument/2006/relationships/hyperlink" Target="https://talan.bank.gov.ua/get-user-certificate/qAVb0i4fUINnIYLmsge5" TargetMode="External"/><Relationship Id="rId935" Type="http://schemas.openxmlformats.org/officeDocument/2006/relationships/hyperlink" Target="https://talan.bank.gov.ua/get-user-certificate/qAVb0xORg9M-gRvG1NBZ" TargetMode="External"/><Relationship Id="rId1358" Type="http://schemas.openxmlformats.org/officeDocument/2006/relationships/hyperlink" Target="https://talan.bank.gov.ua/get-user-certificate/qAVb0RJOoyb7tKfAtrIP" TargetMode="External"/><Relationship Id="rId1565" Type="http://schemas.openxmlformats.org/officeDocument/2006/relationships/hyperlink" Target="https://talan.bank.gov.ua/get-user-certificate/qAVb066ByIJCeiKKW1bW" TargetMode="External"/><Relationship Id="rId1772" Type="http://schemas.openxmlformats.org/officeDocument/2006/relationships/hyperlink" Target="https://talan.bank.gov.ua/get-user-certificate/qAVb0CtqwgM4ICFxYbHf" TargetMode="External"/><Relationship Id="rId64" Type="http://schemas.openxmlformats.org/officeDocument/2006/relationships/hyperlink" Target="https://talan.bank.gov.ua/get-user-certificate/qAVb05_vwKx99uPbRSlN" TargetMode="External"/><Relationship Id="rId1120" Type="http://schemas.openxmlformats.org/officeDocument/2006/relationships/hyperlink" Target="https://talan.bank.gov.ua/get-user-certificate/qAVb0MN1NJEgfXyP9nbv" TargetMode="External"/><Relationship Id="rId1218" Type="http://schemas.openxmlformats.org/officeDocument/2006/relationships/hyperlink" Target="https://talan.bank.gov.ua/get-user-certificate/qAVb0FekQ97sRDgMA7P9" TargetMode="External"/><Relationship Id="rId1425" Type="http://schemas.openxmlformats.org/officeDocument/2006/relationships/hyperlink" Target="https://talan.bank.gov.ua/get-user-certificate/qAVb0b3zOLSrOvgYypOj" TargetMode="External"/><Relationship Id="rId1632" Type="http://schemas.openxmlformats.org/officeDocument/2006/relationships/hyperlink" Target="https://talan.bank.gov.ua/get-user-certificate/qAVb0xWA0gMyA3Np2hJp" TargetMode="External"/><Relationship Id="rId1937" Type="http://schemas.openxmlformats.org/officeDocument/2006/relationships/hyperlink" Target="https://talan.bank.gov.ua/get-user-certificate/qAVb0bKqsMVDk62_StgQ" TargetMode="External"/><Relationship Id="rId2199" Type="http://schemas.openxmlformats.org/officeDocument/2006/relationships/hyperlink" Target="https://talan.bank.gov.ua/get-user-certificate/qAVb0XJf4tP-2t2okA_C" TargetMode="External"/><Relationship Id="rId280" Type="http://schemas.openxmlformats.org/officeDocument/2006/relationships/hyperlink" Target="https://talan.bank.gov.ua/get-user-certificate/qAVb08wsXZnAxGelFJQ5" TargetMode="External"/><Relationship Id="rId140" Type="http://schemas.openxmlformats.org/officeDocument/2006/relationships/hyperlink" Target="https://talan.bank.gov.ua/get-user-certificate/qAVb0h0oi7toLSL3Im0T" TargetMode="External"/><Relationship Id="rId378" Type="http://schemas.openxmlformats.org/officeDocument/2006/relationships/hyperlink" Target="https://talan.bank.gov.ua/get-user-certificate/qAVb0ozHX22BLVt3RZiL" TargetMode="External"/><Relationship Id="rId585" Type="http://schemas.openxmlformats.org/officeDocument/2006/relationships/hyperlink" Target="https://talan.bank.gov.ua/get-user-certificate/qAVb0T9si4n4lc-Wl87n" TargetMode="External"/><Relationship Id="rId792" Type="http://schemas.openxmlformats.org/officeDocument/2006/relationships/hyperlink" Target="https://talan.bank.gov.ua/get-user-certificate/qAVb0FALDLo5WUHeJ0LX" TargetMode="External"/><Relationship Id="rId2059" Type="http://schemas.openxmlformats.org/officeDocument/2006/relationships/hyperlink" Target="https://talan.bank.gov.ua/get-user-certificate/qAVb0E5wX-kAVtdaLkfV" TargetMode="External"/><Relationship Id="rId6" Type="http://schemas.openxmlformats.org/officeDocument/2006/relationships/hyperlink" Target="https://talan.bank.gov.ua/get-user-certificate/qAVb0suCLjgo-ky8VwRu" TargetMode="External"/><Relationship Id="rId238" Type="http://schemas.openxmlformats.org/officeDocument/2006/relationships/hyperlink" Target="https://talan.bank.gov.ua/get-user-certificate/qAVb0Aty_ymNvSBK0wcE" TargetMode="External"/><Relationship Id="rId445" Type="http://schemas.openxmlformats.org/officeDocument/2006/relationships/hyperlink" Target="https://talan.bank.gov.ua/get-user-certificate/qAVb0kpg4avPyXqcaGrD" TargetMode="External"/><Relationship Id="rId652" Type="http://schemas.openxmlformats.org/officeDocument/2006/relationships/hyperlink" Target="https://talan.bank.gov.ua/get-user-certificate/qAVb0KypZLDjMyfogBG4" TargetMode="External"/><Relationship Id="rId1075" Type="http://schemas.openxmlformats.org/officeDocument/2006/relationships/hyperlink" Target="https://talan.bank.gov.ua/get-user-certificate/qAVb0yN1M_JhKCsVOfgj" TargetMode="External"/><Relationship Id="rId1282" Type="http://schemas.openxmlformats.org/officeDocument/2006/relationships/hyperlink" Target="https://talan.bank.gov.ua/get-user-certificate/qAVb0c9rKLbl1JS-LXZe" TargetMode="External"/><Relationship Id="rId2126" Type="http://schemas.openxmlformats.org/officeDocument/2006/relationships/hyperlink" Target="https://talan.bank.gov.ua/get-user-certificate/qAVb0W_T7FgVfleI0o-4" TargetMode="External"/><Relationship Id="rId305" Type="http://schemas.openxmlformats.org/officeDocument/2006/relationships/hyperlink" Target="https://talan.bank.gov.ua/get-user-certificate/qAVb0Gl2JtK6oS4SgSg_" TargetMode="External"/><Relationship Id="rId512" Type="http://schemas.openxmlformats.org/officeDocument/2006/relationships/hyperlink" Target="https://talan.bank.gov.ua/get-user-certificate/qAVb0qQhOgWHoM3157aV" TargetMode="External"/><Relationship Id="rId957" Type="http://schemas.openxmlformats.org/officeDocument/2006/relationships/hyperlink" Target="https://talan.bank.gov.ua/get-user-certificate/qAVb01X9rAQkfWUYyAng" TargetMode="External"/><Relationship Id="rId1142" Type="http://schemas.openxmlformats.org/officeDocument/2006/relationships/hyperlink" Target="https://talan.bank.gov.ua/get-user-certificate/qAVb0Mv737zudHp9rwWG" TargetMode="External"/><Relationship Id="rId1587" Type="http://schemas.openxmlformats.org/officeDocument/2006/relationships/hyperlink" Target="https://talan.bank.gov.ua/get-user-certificate/qAVb0sml1prlCndiDILW" TargetMode="External"/><Relationship Id="rId1794" Type="http://schemas.openxmlformats.org/officeDocument/2006/relationships/hyperlink" Target="https://talan.bank.gov.ua/get-user-certificate/qAVb0c4qgAiqaTnLm01d" TargetMode="External"/><Relationship Id="rId86" Type="http://schemas.openxmlformats.org/officeDocument/2006/relationships/hyperlink" Target="https://talan.bank.gov.ua/get-user-certificate/qAVb0N4qI-0nBS2jC1KJ" TargetMode="External"/><Relationship Id="rId817" Type="http://schemas.openxmlformats.org/officeDocument/2006/relationships/hyperlink" Target="https://talan.bank.gov.ua/get-user-certificate/qAVb07i2DYsWp8KoAACj" TargetMode="External"/><Relationship Id="rId1002" Type="http://schemas.openxmlformats.org/officeDocument/2006/relationships/hyperlink" Target="https://talan.bank.gov.ua/get-user-certificate/qAVb0bvEB-Iq8tGtCE1V" TargetMode="External"/><Relationship Id="rId1447" Type="http://schemas.openxmlformats.org/officeDocument/2006/relationships/hyperlink" Target="https://talan.bank.gov.ua/get-user-certificate/qAVb0OBEjS1SeKHgT-a8" TargetMode="External"/><Relationship Id="rId1654" Type="http://schemas.openxmlformats.org/officeDocument/2006/relationships/hyperlink" Target="https://talan.bank.gov.ua/get-user-certificate/qAVb0ZrAHj-uWFfg1jxv" TargetMode="External"/><Relationship Id="rId1861" Type="http://schemas.openxmlformats.org/officeDocument/2006/relationships/hyperlink" Target="https://talan.bank.gov.ua/get-user-certificate/qAVb0WPfxvoNj0pgaDXC" TargetMode="External"/><Relationship Id="rId1307" Type="http://schemas.openxmlformats.org/officeDocument/2006/relationships/hyperlink" Target="https://talan.bank.gov.ua/get-user-certificate/qAVb089qVDcIx2sIGNBp" TargetMode="External"/><Relationship Id="rId1514" Type="http://schemas.openxmlformats.org/officeDocument/2006/relationships/hyperlink" Target="https://talan.bank.gov.ua/get-user-certificate/qAVb070ZTJq207X9__BR" TargetMode="External"/><Relationship Id="rId1721" Type="http://schemas.openxmlformats.org/officeDocument/2006/relationships/hyperlink" Target="https://talan.bank.gov.ua/get-user-certificate/qAVb0BZakXhwaVnKBWyA" TargetMode="External"/><Relationship Id="rId1959" Type="http://schemas.openxmlformats.org/officeDocument/2006/relationships/hyperlink" Target="https://talan.bank.gov.ua/get-user-certificate/qAVb0uhH6nW5U5iTCUFG" TargetMode="External"/><Relationship Id="rId13" Type="http://schemas.openxmlformats.org/officeDocument/2006/relationships/hyperlink" Target="https://talan.bank.gov.ua/get-user-certificate/qAVb0VCQsDO21-95_rQK" TargetMode="External"/><Relationship Id="rId1819" Type="http://schemas.openxmlformats.org/officeDocument/2006/relationships/hyperlink" Target="https://talan.bank.gov.ua/get-user-certificate/qAVb0mQImYY13671RDCx" TargetMode="External"/><Relationship Id="rId2190" Type="http://schemas.openxmlformats.org/officeDocument/2006/relationships/hyperlink" Target="https://talan.bank.gov.ua/get-user-certificate/qAVb0SWiK8N4l67yXp5i" TargetMode="External"/><Relationship Id="rId162" Type="http://schemas.openxmlformats.org/officeDocument/2006/relationships/hyperlink" Target="https://talan.bank.gov.ua/get-user-certificate/qAVb0dIxaGgpXIX1kXe8" TargetMode="External"/><Relationship Id="rId467" Type="http://schemas.openxmlformats.org/officeDocument/2006/relationships/hyperlink" Target="https://talan.bank.gov.ua/get-user-certificate/qAVb0rjKfgYvE_zBCdxk" TargetMode="External"/><Relationship Id="rId1097" Type="http://schemas.openxmlformats.org/officeDocument/2006/relationships/hyperlink" Target="https://talan.bank.gov.ua/get-user-certificate/qAVb072cAUi3OJooNy7x" TargetMode="External"/><Relationship Id="rId2050" Type="http://schemas.openxmlformats.org/officeDocument/2006/relationships/hyperlink" Target="https://talan.bank.gov.ua/get-user-certificate/qAVb0sjI5AWNhif7wOxB" TargetMode="External"/><Relationship Id="rId2148" Type="http://schemas.openxmlformats.org/officeDocument/2006/relationships/hyperlink" Target="https://talan.bank.gov.ua/get-user-certificate/qAVb0W3okS44YqYNOe_m" TargetMode="External"/><Relationship Id="rId674" Type="http://schemas.openxmlformats.org/officeDocument/2006/relationships/hyperlink" Target="https://talan.bank.gov.ua/get-user-certificate/qAVb0nBKCTI2wrTdpvMM" TargetMode="External"/><Relationship Id="rId881" Type="http://schemas.openxmlformats.org/officeDocument/2006/relationships/hyperlink" Target="https://talan.bank.gov.ua/get-user-certificate/qAVb0gcl1scTHsKqUzWP" TargetMode="External"/><Relationship Id="rId979" Type="http://schemas.openxmlformats.org/officeDocument/2006/relationships/hyperlink" Target="https://talan.bank.gov.ua/get-user-certificate/qAVb0UnKMofdL7AVp-FB" TargetMode="External"/><Relationship Id="rId327" Type="http://schemas.openxmlformats.org/officeDocument/2006/relationships/hyperlink" Target="https://talan.bank.gov.ua/get-user-certificate/qAVb0GBedouwG_rOeTFE" TargetMode="External"/><Relationship Id="rId534" Type="http://schemas.openxmlformats.org/officeDocument/2006/relationships/hyperlink" Target="https://talan.bank.gov.ua/get-user-certificate/qAVb0TEdVz76S5nCb5Xk" TargetMode="External"/><Relationship Id="rId741" Type="http://schemas.openxmlformats.org/officeDocument/2006/relationships/hyperlink" Target="https://talan.bank.gov.ua/get-user-certificate/qAVb0smebByxPNMQz3jV" TargetMode="External"/><Relationship Id="rId839" Type="http://schemas.openxmlformats.org/officeDocument/2006/relationships/hyperlink" Target="https://talan.bank.gov.ua/get-user-certificate/qAVb09YNgJoFu1gNBW0e" TargetMode="External"/><Relationship Id="rId1164" Type="http://schemas.openxmlformats.org/officeDocument/2006/relationships/hyperlink" Target="https://talan.bank.gov.ua/get-user-certificate/qAVb0oomTiNjFbVYXrBY" TargetMode="External"/><Relationship Id="rId1371" Type="http://schemas.openxmlformats.org/officeDocument/2006/relationships/hyperlink" Target="https://talan.bank.gov.ua/get-user-certificate/qAVb04tUuahcDRhXaxMk" TargetMode="External"/><Relationship Id="rId1469" Type="http://schemas.openxmlformats.org/officeDocument/2006/relationships/hyperlink" Target="https://talan.bank.gov.ua/get-user-certificate/qAVb0q946O-9Sf90sfkl" TargetMode="External"/><Relationship Id="rId2008" Type="http://schemas.openxmlformats.org/officeDocument/2006/relationships/hyperlink" Target="https://talan.bank.gov.ua/get-user-certificate/qAVb0a-W9PZpd68VHWfr" TargetMode="External"/><Relationship Id="rId2215" Type="http://schemas.openxmlformats.org/officeDocument/2006/relationships/hyperlink" Target="https://talan.bank.gov.ua/get-user-certificate/qAVb0SxZZrPRCGSIekWm" TargetMode="External"/><Relationship Id="rId601" Type="http://schemas.openxmlformats.org/officeDocument/2006/relationships/hyperlink" Target="https://talan.bank.gov.ua/get-user-certificate/qAVb0tAvFX7XGYE4eWZq" TargetMode="External"/><Relationship Id="rId1024" Type="http://schemas.openxmlformats.org/officeDocument/2006/relationships/hyperlink" Target="https://talan.bank.gov.ua/get-user-certificate/qAVb0QOOxfmmynNJ97PL" TargetMode="External"/><Relationship Id="rId1231" Type="http://schemas.openxmlformats.org/officeDocument/2006/relationships/hyperlink" Target="https://talan.bank.gov.ua/get-user-certificate/qAVb0jWdmy0iJweFf2j6" TargetMode="External"/><Relationship Id="rId1676" Type="http://schemas.openxmlformats.org/officeDocument/2006/relationships/hyperlink" Target="https://talan.bank.gov.ua/get-user-certificate/qAVb0ZD7tyquPAVLWUCN" TargetMode="External"/><Relationship Id="rId1883" Type="http://schemas.openxmlformats.org/officeDocument/2006/relationships/hyperlink" Target="https://talan.bank.gov.ua/get-user-certificate/qAVb0snXuwvYvFGouygV" TargetMode="External"/><Relationship Id="rId906" Type="http://schemas.openxmlformats.org/officeDocument/2006/relationships/hyperlink" Target="https://talan.bank.gov.ua/get-user-certificate/qAVb06-ho770fv3qquGa" TargetMode="External"/><Relationship Id="rId1329" Type="http://schemas.openxmlformats.org/officeDocument/2006/relationships/hyperlink" Target="https://talan.bank.gov.ua/get-user-certificate/qAVb0qe7MD1bnrQIkr3-" TargetMode="External"/><Relationship Id="rId1536" Type="http://schemas.openxmlformats.org/officeDocument/2006/relationships/hyperlink" Target="https://talan.bank.gov.ua/get-user-certificate/qAVb0Tkdao2GeWANmXrc" TargetMode="External"/><Relationship Id="rId1743" Type="http://schemas.openxmlformats.org/officeDocument/2006/relationships/hyperlink" Target="https://talan.bank.gov.ua/get-user-certificate/qAVb0qA6SEn5rD-jGbAK" TargetMode="External"/><Relationship Id="rId1950" Type="http://schemas.openxmlformats.org/officeDocument/2006/relationships/hyperlink" Target="https://talan.bank.gov.ua/get-user-certificate/qAVb06kwrF_Okyc1duJE" TargetMode="External"/><Relationship Id="rId35" Type="http://schemas.openxmlformats.org/officeDocument/2006/relationships/hyperlink" Target="https://talan.bank.gov.ua/get-user-certificate/qAVb0wvscGnYrC03CGeW" TargetMode="External"/><Relationship Id="rId1603" Type="http://schemas.openxmlformats.org/officeDocument/2006/relationships/hyperlink" Target="https://talan.bank.gov.ua/get-user-certificate/qAVb0LK3HM1YkvfN9qdJ" TargetMode="External"/><Relationship Id="rId1810" Type="http://schemas.openxmlformats.org/officeDocument/2006/relationships/hyperlink" Target="https://talan.bank.gov.ua/get-user-certificate/qAVb0Z9msRdRDYhY7qC1" TargetMode="External"/><Relationship Id="rId184" Type="http://schemas.openxmlformats.org/officeDocument/2006/relationships/hyperlink" Target="https://talan.bank.gov.ua/get-user-certificate/qAVb0ylvOnYvl4hjFZaL" TargetMode="External"/><Relationship Id="rId391" Type="http://schemas.openxmlformats.org/officeDocument/2006/relationships/hyperlink" Target="https://talan.bank.gov.ua/get-user-certificate/qAVb0uSCmcbt17GxEdDC" TargetMode="External"/><Relationship Id="rId1908" Type="http://schemas.openxmlformats.org/officeDocument/2006/relationships/hyperlink" Target="https://talan.bank.gov.ua/get-user-certificate/qAVb0h3SzJRWzQBd8sRC" TargetMode="External"/><Relationship Id="rId2072" Type="http://schemas.openxmlformats.org/officeDocument/2006/relationships/hyperlink" Target="https://talan.bank.gov.ua/get-user-certificate/qAVb0u9hQiPDbArBRYwh" TargetMode="External"/><Relationship Id="rId251" Type="http://schemas.openxmlformats.org/officeDocument/2006/relationships/hyperlink" Target="https://talan.bank.gov.ua/get-user-certificate/qAVb0OJ1S25EX5Ol1Abl" TargetMode="External"/><Relationship Id="rId489" Type="http://schemas.openxmlformats.org/officeDocument/2006/relationships/hyperlink" Target="https://talan.bank.gov.ua/get-user-certificate/qAVb0EU0cHc6RE9SttbH" TargetMode="External"/><Relationship Id="rId696" Type="http://schemas.openxmlformats.org/officeDocument/2006/relationships/hyperlink" Target="https://talan.bank.gov.ua/get-user-certificate/qAVb01THjRx1Uc9kC_yK" TargetMode="External"/><Relationship Id="rId349" Type="http://schemas.openxmlformats.org/officeDocument/2006/relationships/hyperlink" Target="https://talan.bank.gov.ua/get-user-certificate/qAVb0hLracsJdrvKzEqf" TargetMode="External"/><Relationship Id="rId556" Type="http://schemas.openxmlformats.org/officeDocument/2006/relationships/hyperlink" Target="https://talan.bank.gov.ua/get-user-certificate/qAVb0AuzMBWDoLpKHI7H" TargetMode="External"/><Relationship Id="rId763" Type="http://schemas.openxmlformats.org/officeDocument/2006/relationships/hyperlink" Target="https://talan.bank.gov.ua/get-user-certificate/qAVb0rCw3fFYCKP177bC" TargetMode="External"/><Relationship Id="rId1186" Type="http://schemas.openxmlformats.org/officeDocument/2006/relationships/hyperlink" Target="https://talan.bank.gov.ua/get-user-certificate/qAVb0MutBtNMJfrcD4KN" TargetMode="External"/><Relationship Id="rId1393" Type="http://schemas.openxmlformats.org/officeDocument/2006/relationships/hyperlink" Target="https://talan.bank.gov.ua/get-user-certificate/qAVb09zZGdJeSPwyvsxw" TargetMode="External"/><Relationship Id="rId2237" Type="http://schemas.openxmlformats.org/officeDocument/2006/relationships/printerSettings" Target="../printerSettings/printerSettings1.bin"/><Relationship Id="rId111" Type="http://schemas.openxmlformats.org/officeDocument/2006/relationships/hyperlink" Target="https://talan.bank.gov.ua/get-user-certificate/qAVb0tNI_fVcnL9d8WJ1" TargetMode="External"/><Relationship Id="rId209" Type="http://schemas.openxmlformats.org/officeDocument/2006/relationships/hyperlink" Target="https://talan.bank.gov.ua/get-user-certificate/qAVb0T0qjUhu4NNG7paT" TargetMode="External"/><Relationship Id="rId416" Type="http://schemas.openxmlformats.org/officeDocument/2006/relationships/hyperlink" Target="https://talan.bank.gov.ua/get-user-certificate/qAVb0cQb0bCaAoWSMUFv" TargetMode="External"/><Relationship Id="rId970" Type="http://schemas.openxmlformats.org/officeDocument/2006/relationships/hyperlink" Target="https://talan.bank.gov.ua/get-user-certificate/qAVb012Brmwq3xT1R_kz" TargetMode="External"/><Relationship Id="rId1046" Type="http://schemas.openxmlformats.org/officeDocument/2006/relationships/hyperlink" Target="https://talan.bank.gov.ua/get-user-certificate/qAVb0jZzu4hjfTe3ePLu" TargetMode="External"/><Relationship Id="rId1253" Type="http://schemas.openxmlformats.org/officeDocument/2006/relationships/hyperlink" Target="https://talan.bank.gov.ua/get-user-certificate/qAVb01fUHnJUIiPBd9mZ" TargetMode="External"/><Relationship Id="rId1698" Type="http://schemas.openxmlformats.org/officeDocument/2006/relationships/hyperlink" Target="https://talan.bank.gov.ua/get-user-certificate/qAVb0tZIKbE1qEmYFOhd" TargetMode="External"/><Relationship Id="rId623" Type="http://schemas.openxmlformats.org/officeDocument/2006/relationships/hyperlink" Target="https://talan.bank.gov.ua/get-user-certificate/qAVb0QrkU1-isVz8z-aR" TargetMode="External"/><Relationship Id="rId830" Type="http://schemas.openxmlformats.org/officeDocument/2006/relationships/hyperlink" Target="https://talan.bank.gov.ua/get-user-certificate/qAVb0g2XJ_XHX8KUyfSz" TargetMode="External"/><Relationship Id="rId928" Type="http://schemas.openxmlformats.org/officeDocument/2006/relationships/hyperlink" Target="https://talan.bank.gov.ua/get-user-certificate/qAVb0l7MNnjyiHMtbO_g" TargetMode="External"/><Relationship Id="rId1460" Type="http://schemas.openxmlformats.org/officeDocument/2006/relationships/hyperlink" Target="https://talan.bank.gov.ua/get-user-certificate/qAVb07Ox9nzHiAvaLb_A" TargetMode="External"/><Relationship Id="rId1558" Type="http://schemas.openxmlformats.org/officeDocument/2006/relationships/hyperlink" Target="https://talan.bank.gov.ua/get-user-certificate/qAVb0gX8xGn0GKbmZRCm" TargetMode="External"/><Relationship Id="rId1765" Type="http://schemas.openxmlformats.org/officeDocument/2006/relationships/hyperlink" Target="https://talan.bank.gov.ua/get-user-certificate/qAVb0QAV8NFHZzI5oNd5" TargetMode="External"/><Relationship Id="rId57" Type="http://schemas.openxmlformats.org/officeDocument/2006/relationships/hyperlink" Target="https://talan.bank.gov.ua/get-user-certificate/qAVb0P_iiecqZthIYJGq" TargetMode="External"/><Relationship Id="rId1113" Type="http://schemas.openxmlformats.org/officeDocument/2006/relationships/hyperlink" Target="https://talan.bank.gov.ua/get-user-certificate/qAVb0IAy8E8IucMNTXU-" TargetMode="External"/><Relationship Id="rId1320" Type="http://schemas.openxmlformats.org/officeDocument/2006/relationships/hyperlink" Target="https://talan.bank.gov.ua/get-user-certificate/qAVb0fMTBiXyssdzPGtJ" TargetMode="External"/><Relationship Id="rId1418" Type="http://schemas.openxmlformats.org/officeDocument/2006/relationships/hyperlink" Target="https://talan.bank.gov.ua/get-user-certificate/qAVb0uxdkbQW1iz9D0Lz" TargetMode="External"/><Relationship Id="rId1972" Type="http://schemas.openxmlformats.org/officeDocument/2006/relationships/hyperlink" Target="https://talan.bank.gov.ua/get-user-certificate/qAVb0Jl8isUbLT7iolH1" TargetMode="External"/><Relationship Id="rId1625" Type="http://schemas.openxmlformats.org/officeDocument/2006/relationships/hyperlink" Target="https://talan.bank.gov.ua/get-user-certificate/qAVb0j-fs_7i5TmB1Dxn" TargetMode="External"/><Relationship Id="rId1832" Type="http://schemas.openxmlformats.org/officeDocument/2006/relationships/hyperlink" Target="https://talan.bank.gov.ua/get-user-certificate/qAVb02n-E8qxHVZVaxdO" TargetMode="External"/><Relationship Id="rId2094" Type="http://schemas.openxmlformats.org/officeDocument/2006/relationships/hyperlink" Target="https://talan.bank.gov.ua/get-user-certificate/qAVb0uR6vuDfJgGdE1oC" TargetMode="External"/><Relationship Id="rId273" Type="http://schemas.openxmlformats.org/officeDocument/2006/relationships/hyperlink" Target="https://talan.bank.gov.ua/get-user-certificate/qAVb0KeUSZYlOvaGdh6v" TargetMode="External"/><Relationship Id="rId480" Type="http://schemas.openxmlformats.org/officeDocument/2006/relationships/hyperlink" Target="https://talan.bank.gov.ua/get-user-certificate/qAVb0VlectPke2iaF10g" TargetMode="External"/><Relationship Id="rId2161" Type="http://schemas.openxmlformats.org/officeDocument/2006/relationships/hyperlink" Target="https://talan.bank.gov.ua/get-user-certificate/qAVb0Co2tYIOSDe4XxNy" TargetMode="External"/><Relationship Id="rId133" Type="http://schemas.openxmlformats.org/officeDocument/2006/relationships/hyperlink" Target="https://talan.bank.gov.ua/get-user-certificate/qAVb05NzMZrSZkSWiupy" TargetMode="External"/><Relationship Id="rId340" Type="http://schemas.openxmlformats.org/officeDocument/2006/relationships/hyperlink" Target="https://talan.bank.gov.ua/get-user-certificate/qAVb0dFs3WyIXryz8iGz" TargetMode="External"/><Relationship Id="rId578" Type="http://schemas.openxmlformats.org/officeDocument/2006/relationships/hyperlink" Target="https://talan.bank.gov.ua/get-user-certificate/qAVb02XATEavHZG6RoPV" TargetMode="External"/><Relationship Id="rId785" Type="http://schemas.openxmlformats.org/officeDocument/2006/relationships/hyperlink" Target="https://talan.bank.gov.ua/get-user-certificate/qAVb0dGBap4aaj9sepB9" TargetMode="External"/><Relationship Id="rId992" Type="http://schemas.openxmlformats.org/officeDocument/2006/relationships/hyperlink" Target="https://talan.bank.gov.ua/get-user-certificate/qAVb089NdbmqLSlKjV8m" TargetMode="External"/><Relationship Id="rId2021" Type="http://schemas.openxmlformats.org/officeDocument/2006/relationships/hyperlink" Target="https://talan.bank.gov.ua/get-user-certificate/qAVb0eti1uA68zu33Hzs" TargetMode="External"/><Relationship Id="rId200" Type="http://schemas.openxmlformats.org/officeDocument/2006/relationships/hyperlink" Target="https://talan.bank.gov.ua/get-user-certificate/qAVb0XwmTn-rvTqSc3iX" TargetMode="External"/><Relationship Id="rId438" Type="http://schemas.openxmlformats.org/officeDocument/2006/relationships/hyperlink" Target="https://talan.bank.gov.ua/get-user-certificate/qAVb0qSy-bh_3OkyanOA" TargetMode="External"/><Relationship Id="rId645" Type="http://schemas.openxmlformats.org/officeDocument/2006/relationships/hyperlink" Target="https://talan.bank.gov.ua/get-user-certificate/qAVb0zQe3TWjy_fVq3TC" TargetMode="External"/><Relationship Id="rId852" Type="http://schemas.openxmlformats.org/officeDocument/2006/relationships/hyperlink" Target="https://talan.bank.gov.ua/get-user-certificate/qAVb0wFMkMI6NdFRBJht" TargetMode="External"/><Relationship Id="rId1068" Type="http://schemas.openxmlformats.org/officeDocument/2006/relationships/hyperlink" Target="https://talan.bank.gov.ua/get-user-certificate/qAVb0OaJWSbPQdB8QKl5" TargetMode="External"/><Relationship Id="rId1275" Type="http://schemas.openxmlformats.org/officeDocument/2006/relationships/hyperlink" Target="https://talan.bank.gov.ua/get-user-certificate/qAVb0l8DFniXboTnFsta" TargetMode="External"/><Relationship Id="rId1482" Type="http://schemas.openxmlformats.org/officeDocument/2006/relationships/hyperlink" Target="https://talan.bank.gov.ua/get-user-certificate/qAVb0jdMrSNpptJIdBIi" TargetMode="External"/><Relationship Id="rId2119" Type="http://schemas.openxmlformats.org/officeDocument/2006/relationships/hyperlink" Target="https://talan.bank.gov.ua/get-user-certificate/qAVb0tFxDlN_ux2TyNlX" TargetMode="External"/><Relationship Id="rId505" Type="http://schemas.openxmlformats.org/officeDocument/2006/relationships/hyperlink" Target="https://talan.bank.gov.ua/get-user-certificate/qAVb0OEoveYe4iWqsyRn" TargetMode="External"/><Relationship Id="rId712" Type="http://schemas.openxmlformats.org/officeDocument/2006/relationships/hyperlink" Target="https://talan.bank.gov.ua/get-user-certificate/qAVb05UqEHC4Z7rfjJNH" TargetMode="External"/><Relationship Id="rId1135" Type="http://schemas.openxmlformats.org/officeDocument/2006/relationships/hyperlink" Target="https://talan.bank.gov.ua/get-user-certificate/qAVb0HAUccl-3PUep3zs" TargetMode="External"/><Relationship Id="rId1342" Type="http://schemas.openxmlformats.org/officeDocument/2006/relationships/hyperlink" Target="https://talan.bank.gov.ua/get-user-certificate/qAVb0A4-uMXU4QaWW8Wq" TargetMode="External"/><Relationship Id="rId1787" Type="http://schemas.openxmlformats.org/officeDocument/2006/relationships/hyperlink" Target="https://talan.bank.gov.ua/get-user-certificate/qAVb0jMRnHoKVbaCuquq" TargetMode="External"/><Relationship Id="rId1994" Type="http://schemas.openxmlformats.org/officeDocument/2006/relationships/hyperlink" Target="https://talan.bank.gov.ua/get-user-certificate/qAVb0n0roLbLzIgV4H3J" TargetMode="External"/><Relationship Id="rId79" Type="http://schemas.openxmlformats.org/officeDocument/2006/relationships/hyperlink" Target="https://talan.bank.gov.ua/get-user-certificate/qAVb0Ja85NVsd2LcStnM" TargetMode="External"/><Relationship Id="rId1202" Type="http://schemas.openxmlformats.org/officeDocument/2006/relationships/hyperlink" Target="https://talan.bank.gov.ua/get-user-certificate/qAVb0C1ZkAS7A0yJl1OV" TargetMode="External"/><Relationship Id="rId1647" Type="http://schemas.openxmlformats.org/officeDocument/2006/relationships/hyperlink" Target="https://talan.bank.gov.ua/get-user-certificate/qAVb0XPyaL2-kmwYQgKh" TargetMode="External"/><Relationship Id="rId1854" Type="http://schemas.openxmlformats.org/officeDocument/2006/relationships/hyperlink" Target="https://talan.bank.gov.ua/get-user-certificate/qAVb05Rxsvf4TnQV658C" TargetMode="External"/><Relationship Id="rId1507" Type="http://schemas.openxmlformats.org/officeDocument/2006/relationships/hyperlink" Target="https://talan.bank.gov.ua/get-user-certificate/qAVb03ttSLHP7oAA7z-h" TargetMode="External"/><Relationship Id="rId1714" Type="http://schemas.openxmlformats.org/officeDocument/2006/relationships/hyperlink" Target="https://talan.bank.gov.ua/get-user-certificate/qAVb0vVtyrERDFOzSCBG" TargetMode="External"/><Relationship Id="rId295" Type="http://schemas.openxmlformats.org/officeDocument/2006/relationships/hyperlink" Target="https://talan.bank.gov.ua/get-user-certificate/qAVb0paTeHZ9vZrPwkgQ" TargetMode="External"/><Relationship Id="rId1921" Type="http://schemas.openxmlformats.org/officeDocument/2006/relationships/hyperlink" Target="https://talan.bank.gov.ua/get-user-certificate/qAVb02rAIWBBnJf845Ml" TargetMode="External"/><Relationship Id="rId2183" Type="http://schemas.openxmlformats.org/officeDocument/2006/relationships/hyperlink" Target="https://talan.bank.gov.ua/get-user-certificate/qAVb0mglArRJdrXtbiaJ" TargetMode="External"/><Relationship Id="rId155" Type="http://schemas.openxmlformats.org/officeDocument/2006/relationships/hyperlink" Target="https://talan.bank.gov.ua/get-user-certificate/qAVb0lUxLrI3LNsSC3ee" TargetMode="External"/><Relationship Id="rId362" Type="http://schemas.openxmlformats.org/officeDocument/2006/relationships/hyperlink" Target="https://talan.bank.gov.ua/get-user-certificate/qAVb0LVv-MVezaKl_ulB" TargetMode="External"/><Relationship Id="rId1297" Type="http://schemas.openxmlformats.org/officeDocument/2006/relationships/hyperlink" Target="https://talan.bank.gov.ua/get-user-certificate/qAVb0CNMhhTD42bHHq2W" TargetMode="External"/><Relationship Id="rId2043" Type="http://schemas.openxmlformats.org/officeDocument/2006/relationships/hyperlink" Target="https://talan.bank.gov.ua/get-user-certificate/qAVb0-lBswHNwS1Je8sK" TargetMode="External"/><Relationship Id="rId222" Type="http://schemas.openxmlformats.org/officeDocument/2006/relationships/hyperlink" Target="https://talan.bank.gov.ua/get-user-certificate/qAVb0sIHL-ZI6no12nSd" TargetMode="External"/><Relationship Id="rId667" Type="http://schemas.openxmlformats.org/officeDocument/2006/relationships/hyperlink" Target="https://talan.bank.gov.ua/get-user-certificate/qAVb0epWoizhkCwZi3ge" TargetMode="External"/><Relationship Id="rId874" Type="http://schemas.openxmlformats.org/officeDocument/2006/relationships/hyperlink" Target="https://talan.bank.gov.ua/get-user-certificate/qAVb0npZlXHhlImvaANQ" TargetMode="External"/><Relationship Id="rId2110" Type="http://schemas.openxmlformats.org/officeDocument/2006/relationships/hyperlink" Target="https://talan.bank.gov.ua/get-user-certificate/qAVb0fAg4lHwa9qT6qgg" TargetMode="External"/><Relationship Id="rId527" Type="http://schemas.openxmlformats.org/officeDocument/2006/relationships/hyperlink" Target="https://talan.bank.gov.ua/get-user-certificate/qAVb0q5LAuaCc6qkkPF_" TargetMode="External"/><Relationship Id="rId734" Type="http://schemas.openxmlformats.org/officeDocument/2006/relationships/hyperlink" Target="https://talan.bank.gov.ua/get-user-certificate/qAVb0q6-kvGhG7JQ9G8Q" TargetMode="External"/><Relationship Id="rId941" Type="http://schemas.openxmlformats.org/officeDocument/2006/relationships/hyperlink" Target="https://talan.bank.gov.ua/get-user-certificate/qAVb0BzVJyYG5dCoKszu" TargetMode="External"/><Relationship Id="rId1157" Type="http://schemas.openxmlformats.org/officeDocument/2006/relationships/hyperlink" Target="https://talan.bank.gov.ua/get-user-certificate/qAVb0dh8G79sGXoCflpA" TargetMode="External"/><Relationship Id="rId1364" Type="http://schemas.openxmlformats.org/officeDocument/2006/relationships/hyperlink" Target="https://talan.bank.gov.ua/get-user-certificate/qAVb08J63LDhmhe9UT38" TargetMode="External"/><Relationship Id="rId1571" Type="http://schemas.openxmlformats.org/officeDocument/2006/relationships/hyperlink" Target="https://talan.bank.gov.ua/get-user-certificate/qAVb0wYufw2v2Qf34ZcO" TargetMode="External"/><Relationship Id="rId2208" Type="http://schemas.openxmlformats.org/officeDocument/2006/relationships/hyperlink" Target="https://talan.bank.gov.ua/get-user-certificate/qAVb0xFC62GeDo7QeSML" TargetMode="External"/><Relationship Id="rId70" Type="http://schemas.openxmlformats.org/officeDocument/2006/relationships/hyperlink" Target="https://talan.bank.gov.ua/get-user-certificate/qAVb0PPbirI0MoQeNPYp" TargetMode="External"/><Relationship Id="rId801" Type="http://schemas.openxmlformats.org/officeDocument/2006/relationships/hyperlink" Target="https://talan.bank.gov.ua/get-user-certificate/qAVb0kxe9qRT8T7vlZhe" TargetMode="External"/><Relationship Id="rId1017" Type="http://schemas.openxmlformats.org/officeDocument/2006/relationships/hyperlink" Target="https://talan.bank.gov.ua/get-user-certificate/qAVb0bYph0T2alLn780o" TargetMode="External"/><Relationship Id="rId1224" Type="http://schemas.openxmlformats.org/officeDocument/2006/relationships/hyperlink" Target="https://talan.bank.gov.ua/get-user-certificate/qAVb02sVNSaxwf29ILss" TargetMode="External"/><Relationship Id="rId1431" Type="http://schemas.openxmlformats.org/officeDocument/2006/relationships/hyperlink" Target="https://talan.bank.gov.ua/get-user-certificate/qAVb06X6pZkBDjI6rXdS" TargetMode="External"/><Relationship Id="rId1669" Type="http://schemas.openxmlformats.org/officeDocument/2006/relationships/hyperlink" Target="https://talan.bank.gov.ua/get-user-certificate/qAVb0l7CPIEw31yvcNU-" TargetMode="External"/><Relationship Id="rId1876" Type="http://schemas.openxmlformats.org/officeDocument/2006/relationships/hyperlink" Target="https://talan.bank.gov.ua/get-user-certificate/qAVb0XJo9GC1e_CS9sn2" TargetMode="External"/><Relationship Id="rId1529" Type="http://schemas.openxmlformats.org/officeDocument/2006/relationships/hyperlink" Target="https://talan.bank.gov.ua/get-user-certificate/qAVb0kqGIJDZV5wwP7PF" TargetMode="External"/><Relationship Id="rId1736" Type="http://schemas.openxmlformats.org/officeDocument/2006/relationships/hyperlink" Target="https://talan.bank.gov.ua/get-user-certificate/qAVb0jap0jstIzEMot3r" TargetMode="External"/><Relationship Id="rId1943" Type="http://schemas.openxmlformats.org/officeDocument/2006/relationships/hyperlink" Target="https://talan.bank.gov.ua/get-user-certificate/qAVb07Mnf-aTO1JJSujY" TargetMode="External"/><Relationship Id="rId28" Type="http://schemas.openxmlformats.org/officeDocument/2006/relationships/hyperlink" Target="https://talan.bank.gov.ua/get-user-certificate/qAVb0fvo1RKYaIy185S5" TargetMode="External"/><Relationship Id="rId1803" Type="http://schemas.openxmlformats.org/officeDocument/2006/relationships/hyperlink" Target="https://talan.bank.gov.ua/get-user-certificate/qAVb0BcOgKgB0EFAGzGX" TargetMode="External"/><Relationship Id="rId177" Type="http://schemas.openxmlformats.org/officeDocument/2006/relationships/hyperlink" Target="https://talan.bank.gov.ua/get-user-certificate/qAVb09sAL1EpxIrA7cGi" TargetMode="External"/><Relationship Id="rId384" Type="http://schemas.openxmlformats.org/officeDocument/2006/relationships/hyperlink" Target="https://talan.bank.gov.ua/get-user-certificate/qAVb0NC713RL5sTw1Ttb" TargetMode="External"/><Relationship Id="rId591" Type="http://schemas.openxmlformats.org/officeDocument/2006/relationships/hyperlink" Target="https://talan.bank.gov.ua/get-user-certificate/qAVb0pboAZNu8fkulLPv" TargetMode="External"/><Relationship Id="rId2065" Type="http://schemas.openxmlformats.org/officeDocument/2006/relationships/hyperlink" Target="https://talan.bank.gov.ua/get-user-certificate/qAVb0izY6s9EPSMyReje" TargetMode="External"/><Relationship Id="rId244" Type="http://schemas.openxmlformats.org/officeDocument/2006/relationships/hyperlink" Target="https://talan.bank.gov.ua/get-user-certificate/qAVb0_BO8-oX3ottTf21" TargetMode="External"/><Relationship Id="rId689" Type="http://schemas.openxmlformats.org/officeDocument/2006/relationships/hyperlink" Target="https://talan.bank.gov.ua/get-user-certificate/qAVb0V78PFRBN1whwCML" TargetMode="External"/><Relationship Id="rId896" Type="http://schemas.openxmlformats.org/officeDocument/2006/relationships/hyperlink" Target="https://talan.bank.gov.ua/get-user-certificate/qAVb0h6YCzrIgSYWj4kt" TargetMode="External"/><Relationship Id="rId1081" Type="http://schemas.openxmlformats.org/officeDocument/2006/relationships/hyperlink" Target="https://talan.bank.gov.ua/get-user-certificate/qAVb0lpsiunQbwsBcKk_" TargetMode="External"/><Relationship Id="rId451" Type="http://schemas.openxmlformats.org/officeDocument/2006/relationships/hyperlink" Target="https://talan.bank.gov.ua/get-user-certificate/qAVb075dMCvN7790FZ4D" TargetMode="External"/><Relationship Id="rId549" Type="http://schemas.openxmlformats.org/officeDocument/2006/relationships/hyperlink" Target="https://talan.bank.gov.ua/get-user-certificate/qAVb0Nnbm1sVrqRyVmhQ" TargetMode="External"/><Relationship Id="rId756" Type="http://schemas.openxmlformats.org/officeDocument/2006/relationships/hyperlink" Target="https://talan.bank.gov.ua/get-user-certificate/qAVb0Y8FfihBS5wTHbF8" TargetMode="External"/><Relationship Id="rId1179" Type="http://schemas.openxmlformats.org/officeDocument/2006/relationships/hyperlink" Target="https://talan.bank.gov.ua/get-user-certificate/qAVb0u3Wvtj6kapJAgxq" TargetMode="External"/><Relationship Id="rId1386" Type="http://schemas.openxmlformats.org/officeDocument/2006/relationships/hyperlink" Target="https://talan.bank.gov.ua/get-user-certificate/qAVb0hAC21p_GLaRqSNC" TargetMode="External"/><Relationship Id="rId1593" Type="http://schemas.openxmlformats.org/officeDocument/2006/relationships/hyperlink" Target="https://talan.bank.gov.ua/get-user-certificate/qAVb0zsnIDgd42S8hSqM" TargetMode="External"/><Relationship Id="rId2132" Type="http://schemas.openxmlformats.org/officeDocument/2006/relationships/hyperlink" Target="https://talan.bank.gov.ua/get-user-certificate/qAVb0rGvEiwy5BnH8i5e" TargetMode="External"/><Relationship Id="rId104" Type="http://schemas.openxmlformats.org/officeDocument/2006/relationships/hyperlink" Target="https://talan.bank.gov.ua/get-user-certificate/qAVb0YRxE28T5BT11uFw" TargetMode="External"/><Relationship Id="rId311" Type="http://schemas.openxmlformats.org/officeDocument/2006/relationships/hyperlink" Target="https://talan.bank.gov.ua/get-user-certificate/qAVb0ddPaqm_3EdHBzJw" TargetMode="External"/><Relationship Id="rId409" Type="http://schemas.openxmlformats.org/officeDocument/2006/relationships/hyperlink" Target="https://talan.bank.gov.ua/get-user-certificate/qAVb0OT7oLQcCHnfRZgf" TargetMode="External"/><Relationship Id="rId963" Type="http://schemas.openxmlformats.org/officeDocument/2006/relationships/hyperlink" Target="https://talan.bank.gov.ua/get-user-certificate/qAVb0eMu-VAaLyXHOMQb" TargetMode="External"/><Relationship Id="rId1039" Type="http://schemas.openxmlformats.org/officeDocument/2006/relationships/hyperlink" Target="https://talan.bank.gov.ua/get-user-certificate/qAVb0RSUnaAsLKUkBH3n" TargetMode="External"/><Relationship Id="rId1246" Type="http://schemas.openxmlformats.org/officeDocument/2006/relationships/hyperlink" Target="https://talan.bank.gov.ua/get-user-certificate/qAVb07TYRzkZrDPmAn7z" TargetMode="External"/><Relationship Id="rId1898" Type="http://schemas.openxmlformats.org/officeDocument/2006/relationships/hyperlink" Target="https://talan.bank.gov.ua/get-user-certificate/qAVb0v3EvC-umWecVI3x" TargetMode="External"/><Relationship Id="rId92" Type="http://schemas.openxmlformats.org/officeDocument/2006/relationships/hyperlink" Target="https://talan.bank.gov.ua/get-user-certificate/qAVb0hQP8KZMwePnWM5s" TargetMode="External"/><Relationship Id="rId616" Type="http://schemas.openxmlformats.org/officeDocument/2006/relationships/hyperlink" Target="https://talan.bank.gov.ua/get-user-certificate/qAVb006miBoNRyBa_74C" TargetMode="External"/><Relationship Id="rId823" Type="http://schemas.openxmlformats.org/officeDocument/2006/relationships/hyperlink" Target="https://talan.bank.gov.ua/get-user-certificate/qAVb0gQAHetO2BsxJSZ6" TargetMode="External"/><Relationship Id="rId1453" Type="http://schemas.openxmlformats.org/officeDocument/2006/relationships/hyperlink" Target="https://talan.bank.gov.ua/get-user-certificate/qAVb0T7ehWTvfYL5D-vW" TargetMode="External"/><Relationship Id="rId1660" Type="http://schemas.openxmlformats.org/officeDocument/2006/relationships/hyperlink" Target="https://talan.bank.gov.ua/get-user-certificate/qAVb0MxWN7HNkjUFiqxd" TargetMode="External"/><Relationship Id="rId1758" Type="http://schemas.openxmlformats.org/officeDocument/2006/relationships/hyperlink" Target="https://talan.bank.gov.ua/get-user-certificate/qAVb0o3w0xTcwDB0RVr-" TargetMode="External"/><Relationship Id="rId1106" Type="http://schemas.openxmlformats.org/officeDocument/2006/relationships/hyperlink" Target="https://talan.bank.gov.ua/get-user-certificate/qAVb0gUOo3WROH0cvAu3" TargetMode="External"/><Relationship Id="rId1313" Type="http://schemas.openxmlformats.org/officeDocument/2006/relationships/hyperlink" Target="https://talan.bank.gov.ua/get-user-certificate/qAVb0zhOWFvs904HU0MA" TargetMode="External"/><Relationship Id="rId1520" Type="http://schemas.openxmlformats.org/officeDocument/2006/relationships/hyperlink" Target="https://talan.bank.gov.ua/get-user-certificate/qAVb0PwBzYwLQrCyq84b" TargetMode="External"/><Relationship Id="rId1965" Type="http://schemas.openxmlformats.org/officeDocument/2006/relationships/hyperlink" Target="https://talan.bank.gov.ua/get-user-certificate/qAVb0IAcjelXizkdLofw" TargetMode="External"/><Relationship Id="rId1618" Type="http://schemas.openxmlformats.org/officeDocument/2006/relationships/hyperlink" Target="https://talan.bank.gov.ua/get-user-certificate/qAVb0i8Ry3hkIBzDsR8w" TargetMode="External"/><Relationship Id="rId1825" Type="http://schemas.openxmlformats.org/officeDocument/2006/relationships/hyperlink" Target="https://talan.bank.gov.ua/get-user-certificate/qAVb0RkBFO2orZhZPiOz" TargetMode="External"/><Relationship Id="rId199" Type="http://schemas.openxmlformats.org/officeDocument/2006/relationships/hyperlink" Target="https://talan.bank.gov.ua/get-user-certificate/qAVb0Ve6ZsxzztafswMw" TargetMode="External"/><Relationship Id="rId2087" Type="http://schemas.openxmlformats.org/officeDocument/2006/relationships/hyperlink" Target="https://talan.bank.gov.ua/get-user-certificate/qAVb0DS27VV0A1t_3PZ2" TargetMode="External"/><Relationship Id="rId266" Type="http://schemas.openxmlformats.org/officeDocument/2006/relationships/hyperlink" Target="https://talan.bank.gov.ua/get-user-certificate/qAVb0Uh9clryDNiS-gOl" TargetMode="External"/><Relationship Id="rId473" Type="http://schemas.openxmlformats.org/officeDocument/2006/relationships/hyperlink" Target="https://talan.bank.gov.ua/get-user-certificate/qAVb0XnQRQDmRbRpSSFM" TargetMode="External"/><Relationship Id="rId680" Type="http://schemas.openxmlformats.org/officeDocument/2006/relationships/hyperlink" Target="https://talan.bank.gov.ua/get-user-certificate/qAVb0CF-wC7GR6x8A_Ta" TargetMode="External"/><Relationship Id="rId2154" Type="http://schemas.openxmlformats.org/officeDocument/2006/relationships/hyperlink" Target="https://talan.bank.gov.ua/get-user-certificate/qAVb07fp_OUErSnFElWu" TargetMode="External"/><Relationship Id="rId126" Type="http://schemas.openxmlformats.org/officeDocument/2006/relationships/hyperlink" Target="https://talan.bank.gov.ua/get-user-certificate/qAVb0IchJ35lG2F7dtmF" TargetMode="External"/><Relationship Id="rId333" Type="http://schemas.openxmlformats.org/officeDocument/2006/relationships/hyperlink" Target="https://talan.bank.gov.ua/get-user-certificate/qAVb0hR3dXRU0xhPN1RR" TargetMode="External"/><Relationship Id="rId540" Type="http://schemas.openxmlformats.org/officeDocument/2006/relationships/hyperlink" Target="https://talan.bank.gov.ua/get-user-certificate/qAVb0n1ydMuDPtmtcPSo" TargetMode="External"/><Relationship Id="rId778" Type="http://schemas.openxmlformats.org/officeDocument/2006/relationships/hyperlink" Target="https://talan.bank.gov.ua/get-user-certificate/qAVb0G8EvBX1Wc9GghxO" TargetMode="External"/><Relationship Id="rId985" Type="http://schemas.openxmlformats.org/officeDocument/2006/relationships/hyperlink" Target="https://talan.bank.gov.ua/get-user-certificate/qAVb0YTLwqluHzp-NwAi" TargetMode="External"/><Relationship Id="rId1170" Type="http://schemas.openxmlformats.org/officeDocument/2006/relationships/hyperlink" Target="https://talan.bank.gov.ua/get-user-certificate/qAVb0tKwQOe420Eb8JKi" TargetMode="External"/><Relationship Id="rId2014" Type="http://schemas.openxmlformats.org/officeDocument/2006/relationships/hyperlink" Target="https://talan.bank.gov.ua/get-user-certificate/qAVb0fT76BpILKpudC6L" TargetMode="External"/><Relationship Id="rId2221" Type="http://schemas.openxmlformats.org/officeDocument/2006/relationships/hyperlink" Target="https://talan.bank.gov.ua/get-user-certificate/qAVb03qbXaioQkVbqeIr" TargetMode="External"/><Relationship Id="rId638" Type="http://schemas.openxmlformats.org/officeDocument/2006/relationships/hyperlink" Target="https://talan.bank.gov.ua/get-user-certificate/qAVb01ckKVJGibHX7m4f" TargetMode="External"/><Relationship Id="rId845" Type="http://schemas.openxmlformats.org/officeDocument/2006/relationships/hyperlink" Target="https://talan.bank.gov.ua/get-user-certificate/qAVb093THpYwfyIMhocd" TargetMode="External"/><Relationship Id="rId1030" Type="http://schemas.openxmlformats.org/officeDocument/2006/relationships/hyperlink" Target="https://talan.bank.gov.ua/get-user-certificate/qAVb0ukZ24V1xtHw5kmd" TargetMode="External"/><Relationship Id="rId1268" Type="http://schemas.openxmlformats.org/officeDocument/2006/relationships/hyperlink" Target="https://talan.bank.gov.ua/get-user-certificate/qAVb0X0DJL3iIUcNX5gs" TargetMode="External"/><Relationship Id="rId1475" Type="http://schemas.openxmlformats.org/officeDocument/2006/relationships/hyperlink" Target="https://talan.bank.gov.ua/get-user-certificate/qAVb0kC-UUzUolvsKdEt" TargetMode="External"/><Relationship Id="rId1682" Type="http://schemas.openxmlformats.org/officeDocument/2006/relationships/hyperlink" Target="https://talan.bank.gov.ua/get-user-certificate/qAVb038ELJadTQCIanWj" TargetMode="External"/><Relationship Id="rId400" Type="http://schemas.openxmlformats.org/officeDocument/2006/relationships/hyperlink" Target="https://talan.bank.gov.ua/get-user-certificate/qAVb0FP6yD-ibRAvo3bu" TargetMode="External"/><Relationship Id="rId705" Type="http://schemas.openxmlformats.org/officeDocument/2006/relationships/hyperlink" Target="https://talan.bank.gov.ua/get-user-certificate/qAVb0tnzNc-nI-eDldDi" TargetMode="External"/><Relationship Id="rId1128" Type="http://schemas.openxmlformats.org/officeDocument/2006/relationships/hyperlink" Target="https://talan.bank.gov.ua/get-user-certificate/qAVb0n-WaQ70HNcCGA1a" TargetMode="External"/><Relationship Id="rId1335" Type="http://schemas.openxmlformats.org/officeDocument/2006/relationships/hyperlink" Target="https://talan.bank.gov.ua/get-user-certificate/qAVb0EfcRgKnx5eMcPsv" TargetMode="External"/><Relationship Id="rId1542" Type="http://schemas.openxmlformats.org/officeDocument/2006/relationships/hyperlink" Target="https://talan.bank.gov.ua/get-user-certificate/qAVb0FDTdzSbjKTZYSoH" TargetMode="External"/><Relationship Id="rId1987" Type="http://schemas.openxmlformats.org/officeDocument/2006/relationships/hyperlink" Target="https://talan.bank.gov.ua/get-user-certificate/qAVb0BCQ_UIbykD2TtxY" TargetMode="External"/><Relationship Id="rId912" Type="http://schemas.openxmlformats.org/officeDocument/2006/relationships/hyperlink" Target="https://talan.bank.gov.ua/get-user-certificate/qAVb0vmo4TyiwMG6m4Id" TargetMode="External"/><Relationship Id="rId1847" Type="http://schemas.openxmlformats.org/officeDocument/2006/relationships/hyperlink" Target="https://talan.bank.gov.ua/get-user-certificate/qAVb0nuNVrmEK00XNTgi" TargetMode="External"/><Relationship Id="rId41" Type="http://schemas.openxmlformats.org/officeDocument/2006/relationships/hyperlink" Target="https://talan.bank.gov.ua/get-user-certificate/qAVb0KmoNOk1zdOsBPup" TargetMode="External"/><Relationship Id="rId1402" Type="http://schemas.openxmlformats.org/officeDocument/2006/relationships/hyperlink" Target="https://talan.bank.gov.ua/get-user-certificate/qAVb0Ocmor3KuLH5F5eu" TargetMode="External"/><Relationship Id="rId1707" Type="http://schemas.openxmlformats.org/officeDocument/2006/relationships/hyperlink" Target="https://talan.bank.gov.ua/get-user-certificate/qAVb0IHlK9bf9bsd66U0" TargetMode="External"/><Relationship Id="rId190" Type="http://schemas.openxmlformats.org/officeDocument/2006/relationships/hyperlink" Target="https://talan.bank.gov.ua/get-user-certificate/qAVb0rNO2059gcCGljTu" TargetMode="External"/><Relationship Id="rId288" Type="http://schemas.openxmlformats.org/officeDocument/2006/relationships/hyperlink" Target="https://talan.bank.gov.ua/get-user-certificate/qAVb0idaKPuaN7KXubDJ" TargetMode="External"/><Relationship Id="rId1914" Type="http://schemas.openxmlformats.org/officeDocument/2006/relationships/hyperlink" Target="https://talan.bank.gov.ua/get-user-certificate/qAVb0eqRchlR2GxVBPlg" TargetMode="External"/><Relationship Id="rId495" Type="http://schemas.openxmlformats.org/officeDocument/2006/relationships/hyperlink" Target="https://talan.bank.gov.ua/get-user-certificate/qAVb0EqvxXTuRuH6K7LA" TargetMode="External"/><Relationship Id="rId2176" Type="http://schemas.openxmlformats.org/officeDocument/2006/relationships/hyperlink" Target="https://talan.bank.gov.ua/get-user-certificate/qAVb0HoJdaf3auGelF-w" TargetMode="External"/><Relationship Id="rId148" Type="http://schemas.openxmlformats.org/officeDocument/2006/relationships/hyperlink" Target="https://talan.bank.gov.ua/get-user-certificate/qAVb0yfNTVz7xO482F5h" TargetMode="External"/><Relationship Id="rId355" Type="http://schemas.openxmlformats.org/officeDocument/2006/relationships/hyperlink" Target="https://talan.bank.gov.ua/get-user-certificate/qAVb03LnRcFd-VQ-Ap99" TargetMode="External"/><Relationship Id="rId562" Type="http://schemas.openxmlformats.org/officeDocument/2006/relationships/hyperlink" Target="https://talan.bank.gov.ua/get-user-certificate/qAVb0OdtuuW1VvSk-7ic" TargetMode="External"/><Relationship Id="rId1192" Type="http://schemas.openxmlformats.org/officeDocument/2006/relationships/hyperlink" Target="https://talan.bank.gov.ua/get-user-certificate/qAVb00gRdUnFMz7GAI01" TargetMode="External"/><Relationship Id="rId2036" Type="http://schemas.openxmlformats.org/officeDocument/2006/relationships/hyperlink" Target="https://talan.bank.gov.ua/get-user-certificate/qAVb0dclMnk_5wI9SW5s" TargetMode="External"/><Relationship Id="rId215" Type="http://schemas.openxmlformats.org/officeDocument/2006/relationships/hyperlink" Target="https://talan.bank.gov.ua/get-user-certificate/qAVb040gZr-IbwGvE9Qk" TargetMode="External"/><Relationship Id="rId422" Type="http://schemas.openxmlformats.org/officeDocument/2006/relationships/hyperlink" Target="https://talan.bank.gov.ua/get-user-certificate/qAVb0jjKQ1-cANkW0ADw" TargetMode="External"/><Relationship Id="rId867" Type="http://schemas.openxmlformats.org/officeDocument/2006/relationships/hyperlink" Target="https://talan.bank.gov.ua/get-user-certificate/qAVb06RnQAz5ttnQjJOw" TargetMode="External"/><Relationship Id="rId1052" Type="http://schemas.openxmlformats.org/officeDocument/2006/relationships/hyperlink" Target="https://talan.bank.gov.ua/get-user-certificate/qAVb0uzL04PvclWbuzGJ" TargetMode="External"/><Relationship Id="rId1497" Type="http://schemas.openxmlformats.org/officeDocument/2006/relationships/hyperlink" Target="https://talan.bank.gov.ua/get-user-certificate/qAVb0pNUhOFrRonNyQDV" TargetMode="External"/><Relationship Id="rId2103" Type="http://schemas.openxmlformats.org/officeDocument/2006/relationships/hyperlink" Target="https://talan.bank.gov.ua/get-user-certificate/qAVb0JNsIwz-SmoGpJXy" TargetMode="External"/><Relationship Id="rId727" Type="http://schemas.openxmlformats.org/officeDocument/2006/relationships/hyperlink" Target="https://talan.bank.gov.ua/get-user-certificate/qAVb0BhmLZrfZ2W2kQTN" TargetMode="External"/><Relationship Id="rId934" Type="http://schemas.openxmlformats.org/officeDocument/2006/relationships/hyperlink" Target="https://talan.bank.gov.ua/get-user-certificate/qAVb0KlMcwy1sejVdjO0" TargetMode="External"/><Relationship Id="rId1357" Type="http://schemas.openxmlformats.org/officeDocument/2006/relationships/hyperlink" Target="https://talan.bank.gov.ua/get-user-certificate/qAVb0VvTCAa_Moc-eYMH" TargetMode="External"/><Relationship Id="rId1564" Type="http://schemas.openxmlformats.org/officeDocument/2006/relationships/hyperlink" Target="https://talan.bank.gov.ua/get-user-certificate/qAVb0dmr0DwDVdRV3oqV" TargetMode="External"/><Relationship Id="rId1771" Type="http://schemas.openxmlformats.org/officeDocument/2006/relationships/hyperlink" Target="https://talan.bank.gov.ua/get-user-certificate/qAVb066rzngANpovxwZV" TargetMode="External"/><Relationship Id="rId63" Type="http://schemas.openxmlformats.org/officeDocument/2006/relationships/hyperlink" Target="https://talan.bank.gov.ua/get-user-certificate/qAVb0geQnaH5g4LtnHzX" TargetMode="External"/><Relationship Id="rId1217" Type="http://schemas.openxmlformats.org/officeDocument/2006/relationships/hyperlink" Target="https://talan.bank.gov.ua/get-user-certificate/qAVb07cOT4EvQSosZmhm" TargetMode="External"/><Relationship Id="rId1424" Type="http://schemas.openxmlformats.org/officeDocument/2006/relationships/hyperlink" Target="https://talan.bank.gov.ua/get-user-certificate/qAVb03FnfWcd_MXPSnxB" TargetMode="External"/><Relationship Id="rId1631" Type="http://schemas.openxmlformats.org/officeDocument/2006/relationships/hyperlink" Target="https://talan.bank.gov.ua/get-user-certificate/qAVb0SAEXSp3ZmnGBsqN" TargetMode="External"/><Relationship Id="rId1869" Type="http://schemas.openxmlformats.org/officeDocument/2006/relationships/hyperlink" Target="https://talan.bank.gov.ua/get-user-certificate/qAVb068G_mbY81M-zlvX" TargetMode="External"/><Relationship Id="rId1729" Type="http://schemas.openxmlformats.org/officeDocument/2006/relationships/hyperlink" Target="https://talan.bank.gov.ua/get-user-certificate/qAVb0tnTNUfkM-vgThRS" TargetMode="External"/><Relationship Id="rId1936" Type="http://schemas.openxmlformats.org/officeDocument/2006/relationships/hyperlink" Target="https://talan.bank.gov.ua/get-user-certificate/qAVb0QsEz-48NpJDkKE1" TargetMode="External"/><Relationship Id="rId2198" Type="http://schemas.openxmlformats.org/officeDocument/2006/relationships/hyperlink" Target="https://talan.bank.gov.ua/get-user-certificate/qAVb0u_5fsNdx2GvmVC4" TargetMode="External"/><Relationship Id="rId377" Type="http://schemas.openxmlformats.org/officeDocument/2006/relationships/hyperlink" Target="https://talan.bank.gov.ua/get-user-certificate/qAVb0rGLPLc-wm0UtuYz" TargetMode="External"/><Relationship Id="rId584" Type="http://schemas.openxmlformats.org/officeDocument/2006/relationships/hyperlink" Target="https://talan.bank.gov.ua/get-user-certificate/qAVb0tMr-J759RcxcVLM" TargetMode="External"/><Relationship Id="rId2058" Type="http://schemas.openxmlformats.org/officeDocument/2006/relationships/hyperlink" Target="https://talan.bank.gov.ua/get-user-certificate/qAVb0Q0lzipsxaIztHuw" TargetMode="External"/><Relationship Id="rId5" Type="http://schemas.openxmlformats.org/officeDocument/2006/relationships/hyperlink" Target="https://talan.bank.gov.ua/get-user-certificate/qAVb0kJ1kKVQHHDfC6Hl" TargetMode="External"/><Relationship Id="rId237" Type="http://schemas.openxmlformats.org/officeDocument/2006/relationships/hyperlink" Target="https://talan.bank.gov.ua/get-user-certificate/qAVb0oio91x52lkUFKh2" TargetMode="External"/><Relationship Id="rId791" Type="http://schemas.openxmlformats.org/officeDocument/2006/relationships/hyperlink" Target="https://talan.bank.gov.ua/get-user-certificate/qAVb03WHqYfIiVpJjEjA" TargetMode="External"/><Relationship Id="rId889" Type="http://schemas.openxmlformats.org/officeDocument/2006/relationships/hyperlink" Target="https://talan.bank.gov.ua/get-user-certificate/qAVb0Re5RHXufxqU8U6r" TargetMode="External"/><Relationship Id="rId1074" Type="http://schemas.openxmlformats.org/officeDocument/2006/relationships/hyperlink" Target="https://talan.bank.gov.ua/get-user-certificate/qAVb0AFhSEyQZiGxefKE" TargetMode="External"/><Relationship Id="rId444" Type="http://schemas.openxmlformats.org/officeDocument/2006/relationships/hyperlink" Target="https://talan.bank.gov.ua/get-user-certificate/qAVb0kKVAxvoZpSjn3gb" TargetMode="External"/><Relationship Id="rId651" Type="http://schemas.openxmlformats.org/officeDocument/2006/relationships/hyperlink" Target="https://talan.bank.gov.ua/get-user-certificate/qAVb0iVF9jJ5pVaD_iBi" TargetMode="External"/><Relationship Id="rId749" Type="http://schemas.openxmlformats.org/officeDocument/2006/relationships/hyperlink" Target="https://talan.bank.gov.ua/get-user-certificate/qAVb0Q8IxQF6KKVC4Rs0" TargetMode="External"/><Relationship Id="rId1281" Type="http://schemas.openxmlformats.org/officeDocument/2006/relationships/hyperlink" Target="https://talan.bank.gov.ua/get-user-certificate/qAVb0CbJ6Dv49Hh2G51w" TargetMode="External"/><Relationship Id="rId1379" Type="http://schemas.openxmlformats.org/officeDocument/2006/relationships/hyperlink" Target="https://talan.bank.gov.ua/get-user-certificate/qAVb0IrACgkbsVNvjY6A" TargetMode="External"/><Relationship Id="rId1586" Type="http://schemas.openxmlformats.org/officeDocument/2006/relationships/hyperlink" Target="https://talan.bank.gov.ua/get-user-certificate/qAVb0gNVydxNmKgb8BoE" TargetMode="External"/><Relationship Id="rId2125" Type="http://schemas.openxmlformats.org/officeDocument/2006/relationships/hyperlink" Target="https://talan.bank.gov.ua/get-user-certificate/qAVb0fOXYhp3x_W-j9zE" TargetMode="External"/><Relationship Id="rId304" Type="http://schemas.openxmlformats.org/officeDocument/2006/relationships/hyperlink" Target="https://talan.bank.gov.ua/get-user-certificate/qAVb0hfr6UV92Uqw2F_Y" TargetMode="External"/><Relationship Id="rId511" Type="http://schemas.openxmlformats.org/officeDocument/2006/relationships/hyperlink" Target="https://talan.bank.gov.ua/get-user-certificate/qAVb09TIkbGPJxPA8Liy" TargetMode="External"/><Relationship Id="rId609" Type="http://schemas.openxmlformats.org/officeDocument/2006/relationships/hyperlink" Target="https://talan.bank.gov.ua/get-user-certificate/qAVb07elOHtl9KRsxV0G" TargetMode="External"/><Relationship Id="rId956" Type="http://schemas.openxmlformats.org/officeDocument/2006/relationships/hyperlink" Target="https://talan.bank.gov.ua/get-user-certificate/qAVb0X-YtXZmaimTXjFe" TargetMode="External"/><Relationship Id="rId1141" Type="http://schemas.openxmlformats.org/officeDocument/2006/relationships/hyperlink" Target="https://talan.bank.gov.ua/get-user-certificate/qAVb0s-GccX8zSIYJVHo" TargetMode="External"/><Relationship Id="rId1239" Type="http://schemas.openxmlformats.org/officeDocument/2006/relationships/hyperlink" Target="https://talan.bank.gov.ua/get-user-certificate/qAVb0h-YK82VH0xc3BJO" TargetMode="External"/><Relationship Id="rId1793" Type="http://schemas.openxmlformats.org/officeDocument/2006/relationships/hyperlink" Target="https://talan.bank.gov.ua/get-user-certificate/qAVb0cX21rzd2na3DtnD" TargetMode="External"/><Relationship Id="rId85" Type="http://schemas.openxmlformats.org/officeDocument/2006/relationships/hyperlink" Target="https://talan.bank.gov.ua/get-user-certificate/qAVb035rutCn5J5Y4_UQ" TargetMode="External"/><Relationship Id="rId816" Type="http://schemas.openxmlformats.org/officeDocument/2006/relationships/hyperlink" Target="https://talan.bank.gov.ua/get-user-certificate/qAVb0BDiE8s3p36QZOCX" TargetMode="External"/><Relationship Id="rId1001" Type="http://schemas.openxmlformats.org/officeDocument/2006/relationships/hyperlink" Target="https://talan.bank.gov.ua/get-user-certificate/qAVb0SjG9eIGfO1uH-7O" TargetMode="External"/><Relationship Id="rId1446" Type="http://schemas.openxmlformats.org/officeDocument/2006/relationships/hyperlink" Target="https://talan.bank.gov.ua/get-user-certificate/qAVb0Y42zwSCIGlC08It" TargetMode="External"/><Relationship Id="rId1653" Type="http://schemas.openxmlformats.org/officeDocument/2006/relationships/hyperlink" Target="https://talan.bank.gov.ua/get-user-certificate/qAVb0odAn8XXjXKM2DS2" TargetMode="External"/><Relationship Id="rId1860" Type="http://schemas.openxmlformats.org/officeDocument/2006/relationships/hyperlink" Target="https://talan.bank.gov.ua/get-user-certificate/qAVb0pbk3B7PKnCiI8Tc" TargetMode="External"/><Relationship Id="rId1306" Type="http://schemas.openxmlformats.org/officeDocument/2006/relationships/hyperlink" Target="https://talan.bank.gov.ua/get-user-certificate/qAVb0gR61C7dgRePhgjh" TargetMode="External"/><Relationship Id="rId1513" Type="http://schemas.openxmlformats.org/officeDocument/2006/relationships/hyperlink" Target="https://talan.bank.gov.ua/get-user-certificate/qAVb0xHQ1UNpogZNXBPN" TargetMode="External"/><Relationship Id="rId1720" Type="http://schemas.openxmlformats.org/officeDocument/2006/relationships/hyperlink" Target="https://talan.bank.gov.ua/get-user-certificate/qAVb0gJiRrVqgvLHRhQ6" TargetMode="External"/><Relationship Id="rId1958" Type="http://schemas.openxmlformats.org/officeDocument/2006/relationships/hyperlink" Target="https://talan.bank.gov.ua/get-user-certificate/qAVb01Xtbp0WfLtm8Rs8" TargetMode="External"/><Relationship Id="rId12" Type="http://schemas.openxmlformats.org/officeDocument/2006/relationships/hyperlink" Target="https://talan.bank.gov.ua/get-user-certificate/qAVb0tscMAnjsJyabCLW" TargetMode="External"/><Relationship Id="rId1818" Type="http://schemas.openxmlformats.org/officeDocument/2006/relationships/hyperlink" Target="https://talan.bank.gov.ua/get-user-certificate/qAVb0oYdmEvqH7WUiT3h" TargetMode="External"/><Relationship Id="rId161" Type="http://schemas.openxmlformats.org/officeDocument/2006/relationships/hyperlink" Target="https://talan.bank.gov.ua/get-user-certificate/qAVb04U0pgw-E6k74sT4" TargetMode="External"/><Relationship Id="rId399" Type="http://schemas.openxmlformats.org/officeDocument/2006/relationships/hyperlink" Target="https://talan.bank.gov.ua/get-user-certificate/qAVb0GzkzIspa-cd1GxS" TargetMode="External"/><Relationship Id="rId259" Type="http://schemas.openxmlformats.org/officeDocument/2006/relationships/hyperlink" Target="https://talan.bank.gov.ua/get-user-certificate/qAVb0O7bm4s00XH3yHgv" TargetMode="External"/><Relationship Id="rId466" Type="http://schemas.openxmlformats.org/officeDocument/2006/relationships/hyperlink" Target="https://talan.bank.gov.ua/get-user-certificate/qAVb00pRCzKLpM81bJHu" TargetMode="External"/><Relationship Id="rId673" Type="http://schemas.openxmlformats.org/officeDocument/2006/relationships/hyperlink" Target="https://talan.bank.gov.ua/get-user-certificate/qAVb01dOymupaskbHPOx" TargetMode="External"/><Relationship Id="rId880" Type="http://schemas.openxmlformats.org/officeDocument/2006/relationships/hyperlink" Target="https://talan.bank.gov.ua/get-user-certificate/qAVb0drQ76ckOwebPLIB" TargetMode="External"/><Relationship Id="rId1096" Type="http://schemas.openxmlformats.org/officeDocument/2006/relationships/hyperlink" Target="https://talan.bank.gov.ua/get-user-certificate/qAVb0dBdCVnZbyR8LFL5" TargetMode="External"/><Relationship Id="rId2147" Type="http://schemas.openxmlformats.org/officeDocument/2006/relationships/hyperlink" Target="https://talan.bank.gov.ua/get-user-certificate/qAVb0B3o56pa34Na_wrO" TargetMode="External"/><Relationship Id="rId119" Type="http://schemas.openxmlformats.org/officeDocument/2006/relationships/hyperlink" Target="https://talan.bank.gov.ua/get-user-certificate/qAVb0KrQQOzGvmDqSDxs" TargetMode="External"/><Relationship Id="rId326" Type="http://schemas.openxmlformats.org/officeDocument/2006/relationships/hyperlink" Target="https://talan.bank.gov.ua/get-user-certificate/qAVb0QvCdwzQaBAHc_Vv" TargetMode="External"/><Relationship Id="rId533" Type="http://schemas.openxmlformats.org/officeDocument/2006/relationships/hyperlink" Target="https://talan.bank.gov.ua/get-user-certificate/qAVb0M24fyzDgLUucjua" TargetMode="External"/><Relationship Id="rId978" Type="http://schemas.openxmlformats.org/officeDocument/2006/relationships/hyperlink" Target="https://talan.bank.gov.ua/get-user-certificate/qAVb0Ix_Ltp4g3gdswZK" TargetMode="External"/><Relationship Id="rId1163" Type="http://schemas.openxmlformats.org/officeDocument/2006/relationships/hyperlink" Target="https://talan.bank.gov.ua/get-user-certificate/qAVb0iiai_IUUBH8IxuV" TargetMode="External"/><Relationship Id="rId1370" Type="http://schemas.openxmlformats.org/officeDocument/2006/relationships/hyperlink" Target="https://talan.bank.gov.ua/get-user-certificate/qAVb0pDKHmN8flU1S7Sn" TargetMode="External"/><Relationship Id="rId2007" Type="http://schemas.openxmlformats.org/officeDocument/2006/relationships/hyperlink" Target="https://talan.bank.gov.ua/get-user-certificate/qAVb01U0VHV7KuaGmC5W" TargetMode="External"/><Relationship Id="rId2214" Type="http://schemas.openxmlformats.org/officeDocument/2006/relationships/hyperlink" Target="https://talan.bank.gov.ua/get-user-certificate/qAVb0z-Irv5pYZak4STu" TargetMode="External"/><Relationship Id="rId740" Type="http://schemas.openxmlformats.org/officeDocument/2006/relationships/hyperlink" Target="https://talan.bank.gov.ua/get-user-certificate/qAVb0URLQCzGw7DzTBnH" TargetMode="External"/><Relationship Id="rId838" Type="http://schemas.openxmlformats.org/officeDocument/2006/relationships/hyperlink" Target="https://talan.bank.gov.ua/get-user-certificate/qAVb0P4YiyNBkeLFT_BT" TargetMode="External"/><Relationship Id="rId1023" Type="http://schemas.openxmlformats.org/officeDocument/2006/relationships/hyperlink" Target="https://talan.bank.gov.ua/get-user-certificate/qAVb0LbT4BTQD2IMTETT" TargetMode="External"/><Relationship Id="rId1468" Type="http://schemas.openxmlformats.org/officeDocument/2006/relationships/hyperlink" Target="https://talan.bank.gov.ua/get-user-certificate/qAVb05gmxnGJBsETbLRe" TargetMode="External"/><Relationship Id="rId1675" Type="http://schemas.openxmlformats.org/officeDocument/2006/relationships/hyperlink" Target="https://talan.bank.gov.ua/get-user-certificate/qAVb0M89N-bU3Jsib8fG" TargetMode="External"/><Relationship Id="rId1882" Type="http://schemas.openxmlformats.org/officeDocument/2006/relationships/hyperlink" Target="https://talan.bank.gov.ua/get-user-certificate/qAVb0sD-0SF98Ue1SVJd" TargetMode="External"/><Relationship Id="rId600" Type="http://schemas.openxmlformats.org/officeDocument/2006/relationships/hyperlink" Target="https://talan.bank.gov.ua/get-user-certificate/qAVb0cFx_Wy7yTW35-mf" TargetMode="External"/><Relationship Id="rId1230" Type="http://schemas.openxmlformats.org/officeDocument/2006/relationships/hyperlink" Target="https://talan.bank.gov.ua/get-user-certificate/qAVb066I8Gk8BogV9i--" TargetMode="External"/><Relationship Id="rId1328" Type="http://schemas.openxmlformats.org/officeDocument/2006/relationships/hyperlink" Target="https://talan.bank.gov.ua/get-user-certificate/qAVb0jUolXY7lSxVEzaB" TargetMode="External"/><Relationship Id="rId1535" Type="http://schemas.openxmlformats.org/officeDocument/2006/relationships/hyperlink" Target="https://talan.bank.gov.ua/get-user-certificate/qAVb0YSbA9NZk1nclUyB" TargetMode="External"/><Relationship Id="rId905" Type="http://schemas.openxmlformats.org/officeDocument/2006/relationships/hyperlink" Target="https://talan.bank.gov.ua/get-user-certificate/qAVb0QOONalvD3sr1ALZ" TargetMode="External"/><Relationship Id="rId1742" Type="http://schemas.openxmlformats.org/officeDocument/2006/relationships/hyperlink" Target="https://talan.bank.gov.ua/get-user-certificate/qAVb05Zn3QU2tn_btMVR" TargetMode="External"/><Relationship Id="rId34" Type="http://schemas.openxmlformats.org/officeDocument/2006/relationships/hyperlink" Target="https://talan.bank.gov.ua/get-user-certificate/qAVb0a-CR0WZWjGrwW0X" TargetMode="External"/><Relationship Id="rId1602" Type="http://schemas.openxmlformats.org/officeDocument/2006/relationships/hyperlink" Target="https://talan.bank.gov.ua/get-user-certificate/qAVb0_nm59Esybc5-Ral" TargetMode="External"/><Relationship Id="rId183" Type="http://schemas.openxmlformats.org/officeDocument/2006/relationships/hyperlink" Target="https://talan.bank.gov.ua/get-user-certificate/qAVb0dKUCigo0UOzuuc-" TargetMode="External"/><Relationship Id="rId390" Type="http://schemas.openxmlformats.org/officeDocument/2006/relationships/hyperlink" Target="https://talan.bank.gov.ua/get-user-certificate/qAVb0DNWJCYSdlYOKIyF" TargetMode="External"/><Relationship Id="rId1907" Type="http://schemas.openxmlformats.org/officeDocument/2006/relationships/hyperlink" Target="https://talan.bank.gov.ua/get-user-certificate/qAVb0yy3olQirNj2fKbu" TargetMode="External"/><Relationship Id="rId2071" Type="http://schemas.openxmlformats.org/officeDocument/2006/relationships/hyperlink" Target="https://talan.bank.gov.ua/get-user-certificate/qAVb0LPGkjR_58blHQAV" TargetMode="External"/><Relationship Id="rId250" Type="http://schemas.openxmlformats.org/officeDocument/2006/relationships/hyperlink" Target="https://talan.bank.gov.ua/get-user-certificate/qAVb08UrJPbqNuF0dZcG" TargetMode="External"/><Relationship Id="rId488" Type="http://schemas.openxmlformats.org/officeDocument/2006/relationships/hyperlink" Target="https://talan.bank.gov.ua/get-user-certificate/qAVb0GGkToKrJg4VOjvK" TargetMode="External"/><Relationship Id="rId695" Type="http://schemas.openxmlformats.org/officeDocument/2006/relationships/hyperlink" Target="https://talan.bank.gov.ua/get-user-certificate/qAVb0f-uR6IRSHDmQmeF" TargetMode="External"/><Relationship Id="rId2169" Type="http://schemas.openxmlformats.org/officeDocument/2006/relationships/hyperlink" Target="https://talan.bank.gov.ua/get-user-certificate/qAVb0SWCsGvAyCTdsH1w" TargetMode="External"/><Relationship Id="rId110" Type="http://schemas.openxmlformats.org/officeDocument/2006/relationships/hyperlink" Target="https://talan.bank.gov.ua/get-user-certificate/qAVb0JRoRh477MzKHx9V" TargetMode="External"/><Relationship Id="rId348" Type="http://schemas.openxmlformats.org/officeDocument/2006/relationships/hyperlink" Target="https://talan.bank.gov.ua/get-user-certificate/qAVb06ItFk38NWQze_yz" TargetMode="External"/><Relationship Id="rId555" Type="http://schemas.openxmlformats.org/officeDocument/2006/relationships/hyperlink" Target="https://talan.bank.gov.ua/get-user-certificate/qAVb0ASK_6CJL6jxyobs" TargetMode="External"/><Relationship Id="rId762" Type="http://schemas.openxmlformats.org/officeDocument/2006/relationships/hyperlink" Target="https://talan.bank.gov.ua/get-user-certificate/qAVb0h3yZ-1iLBTHr7V5" TargetMode="External"/><Relationship Id="rId1185" Type="http://schemas.openxmlformats.org/officeDocument/2006/relationships/hyperlink" Target="https://talan.bank.gov.ua/get-user-certificate/qAVb0neiadNaMw41tHog" TargetMode="External"/><Relationship Id="rId1392" Type="http://schemas.openxmlformats.org/officeDocument/2006/relationships/hyperlink" Target="https://talan.bank.gov.ua/get-user-certificate/qAVb0pUoDK6rL1MBWbrx" TargetMode="External"/><Relationship Id="rId2029" Type="http://schemas.openxmlformats.org/officeDocument/2006/relationships/hyperlink" Target="https://talan.bank.gov.ua/get-user-certificate/qAVb0IMIdY5vGgYndueY" TargetMode="External"/><Relationship Id="rId2236" Type="http://schemas.openxmlformats.org/officeDocument/2006/relationships/hyperlink" Target="https://talan.bank.gov.ua/get-user-certificate/qAVb0WtplsLgVki3fqx9" TargetMode="External"/><Relationship Id="rId208" Type="http://schemas.openxmlformats.org/officeDocument/2006/relationships/hyperlink" Target="https://talan.bank.gov.ua/get-user-certificate/qAVb0OZQVBCUFQQ625Ev" TargetMode="External"/><Relationship Id="rId415" Type="http://schemas.openxmlformats.org/officeDocument/2006/relationships/hyperlink" Target="https://talan.bank.gov.ua/get-user-certificate/qAVb0QAQdY9GEKAjfFyY" TargetMode="External"/><Relationship Id="rId622" Type="http://schemas.openxmlformats.org/officeDocument/2006/relationships/hyperlink" Target="https://talan.bank.gov.ua/get-user-certificate/qAVb0YOoZ4FuWbww20Ez" TargetMode="External"/><Relationship Id="rId1045" Type="http://schemas.openxmlformats.org/officeDocument/2006/relationships/hyperlink" Target="https://talan.bank.gov.ua/get-user-certificate/qAVb0Q7SBlWfmRSKQVX2" TargetMode="External"/><Relationship Id="rId1252" Type="http://schemas.openxmlformats.org/officeDocument/2006/relationships/hyperlink" Target="https://talan.bank.gov.ua/get-user-certificate/qAVb0_29NzYeK0hypEbf" TargetMode="External"/><Relationship Id="rId1697" Type="http://schemas.openxmlformats.org/officeDocument/2006/relationships/hyperlink" Target="https://talan.bank.gov.ua/get-user-certificate/qAVb0sr4vRMoVxBG1TQs" TargetMode="External"/><Relationship Id="rId927" Type="http://schemas.openxmlformats.org/officeDocument/2006/relationships/hyperlink" Target="https://talan.bank.gov.ua/get-user-certificate/qAVb0tGcLChBbbSt9cGF" TargetMode="External"/><Relationship Id="rId1112" Type="http://schemas.openxmlformats.org/officeDocument/2006/relationships/hyperlink" Target="https://talan.bank.gov.ua/get-user-certificate/qAVb0FX3f28iOJIaUwJe" TargetMode="External"/><Relationship Id="rId1557" Type="http://schemas.openxmlformats.org/officeDocument/2006/relationships/hyperlink" Target="https://talan.bank.gov.ua/get-user-certificate/qAVb02uNdbwZlk2xI0rX" TargetMode="External"/><Relationship Id="rId1764" Type="http://schemas.openxmlformats.org/officeDocument/2006/relationships/hyperlink" Target="https://talan.bank.gov.ua/get-user-certificate/qAVb01DsdswscHBsRt7q" TargetMode="External"/><Relationship Id="rId1971" Type="http://schemas.openxmlformats.org/officeDocument/2006/relationships/hyperlink" Target="https://talan.bank.gov.ua/get-user-certificate/qAVb07xBZ-2ZL52rNMYm" TargetMode="External"/><Relationship Id="rId56" Type="http://schemas.openxmlformats.org/officeDocument/2006/relationships/hyperlink" Target="https://talan.bank.gov.ua/get-user-certificate/qAVb0QyoZjeip8Dbq3Qb" TargetMode="External"/><Relationship Id="rId1417" Type="http://schemas.openxmlformats.org/officeDocument/2006/relationships/hyperlink" Target="https://talan.bank.gov.ua/get-user-certificate/qAVb0dFNbqPmcD5pLM5A" TargetMode="External"/><Relationship Id="rId1624" Type="http://schemas.openxmlformats.org/officeDocument/2006/relationships/hyperlink" Target="https://talan.bank.gov.ua/get-user-certificate/qAVb0m-TJ2NIsFb5BPUX" TargetMode="External"/><Relationship Id="rId1831" Type="http://schemas.openxmlformats.org/officeDocument/2006/relationships/hyperlink" Target="https://talan.bank.gov.ua/get-user-certificate/qAVb0E-Hug41WYz8V9g9" TargetMode="External"/><Relationship Id="rId1929" Type="http://schemas.openxmlformats.org/officeDocument/2006/relationships/hyperlink" Target="https://talan.bank.gov.ua/get-user-certificate/qAVb0NF53TJmlJLpkKzW" TargetMode="External"/><Relationship Id="rId2093" Type="http://schemas.openxmlformats.org/officeDocument/2006/relationships/hyperlink" Target="https://talan.bank.gov.ua/get-user-certificate/qAVb0EwwOHtzDnVEfODv" TargetMode="External"/><Relationship Id="rId272" Type="http://schemas.openxmlformats.org/officeDocument/2006/relationships/hyperlink" Target="https://talan.bank.gov.ua/get-user-certificate/qAVb0B7TrjfkXO7NjCBl" TargetMode="External"/><Relationship Id="rId577" Type="http://schemas.openxmlformats.org/officeDocument/2006/relationships/hyperlink" Target="https://talan.bank.gov.ua/get-user-certificate/qAVb0R3uRUZ-W1I0BAGg" TargetMode="External"/><Relationship Id="rId2160" Type="http://schemas.openxmlformats.org/officeDocument/2006/relationships/hyperlink" Target="https://talan.bank.gov.ua/get-user-certificate/qAVb0I_3iAgIoOoxKSpD" TargetMode="External"/><Relationship Id="rId132" Type="http://schemas.openxmlformats.org/officeDocument/2006/relationships/hyperlink" Target="https://talan.bank.gov.ua/get-user-certificate/qAVb0Sbsf57Y1yl9GwkV" TargetMode="External"/><Relationship Id="rId784" Type="http://schemas.openxmlformats.org/officeDocument/2006/relationships/hyperlink" Target="https://talan.bank.gov.ua/get-user-certificate/qAVb03g2MtxwRIjMBK1c" TargetMode="External"/><Relationship Id="rId991" Type="http://schemas.openxmlformats.org/officeDocument/2006/relationships/hyperlink" Target="https://talan.bank.gov.ua/get-user-certificate/qAVb0t5b3nC7UL9GwvrQ" TargetMode="External"/><Relationship Id="rId1067" Type="http://schemas.openxmlformats.org/officeDocument/2006/relationships/hyperlink" Target="https://talan.bank.gov.ua/get-user-certificate/qAVb01yRpLa6bS_n8z8X" TargetMode="External"/><Relationship Id="rId2020" Type="http://schemas.openxmlformats.org/officeDocument/2006/relationships/hyperlink" Target="https://talan.bank.gov.ua/get-user-certificate/qAVb0q_n17YgEVNQYUeQ" TargetMode="External"/><Relationship Id="rId437" Type="http://schemas.openxmlformats.org/officeDocument/2006/relationships/hyperlink" Target="https://talan.bank.gov.ua/get-user-certificate/qAVb0VkgK7zoZIHD2YDo" TargetMode="External"/><Relationship Id="rId644" Type="http://schemas.openxmlformats.org/officeDocument/2006/relationships/hyperlink" Target="https://talan.bank.gov.ua/get-user-certificate/qAVb09EP19B_VxB4l0Qu" TargetMode="External"/><Relationship Id="rId851" Type="http://schemas.openxmlformats.org/officeDocument/2006/relationships/hyperlink" Target="https://talan.bank.gov.ua/get-user-certificate/qAVb0zCzbigpW7E4LvvJ" TargetMode="External"/><Relationship Id="rId1274" Type="http://schemas.openxmlformats.org/officeDocument/2006/relationships/hyperlink" Target="https://talan.bank.gov.ua/get-user-certificate/qAVb0o2HQFVcuZ0IL-qh" TargetMode="External"/><Relationship Id="rId1481" Type="http://schemas.openxmlformats.org/officeDocument/2006/relationships/hyperlink" Target="https://talan.bank.gov.ua/get-user-certificate/qAVb0MoXEUgIVqDFQzJe" TargetMode="External"/><Relationship Id="rId1579" Type="http://schemas.openxmlformats.org/officeDocument/2006/relationships/hyperlink" Target="https://talan.bank.gov.ua/get-user-certificate/qAVb0xDPtLRR6iNbITuN" TargetMode="External"/><Relationship Id="rId2118" Type="http://schemas.openxmlformats.org/officeDocument/2006/relationships/hyperlink" Target="https://talan.bank.gov.ua/get-user-certificate/qAVb0f0luLfo9qUryQY6" TargetMode="External"/><Relationship Id="rId504" Type="http://schemas.openxmlformats.org/officeDocument/2006/relationships/hyperlink" Target="https://talan.bank.gov.ua/get-user-certificate/qAVb0VU1LPUr9Y1QQiTT" TargetMode="External"/><Relationship Id="rId711" Type="http://schemas.openxmlformats.org/officeDocument/2006/relationships/hyperlink" Target="https://talan.bank.gov.ua/get-user-certificate/qAVb0Z_tJDCKkaPgJSLi" TargetMode="External"/><Relationship Id="rId949" Type="http://schemas.openxmlformats.org/officeDocument/2006/relationships/hyperlink" Target="https://talan.bank.gov.ua/get-user-certificate/qAVb0HqAYI9LGDappjiB" TargetMode="External"/><Relationship Id="rId1134" Type="http://schemas.openxmlformats.org/officeDocument/2006/relationships/hyperlink" Target="https://talan.bank.gov.ua/get-user-certificate/qAVb0VgvwqMxIt4kWFBa" TargetMode="External"/><Relationship Id="rId1341" Type="http://schemas.openxmlformats.org/officeDocument/2006/relationships/hyperlink" Target="https://talan.bank.gov.ua/get-user-certificate/qAVb0_0kGnjBxohrwysK" TargetMode="External"/><Relationship Id="rId1786" Type="http://schemas.openxmlformats.org/officeDocument/2006/relationships/hyperlink" Target="https://talan.bank.gov.ua/get-user-certificate/qAVb0lTfDPZjsxKqG67r" TargetMode="External"/><Relationship Id="rId1993" Type="http://schemas.openxmlformats.org/officeDocument/2006/relationships/hyperlink" Target="https://talan.bank.gov.ua/get-user-certificate/qAVb0QXjtXJMWS2hzyS5" TargetMode="External"/><Relationship Id="rId78" Type="http://schemas.openxmlformats.org/officeDocument/2006/relationships/hyperlink" Target="https://talan.bank.gov.ua/get-user-certificate/qAVb0ZwvwkwmrDs4BJa8" TargetMode="External"/><Relationship Id="rId809" Type="http://schemas.openxmlformats.org/officeDocument/2006/relationships/hyperlink" Target="https://talan.bank.gov.ua/get-user-certificate/qAVb0DGy_b0KJJvswEDN" TargetMode="External"/><Relationship Id="rId1201" Type="http://schemas.openxmlformats.org/officeDocument/2006/relationships/hyperlink" Target="https://talan.bank.gov.ua/get-user-certificate/qAVb0AVgHW2XWz3ASgOS" TargetMode="External"/><Relationship Id="rId1439" Type="http://schemas.openxmlformats.org/officeDocument/2006/relationships/hyperlink" Target="https://talan.bank.gov.ua/get-user-certificate/qAVb0e7gRW9Fxek4l-jt" TargetMode="External"/><Relationship Id="rId1646" Type="http://schemas.openxmlformats.org/officeDocument/2006/relationships/hyperlink" Target="https://talan.bank.gov.ua/get-user-certificate/qAVb0e9vGSEkTu8E4hWd" TargetMode="External"/><Relationship Id="rId1853" Type="http://schemas.openxmlformats.org/officeDocument/2006/relationships/hyperlink" Target="https://talan.bank.gov.ua/get-user-certificate/qAVb04qhRVaPpHcN-VzM" TargetMode="External"/><Relationship Id="rId1506" Type="http://schemas.openxmlformats.org/officeDocument/2006/relationships/hyperlink" Target="https://talan.bank.gov.ua/get-user-certificate/qAVb0Mh8Oi8rnSWbNmk8" TargetMode="External"/><Relationship Id="rId1713" Type="http://schemas.openxmlformats.org/officeDocument/2006/relationships/hyperlink" Target="https://talan.bank.gov.ua/get-user-certificate/qAVb0LkGgxiDjnXJfIfQ" TargetMode="External"/><Relationship Id="rId1920" Type="http://schemas.openxmlformats.org/officeDocument/2006/relationships/hyperlink" Target="https://talan.bank.gov.ua/get-user-certificate/qAVb0qnsMFH7Si51JUbZ" TargetMode="External"/><Relationship Id="rId294" Type="http://schemas.openxmlformats.org/officeDocument/2006/relationships/hyperlink" Target="https://talan.bank.gov.ua/get-user-certificate/qAVb09JknV-Brxp2XVQH" TargetMode="External"/><Relationship Id="rId2182" Type="http://schemas.openxmlformats.org/officeDocument/2006/relationships/hyperlink" Target="https://talan.bank.gov.ua/get-user-certificate/qAVb0KvKNBGGGVVEHs0H" TargetMode="External"/><Relationship Id="rId154" Type="http://schemas.openxmlformats.org/officeDocument/2006/relationships/hyperlink" Target="https://talan.bank.gov.ua/get-user-certificate/qAVb0BjQPv31lWw19Ao7" TargetMode="External"/><Relationship Id="rId361" Type="http://schemas.openxmlformats.org/officeDocument/2006/relationships/hyperlink" Target="https://talan.bank.gov.ua/get-user-certificate/qAVb0IeSKrZ2KtL7cF5l" TargetMode="External"/><Relationship Id="rId599" Type="http://schemas.openxmlformats.org/officeDocument/2006/relationships/hyperlink" Target="https://talan.bank.gov.ua/get-user-certificate/qAVb0oAtFePtrZgknbLk" TargetMode="External"/><Relationship Id="rId2042" Type="http://schemas.openxmlformats.org/officeDocument/2006/relationships/hyperlink" Target="https://talan.bank.gov.ua/get-user-certificate/qAVb0HvNyMOZQGISQsEP" TargetMode="External"/><Relationship Id="rId459" Type="http://schemas.openxmlformats.org/officeDocument/2006/relationships/hyperlink" Target="https://talan.bank.gov.ua/get-user-certificate/qAVb0IrHkPtdvl8aZ9oZ" TargetMode="External"/><Relationship Id="rId666" Type="http://schemas.openxmlformats.org/officeDocument/2006/relationships/hyperlink" Target="https://talan.bank.gov.ua/get-user-certificate/qAVb0ww9lhtktO6ptPeN" TargetMode="External"/><Relationship Id="rId873" Type="http://schemas.openxmlformats.org/officeDocument/2006/relationships/hyperlink" Target="https://talan.bank.gov.ua/get-user-certificate/qAVb0PJbulRQWYSX3s4I" TargetMode="External"/><Relationship Id="rId1089" Type="http://schemas.openxmlformats.org/officeDocument/2006/relationships/hyperlink" Target="https://talan.bank.gov.ua/get-user-certificate/qAVb004wy6I0vqWZckoA" TargetMode="External"/><Relationship Id="rId1296" Type="http://schemas.openxmlformats.org/officeDocument/2006/relationships/hyperlink" Target="https://talan.bank.gov.ua/get-user-certificate/qAVb0qPwyi9HivfLTOZs" TargetMode="External"/><Relationship Id="rId221" Type="http://schemas.openxmlformats.org/officeDocument/2006/relationships/hyperlink" Target="https://talan.bank.gov.ua/get-user-certificate/qAVb0d2i480vHdBdP2nw" TargetMode="External"/><Relationship Id="rId319" Type="http://schemas.openxmlformats.org/officeDocument/2006/relationships/hyperlink" Target="https://talan.bank.gov.ua/get-user-certificate/qAVb0Bt8cSvD_NwLISVy" TargetMode="External"/><Relationship Id="rId526" Type="http://schemas.openxmlformats.org/officeDocument/2006/relationships/hyperlink" Target="https://talan.bank.gov.ua/get-user-certificate/qAVb0zDjA8aqhJCbmLvr" TargetMode="External"/><Relationship Id="rId1156" Type="http://schemas.openxmlformats.org/officeDocument/2006/relationships/hyperlink" Target="https://talan.bank.gov.ua/get-user-certificate/qAVb0iCf3o6OR4dDLSGC" TargetMode="External"/><Relationship Id="rId1363" Type="http://schemas.openxmlformats.org/officeDocument/2006/relationships/hyperlink" Target="https://talan.bank.gov.ua/get-user-certificate/qAVb04kp179qk_0x2WWd" TargetMode="External"/><Relationship Id="rId2207" Type="http://schemas.openxmlformats.org/officeDocument/2006/relationships/hyperlink" Target="https://talan.bank.gov.ua/get-user-certificate/qAVb0cTifQxreZb6DYvJ" TargetMode="External"/><Relationship Id="rId733" Type="http://schemas.openxmlformats.org/officeDocument/2006/relationships/hyperlink" Target="https://talan.bank.gov.ua/get-user-certificate/qAVb0of1pyi7is7bPPgb" TargetMode="External"/><Relationship Id="rId940" Type="http://schemas.openxmlformats.org/officeDocument/2006/relationships/hyperlink" Target="https://talan.bank.gov.ua/get-user-certificate/qAVb09xqnir8Mps7I2qo" TargetMode="External"/><Relationship Id="rId1016" Type="http://schemas.openxmlformats.org/officeDocument/2006/relationships/hyperlink" Target="https://talan.bank.gov.ua/get-user-certificate/qAVb073AgqJYLSSQSRMM" TargetMode="External"/><Relationship Id="rId1570" Type="http://schemas.openxmlformats.org/officeDocument/2006/relationships/hyperlink" Target="https://talan.bank.gov.ua/get-user-certificate/qAVb0V0YeWDxxuYCWwaM" TargetMode="External"/><Relationship Id="rId1668" Type="http://schemas.openxmlformats.org/officeDocument/2006/relationships/hyperlink" Target="https://talan.bank.gov.ua/get-user-certificate/qAVb0K3SCRcDtG1kQxMT" TargetMode="External"/><Relationship Id="rId1875" Type="http://schemas.openxmlformats.org/officeDocument/2006/relationships/hyperlink" Target="https://talan.bank.gov.ua/get-user-certificate/qAVb0pm7MTgXQwfrGv6p" TargetMode="External"/><Relationship Id="rId800" Type="http://schemas.openxmlformats.org/officeDocument/2006/relationships/hyperlink" Target="https://talan.bank.gov.ua/get-user-certificate/qAVb0WOc1EHX0veAcYIn" TargetMode="External"/><Relationship Id="rId1223" Type="http://schemas.openxmlformats.org/officeDocument/2006/relationships/hyperlink" Target="https://talan.bank.gov.ua/get-user-certificate/qAVb0DZK-xoz0hwHIEa0" TargetMode="External"/><Relationship Id="rId1430" Type="http://schemas.openxmlformats.org/officeDocument/2006/relationships/hyperlink" Target="https://talan.bank.gov.ua/get-user-certificate/qAVb0n2MCuRUUaiNsQTq" TargetMode="External"/><Relationship Id="rId1528" Type="http://schemas.openxmlformats.org/officeDocument/2006/relationships/hyperlink" Target="https://talan.bank.gov.ua/get-user-certificate/qAVb0pzm4eSZopiHaIyf" TargetMode="External"/><Relationship Id="rId1735" Type="http://schemas.openxmlformats.org/officeDocument/2006/relationships/hyperlink" Target="https://talan.bank.gov.ua/get-user-certificate/qAVb02phgH4DlKtRbv0r" TargetMode="External"/><Relationship Id="rId1942" Type="http://schemas.openxmlformats.org/officeDocument/2006/relationships/hyperlink" Target="https://talan.bank.gov.ua/get-user-certificate/qAVb0Z7k1Gj0a9zlXTOX" TargetMode="External"/><Relationship Id="rId27" Type="http://schemas.openxmlformats.org/officeDocument/2006/relationships/hyperlink" Target="https://talan.bank.gov.ua/get-user-certificate/qAVb0OvXwjSm9YsbfK0_" TargetMode="External"/><Relationship Id="rId1802" Type="http://schemas.openxmlformats.org/officeDocument/2006/relationships/hyperlink" Target="https://talan.bank.gov.ua/get-user-certificate/qAVb0w2mIWZuPoukhjtS" TargetMode="External"/><Relationship Id="rId176" Type="http://schemas.openxmlformats.org/officeDocument/2006/relationships/hyperlink" Target="https://talan.bank.gov.ua/get-user-certificate/qAVb0PFy6G15AvWi2brf" TargetMode="External"/><Relationship Id="rId383" Type="http://schemas.openxmlformats.org/officeDocument/2006/relationships/hyperlink" Target="https://talan.bank.gov.ua/get-user-certificate/qAVb0-7Dcf7VLqW5nUew" TargetMode="External"/><Relationship Id="rId590" Type="http://schemas.openxmlformats.org/officeDocument/2006/relationships/hyperlink" Target="https://talan.bank.gov.ua/get-user-certificate/qAVb0MRZGg6s1EHS-_nh" TargetMode="External"/><Relationship Id="rId2064" Type="http://schemas.openxmlformats.org/officeDocument/2006/relationships/hyperlink" Target="https://talan.bank.gov.ua/get-user-certificate/qAVb0U-lbjtkWi6kIA45" TargetMode="External"/><Relationship Id="rId243" Type="http://schemas.openxmlformats.org/officeDocument/2006/relationships/hyperlink" Target="https://talan.bank.gov.ua/get-user-certificate/qAVb0tse3Tqd4q2YY8ca" TargetMode="External"/><Relationship Id="rId450" Type="http://schemas.openxmlformats.org/officeDocument/2006/relationships/hyperlink" Target="https://talan.bank.gov.ua/get-user-certificate/qAVb0BZH8oBhtyZVe--P" TargetMode="External"/><Relationship Id="rId688" Type="http://schemas.openxmlformats.org/officeDocument/2006/relationships/hyperlink" Target="https://talan.bank.gov.ua/get-user-certificate/qAVb0hz71eMnS1WEv2r2" TargetMode="External"/><Relationship Id="rId895" Type="http://schemas.openxmlformats.org/officeDocument/2006/relationships/hyperlink" Target="https://talan.bank.gov.ua/get-user-certificate/qAVb0gZ-ElgJckXCiaJ4" TargetMode="External"/><Relationship Id="rId1080" Type="http://schemas.openxmlformats.org/officeDocument/2006/relationships/hyperlink" Target="https://talan.bank.gov.ua/get-user-certificate/qAVb0hlt2rv1DGfHWFjk" TargetMode="External"/><Relationship Id="rId2131" Type="http://schemas.openxmlformats.org/officeDocument/2006/relationships/hyperlink" Target="https://talan.bank.gov.ua/get-user-certificate/qAVb07QVoXRWMnolvBTY" TargetMode="External"/><Relationship Id="rId103" Type="http://schemas.openxmlformats.org/officeDocument/2006/relationships/hyperlink" Target="https://talan.bank.gov.ua/get-user-certificate/qAVb0DjT0w-rT2hky7Se" TargetMode="External"/><Relationship Id="rId310" Type="http://schemas.openxmlformats.org/officeDocument/2006/relationships/hyperlink" Target="https://talan.bank.gov.ua/get-user-certificate/qAVb03DHu7VIwJMSj4L-" TargetMode="External"/><Relationship Id="rId548" Type="http://schemas.openxmlformats.org/officeDocument/2006/relationships/hyperlink" Target="https://talan.bank.gov.ua/get-user-certificate/qAVb0rK5DdzmD4StMv7G" TargetMode="External"/><Relationship Id="rId755" Type="http://schemas.openxmlformats.org/officeDocument/2006/relationships/hyperlink" Target="https://talan.bank.gov.ua/get-user-certificate/qAVb05ierNTimooddLfe" TargetMode="External"/><Relationship Id="rId962" Type="http://schemas.openxmlformats.org/officeDocument/2006/relationships/hyperlink" Target="https://talan.bank.gov.ua/get-user-certificate/qAVb05jM5_NZADIkFbLc" TargetMode="External"/><Relationship Id="rId1178" Type="http://schemas.openxmlformats.org/officeDocument/2006/relationships/hyperlink" Target="https://talan.bank.gov.ua/get-user-certificate/qAVb0H0dddGZgOB44Z4h" TargetMode="External"/><Relationship Id="rId1385" Type="http://schemas.openxmlformats.org/officeDocument/2006/relationships/hyperlink" Target="https://talan.bank.gov.ua/get-user-certificate/qAVb0gZJCo2lK94p7NGm" TargetMode="External"/><Relationship Id="rId1592" Type="http://schemas.openxmlformats.org/officeDocument/2006/relationships/hyperlink" Target="https://talan.bank.gov.ua/get-user-certificate/qAVb012hNI9NzSV8Yn8P" TargetMode="External"/><Relationship Id="rId2229" Type="http://schemas.openxmlformats.org/officeDocument/2006/relationships/hyperlink" Target="https://talan.bank.gov.ua/get-user-certificate/qAVb0kXOeKqAGRxojfV5" TargetMode="External"/><Relationship Id="rId91" Type="http://schemas.openxmlformats.org/officeDocument/2006/relationships/hyperlink" Target="https://talan.bank.gov.ua/get-user-certificate/qAVb0LsqfaNxUusLN_WR" TargetMode="External"/><Relationship Id="rId408" Type="http://schemas.openxmlformats.org/officeDocument/2006/relationships/hyperlink" Target="https://talan.bank.gov.ua/get-user-certificate/qAVb0vJROrBUfoKMw66e" TargetMode="External"/><Relationship Id="rId615" Type="http://schemas.openxmlformats.org/officeDocument/2006/relationships/hyperlink" Target="https://talan.bank.gov.ua/get-user-certificate/qAVb0TjuKgYAdAS_VDNy" TargetMode="External"/><Relationship Id="rId822" Type="http://schemas.openxmlformats.org/officeDocument/2006/relationships/hyperlink" Target="https://talan.bank.gov.ua/get-user-certificate/qAVb04mPylXMj-yDkpu7" TargetMode="External"/><Relationship Id="rId1038" Type="http://schemas.openxmlformats.org/officeDocument/2006/relationships/hyperlink" Target="https://talan.bank.gov.ua/get-user-certificate/qAVb0anNr1rNvFx6P1Ff" TargetMode="External"/><Relationship Id="rId1245" Type="http://schemas.openxmlformats.org/officeDocument/2006/relationships/hyperlink" Target="https://talan.bank.gov.ua/get-user-certificate/qAVb0Z1yWXw80jzKeRct" TargetMode="External"/><Relationship Id="rId1452" Type="http://schemas.openxmlformats.org/officeDocument/2006/relationships/hyperlink" Target="https://talan.bank.gov.ua/get-user-certificate/qAVb0hZc6F5YBq5d2gMB" TargetMode="External"/><Relationship Id="rId1897" Type="http://schemas.openxmlformats.org/officeDocument/2006/relationships/hyperlink" Target="https://talan.bank.gov.ua/get-user-certificate/qAVb0s0cUAbdVNtfQ-b3" TargetMode="External"/><Relationship Id="rId1105" Type="http://schemas.openxmlformats.org/officeDocument/2006/relationships/hyperlink" Target="https://talan.bank.gov.ua/get-user-certificate/qAVb05fLNHM76j9VVklQ" TargetMode="External"/><Relationship Id="rId1312" Type="http://schemas.openxmlformats.org/officeDocument/2006/relationships/hyperlink" Target="https://talan.bank.gov.ua/get-user-certificate/qAVb0BpiilC7280kZaGy" TargetMode="External"/><Relationship Id="rId1757" Type="http://schemas.openxmlformats.org/officeDocument/2006/relationships/hyperlink" Target="https://talan.bank.gov.ua/get-user-certificate/qAVb0cqc2U96dVswledI" TargetMode="External"/><Relationship Id="rId1964" Type="http://schemas.openxmlformats.org/officeDocument/2006/relationships/hyperlink" Target="https://talan.bank.gov.ua/get-user-certificate/qAVb0K6i8FQHYb94WkKT" TargetMode="External"/><Relationship Id="rId49" Type="http://schemas.openxmlformats.org/officeDocument/2006/relationships/hyperlink" Target="https://talan.bank.gov.ua/get-user-certificate/qAVb0IKcGhUMwz01j3Qc" TargetMode="External"/><Relationship Id="rId1617" Type="http://schemas.openxmlformats.org/officeDocument/2006/relationships/hyperlink" Target="https://talan.bank.gov.ua/get-user-certificate/qAVb0eC5ZfmMNbrQVCyp" TargetMode="External"/><Relationship Id="rId1824" Type="http://schemas.openxmlformats.org/officeDocument/2006/relationships/hyperlink" Target="https://talan.bank.gov.ua/get-user-certificate/qAVb0NHDVMdWhscAyPJg" TargetMode="External"/><Relationship Id="rId198" Type="http://schemas.openxmlformats.org/officeDocument/2006/relationships/hyperlink" Target="https://talan.bank.gov.ua/get-user-certificate/qAVb0mjKDaiAC7VBeEpX" TargetMode="External"/><Relationship Id="rId2086" Type="http://schemas.openxmlformats.org/officeDocument/2006/relationships/hyperlink" Target="https://talan.bank.gov.ua/get-user-certificate/qAVb0fOZqyxmDkQF8Nql" TargetMode="External"/><Relationship Id="rId265" Type="http://schemas.openxmlformats.org/officeDocument/2006/relationships/hyperlink" Target="https://talan.bank.gov.ua/get-user-certificate/qAVb0okDzxxrY-QPQBtq" TargetMode="External"/><Relationship Id="rId472" Type="http://schemas.openxmlformats.org/officeDocument/2006/relationships/hyperlink" Target="https://talan.bank.gov.ua/get-user-certificate/qAVb02z4t-GkEu2KArhV" TargetMode="External"/><Relationship Id="rId2153" Type="http://schemas.openxmlformats.org/officeDocument/2006/relationships/hyperlink" Target="https://talan.bank.gov.ua/get-user-certificate/qAVb0gk2FDxiXQHrCZTp" TargetMode="External"/><Relationship Id="rId125" Type="http://schemas.openxmlformats.org/officeDocument/2006/relationships/hyperlink" Target="https://talan.bank.gov.ua/get-user-certificate/qAVb03DO59QQvvgNIBOV" TargetMode="External"/><Relationship Id="rId332" Type="http://schemas.openxmlformats.org/officeDocument/2006/relationships/hyperlink" Target="https://talan.bank.gov.ua/get-user-certificate/qAVb0iG-tr2uoPdd7PBg" TargetMode="External"/><Relationship Id="rId777" Type="http://schemas.openxmlformats.org/officeDocument/2006/relationships/hyperlink" Target="https://talan.bank.gov.ua/get-user-certificate/qAVb0P7pp_kYw7b6RraE" TargetMode="External"/><Relationship Id="rId984" Type="http://schemas.openxmlformats.org/officeDocument/2006/relationships/hyperlink" Target="https://talan.bank.gov.ua/get-user-certificate/qAVb0BVgBPaUQNL4A7eD" TargetMode="External"/><Relationship Id="rId2013" Type="http://schemas.openxmlformats.org/officeDocument/2006/relationships/hyperlink" Target="https://talan.bank.gov.ua/get-user-certificate/qAVb0UJRevPl4wEvvMIX" TargetMode="External"/><Relationship Id="rId2220" Type="http://schemas.openxmlformats.org/officeDocument/2006/relationships/hyperlink" Target="https://talan.bank.gov.ua/get-user-certificate/qAVb0m9hVbUO3Zt8965L" TargetMode="External"/><Relationship Id="rId637" Type="http://schemas.openxmlformats.org/officeDocument/2006/relationships/hyperlink" Target="https://talan.bank.gov.ua/get-user-certificate/qAVb0WwIWCClmBhGbFhk" TargetMode="External"/><Relationship Id="rId844" Type="http://schemas.openxmlformats.org/officeDocument/2006/relationships/hyperlink" Target="https://talan.bank.gov.ua/get-user-certificate/qAVb0rudAcQ24hgKFv9S" TargetMode="External"/><Relationship Id="rId1267" Type="http://schemas.openxmlformats.org/officeDocument/2006/relationships/hyperlink" Target="https://talan.bank.gov.ua/get-user-certificate/qAVb0y0722QZau-3gcHX" TargetMode="External"/><Relationship Id="rId1474" Type="http://schemas.openxmlformats.org/officeDocument/2006/relationships/hyperlink" Target="https://talan.bank.gov.ua/get-user-certificate/qAVb0-pijBY-Qh9NyopK" TargetMode="External"/><Relationship Id="rId1681" Type="http://schemas.openxmlformats.org/officeDocument/2006/relationships/hyperlink" Target="https://talan.bank.gov.ua/get-user-certificate/qAVb0pc7voxO7kjLQv6k" TargetMode="External"/><Relationship Id="rId704" Type="http://schemas.openxmlformats.org/officeDocument/2006/relationships/hyperlink" Target="https://talan.bank.gov.ua/get-user-certificate/qAVb06NGjrV4Qi4ZfO9a" TargetMode="External"/><Relationship Id="rId911" Type="http://schemas.openxmlformats.org/officeDocument/2006/relationships/hyperlink" Target="https://talan.bank.gov.ua/get-user-certificate/qAVb0b89PhflsjwwHbAt" TargetMode="External"/><Relationship Id="rId1127" Type="http://schemas.openxmlformats.org/officeDocument/2006/relationships/hyperlink" Target="https://talan.bank.gov.ua/get-user-certificate/qAVb0ib4L_XXmFVZiGNH" TargetMode="External"/><Relationship Id="rId1334" Type="http://schemas.openxmlformats.org/officeDocument/2006/relationships/hyperlink" Target="https://talan.bank.gov.ua/get-user-certificate/qAVb0n95g6Uhq96HYyV8" TargetMode="External"/><Relationship Id="rId1541" Type="http://schemas.openxmlformats.org/officeDocument/2006/relationships/hyperlink" Target="https://talan.bank.gov.ua/get-user-certificate/qAVb0mj2XwihKDX0YyMo" TargetMode="External"/><Relationship Id="rId1779" Type="http://schemas.openxmlformats.org/officeDocument/2006/relationships/hyperlink" Target="https://talan.bank.gov.ua/get-user-certificate/qAVb0HqhOOV7UwN5pjr3" TargetMode="External"/><Relationship Id="rId1986" Type="http://schemas.openxmlformats.org/officeDocument/2006/relationships/hyperlink" Target="https://talan.bank.gov.ua/get-user-certificate/qAVb00DzQ6w2Sob1K9KB" TargetMode="External"/><Relationship Id="rId40" Type="http://schemas.openxmlformats.org/officeDocument/2006/relationships/hyperlink" Target="https://talan.bank.gov.ua/get-user-certificate/qAVb0UDm1f7Vgc9qyCdf" TargetMode="External"/><Relationship Id="rId1401" Type="http://schemas.openxmlformats.org/officeDocument/2006/relationships/hyperlink" Target="https://talan.bank.gov.ua/get-user-certificate/qAVb0T-tcpMO7wCg2w6v" TargetMode="External"/><Relationship Id="rId1639" Type="http://schemas.openxmlformats.org/officeDocument/2006/relationships/hyperlink" Target="https://talan.bank.gov.ua/get-user-certificate/qAVb02ZIYr1jsCac7sGk" TargetMode="External"/><Relationship Id="rId1846" Type="http://schemas.openxmlformats.org/officeDocument/2006/relationships/hyperlink" Target="https://talan.bank.gov.ua/get-user-certificate/qAVb0EzJxS5MrruRdt7x" TargetMode="External"/><Relationship Id="rId1706" Type="http://schemas.openxmlformats.org/officeDocument/2006/relationships/hyperlink" Target="https://talan.bank.gov.ua/get-user-certificate/qAVb0pDUWFsjOlepOrG0" TargetMode="External"/><Relationship Id="rId1913" Type="http://schemas.openxmlformats.org/officeDocument/2006/relationships/hyperlink" Target="https://talan.bank.gov.ua/get-user-certificate/qAVb0F6-jzfnYvCmfgKk" TargetMode="External"/><Relationship Id="rId287" Type="http://schemas.openxmlformats.org/officeDocument/2006/relationships/hyperlink" Target="https://talan.bank.gov.ua/get-user-certificate/qAVb0M7RWiFFsUO-RGso" TargetMode="External"/><Relationship Id="rId494" Type="http://schemas.openxmlformats.org/officeDocument/2006/relationships/hyperlink" Target="https://talan.bank.gov.ua/get-user-certificate/qAVb0P8_14fGfYMbpHP2" TargetMode="External"/><Relationship Id="rId2175" Type="http://schemas.openxmlformats.org/officeDocument/2006/relationships/hyperlink" Target="https://talan.bank.gov.ua/get-user-certificate/qAVb0-S6xaWU3YgEYhc2" TargetMode="External"/><Relationship Id="rId147" Type="http://schemas.openxmlformats.org/officeDocument/2006/relationships/hyperlink" Target="https://talan.bank.gov.ua/get-user-certificate/qAVb0ToVkXo1rkelTX9J" TargetMode="External"/><Relationship Id="rId354" Type="http://schemas.openxmlformats.org/officeDocument/2006/relationships/hyperlink" Target="https://talan.bank.gov.ua/get-user-certificate/qAVb0BvV2USBhYucqCpU" TargetMode="External"/><Relationship Id="rId799" Type="http://schemas.openxmlformats.org/officeDocument/2006/relationships/hyperlink" Target="https://talan.bank.gov.ua/get-user-certificate/qAVb0dSqQd6nXb6V-13_" TargetMode="External"/><Relationship Id="rId1191" Type="http://schemas.openxmlformats.org/officeDocument/2006/relationships/hyperlink" Target="https://talan.bank.gov.ua/get-user-certificate/qAVb0joX1TyHQMbVhJuh" TargetMode="External"/><Relationship Id="rId2035" Type="http://schemas.openxmlformats.org/officeDocument/2006/relationships/hyperlink" Target="https://talan.bank.gov.ua/get-user-certificate/qAVb0AnmB8imIanBTpH4" TargetMode="External"/><Relationship Id="rId561" Type="http://schemas.openxmlformats.org/officeDocument/2006/relationships/hyperlink" Target="https://talan.bank.gov.ua/get-user-certificate/qAVb0O_VdGcgX7asSkkj" TargetMode="External"/><Relationship Id="rId659" Type="http://schemas.openxmlformats.org/officeDocument/2006/relationships/hyperlink" Target="https://talan.bank.gov.ua/get-user-certificate/qAVb0_qRC3E4s633Kt9G" TargetMode="External"/><Relationship Id="rId866" Type="http://schemas.openxmlformats.org/officeDocument/2006/relationships/hyperlink" Target="https://talan.bank.gov.ua/get-user-certificate/qAVb0yol7FYqyB-MGczC" TargetMode="External"/><Relationship Id="rId1289" Type="http://schemas.openxmlformats.org/officeDocument/2006/relationships/hyperlink" Target="https://talan.bank.gov.ua/get-user-certificate/qAVb0CT867rj83PK47K8" TargetMode="External"/><Relationship Id="rId1496" Type="http://schemas.openxmlformats.org/officeDocument/2006/relationships/hyperlink" Target="https://talan.bank.gov.ua/get-user-certificate/qAVb0D0K-2QKqFks70Gf" TargetMode="External"/><Relationship Id="rId214" Type="http://schemas.openxmlformats.org/officeDocument/2006/relationships/hyperlink" Target="https://talan.bank.gov.ua/get-user-certificate/qAVb0jD90VfswPRuYAeY" TargetMode="External"/><Relationship Id="rId421" Type="http://schemas.openxmlformats.org/officeDocument/2006/relationships/hyperlink" Target="https://talan.bank.gov.ua/get-user-certificate/qAVb0XI-3tjAFwqqbFX2" TargetMode="External"/><Relationship Id="rId519" Type="http://schemas.openxmlformats.org/officeDocument/2006/relationships/hyperlink" Target="https://talan.bank.gov.ua/get-user-certificate/qAVb0S5wdEd1ts4auDuY" TargetMode="External"/><Relationship Id="rId1051" Type="http://schemas.openxmlformats.org/officeDocument/2006/relationships/hyperlink" Target="https://talan.bank.gov.ua/get-user-certificate/qAVb0nO-QCvH-dptXZJi" TargetMode="External"/><Relationship Id="rId1149" Type="http://schemas.openxmlformats.org/officeDocument/2006/relationships/hyperlink" Target="https://talan.bank.gov.ua/get-user-certificate/qAVb0jPJpybJ6OGJ5Z4Z" TargetMode="External"/><Relationship Id="rId1356" Type="http://schemas.openxmlformats.org/officeDocument/2006/relationships/hyperlink" Target="https://talan.bank.gov.ua/get-user-certificate/qAVb0TIV_3lY3kukG2zp" TargetMode="External"/><Relationship Id="rId2102" Type="http://schemas.openxmlformats.org/officeDocument/2006/relationships/hyperlink" Target="https://talan.bank.gov.ua/get-user-certificate/qAVb0ZYOGLJd1CfhTrsO" TargetMode="External"/><Relationship Id="rId726" Type="http://schemas.openxmlformats.org/officeDocument/2006/relationships/hyperlink" Target="https://talan.bank.gov.ua/get-user-certificate/qAVb0S7yAiexFmySLZpw" TargetMode="External"/><Relationship Id="rId933" Type="http://schemas.openxmlformats.org/officeDocument/2006/relationships/hyperlink" Target="https://talan.bank.gov.ua/get-user-certificate/qAVb0HrPbGx8IqxaUuCl" TargetMode="External"/><Relationship Id="rId1009" Type="http://schemas.openxmlformats.org/officeDocument/2006/relationships/hyperlink" Target="https://talan.bank.gov.ua/get-user-certificate/qAVb0JpaI9-iJFKoeB4I" TargetMode="External"/><Relationship Id="rId1563" Type="http://schemas.openxmlformats.org/officeDocument/2006/relationships/hyperlink" Target="https://talan.bank.gov.ua/get-user-certificate/qAVb0KrOvyyTN1R6t_e1" TargetMode="External"/><Relationship Id="rId1770" Type="http://schemas.openxmlformats.org/officeDocument/2006/relationships/hyperlink" Target="https://talan.bank.gov.ua/get-user-certificate/qAVb0cIVN3EwbWwffFHK" TargetMode="External"/><Relationship Id="rId1868" Type="http://schemas.openxmlformats.org/officeDocument/2006/relationships/hyperlink" Target="https://talan.bank.gov.ua/get-user-certificate/qAVb0HDqkiGqyMMJgBQo" TargetMode="External"/><Relationship Id="rId62" Type="http://schemas.openxmlformats.org/officeDocument/2006/relationships/hyperlink" Target="https://talan.bank.gov.ua/get-user-certificate/qAVb0LT0OV-kZuFXvUhJ" TargetMode="External"/><Relationship Id="rId1216" Type="http://schemas.openxmlformats.org/officeDocument/2006/relationships/hyperlink" Target="https://talan.bank.gov.ua/get-user-certificate/qAVb0j_2el584uXh0Zld" TargetMode="External"/><Relationship Id="rId1423" Type="http://schemas.openxmlformats.org/officeDocument/2006/relationships/hyperlink" Target="https://talan.bank.gov.ua/get-user-certificate/qAVb03HjkJQtzkhYqQmt" TargetMode="External"/><Relationship Id="rId1630" Type="http://schemas.openxmlformats.org/officeDocument/2006/relationships/hyperlink" Target="https://talan.bank.gov.ua/get-user-certificate/qAVb0Oc2ybg1w-EMc_4Z" TargetMode="External"/><Relationship Id="rId1728" Type="http://schemas.openxmlformats.org/officeDocument/2006/relationships/hyperlink" Target="https://talan.bank.gov.ua/get-user-certificate/qAVb0yjYMcx8CMnDSEzy" TargetMode="External"/><Relationship Id="rId1935" Type="http://schemas.openxmlformats.org/officeDocument/2006/relationships/hyperlink" Target="https://talan.bank.gov.ua/get-user-certificate/qAVb0IIW9dvyGvtMFDMa" TargetMode="External"/><Relationship Id="rId2197" Type="http://schemas.openxmlformats.org/officeDocument/2006/relationships/hyperlink" Target="https://talan.bank.gov.ua/get-user-certificate/qAVb0BXn33M1A8KmLzYD" TargetMode="External"/><Relationship Id="rId169" Type="http://schemas.openxmlformats.org/officeDocument/2006/relationships/hyperlink" Target="https://talan.bank.gov.ua/get-user-certificate/qAVb0H7zLBAd9x7OixO1" TargetMode="External"/><Relationship Id="rId376" Type="http://schemas.openxmlformats.org/officeDocument/2006/relationships/hyperlink" Target="https://talan.bank.gov.ua/get-user-certificate/qAVb0vY_b7p3aJhy-uU2" TargetMode="External"/><Relationship Id="rId583" Type="http://schemas.openxmlformats.org/officeDocument/2006/relationships/hyperlink" Target="https://talan.bank.gov.ua/get-user-certificate/qAVb0oZH9xhtunjvbM8a" TargetMode="External"/><Relationship Id="rId790" Type="http://schemas.openxmlformats.org/officeDocument/2006/relationships/hyperlink" Target="https://talan.bank.gov.ua/get-user-certificate/qAVb0FavP4r8SS2kShyP" TargetMode="External"/><Relationship Id="rId2057" Type="http://schemas.openxmlformats.org/officeDocument/2006/relationships/hyperlink" Target="https://talan.bank.gov.ua/get-user-certificate/qAVb0GHHsBiKwnllDPua" TargetMode="External"/><Relationship Id="rId4" Type="http://schemas.openxmlformats.org/officeDocument/2006/relationships/hyperlink" Target="https://talan.bank.gov.ua/get-user-certificate/qAVb0_6IaBDyP87NsU8u" TargetMode="External"/><Relationship Id="rId236" Type="http://schemas.openxmlformats.org/officeDocument/2006/relationships/hyperlink" Target="https://talan.bank.gov.ua/get-user-certificate/qAVb0QKBpOq9Z2va1JrL" TargetMode="External"/><Relationship Id="rId443" Type="http://schemas.openxmlformats.org/officeDocument/2006/relationships/hyperlink" Target="https://talan.bank.gov.ua/get-user-certificate/qAVb0SSgaEGmp_YMjbL8" TargetMode="External"/><Relationship Id="rId650" Type="http://schemas.openxmlformats.org/officeDocument/2006/relationships/hyperlink" Target="https://talan.bank.gov.ua/get-user-certificate/qAVb0wKOJjTkP1rPsgGF" TargetMode="External"/><Relationship Id="rId888" Type="http://schemas.openxmlformats.org/officeDocument/2006/relationships/hyperlink" Target="https://talan.bank.gov.ua/get-user-certificate/qAVb05g_1XosDlSrsZiA" TargetMode="External"/><Relationship Id="rId1073" Type="http://schemas.openxmlformats.org/officeDocument/2006/relationships/hyperlink" Target="https://talan.bank.gov.ua/get-user-certificate/qAVb0Pj4L3pdymVRliUs" TargetMode="External"/><Relationship Id="rId1280" Type="http://schemas.openxmlformats.org/officeDocument/2006/relationships/hyperlink" Target="https://talan.bank.gov.ua/get-user-certificate/qAVb0scaAoSEk_EbocWV" TargetMode="External"/><Relationship Id="rId2124" Type="http://schemas.openxmlformats.org/officeDocument/2006/relationships/hyperlink" Target="https://talan.bank.gov.ua/get-user-certificate/qAVb0PoSumadyCwnwRvl" TargetMode="External"/><Relationship Id="rId303" Type="http://schemas.openxmlformats.org/officeDocument/2006/relationships/hyperlink" Target="https://talan.bank.gov.ua/get-user-certificate/qAVb0dM3yHZ1PbxZdodh" TargetMode="External"/><Relationship Id="rId748" Type="http://schemas.openxmlformats.org/officeDocument/2006/relationships/hyperlink" Target="https://talan.bank.gov.ua/get-user-certificate/qAVb016nMrgVLfDcpb2p" TargetMode="External"/><Relationship Id="rId955" Type="http://schemas.openxmlformats.org/officeDocument/2006/relationships/hyperlink" Target="https://talan.bank.gov.ua/get-user-certificate/qAVb0EeShf4GNUDHa-eZ" TargetMode="External"/><Relationship Id="rId1140" Type="http://schemas.openxmlformats.org/officeDocument/2006/relationships/hyperlink" Target="https://talan.bank.gov.ua/get-user-certificate/qAVb00Te9LDbHGHZisI8" TargetMode="External"/><Relationship Id="rId1378" Type="http://schemas.openxmlformats.org/officeDocument/2006/relationships/hyperlink" Target="https://talan.bank.gov.ua/get-user-certificate/qAVb0lnaDVQBiCp8RjgO" TargetMode="External"/><Relationship Id="rId1585" Type="http://schemas.openxmlformats.org/officeDocument/2006/relationships/hyperlink" Target="https://talan.bank.gov.ua/get-user-certificate/qAVb0w7tZhxFw3XpuHdv" TargetMode="External"/><Relationship Id="rId1792" Type="http://schemas.openxmlformats.org/officeDocument/2006/relationships/hyperlink" Target="https://talan.bank.gov.ua/get-user-certificate/qAVb0sNCXv1Ji2W2dNZV" TargetMode="External"/><Relationship Id="rId84" Type="http://schemas.openxmlformats.org/officeDocument/2006/relationships/hyperlink" Target="https://talan.bank.gov.ua/get-user-certificate/qAVb0cUrFfOK1OjHx-12" TargetMode="External"/><Relationship Id="rId510" Type="http://schemas.openxmlformats.org/officeDocument/2006/relationships/hyperlink" Target="https://talan.bank.gov.ua/get-user-certificate/qAVb0HXNAfOCJjG4JwOO" TargetMode="External"/><Relationship Id="rId608" Type="http://schemas.openxmlformats.org/officeDocument/2006/relationships/hyperlink" Target="https://talan.bank.gov.ua/get-user-certificate/qAVb0AufJsyjow5GMEjW" TargetMode="External"/><Relationship Id="rId815" Type="http://schemas.openxmlformats.org/officeDocument/2006/relationships/hyperlink" Target="https://talan.bank.gov.ua/get-user-certificate/qAVb0AkHk89E6PcdKP2v" TargetMode="External"/><Relationship Id="rId1238" Type="http://schemas.openxmlformats.org/officeDocument/2006/relationships/hyperlink" Target="https://talan.bank.gov.ua/get-user-certificate/qAVb0fuWcbx6Izd8CuOf" TargetMode="External"/><Relationship Id="rId1445" Type="http://schemas.openxmlformats.org/officeDocument/2006/relationships/hyperlink" Target="https://talan.bank.gov.ua/get-user-certificate/qAVb0vorMfy2ODc2OKQy" TargetMode="External"/><Relationship Id="rId1652" Type="http://schemas.openxmlformats.org/officeDocument/2006/relationships/hyperlink" Target="https://talan.bank.gov.ua/get-user-certificate/qAVb0SqxT4_dIr5pjuMM" TargetMode="External"/><Relationship Id="rId1000" Type="http://schemas.openxmlformats.org/officeDocument/2006/relationships/hyperlink" Target="https://talan.bank.gov.ua/get-user-certificate/qAVb0IPUPXGQd2bP3jdd" TargetMode="External"/><Relationship Id="rId1305" Type="http://schemas.openxmlformats.org/officeDocument/2006/relationships/hyperlink" Target="https://talan.bank.gov.ua/get-user-certificate/qAVb0rS7DF6nwI-fw8bu" TargetMode="External"/><Relationship Id="rId1957" Type="http://schemas.openxmlformats.org/officeDocument/2006/relationships/hyperlink" Target="https://talan.bank.gov.ua/get-user-certificate/qAVb0HOjNnrFkra96lhE" TargetMode="External"/><Relationship Id="rId1512" Type="http://schemas.openxmlformats.org/officeDocument/2006/relationships/hyperlink" Target="https://talan.bank.gov.ua/get-user-certificate/qAVb0mUCWP1b7Fdj0n8J" TargetMode="External"/><Relationship Id="rId1817" Type="http://schemas.openxmlformats.org/officeDocument/2006/relationships/hyperlink" Target="https://talan.bank.gov.ua/get-user-certificate/qAVb08yrIBvbbmldYXwN" TargetMode="External"/><Relationship Id="rId11" Type="http://schemas.openxmlformats.org/officeDocument/2006/relationships/hyperlink" Target="https://talan.bank.gov.ua/get-user-certificate/qAVb0rxMBxLCkGIx5MQl" TargetMode="External"/><Relationship Id="rId398" Type="http://schemas.openxmlformats.org/officeDocument/2006/relationships/hyperlink" Target="https://talan.bank.gov.ua/get-user-certificate/qAVb0XsPa2xx5gAarHQe" TargetMode="External"/><Relationship Id="rId2079" Type="http://schemas.openxmlformats.org/officeDocument/2006/relationships/hyperlink" Target="https://talan.bank.gov.ua/get-user-certificate/qAVb0wFTsji9CwbITdoz" TargetMode="External"/><Relationship Id="rId160" Type="http://schemas.openxmlformats.org/officeDocument/2006/relationships/hyperlink" Target="https://talan.bank.gov.ua/get-user-certificate/qAVb0Z0LLBAMackVGZoa" TargetMode="External"/><Relationship Id="rId258" Type="http://schemas.openxmlformats.org/officeDocument/2006/relationships/hyperlink" Target="https://talan.bank.gov.ua/get-user-certificate/qAVb0HC_tA3rU_jNSK8Y" TargetMode="External"/><Relationship Id="rId465" Type="http://schemas.openxmlformats.org/officeDocument/2006/relationships/hyperlink" Target="https://talan.bank.gov.ua/get-user-certificate/qAVb0WixmFwc6WfntigJ" TargetMode="External"/><Relationship Id="rId672" Type="http://schemas.openxmlformats.org/officeDocument/2006/relationships/hyperlink" Target="https://talan.bank.gov.ua/get-user-certificate/qAVb0T9n9lLa8mNgWFdR" TargetMode="External"/><Relationship Id="rId1095" Type="http://schemas.openxmlformats.org/officeDocument/2006/relationships/hyperlink" Target="https://talan.bank.gov.ua/get-user-certificate/qAVb00ESLLdAf76yJBEC" TargetMode="External"/><Relationship Id="rId2146" Type="http://schemas.openxmlformats.org/officeDocument/2006/relationships/hyperlink" Target="https://talan.bank.gov.ua/get-user-certificate/qAVb0RMYK_d4jXgvWc-i" TargetMode="External"/><Relationship Id="rId118" Type="http://schemas.openxmlformats.org/officeDocument/2006/relationships/hyperlink" Target="https://talan.bank.gov.ua/get-user-certificate/qAVb0j9UTj523jgaRJ3F" TargetMode="External"/><Relationship Id="rId325" Type="http://schemas.openxmlformats.org/officeDocument/2006/relationships/hyperlink" Target="https://talan.bank.gov.ua/get-user-certificate/qAVb0_Nl-YpFIH62P3Yb" TargetMode="External"/><Relationship Id="rId532" Type="http://schemas.openxmlformats.org/officeDocument/2006/relationships/hyperlink" Target="https://talan.bank.gov.ua/get-user-certificate/qAVb0L8weO53uHbkJb5r" TargetMode="External"/><Relationship Id="rId977" Type="http://schemas.openxmlformats.org/officeDocument/2006/relationships/hyperlink" Target="https://talan.bank.gov.ua/get-user-certificate/qAVb0_bCSelQHpM0ZCps" TargetMode="External"/><Relationship Id="rId1162" Type="http://schemas.openxmlformats.org/officeDocument/2006/relationships/hyperlink" Target="https://talan.bank.gov.ua/get-user-certificate/qAVb0Cm2EldkAPYFXGl5" TargetMode="External"/><Relationship Id="rId2006" Type="http://schemas.openxmlformats.org/officeDocument/2006/relationships/hyperlink" Target="https://talan.bank.gov.ua/get-user-certificate/qAVb0jtvqfF6jNSv6KFF" TargetMode="External"/><Relationship Id="rId2213" Type="http://schemas.openxmlformats.org/officeDocument/2006/relationships/hyperlink" Target="https://talan.bank.gov.ua/get-user-certificate/qAVb0OgBBcs9J0BCzL96" TargetMode="External"/><Relationship Id="rId837" Type="http://schemas.openxmlformats.org/officeDocument/2006/relationships/hyperlink" Target="https://talan.bank.gov.ua/get-user-certificate/qAVb0US6rztH6kAGlRLQ" TargetMode="External"/><Relationship Id="rId1022" Type="http://schemas.openxmlformats.org/officeDocument/2006/relationships/hyperlink" Target="https://talan.bank.gov.ua/get-user-certificate/qAVb0jolwLYOYxZta1Z2" TargetMode="External"/><Relationship Id="rId1467" Type="http://schemas.openxmlformats.org/officeDocument/2006/relationships/hyperlink" Target="https://talan.bank.gov.ua/get-user-certificate/qAVb0LEYLzj5l8BOCwk_" TargetMode="External"/><Relationship Id="rId1674" Type="http://schemas.openxmlformats.org/officeDocument/2006/relationships/hyperlink" Target="https://talan.bank.gov.ua/get-user-certificate/qAVb0rHqhazlADUXdYIf" TargetMode="External"/><Relationship Id="rId1881" Type="http://schemas.openxmlformats.org/officeDocument/2006/relationships/hyperlink" Target="https://talan.bank.gov.ua/get-user-certificate/qAVb0m6qRTqwpuXBYc0B" TargetMode="External"/><Relationship Id="rId904" Type="http://schemas.openxmlformats.org/officeDocument/2006/relationships/hyperlink" Target="https://talan.bank.gov.ua/get-user-certificate/qAVb0hDdsIKgEIshtgfE" TargetMode="External"/><Relationship Id="rId1327" Type="http://schemas.openxmlformats.org/officeDocument/2006/relationships/hyperlink" Target="https://talan.bank.gov.ua/get-user-certificate/qAVb08ocGZQDG3MhscKD" TargetMode="External"/><Relationship Id="rId1534" Type="http://schemas.openxmlformats.org/officeDocument/2006/relationships/hyperlink" Target="https://talan.bank.gov.ua/get-user-certificate/qAVb0bfopMWCtXFKTBx_" TargetMode="External"/><Relationship Id="rId1741" Type="http://schemas.openxmlformats.org/officeDocument/2006/relationships/hyperlink" Target="https://talan.bank.gov.ua/get-user-certificate/qAVb0-D51Gr0IDYE4gXC" TargetMode="External"/><Relationship Id="rId1979" Type="http://schemas.openxmlformats.org/officeDocument/2006/relationships/hyperlink" Target="https://talan.bank.gov.ua/get-user-certificate/qAVb0vQqQBKZQdSTMhp2" TargetMode="External"/><Relationship Id="rId33" Type="http://schemas.openxmlformats.org/officeDocument/2006/relationships/hyperlink" Target="https://talan.bank.gov.ua/get-user-certificate/qAVb0FZWFjwCujV_o80j" TargetMode="External"/><Relationship Id="rId1601" Type="http://schemas.openxmlformats.org/officeDocument/2006/relationships/hyperlink" Target="https://talan.bank.gov.ua/get-user-certificate/qAVb0cs_JLoIAqvl0Dak" TargetMode="External"/><Relationship Id="rId1839" Type="http://schemas.openxmlformats.org/officeDocument/2006/relationships/hyperlink" Target="https://talan.bank.gov.ua/get-user-certificate/qAVb0JFKVGDJaWbLxw7E" TargetMode="External"/><Relationship Id="rId182" Type="http://schemas.openxmlformats.org/officeDocument/2006/relationships/hyperlink" Target="https://talan.bank.gov.ua/get-user-certificate/qAVb0XmBF0Q1UFpSSJZi" TargetMode="External"/><Relationship Id="rId1906" Type="http://schemas.openxmlformats.org/officeDocument/2006/relationships/hyperlink" Target="https://talan.bank.gov.ua/get-user-certificate/qAVb0Q0y3aj200xVCjw7" TargetMode="External"/><Relationship Id="rId487" Type="http://schemas.openxmlformats.org/officeDocument/2006/relationships/hyperlink" Target="https://talan.bank.gov.ua/get-user-certificate/qAVb0S-6OnQyqR7XuCNX" TargetMode="External"/><Relationship Id="rId694" Type="http://schemas.openxmlformats.org/officeDocument/2006/relationships/hyperlink" Target="https://talan.bank.gov.ua/get-user-certificate/qAVb01_xK7eaf5iWCrc1" TargetMode="External"/><Relationship Id="rId2070" Type="http://schemas.openxmlformats.org/officeDocument/2006/relationships/hyperlink" Target="https://talan.bank.gov.ua/get-user-certificate/qAVb0E9OJzW0Rxhon8N-" TargetMode="External"/><Relationship Id="rId2168" Type="http://schemas.openxmlformats.org/officeDocument/2006/relationships/hyperlink" Target="https://talan.bank.gov.ua/get-user-certificate/qAVb0G2_iYB_qDocVYjb" TargetMode="External"/><Relationship Id="rId347" Type="http://schemas.openxmlformats.org/officeDocument/2006/relationships/hyperlink" Target="https://talan.bank.gov.ua/get-user-certificate/qAVb0_0qAXpOHXQxCnIZ" TargetMode="External"/><Relationship Id="rId999" Type="http://schemas.openxmlformats.org/officeDocument/2006/relationships/hyperlink" Target="https://talan.bank.gov.ua/get-user-certificate/qAVb02J0gXbQmpCwkTUe" TargetMode="External"/><Relationship Id="rId1184" Type="http://schemas.openxmlformats.org/officeDocument/2006/relationships/hyperlink" Target="https://talan.bank.gov.ua/get-user-certificate/qAVb0xTqHfoDOdYoqddm" TargetMode="External"/><Relationship Id="rId2028" Type="http://schemas.openxmlformats.org/officeDocument/2006/relationships/hyperlink" Target="https://talan.bank.gov.ua/get-user-certificate/qAVb0aobHs1vWYKElamb" TargetMode="External"/><Relationship Id="rId554" Type="http://schemas.openxmlformats.org/officeDocument/2006/relationships/hyperlink" Target="https://talan.bank.gov.ua/get-user-certificate/qAVb0REd46OsK979U91-" TargetMode="External"/><Relationship Id="rId761" Type="http://schemas.openxmlformats.org/officeDocument/2006/relationships/hyperlink" Target="https://talan.bank.gov.ua/get-user-certificate/qAVb0IK59eERW6tFJaPV" TargetMode="External"/><Relationship Id="rId859" Type="http://schemas.openxmlformats.org/officeDocument/2006/relationships/hyperlink" Target="https://talan.bank.gov.ua/get-user-certificate/qAVb0S3usSQytEYOZKmH" TargetMode="External"/><Relationship Id="rId1391" Type="http://schemas.openxmlformats.org/officeDocument/2006/relationships/hyperlink" Target="https://talan.bank.gov.ua/get-user-certificate/qAVb0PdnMEzWwTbQEcUb" TargetMode="External"/><Relationship Id="rId1489" Type="http://schemas.openxmlformats.org/officeDocument/2006/relationships/hyperlink" Target="https://talan.bank.gov.ua/get-user-certificate/qAVb0q94AKZNabquQG5u" TargetMode="External"/><Relationship Id="rId1696" Type="http://schemas.openxmlformats.org/officeDocument/2006/relationships/hyperlink" Target="https://talan.bank.gov.ua/get-user-certificate/qAVb0WSRbJvmB8vBiD48" TargetMode="External"/><Relationship Id="rId2235" Type="http://schemas.openxmlformats.org/officeDocument/2006/relationships/hyperlink" Target="https://talan.bank.gov.ua/get-user-certificate/qAVb0DhJ9StpnmmT4m-E" TargetMode="External"/><Relationship Id="rId207" Type="http://schemas.openxmlformats.org/officeDocument/2006/relationships/hyperlink" Target="https://talan.bank.gov.ua/get-user-certificate/qAVb0MuaMiswd_hyF_Vd" TargetMode="External"/><Relationship Id="rId414" Type="http://schemas.openxmlformats.org/officeDocument/2006/relationships/hyperlink" Target="https://talan.bank.gov.ua/get-user-certificate/qAVb0I1SlJdCqDgQ7sIk" TargetMode="External"/><Relationship Id="rId621" Type="http://schemas.openxmlformats.org/officeDocument/2006/relationships/hyperlink" Target="https://talan.bank.gov.ua/get-user-certificate/qAVb0NGomvbbkfEYVc-_" TargetMode="External"/><Relationship Id="rId1044" Type="http://schemas.openxmlformats.org/officeDocument/2006/relationships/hyperlink" Target="https://talan.bank.gov.ua/get-user-certificate/qAVb0oO-Eyu3Mrt8MgAk" TargetMode="External"/><Relationship Id="rId1251" Type="http://schemas.openxmlformats.org/officeDocument/2006/relationships/hyperlink" Target="https://talan.bank.gov.ua/get-user-certificate/qAVb08o43jvC28Mq4Pd4" TargetMode="External"/><Relationship Id="rId1349" Type="http://schemas.openxmlformats.org/officeDocument/2006/relationships/hyperlink" Target="https://talan.bank.gov.ua/get-user-certificate/qAVb0EMxyzsc9rzVm-ZO" TargetMode="External"/><Relationship Id="rId719" Type="http://schemas.openxmlformats.org/officeDocument/2006/relationships/hyperlink" Target="https://talan.bank.gov.ua/get-user-certificate/qAVb0ZwRHCixJr04McSJ" TargetMode="External"/><Relationship Id="rId926" Type="http://schemas.openxmlformats.org/officeDocument/2006/relationships/hyperlink" Target="https://talan.bank.gov.ua/get-user-certificate/qAVb08dIn5YXlpPulP_Z" TargetMode="External"/><Relationship Id="rId1111" Type="http://schemas.openxmlformats.org/officeDocument/2006/relationships/hyperlink" Target="https://talan.bank.gov.ua/get-user-certificate/qAVb0ElZ1-MRnQvdpYyp" TargetMode="External"/><Relationship Id="rId1556" Type="http://schemas.openxmlformats.org/officeDocument/2006/relationships/hyperlink" Target="https://talan.bank.gov.ua/get-user-certificate/qAVb0TR6-WgjiuP6eDu4" TargetMode="External"/><Relationship Id="rId1763" Type="http://schemas.openxmlformats.org/officeDocument/2006/relationships/hyperlink" Target="https://talan.bank.gov.ua/get-user-certificate/qAVb0hWgZ157EgebD7N_" TargetMode="External"/><Relationship Id="rId1970" Type="http://schemas.openxmlformats.org/officeDocument/2006/relationships/hyperlink" Target="https://talan.bank.gov.ua/get-user-certificate/qAVb0r7eVWSKIrtX7V7E" TargetMode="External"/><Relationship Id="rId55" Type="http://schemas.openxmlformats.org/officeDocument/2006/relationships/hyperlink" Target="https://talan.bank.gov.ua/get-user-certificate/qAVb0BTc1LUsV8wV-gRq" TargetMode="External"/><Relationship Id="rId1209" Type="http://schemas.openxmlformats.org/officeDocument/2006/relationships/hyperlink" Target="https://talan.bank.gov.ua/get-user-certificate/qAVb05KxS72ki0X5B3aE" TargetMode="External"/><Relationship Id="rId1416" Type="http://schemas.openxmlformats.org/officeDocument/2006/relationships/hyperlink" Target="https://talan.bank.gov.ua/get-user-certificate/qAVb0wTjylB6VDa25pRW" TargetMode="External"/><Relationship Id="rId1623" Type="http://schemas.openxmlformats.org/officeDocument/2006/relationships/hyperlink" Target="https://talan.bank.gov.ua/get-user-certificate/qAVb0UHyod-mnEYB4g3W" TargetMode="External"/><Relationship Id="rId1830" Type="http://schemas.openxmlformats.org/officeDocument/2006/relationships/hyperlink" Target="https://talan.bank.gov.ua/get-user-certificate/qAVb0uCbh63LWfl5VqwA" TargetMode="External"/><Relationship Id="rId1928" Type="http://schemas.openxmlformats.org/officeDocument/2006/relationships/hyperlink" Target="https://talan.bank.gov.ua/get-user-certificate/qAVb0YSgY5smd7dNs7I_" TargetMode="External"/><Relationship Id="rId2092" Type="http://schemas.openxmlformats.org/officeDocument/2006/relationships/hyperlink" Target="https://talan.bank.gov.ua/get-user-certificate/qAVb019HQkrvIyCSuzAP" TargetMode="External"/><Relationship Id="rId271" Type="http://schemas.openxmlformats.org/officeDocument/2006/relationships/hyperlink" Target="https://talan.bank.gov.ua/get-user-certificate/qAVb0Y7SrsPVYCQ7gQPp" TargetMode="External"/><Relationship Id="rId131" Type="http://schemas.openxmlformats.org/officeDocument/2006/relationships/hyperlink" Target="https://talan.bank.gov.ua/get-user-certificate/qAVb0rw3hDwuvxxREsw-" TargetMode="External"/><Relationship Id="rId369" Type="http://schemas.openxmlformats.org/officeDocument/2006/relationships/hyperlink" Target="https://talan.bank.gov.ua/get-user-certificate/qAVb0hJ8PanaddOGf4sE" TargetMode="External"/><Relationship Id="rId576" Type="http://schemas.openxmlformats.org/officeDocument/2006/relationships/hyperlink" Target="https://talan.bank.gov.ua/get-user-certificate/qAVb0SPi2644B3_F-aqB" TargetMode="External"/><Relationship Id="rId783" Type="http://schemas.openxmlformats.org/officeDocument/2006/relationships/hyperlink" Target="https://talan.bank.gov.ua/get-user-certificate/qAVb0kk6ti3mqH_JJ-xv" TargetMode="External"/><Relationship Id="rId990" Type="http://schemas.openxmlformats.org/officeDocument/2006/relationships/hyperlink" Target="https://talan.bank.gov.ua/get-user-certificate/qAVb0W1AsgW59JDcKE_0" TargetMode="External"/><Relationship Id="rId229" Type="http://schemas.openxmlformats.org/officeDocument/2006/relationships/hyperlink" Target="https://talan.bank.gov.ua/get-user-certificate/qAVb0Z3re9v6GDS4HGT7" TargetMode="External"/><Relationship Id="rId436" Type="http://schemas.openxmlformats.org/officeDocument/2006/relationships/hyperlink" Target="https://talan.bank.gov.ua/get-user-certificate/qAVb0V_5EVMYaKjy4y25" TargetMode="External"/><Relationship Id="rId643" Type="http://schemas.openxmlformats.org/officeDocument/2006/relationships/hyperlink" Target="https://talan.bank.gov.ua/get-user-certificate/qAVb0oPn1b4CbPqnvR-x" TargetMode="External"/><Relationship Id="rId1066" Type="http://schemas.openxmlformats.org/officeDocument/2006/relationships/hyperlink" Target="https://talan.bank.gov.ua/get-user-certificate/qAVb0mG8Vyn_sz0y1Z-n" TargetMode="External"/><Relationship Id="rId1273" Type="http://schemas.openxmlformats.org/officeDocument/2006/relationships/hyperlink" Target="https://talan.bank.gov.ua/get-user-certificate/qAVb0_FmP_dl39CRBrL0" TargetMode="External"/><Relationship Id="rId1480" Type="http://schemas.openxmlformats.org/officeDocument/2006/relationships/hyperlink" Target="https://talan.bank.gov.ua/get-user-certificate/qAVb0_U9ZwpvM_Rgl5Nx" TargetMode="External"/><Relationship Id="rId2117" Type="http://schemas.openxmlformats.org/officeDocument/2006/relationships/hyperlink" Target="https://talan.bank.gov.ua/get-user-certificate/qAVb06PXBzCEmUjIY8Ke" TargetMode="External"/><Relationship Id="rId850" Type="http://schemas.openxmlformats.org/officeDocument/2006/relationships/hyperlink" Target="https://talan.bank.gov.ua/get-user-certificate/qAVb07WoZ8vnkaZEnj_z" TargetMode="External"/><Relationship Id="rId948" Type="http://schemas.openxmlformats.org/officeDocument/2006/relationships/hyperlink" Target="https://talan.bank.gov.ua/get-user-certificate/qAVb0kUFs_zTBnUbIN_T" TargetMode="External"/><Relationship Id="rId1133" Type="http://schemas.openxmlformats.org/officeDocument/2006/relationships/hyperlink" Target="https://talan.bank.gov.ua/get-user-certificate/qAVb0V3DtLxpNUEz7ki5" TargetMode="External"/><Relationship Id="rId1578" Type="http://schemas.openxmlformats.org/officeDocument/2006/relationships/hyperlink" Target="https://talan.bank.gov.ua/get-user-certificate/qAVb06GLRiLxmdlnI469" TargetMode="External"/><Relationship Id="rId1785" Type="http://schemas.openxmlformats.org/officeDocument/2006/relationships/hyperlink" Target="https://talan.bank.gov.ua/get-user-certificate/qAVb0txQfPhwVqnj8nhy" TargetMode="External"/><Relationship Id="rId1992" Type="http://schemas.openxmlformats.org/officeDocument/2006/relationships/hyperlink" Target="https://talan.bank.gov.ua/get-user-certificate/qAVb0iEWLdjCceIjJ_D9" TargetMode="External"/><Relationship Id="rId77" Type="http://schemas.openxmlformats.org/officeDocument/2006/relationships/hyperlink" Target="https://talan.bank.gov.ua/get-user-certificate/qAVb06-twRa8htctSwSQ" TargetMode="External"/><Relationship Id="rId503" Type="http://schemas.openxmlformats.org/officeDocument/2006/relationships/hyperlink" Target="https://talan.bank.gov.ua/get-user-certificate/qAVb04zNBUyuCwu4HDr_" TargetMode="External"/><Relationship Id="rId710" Type="http://schemas.openxmlformats.org/officeDocument/2006/relationships/hyperlink" Target="https://talan.bank.gov.ua/get-user-certificate/qAVb0puGuaPa4TTJ_H5V" TargetMode="External"/><Relationship Id="rId808" Type="http://schemas.openxmlformats.org/officeDocument/2006/relationships/hyperlink" Target="https://talan.bank.gov.ua/get-user-certificate/qAVb0kQBYRqhF6h-8PzP" TargetMode="External"/><Relationship Id="rId1340" Type="http://schemas.openxmlformats.org/officeDocument/2006/relationships/hyperlink" Target="https://talan.bank.gov.ua/get-user-certificate/qAVb0wO3AyEU3dYIcPFj" TargetMode="External"/><Relationship Id="rId1438" Type="http://schemas.openxmlformats.org/officeDocument/2006/relationships/hyperlink" Target="https://talan.bank.gov.ua/get-user-certificate/qAVb04LIUB8RYyNYntPF" TargetMode="External"/><Relationship Id="rId1645" Type="http://schemas.openxmlformats.org/officeDocument/2006/relationships/hyperlink" Target="https://talan.bank.gov.ua/get-user-certificate/qAVb0YvqDzxPAggQlrxd" TargetMode="External"/><Relationship Id="rId1200" Type="http://schemas.openxmlformats.org/officeDocument/2006/relationships/hyperlink" Target="https://talan.bank.gov.ua/get-user-certificate/qAVb0YcAiGHdVnJiK6X0" TargetMode="External"/><Relationship Id="rId1852" Type="http://schemas.openxmlformats.org/officeDocument/2006/relationships/hyperlink" Target="https://talan.bank.gov.ua/get-user-certificate/qAVb0jadQCSACdYHXxDu" TargetMode="External"/><Relationship Id="rId1505" Type="http://schemas.openxmlformats.org/officeDocument/2006/relationships/hyperlink" Target="https://talan.bank.gov.ua/get-user-certificate/qAVb02kaPpCoHPcuq9FN" TargetMode="External"/><Relationship Id="rId1712" Type="http://schemas.openxmlformats.org/officeDocument/2006/relationships/hyperlink" Target="https://talan.bank.gov.ua/get-user-certificate/qAVb0ve7dAr0PAalOMqU" TargetMode="External"/><Relationship Id="rId293" Type="http://schemas.openxmlformats.org/officeDocument/2006/relationships/hyperlink" Target="https://talan.bank.gov.ua/get-user-certificate/qAVb0mr7plUDNVrh3xTX" TargetMode="External"/><Relationship Id="rId2181" Type="http://schemas.openxmlformats.org/officeDocument/2006/relationships/hyperlink" Target="https://talan.bank.gov.ua/get-user-certificate/qAVb0j8vwzjjqFj33tuh" TargetMode="External"/><Relationship Id="rId153" Type="http://schemas.openxmlformats.org/officeDocument/2006/relationships/hyperlink" Target="https://talan.bank.gov.ua/get-user-certificate/qAVb0K5HdOKNuVdxtkXW" TargetMode="External"/><Relationship Id="rId360" Type="http://schemas.openxmlformats.org/officeDocument/2006/relationships/hyperlink" Target="https://talan.bank.gov.ua/get-user-certificate/qAVb0YQ7UPAMmgHVj8we" TargetMode="External"/><Relationship Id="rId598" Type="http://schemas.openxmlformats.org/officeDocument/2006/relationships/hyperlink" Target="https://talan.bank.gov.ua/get-user-certificate/qAVb08GWNvepJaYzC-JG" TargetMode="External"/><Relationship Id="rId2041" Type="http://schemas.openxmlformats.org/officeDocument/2006/relationships/hyperlink" Target="https://talan.bank.gov.ua/get-user-certificate/qAVb00IKW5o0OcY4sF2x" TargetMode="External"/><Relationship Id="rId220" Type="http://schemas.openxmlformats.org/officeDocument/2006/relationships/hyperlink" Target="https://talan.bank.gov.ua/get-user-certificate/qAVb0ajk8q-THNti9X6P" TargetMode="External"/><Relationship Id="rId458" Type="http://schemas.openxmlformats.org/officeDocument/2006/relationships/hyperlink" Target="https://talan.bank.gov.ua/get-user-certificate/qAVb0gUDHbWhi8oVhbGd" TargetMode="External"/><Relationship Id="rId665" Type="http://schemas.openxmlformats.org/officeDocument/2006/relationships/hyperlink" Target="https://talan.bank.gov.ua/get-user-certificate/qAVb0Cy0K9PmuTcntu_1" TargetMode="External"/><Relationship Id="rId872" Type="http://schemas.openxmlformats.org/officeDocument/2006/relationships/hyperlink" Target="https://talan.bank.gov.ua/get-user-certificate/qAVb01M54OJIgUA8HtEv" TargetMode="External"/><Relationship Id="rId1088" Type="http://schemas.openxmlformats.org/officeDocument/2006/relationships/hyperlink" Target="https://talan.bank.gov.ua/get-user-certificate/qAVb0FEWJ8vDIjSvrdPP" TargetMode="External"/><Relationship Id="rId1295" Type="http://schemas.openxmlformats.org/officeDocument/2006/relationships/hyperlink" Target="https://talan.bank.gov.ua/get-user-certificate/qAVb0tYRtkcnGQgVzcYv" TargetMode="External"/><Relationship Id="rId2139" Type="http://schemas.openxmlformats.org/officeDocument/2006/relationships/hyperlink" Target="https://talan.bank.gov.ua/get-user-certificate/qAVb08KDeMHLRoRtjaqy" TargetMode="External"/><Relationship Id="rId318" Type="http://schemas.openxmlformats.org/officeDocument/2006/relationships/hyperlink" Target="https://talan.bank.gov.ua/get-user-certificate/qAVb0pEDxWicVpwHXx_U" TargetMode="External"/><Relationship Id="rId525" Type="http://schemas.openxmlformats.org/officeDocument/2006/relationships/hyperlink" Target="https://talan.bank.gov.ua/get-user-certificate/qAVb0f0Qer7f0vTfUlUM" TargetMode="External"/><Relationship Id="rId732" Type="http://schemas.openxmlformats.org/officeDocument/2006/relationships/hyperlink" Target="https://talan.bank.gov.ua/get-user-certificate/qAVb0_k_AvYrTq0ur8gr" TargetMode="External"/><Relationship Id="rId1155" Type="http://schemas.openxmlformats.org/officeDocument/2006/relationships/hyperlink" Target="https://talan.bank.gov.ua/get-user-certificate/qAVb0vL_98wJkES0sJQ8" TargetMode="External"/><Relationship Id="rId1362" Type="http://schemas.openxmlformats.org/officeDocument/2006/relationships/hyperlink" Target="https://talan.bank.gov.ua/get-user-certificate/qAVb07OVPjqnU0lwDDob" TargetMode="External"/><Relationship Id="rId2206" Type="http://schemas.openxmlformats.org/officeDocument/2006/relationships/hyperlink" Target="https://talan.bank.gov.ua/get-user-certificate/qAVb0x1RG3Gn50Ze58dU" TargetMode="External"/><Relationship Id="rId99" Type="http://schemas.openxmlformats.org/officeDocument/2006/relationships/hyperlink" Target="https://talan.bank.gov.ua/get-user-certificate/qAVb00cCuD7Hiof2E1WL" TargetMode="External"/><Relationship Id="rId1015" Type="http://schemas.openxmlformats.org/officeDocument/2006/relationships/hyperlink" Target="https://talan.bank.gov.ua/get-user-certificate/qAVb0rwAic2xInj8mqhY" TargetMode="External"/><Relationship Id="rId1222" Type="http://schemas.openxmlformats.org/officeDocument/2006/relationships/hyperlink" Target="https://talan.bank.gov.ua/get-user-certificate/qAVb0vQMkLXCEz4bg2U1" TargetMode="External"/><Relationship Id="rId1667" Type="http://schemas.openxmlformats.org/officeDocument/2006/relationships/hyperlink" Target="https://talan.bank.gov.ua/get-user-certificate/qAVb0AyXsdlkdjAMVjqX" TargetMode="External"/><Relationship Id="rId1874" Type="http://schemas.openxmlformats.org/officeDocument/2006/relationships/hyperlink" Target="https://talan.bank.gov.ua/get-user-certificate/qAVb0GMnmLu1ItaAkGT6" TargetMode="External"/><Relationship Id="rId1527" Type="http://schemas.openxmlformats.org/officeDocument/2006/relationships/hyperlink" Target="https://talan.bank.gov.ua/get-user-certificate/qAVb0Dc94JehqWH5uTHV" TargetMode="External"/><Relationship Id="rId1734" Type="http://schemas.openxmlformats.org/officeDocument/2006/relationships/hyperlink" Target="https://talan.bank.gov.ua/get-user-certificate/qAVb0dScMxht1wjdy7Ql" TargetMode="External"/><Relationship Id="rId1941" Type="http://schemas.openxmlformats.org/officeDocument/2006/relationships/hyperlink" Target="https://talan.bank.gov.ua/get-user-certificate/qAVb0-J1umntjUDDdEHV" TargetMode="External"/><Relationship Id="rId26" Type="http://schemas.openxmlformats.org/officeDocument/2006/relationships/hyperlink" Target="https://talan.bank.gov.ua/get-user-certificate/qAVb0lq5PSjzkW-pOjoB" TargetMode="External"/><Relationship Id="rId175" Type="http://schemas.openxmlformats.org/officeDocument/2006/relationships/hyperlink" Target="https://talan.bank.gov.ua/get-user-certificate/qAVb0p_qI4jyaDK0uLkj" TargetMode="External"/><Relationship Id="rId1801" Type="http://schemas.openxmlformats.org/officeDocument/2006/relationships/hyperlink" Target="https://talan.bank.gov.ua/get-user-certificate/qAVb0wrZ5vVbhEeFE_EZ" TargetMode="External"/><Relationship Id="rId382" Type="http://schemas.openxmlformats.org/officeDocument/2006/relationships/hyperlink" Target="https://talan.bank.gov.ua/get-user-certificate/qAVb0-1LQOYqOyiI2aas" TargetMode="External"/><Relationship Id="rId687" Type="http://schemas.openxmlformats.org/officeDocument/2006/relationships/hyperlink" Target="https://talan.bank.gov.ua/get-user-certificate/qAVb0LNydUS7f1-w6OVX" TargetMode="External"/><Relationship Id="rId2063" Type="http://schemas.openxmlformats.org/officeDocument/2006/relationships/hyperlink" Target="https://talan.bank.gov.ua/get-user-certificate/qAVb09c2ojL1NCtHUEUr" TargetMode="External"/><Relationship Id="rId242" Type="http://schemas.openxmlformats.org/officeDocument/2006/relationships/hyperlink" Target="https://talan.bank.gov.ua/get-user-certificate/qAVb0ZFjCcZeDletmRBM" TargetMode="External"/><Relationship Id="rId894" Type="http://schemas.openxmlformats.org/officeDocument/2006/relationships/hyperlink" Target="https://talan.bank.gov.ua/get-user-certificate/qAVb0272JlAqpsW7C_af" TargetMode="External"/><Relationship Id="rId1177" Type="http://schemas.openxmlformats.org/officeDocument/2006/relationships/hyperlink" Target="https://talan.bank.gov.ua/get-user-certificate/qAVb0DGewH0j4XlB7QDW" TargetMode="External"/><Relationship Id="rId2130" Type="http://schemas.openxmlformats.org/officeDocument/2006/relationships/hyperlink" Target="https://talan.bank.gov.ua/get-user-certificate/qAVb0qVLyhBplM6GAsOe" TargetMode="External"/><Relationship Id="rId102" Type="http://schemas.openxmlformats.org/officeDocument/2006/relationships/hyperlink" Target="https://talan.bank.gov.ua/get-user-certificate/qAVb0CNs2Cc7oFWhy6wc" TargetMode="External"/><Relationship Id="rId547" Type="http://schemas.openxmlformats.org/officeDocument/2006/relationships/hyperlink" Target="https://talan.bank.gov.ua/get-user-certificate/qAVb0ZPYAqdDSA2MKPFh" TargetMode="External"/><Relationship Id="rId754" Type="http://schemas.openxmlformats.org/officeDocument/2006/relationships/hyperlink" Target="https://talan.bank.gov.ua/get-user-certificate/qAVb0sLpnNgXGe1u3tir" TargetMode="External"/><Relationship Id="rId961" Type="http://schemas.openxmlformats.org/officeDocument/2006/relationships/hyperlink" Target="https://talan.bank.gov.ua/get-user-certificate/qAVb0e61DeoOzMzHBWAN" TargetMode="External"/><Relationship Id="rId1384" Type="http://schemas.openxmlformats.org/officeDocument/2006/relationships/hyperlink" Target="https://talan.bank.gov.ua/get-user-certificate/qAVb0FTAPzl2fzI9aeMu" TargetMode="External"/><Relationship Id="rId1591" Type="http://schemas.openxmlformats.org/officeDocument/2006/relationships/hyperlink" Target="https://talan.bank.gov.ua/get-user-certificate/qAVb060xHRAuuDV7byjE" TargetMode="External"/><Relationship Id="rId1689" Type="http://schemas.openxmlformats.org/officeDocument/2006/relationships/hyperlink" Target="https://talan.bank.gov.ua/get-user-certificate/qAVb0YHXOSiRvjhn-LaL" TargetMode="External"/><Relationship Id="rId2228" Type="http://schemas.openxmlformats.org/officeDocument/2006/relationships/hyperlink" Target="https://talan.bank.gov.ua/get-user-certificate/qAVb0JVz-9KArVyMOgKe" TargetMode="External"/><Relationship Id="rId90" Type="http://schemas.openxmlformats.org/officeDocument/2006/relationships/hyperlink" Target="https://talan.bank.gov.ua/get-user-certificate/qAVb0lv1UP0T2_Rbik5d" TargetMode="External"/><Relationship Id="rId407" Type="http://schemas.openxmlformats.org/officeDocument/2006/relationships/hyperlink" Target="https://talan.bank.gov.ua/get-user-certificate/qAVb00Vjfc1q0vE8Nrq2" TargetMode="External"/><Relationship Id="rId614" Type="http://schemas.openxmlformats.org/officeDocument/2006/relationships/hyperlink" Target="https://talan.bank.gov.ua/get-user-certificate/qAVb0YF-qv9NSBRSDff9" TargetMode="External"/><Relationship Id="rId821" Type="http://schemas.openxmlformats.org/officeDocument/2006/relationships/hyperlink" Target="https://talan.bank.gov.ua/get-user-certificate/qAVb0yLLTQ9oDZG8WQfX" TargetMode="External"/><Relationship Id="rId1037" Type="http://schemas.openxmlformats.org/officeDocument/2006/relationships/hyperlink" Target="https://talan.bank.gov.ua/get-user-certificate/qAVb0hVqbiajHaJNPMjE" TargetMode="External"/><Relationship Id="rId1244" Type="http://schemas.openxmlformats.org/officeDocument/2006/relationships/hyperlink" Target="https://talan.bank.gov.ua/get-user-certificate/qAVb0lXTljav-b4R3BQB" TargetMode="External"/><Relationship Id="rId1451" Type="http://schemas.openxmlformats.org/officeDocument/2006/relationships/hyperlink" Target="https://talan.bank.gov.ua/get-user-certificate/qAVb0Zuuvw9_KmSIpgqW" TargetMode="External"/><Relationship Id="rId1896" Type="http://schemas.openxmlformats.org/officeDocument/2006/relationships/hyperlink" Target="https://talan.bank.gov.ua/get-user-certificate/qAVb0l5-4sP9ka5wx04j" TargetMode="External"/><Relationship Id="rId919" Type="http://schemas.openxmlformats.org/officeDocument/2006/relationships/hyperlink" Target="https://talan.bank.gov.ua/get-user-certificate/qAVb0iSQ1ji8pQe5flC1" TargetMode="External"/><Relationship Id="rId1104" Type="http://schemas.openxmlformats.org/officeDocument/2006/relationships/hyperlink" Target="https://talan.bank.gov.ua/get-user-certificate/qAVb0r3mLD-4pe4OJaYh" TargetMode="External"/><Relationship Id="rId1311" Type="http://schemas.openxmlformats.org/officeDocument/2006/relationships/hyperlink" Target="https://talan.bank.gov.ua/get-user-certificate/qAVb0EG8q7RBfKMGAgMh" TargetMode="External"/><Relationship Id="rId1549" Type="http://schemas.openxmlformats.org/officeDocument/2006/relationships/hyperlink" Target="https://talan.bank.gov.ua/get-user-certificate/qAVb0a_gPWhMEAqLiR8v" TargetMode="External"/><Relationship Id="rId1756" Type="http://schemas.openxmlformats.org/officeDocument/2006/relationships/hyperlink" Target="https://talan.bank.gov.ua/get-user-certificate/qAVb0fDYiBQXscyGI1X2" TargetMode="External"/><Relationship Id="rId1963" Type="http://schemas.openxmlformats.org/officeDocument/2006/relationships/hyperlink" Target="https://talan.bank.gov.ua/get-user-certificate/qAVb0EZUmuSh8V0bWjVE" TargetMode="External"/><Relationship Id="rId48" Type="http://schemas.openxmlformats.org/officeDocument/2006/relationships/hyperlink" Target="https://talan.bank.gov.ua/get-user-certificate/qAVb02mFI8j_Q797kMCa" TargetMode="External"/><Relationship Id="rId1409" Type="http://schemas.openxmlformats.org/officeDocument/2006/relationships/hyperlink" Target="https://talan.bank.gov.ua/get-user-certificate/qAVb0BtJ8mU8lr9OA1eE" TargetMode="External"/><Relationship Id="rId1616" Type="http://schemas.openxmlformats.org/officeDocument/2006/relationships/hyperlink" Target="https://talan.bank.gov.ua/get-user-certificate/qAVb0bk7QE5PfjkHtlCL" TargetMode="External"/><Relationship Id="rId1823" Type="http://schemas.openxmlformats.org/officeDocument/2006/relationships/hyperlink" Target="https://talan.bank.gov.ua/get-user-certificate/qAVb03fYyJxRuuJyT5ag" TargetMode="External"/><Relationship Id="rId197" Type="http://schemas.openxmlformats.org/officeDocument/2006/relationships/hyperlink" Target="https://talan.bank.gov.ua/get-user-certificate/qAVb0chFuVTEbeVRJXpx" TargetMode="External"/><Relationship Id="rId2085" Type="http://schemas.openxmlformats.org/officeDocument/2006/relationships/hyperlink" Target="https://talan.bank.gov.ua/get-user-certificate/qAVb0MA8QfPAHNxktuAK" TargetMode="External"/><Relationship Id="rId264" Type="http://schemas.openxmlformats.org/officeDocument/2006/relationships/hyperlink" Target="https://talan.bank.gov.ua/get-user-certificate/qAVb0kYPxng6Opy4Agaf" TargetMode="External"/><Relationship Id="rId471" Type="http://schemas.openxmlformats.org/officeDocument/2006/relationships/hyperlink" Target="https://talan.bank.gov.ua/get-user-certificate/qAVb0OkYYtWiarDtImEW" TargetMode="External"/><Relationship Id="rId2152" Type="http://schemas.openxmlformats.org/officeDocument/2006/relationships/hyperlink" Target="https://talan.bank.gov.ua/get-user-certificate/qAVb0HT6vdVgQoHTKIHu" TargetMode="External"/><Relationship Id="rId124" Type="http://schemas.openxmlformats.org/officeDocument/2006/relationships/hyperlink" Target="https://talan.bank.gov.ua/get-user-certificate/qAVb0nMoWmJD7j1YsUzR" TargetMode="External"/><Relationship Id="rId569" Type="http://schemas.openxmlformats.org/officeDocument/2006/relationships/hyperlink" Target="https://talan.bank.gov.ua/get-user-certificate/qAVb0HjZQ7yLTmjsyDMI" TargetMode="External"/><Relationship Id="rId776" Type="http://schemas.openxmlformats.org/officeDocument/2006/relationships/hyperlink" Target="https://talan.bank.gov.ua/get-user-certificate/qAVb05x76TsM6HqXiKxM" TargetMode="External"/><Relationship Id="rId983" Type="http://schemas.openxmlformats.org/officeDocument/2006/relationships/hyperlink" Target="https://talan.bank.gov.ua/get-user-certificate/qAVb0Mfl27N4_ikFmYwb" TargetMode="External"/><Relationship Id="rId1199" Type="http://schemas.openxmlformats.org/officeDocument/2006/relationships/hyperlink" Target="https://talan.bank.gov.ua/get-user-certificate/qAVb0YUXMt4v8BLyyjHV" TargetMode="External"/><Relationship Id="rId331" Type="http://schemas.openxmlformats.org/officeDocument/2006/relationships/hyperlink" Target="https://talan.bank.gov.ua/get-user-certificate/qAVb0N3gB7gVaTI8Y2RT" TargetMode="External"/><Relationship Id="rId429" Type="http://schemas.openxmlformats.org/officeDocument/2006/relationships/hyperlink" Target="https://talan.bank.gov.ua/get-user-certificate/qAVb0YEyg3PEOMiYJIqy" TargetMode="External"/><Relationship Id="rId636" Type="http://schemas.openxmlformats.org/officeDocument/2006/relationships/hyperlink" Target="https://talan.bank.gov.ua/get-user-certificate/qAVb0QIFQEB0JHdOMFBP" TargetMode="External"/><Relationship Id="rId1059" Type="http://schemas.openxmlformats.org/officeDocument/2006/relationships/hyperlink" Target="https://talan.bank.gov.ua/get-user-certificate/qAVb0nqxk5mXl3jhXNKh" TargetMode="External"/><Relationship Id="rId1266" Type="http://schemas.openxmlformats.org/officeDocument/2006/relationships/hyperlink" Target="https://talan.bank.gov.ua/get-user-certificate/qAVb0LNvfZt021R6riSI" TargetMode="External"/><Relationship Id="rId1473" Type="http://schemas.openxmlformats.org/officeDocument/2006/relationships/hyperlink" Target="https://talan.bank.gov.ua/get-user-certificate/qAVb0Au0ssJb1Jb3R4K_" TargetMode="External"/><Relationship Id="rId2012" Type="http://schemas.openxmlformats.org/officeDocument/2006/relationships/hyperlink" Target="https://talan.bank.gov.ua/get-user-certificate/qAVb0-Kpd1JiuxacyQz6" TargetMode="External"/><Relationship Id="rId843" Type="http://schemas.openxmlformats.org/officeDocument/2006/relationships/hyperlink" Target="https://talan.bank.gov.ua/get-user-certificate/qAVb0juHWZawhty4VQsm" TargetMode="External"/><Relationship Id="rId1126" Type="http://schemas.openxmlformats.org/officeDocument/2006/relationships/hyperlink" Target="https://talan.bank.gov.ua/get-user-certificate/qAVb0Remq9rbMNd51LP6" TargetMode="External"/><Relationship Id="rId1680" Type="http://schemas.openxmlformats.org/officeDocument/2006/relationships/hyperlink" Target="https://talan.bank.gov.ua/get-user-certificate/qAVb0MEgLu9TpZ5JK3Ww" TargetMode="External"/><Relationship Id="rId1778" Type="http://schemas.openxmlformats.org/officeDocument/2006/relationships/hyperlink" Target="https://talan.bank.gov.ua/get-user-certificate/qAVb0LX4CePPIPOzcC2w" TargetMode="External"/><Relationship Id="rId1985" Type="http://schemas.openxmlformats.org/officeDocument/2006/relationships/hyperlink" Target="https://talan.bank.gov.ua/get-user-certificate/qAVb0amGNb9nmXBc4kxK" TargetMode="External"/><Relationship Id="rId703" Type="http://schemas.openxmlformats.org/officeDocument/2006/relationships/hyperlink" Target="https://talan.bank.gov.ua/get-user-certificate/qAVb06fVNa9_YSvsF_ke" TargetMode="External"/><Relationship Id="rId910" Type="http://schemas.openxmlformats.org/officeDocument/2006/relationships/hyperlink" Target="https://talan.bank.gov.ua/get-user-certificate/qAVb0Paqrhf2V3Rd9YqY" TargetMode="External"/><Relationship Id="rId1333" Type="http://schemas.openxmlformats.org/officeDocument/2006/relationships/hyperlink" Target="https://talan.bank.gov.ua/get-user-certificate/qAVb0ZDQMGHgFXg2Endc" TargetMode="External"/><Relationship Id="rId1540" Type="http://schemas.openxmlformats.org/officeDocument/2006/relationships/hyperlink" Target="https://talan.bank.gov.ua/get-user-certificate/qAVb0QbR7a7fWhJ-2kLB" TargetMode="External"/><Relationship Id="rId1638" Type="http://schemas.openxmlformats.org/officeDocument/2006/relationships/hyperlink" Target="https://talan.bank.gov.ua/get-user-certificate/qAVb0y2rf4XT7qQ3F4Xb" TargetMode="External"/><Relationship Id="rId1400" Type="http://schemas.openxmlformats.org/officeDocument/2006/relationships/hyperlink" Target="https://talan.bank.gov.ua/get-user-certificate/qAVb0h5MXtQK6WdKMsjo" TargetMode="External"/><Relationship Id="rId1845" Type="http://schemas.openxmlformats.org/officeDocument/2006/relationships/hyperlink" Target="https://talan.bank.gov.ua/get-user-certificate/qAVb0f8JIrPwR3bGsT_j" TargetMode="External"/><Relationship Id="rId1705" Type="http://schemas.openxmlformats.org/officeDocument/2006/relationships/hyperlink" Target="https://talan.bank.gov.ua/get-user-certificate/qAVb0kXJteA6NJLu_-rv" TargetMode="External"/><Relationship Id="rId1912" Type="http://schemas.openxmlformats.org/officeDocument/2006/relationships/hyperlink" Target="https://talan.bank.gov.ua/get-user-certificate/qAVb0NEzrt9Y4DT5Tplx" TargetMode="External"/><Relationship Id="rId286" Type="http://schemas.openxmlformats.org/officeDocument/2006/relationships/hyperlink" Target="https://talan.bank.gov.ua/get-user-certificate/qAVb0xpYdhvw22kQEvuG" TargetMode="External"/><Relationship Id="rId493" Type="http://schemas.openxmlformats.org/officeDocument/2006/relationships/hyperlink" Target="https://talan.bank.gov.ua/get-user-certificate/qAVb0PB8Whh3_oU8wl-q" TargetMode="External"/><Relationship Id="rId2174" Type="http://schemas.openxmlformats.org/officeDocument/2006/relationships/hyperlink" Target="https://talan.bank.gov.ua/get-user-certificate/qAVb0SCC7CyVGw2Q7fMO" TargetMode="External"/><Relationship Id="rId146" Type="http://schemas.openxmlformats.org/officeDocument/2006/relationships/hyperlink" Target="https://talan.bank.gov.ua/get-user-certificate/qAVb0I2uHnknAJak6F-c" TargetMode="External"/><Relationship Id="rId353" Type="http://schemas.openxmlformats.org/officeDocument/2006/relationships/hyperlink" Target="https://talan.bank.gov.ua/get-user-certificate/qAVb0l6ZnFAIC4PxG3Bt" TargetMode="External"/><Relationship Id="rId560" Type="http://schemas.openxmlformats.org/officeDocument/2006/relationships/hyperlink" Target="https://talan.bank.gov.ua/get-user-certificate/qAVb0ODt0hJRQnQXW0Si" TargetMode="External"/><Relationship Id="rId798" Type="http://schemas.openxmlformats.org/officeDocument/2006/relationships/hyperlink" Target="https://talan.bank.gov.ua/get-user-certificate/qAVb0j2Q3BIJtHGzl2uc" TargetMode="External"/><Relationship Id="rId1190" Type="http://schemas.openxmlformats.org/officeDocument/2006/relationships/hyperlink" Target="https://talan.bank.gov.ua/get-user-certificate/qAVb0PhoSL9rl_xvo0GK" TargetMode="External"/><Relationship Id="rId2034" Type="http://schemas.openxmlformats.org/officeDocument/2006/relationships/hyperlink" Target="https://talan.bank.gov.ua/get-user-certificate/qAVb0vBGk-o-x4uKN32R" TargetMode="External"/><Relationship Id="rId213" Type="http://schemas.openxmlformats.org/officeDocument/2006/relationships/hyperlink" Target="https://talan.bank.gov.ua/get-user-certificate/qAVb0EdjI1feC2fB2tUO" TargetMode="External"/><Relationship Id="rId420" Type="http://schemas.openxmlformats.org/officeDocument/2006/relationships/hyperlink" Target="https://talan.bank.gov.ua/get-user-certificate/qAVb0AHx0Y6hsbuP7N2R" TargetMode="External"/><Relationship Id="rId658" Type="http://schemas.openxmlformats.org/officeDocument/2006/relationships/hyperlink" Target="https://talan.bank.gov.ua/get-user-certificate/qAVb08oEnml-G3jjyrA_" TargetMode="External"/><Relationship Id="rId865" Type="http://schemas.openxmlformats.org/officeDocument/2006/relationships/hyperlink" Target="https://talan.bank.gov.ua/get-user-certificate/qAVb0XA9l7Yf9hv7pRAe" TargetMode="External"/><Relationship Id="rId1050" Type="http://schemas.openxmlformats.org/officeDocument/2006/relationships/hyperlink" Target="https://talan.bank.gov.ua/get-user-certificate/qAVb0E1Ts4aUlXV8maLo" TargetMode="External"/><Relationship Id="rId1288" Type="http://schemas.openxmlformats.org/officeDocument/2006/relationships/hyperlink" Target="https://talan.bank.gov.ua/get-user-certificate/qAVb0EQ4yqgPcTDddyKx" TargetMode="External"/><Relationship Id="rId1495" Type="http://schemas.openxmlformats.org/officeDocument/2006/relationships/hyperlink" Target="https://talan.bank.gov.ua/get-user-certificate/qAVb0fQZ4WF-XvDjxJIf" TargetMode="External"/><Relationship Id="rId2101" Type="http://schemas.openxmlformats.org/officeDocument/2006/relationships/hyperlink" Target="https://talan.bank.gov.ua/get-user-certificate/qAVb08ElnozFKroh6egY" TargetMode="External"/><Relationship Id="rId518" Type="http://schemas.openxmlformats.org/officeDocument/2006/relationships/hyperlink" Target="https://talan.bank.gov.ua/get-user-certificate/qAVb0O4tplFZVASSQCqm" TargetMode="External"/><Relationship Id="rId725" Type="http://schemas.openxmlformats.org/officeDocument/2006/relationships/hyperlink" Target="https://talan.bank.gov.ua/get-user-certificate/qAVb0O7z7IKZ_DGy5Nme" TargetMode="External"/><Relationship Id="rId932" Type="http://schemas.openxmlformats.org/officeDocument/2006/relationships/hyperlink" Target="https://talan.bank.gov.ua/get-user-certificate/qAVb0TrjNVn4LeC0Q2Ea" TargetMode="External"/><Relationship Id="rId1148" Type="http://schemas.openxmlformats.org/officeDocument/2006/relationships/hyperlink" Target="https://talan.bank.gov.ua/get-user-certificate/qAVb0PsrFGKMfWXEWnmc" TargetMode="External"/><Relationship Id="rId1355" Type="http://schemas.openxmlformats.org/officeDocument/2006/relationships/hyperlink" Target="https://talan.bank.gov.ua/get-user-certificate/qAVb0WdG-Rzp4w8kuS_M" TargetMode="External"/><Relationship Id="rId1562" Type="http://schemas.openxmlformats.org/officeDocument/2006/relationships/hyperlink" Target="https://talan.bank.gov.ua/get-user-certificate/qAVb0rDzRgNXKrXldMFH" TargetMode="External"/><Relationship Id="rId1008" Type="http://schemas.openxmlformats.org/officeDocument/2006/relationships/hyperlink" Target="https://talan.bank.gov.ua/get-user-certificate/qAVb0AGNYCEaEKMjg0b6" TargetMode="External"/><Relationship Id="rId1215" Type="http://schemas.openxmlformats.org/officeDocument/2006/relationships/hyperlink" Target="https://talan.bank.gov.ua/get-user-certificate/qAVb0nHsX8FAXdB9f9_5" TargetMode="External"/><Relationship Id="rId1422" Type="http://schemas.openxmlformats.org/officeDocument/2006/relationships/hyperlink" Target="https://talan.bank.gov.ua/get-user-certificate/qAVb0ZbTV04XGWl7nh0a" TargetMode="External"/><Relationship Id="rId1867" Type="http://schemas.openxmlformats.org/officeDocument/2006/relationships/hyperlink" Target="https://talan.bank.gov.ua/get-user-certificate/qAVb07Uiq45usNfDqT9o" TargetMode="External"/><Relationship Id="rId61" Type="http://schemas.openxmlformats.org/officeDocument/2006/relationships/hyperlink" Target="https://talan.bank.gov.ua/get-user-certificate/qAVb0tZK0r7d2IvdgjSO" TargetMode="External"/><Relationship Id="rId1727" Type="http://schemas.openxmlformats.org/officeDocument/2006/relationships/hyperlink" Target="https://talan.bank.gov.ua/get-user-certificate/qAVb0DSutmpuG5oSmi78" TargetMode="External"/><Relationship Id="rId1934" Type="http://schemas.openxmlformats.org/officeDocument/2006/relationships/hyperlink" Target="https://talan.bank.gov.ua/get-user-certificate/qAVb0kK39WrVaXM5YW9h" TargetMode="External"/><Relationship Id="rId19" Type="http://schemas.openxmlformats.org/officeDocument/2006/relationships/hyperlink" Target="https://talan.bank.gov.ua/get-user-certificate/qAVb0fBYWFADnzIniYTl" TargetMode="External"/><Relationship Id="rId2196" Type="http://schemas.openxmlformats.org/officeDocument/2006/relationships/hyperlink" Target="https://talan.bank.gov.ua/get-user-certificate/qAVb0TsUc5gcrSt1rYaM" TargetMode="External"/><Relationship Id="rId168" Type="http://schemas.openxmlformats.org/officeDocument/2006/relationships/hyperlink" Target="https://talan.bank.gov.ua/get-user-certificate/qAVb01TfQvJDJAPK_PYT" TargetMode="External"/><Relationship Id="rId375" Type="http://schemas.openxmlformats.org/officeDocument/2006/relationships/hyperlink" Target="https://talan.bank.gov.ua/get-user-certificate/qAVb0tTUH0Jn1x8VA2gW" TargetMode="External"/><Relationship Id="rId582" Type="http://schemas.openxmlformats.org/officeDocument/2006/relationships/hyperlink" Target="https://talan.bank.gov.ua/get-user-certificate/qAVb0SU4nFqqgeoYXCHe" TargetMode="External"/><Relationship Id="rId2056" Type="http://schemas.openxmlformats.org/officeDocument/2006/relationships/hyperlink" Target="https://talan.bank.gov.ua/get-user-certificate/qAVb0BsSjTxCLAa2SwSG" TargetMode="External"/><Relationship Id="rId3" Type="http://schemas.openxmlformats.org/officeDocument/2006/relationships/hyperlink" Target="https://talan.bank.gov.ua/get-user-certificate/qAVb0euAu44Iug1yBN_w" TargetMode="External"/><Relationship Id="rId235" Type="http://schemas.openxmlformats.org/officeDocument/2006/relationships/hyperlink" Target="https://talan.bank.gov.ua/get-user-certificate/qAVb0PjSSuLEyjNXqZ-v" TargetMode="External"/><Relationship Id="rId442" Type="http://schemas.openxmlformats.org/officeDocument/2006/relationships/hyperlink" Target="https://talan.bank.gov.ua/get-user-certificate/qAVb0W_M9tYvHODXVsCt" TargetMode="External"/><Relationship Id="rId887" Type="http://schemas.openxmlformats.org/officeDocument/2006/relationships/hyperlink" Target="https://talan.bank.gov.ua/get-user-certificate/qAVb0X0SA3WpRVUg5NfQ" TargetMode="External"/><Relationship Id="rId1072" Type="http://schemas.openxmlformats.org/officeDocument/2006/relationships/hyperlink" Target="https://talan.bank.gov.ua/get-user-certificate/qAVb01AZA59hBEhfeS_Z" TargetMode="External"/><Relationship Id="rId2123" Type="http://schemas.openxmlformats.org/officeDocument/2006/relationships/hyperlink" Target="https://talan.bank.gov.ua/get-user-certificate/qAVb0aivtU84l2zFIIAm" TargetMode="External"/><Relationship Id="rId302" Type="http://schemas.openxmlformats.org/officeDocument/2006/relationships/hyperlink" Target="https://talan.bank.gov.ua/get-user-certificate/qAVb03EFA1LXTNAPcUDC" TargetMode="External"/><Relationship Id="rId747" Type="http://schemas.openxmlformats.org/officeDocument/2006/relationships/hyperlink" Target="https://talan.bank.gov.ua/get-user-certificate/qAVb0fYlIoflTEtcet8M" TargetMode="External"/><Relationship Id="rId954" Type="http://schemas.openxmlformats.org/officeDocument/2006/relationships/hyperlink" Target="https://talan.bank.gov.ua/get-user-certificate/qAVb0tS0e8yQTrLhCDzJ" TargetMode="External"/><Relationship Id="rId1377" Type="http://schemas.openxmlformats.org/officeDocument/2006/relationships/hyperlink" Target="https://talan.bank.gov.ua/get-user-certificate/qAVb0BqfaN19gCEboKPr" TargetMode="External"/><Relationship Id="rId1584" Type="http://schemas.openxmlformats.org/officeDocument/2006/relationships/hyperlink" Target="https://talan.bank.gov.ua/get-user-certificate/qAVb0dojpO1_8REtcgfW" TargetMode="External"/><Relationship Id="rId1791" Type="http://schemas.openxmlformats.org/officeDocument/2006/relationships/hyperlink" Target="https://talan.bank.gov.ua/get-user-certificate/qAVb01RoijYUYoGCnW0H" TargetMode="External"/><Relationship Id="rId83" Type="http://schemas.openxmlformats.org/officeDocument/2006/relationships/hyperlink" Target="https://talan.bank.gov.ua/get-user-certificate/qAVb07IdsIFna5rF15Wc" TargetMode="External"/><Relationship Id="rId607" Type="http://schemas.openxmlformats.org/officeDocument/2006/relationships/hyperlink" Target="https://talan.bank.gov.ua/get-user-certificate/qAVb0SY5eC09IhsmogcN" TargetMode="External"/><Relationship Id="rId814" Type="http://schemas.openxmlformats.org/officeDocument/2006/relationships/hyperlink" Target="https://talan.bank.gov.ua/get-user-certificate/qAVb05jXJSE4AVN6jqT5" TargetMode="External"/><Relationship Id="rId1237" Type="http://schemas.openxmlformats.org/officeDocument/2006/relationships/hyperlink" Target="https://talan.bank.gov.ua/get-user-certificate/qAVb0SnaugMvEP4eT0Ll" TargetMode="External"/><Relationship Id="rId1444" Type="http://schemas.openxmlformats.org/officeDocument/2006/relationships/hyperlink" Target="https://talan.bank.gov.ua/get-user-certificate/qAVb09Ia6Ld21YOOi-1I" TargetMode="External"/><Relationship Id="rId1651" Type="http://schemas.openxmlformats.org/officeDocument/2006/relationships/hyperlink" Target="https://talan.bank.gov.ua/get-user-certificate/qAVb0f9_lrEIOELZ6F0s" TargetMode="External"/><Relationship Id="rId1889" Type="http://schemas.openxmlformats.org/officeDocument/2006/relationships/hyperlink" Target="https://talan.bank.gov.ua/get-user-certificate/qAVb08PwNAq9GUhyexCq" TargetMode="External"/><Relationship Id="rId1304" Type="http://schemas.openxmlformats.org/officeDocument/2006/relationships/hyperlink" Target="https://talan.bank.gov.ua/get-user-certificate/qAVb0jDYwgKbxSdfsoRu" TargetMode="External"/><Relationship Id="rId1511" Type="http://schemas.openxmlformats.org/officeDocument/2006/relationships/hyperlink" Target="https://talan.bank.gov.ua/get-user-certificate/qAVb0rXw83sOE7O9xDd-" TargetMode="External"/><Relationship Id="rId1749" Type="http://schemas.openxmlformats.org/officeDocument/2006/relationships/hyperlink" Target="https://talan.bank.gov.ua/get-user-certificate/qAVb0Rv5qsI3K7NbP0ms" TargetMode="External"/><Relationship Id="rId1956" Type="http://schemas.openxmlformats.org/officeDocument/2006/relationships/hyperlink" Target="https://talan.bank.gov.ua/get-user-certificate/qAVb0Hi5RUKjlLYUsclj" TargetMode="External"/><Relationship Id="rId1609" Type="http://schemas.openxmlformats.org/officeDocument/2006/relationships/hyperlink" Target="https://talan.bank.gov.ua/get-user-certificate/qAVb0f7ey55ERxMKI5i5" TargetMode="External"/><Relationship Id="rId1816" Type="http://schemas.openxmlformats.org/officeDocument/2006/relationships/hyperlink" Target="https://talan.bank.gov.ua/get-user-certificate/qAVb0dS7gsxPtJkZw0bC" TargetMode="External"/><Relationship Id="rId10" Type="http://schemas.openxmlformats.org/officeDocument/2006/relationships/hyperlink" Target="https://talan.bank.gov.ua/get-user-certificate/qAVb015IGdI4AxvW0jjE" TargetMode="External"/><Relationship Id="rId397" Type="http://schemas.openxmlformats.org/officeDocument/2006/relationships/hyperlink" Target="https://talan.bank.gov.ua/get-user-certificate/qAVb0m27hMi965_GO7nB" TargetMode="External"/><Relationship Id="rId2078" Type="http://schemas.openxmlformats.org/officeDocument/2006/relationships/hyperlink" Target="https://talan.bank.gov.ua/get-user-certificate/qAVb0k--6hxCMNC6BIJ6" TargetMode="External"/><Relationship Id="rId257" Type="http://schemas.openxmlformats.org/officeDocument/2006/relationships/hyperlink" Target="https://talan.bank.gov.ua/get-user-certificate/qAVb0zAApWa81ws1s_f6" TargetMode="External"/><Relationship Id="rId464" Type="http://schemas.openxmlformats.org/officeDocument/2006/relationships/hyperlink" Target="https://talan.bank.gov.ua/get-user-certificate/qAVb0MxhTBIrGIhX-2OF" TargetMode="External"/><Relationship Id="rId1094" Type="http://schemas.openxmlformats.org/officeDocument/2006/relationships/hyperlink" Target="https://talan.bank.gov.ua/get-user-certificate/qAVb0wFoWBJarTgLIXI8" TargetMode="External"/><Relationship Id="rId2145" Type="http://schemas.openxmlformats.org/officeDocument/2006/relationships/hyperlink" Target="https://talan.bank.gov.ua/get-user-certificate/qAVb0OHDkOMUBfX5NT4S" TargetMode="External"/><Relationship Id="rId117" Type="http://schemas.openxmlformats.org/officeDocument/2006/relationships/hyperlink" Target="https://talan.bank.gov.ua/get-user-certificate/qAVb0S-Ot_1drfH7ziUw" TargetMode="External"/><Relationship Id="rId671" Type="http://schemas.openxmlformats.org/officeDocument/2006/relationships/hyperlink" Target="https://talan.bank.gov.ua/get-user-certificate/qAVb0s9g3rHcBvfol0LJ" TargetMode="External"/><Relationship Id="rId769" Type="http://schemas.openxmlformats.org/officeDocument/2006/relationships/hyperlink" Target="https://talan.bank.gov.ua/get-user-certificate/qAVb0f066xbtFiK3km2b" TargetMode="External"/><Relationship Id="rId976" Type="http://schemas.openxmlformats.org/officeDocument/2006/relationships/hyperlink" Target="https://talan.bank.gov.ua/get-user-certificate/qAVb0oi3xN7CdTdsBOQ9" TargetMode="External"/><Relationship Id="rId1399" Type="http://schemas.openxmlformats.org/officeDocument/2006/relationships/hyperlink" Target="https://talan.bank.gov.ua/get-user-certificate/qAVb0KUVfPW-ejY4MbIl" TargetMode="External"/><Relationship Id="rId324" Type="http://schemas.openxmlformats.org/officeDocument/2006/relationships/hyperlink" Target="https://talan.bank.gov.ua/get-user-certificate/qAVb02po0f0gL8pDd-wt" TargetMode="External"/><Relationship Id="rId531" Type="http://schemas.openxmlformats.org/officeDocument/2006/relationships/hyperlink" Target="https://talan.bank.gov.ua/get-user-certificate/qAVb0KGWwNjiTRpTkxzH" TargetMode="External"/><Relationship Id="rId629" Type="http://schemas.openxmlformats.org/officeDocument/2006/relationships/hyperlink" Target="https://talan.bank.gov.ua/get-user-certificate/qAVb0P6EzD40Pvmb7Gtd" TargetMode="External"/><Relationship Id="rId1161" Type="http://schemas.openxmlformats.org/officeDocument/2006/relationships/hyperlink" Target="https://talan.bank.gov.ua/get-user-certificate/qAVb0NWwRiRLaAPG0TEt" TargetMode="External"/><Relationship Id="rId1259" Type="http://schemas.openxmlformats.org/officeDocument/2006/relationships/hyperlink" Target="https://talan.bank.gov.ua/get-user-certificate/qAVb0fnCKeLwvGhgoVyh" TargetMode="External"/><Relationship Id="rId1466" Type="http://schemas.openxmlformats.org/officeDocument/2006/relationships/hyperlink" Target="https://talan.bank.gov.ua/get-user-certificate/qAVb0dskSlYpBWhX9FNR" TargetMode="External"/><Relationship Id="rId2005" Type="http://schemas.openxmlformats.org/officeDocument/2006/relationships/hyperlink" Target="https://talan.bank.gov.ua/get-user-certificate/qAVb0UXlwxsCawhddJoe" TargetMode="External"/><Relationship Id="rId2212" Type="http://schemas.openxmlformats.org/officeDocument/2006/relationships/hyperlink" Target="https://talan.bank.gov.ua/get-user-certificate/qAVb01dBtDmcYZVBoe-N" TargetMode="External"/><Relationship Id="rId836" Type="http://schemas.openxmlformats.org/officeDocument/2006/relationships/hyperlink" Target="https://talan.bank.gov.ua/get-user-certificate/qAVb0WQTUoXcNFrBX9nG" TargetMode="External"/><Relationship Id="rId1021" Type="http://schemas.openxmlformats.org/officeDocument/2006/relationships/hyperlink" Target="https://talan.bank.gov.ua/get-user-certificate/qAVb0uQwPr1R4hCMPlW6" TargetMode="External"/><Relationship Id="rId1119" Type="http://schemas.openxmlformats.org/officeDocument/2006/relationships/hyperlink" Target="https://talan.bank.gov.ua/get-user-certificate/qAVb0W2gnHbwnJqkP09r" TargetMode="External"/><Relationship Id="rId1673" Type="http://schemas.openxmlformats.org/officeDocument/2006/relationships/hyperlink" Target="https://talan.bank.gov.ua/get-user-certificate/qAVb0M3ZxrxlOlBfTx3M" TargetMode="External"/><Relationship Id="rId1880" Type="http://schemas.openxmlformats.org/officeDocument/2006/relationships/hyperlink" Target="https://talan.bank.gov.ua/get-user-certificate/qAVb0fAnKRgS-6EasXCH" TargetMode="External"/><Relationship Id="rId1978" Type="http://schemas.openxmlformats.org/officeDocument/2006/relationships/hyperlink" Target="https://talan.bank.gov.ua/get-user-certificate/qAVb0nrBJKmit9DL4rWC" TargetMode="External"/><Relationship Id="rId903" Type="http://schemas.openxmlformats.org/officeDocument/2006/relationships/hyperlink" Target="https://talan.bank.gov.ua/get-user-certificate/qAVb0BZc9WBN0Mv3QeS0" TargetMode="External"/><Relationship Id="rId1326" Type="http://schemas.openxmlformats.org/officeDocument/2006/relationships/hyperlink" Target="https://talan.bank.gov.ua/get-user-certificate/qAVb0ECkoVEBPY2mnr02" TargetMode="External"/><Relationship Id="rId1533" Type="http://schemas.openxmlformats.org/officeDocument/2006/relationships/hyperlink" Target="https://talan.bank.gov.ua/get-user-certificate/qAVb0s-9OX4DcWG466_F" TargetMode="External"/><Relationship Id="rId1740" Type="http://schemas.openxmlformats.org/officeDocument/2006/relationships/hyperlink" Target="https://talan.bank.gov.ua/get-user-certificate/qAVb0P7S2p5N7n4BQ60N" TargetMode="External"/><Relationship Id="rId32" Type="http://schemas.openxmlformats.org/officeDocument/2006/relationships/hyperlink" Target="https://talan.bank.gov.ua/get-user-certificate/qAVb0xe-A6cYblpGWNbQ" TargetMode="External"/><Relationship Id="rId1600" Type="http://schemas.openxmlformats.org/officeDocument/2006/relationships/hyperlink" Target="https://talan.bank.gov.ua/get-user-certificate/qAVb04JQkrIW6GJjk9Ox" TargetMode="External"/><Relationship Id="rId1838" Type="http://schemas.openxmlformats.org/officeDocument/2006/relationships/hyperlink" Target="https://talan.bank.gov.ua/get-user-certificate/qAVb0cYUxSiILKAUXE-4" TargetMode="External"/><Relationship Id="rId181" Type="http://schemas.openxmlformats.org/officeDocument/2006/relationships/hyperlink" Target="https://talan.bank.gov.ua/get-user-certificate/qAVb0na2ITl1UqIc94Wx" TargetMode="External"/><Relationship Id="rId1905" Type="http://schemas.openxmlformats.org/officeDocument/2006/relationships/hyperlink" Target="https://talan.bank.gov.ua/get-user-certificate/qAVb0n4fTTMD2eJZdBId" TargetMode="External"/><Relationship Id="rId279" Type="http://schemas.openxmlformats.org/officeDocument/2006/relationships/hyperlink" Target="https://talan.bank.gov.ua/get-user-certificate/qAVb0F-m-I5thVPEKhXq" TargetMode="External"/><Relationship Id="rId486" Type="http://schemas.openxmlformats.org/officeDocument/2006/relationships/hyperlink" Target="https://talan.bank.gov.ua/get-user-certificate/qAVb03MMYD5UIMKpNwNX" TargetMode="External"/><Relationship Id="rId693" Type="http://schemas.openxmlformats.org/officeDocument/2006/relationships/hyperlink" Target="https://talan.bank.gov.ua/get-user-certificate/qAVb0lj6zZfmBW5QCdUR" TargetMode="External"/><Relationship Id="rId2167" Type="http://schemas.openxmlformats.org/officeDocument/2006/relationships/hyperlink" Target="https://talan.bank.gov.ua/get-user-certificate/qAVb0vJIdqxVNEr-c89-" TargetMode="External"/><Relationship Id="rId139" Type="http://schemas.openxmlformats.org/officeDocument/2006/relationships/hyperlink" Target="https://talan.bank.gov.ua/get-user-certificate/qAVb0WLpXRC_K6Lw5xvr" TargetMode="External"/><Relationship Id="rId346" Type="http://schemas.openxmlformats.org/officeDocument/2006/relationships/hyperlink" Target="https://talan.bank.gov.ua/get-user-certificate/qAVb0AWtjslC_lSB3FQB" TargetMode="External"/><Relationship Id="rId553" Type="http://schemas.openxmlformats.org/officeDocument/2006/relationships/hyperlink" Target="https://talan.bank.gov.ua/get-user-certificate/qAVb0mM0kZpso-pFpDGk" TargetMode="External"/><Relationship Id="rId760" Type="http://schemas.openxmlformats.org/officeDocument/2006/relationships/hyperlink" Target="https://talan.bank.gov.ua/get-user-certificate/qAVb0KTrvvXmhYzYOfcn" TargetMode="External"/><Relationship Id="rId998" Type="http://schemas.openxmlformats.org/officeDocument/2006/relationships/hyperlink" Target="https://talan.bank.gov.ua/get-user-certificate/qAVb0cytOSISPRfXYWY5" TargetMode="External"/><Relationship Id="rId1183" Type="http://schemas.openxmlformats.org/officeDocument/2006/relationships/hyperlink" Target="https://talan.bank.gov.ua/get-user-certificate/qAVb0lnIgzJSJqo1gywe" TargetMode="External"/><Relationship Id="rId1390" Type="http://schemas.openxmlformats.org/officeDocument/2006/relationships/hyperlink" Target="https://talan.bank.gov.ua/get-user-certificate/qAVb0bk8gvjE1PflkEeW" TargetMode="External"/><Relationship Id="rId2027" Type="http://schemas.openxmlformats.org/officeDocument/2006/relationships/hyperlink" Target="https://talan.bank.gov.ua/get-user-certificate/qAVb0V2TmJrhcf5JhCqD" TargetMode="External"/><Relationship Id="rId2234" Type="http://schemas.openxmlformats.org/officeDocument/2006/relationships/hyperlink" Target="https://talan.bank.gov.ua/get-user-certificate/qAVb04t5fpcH3H0ODQY3" TargetMode="External"/><Relationship Id="rId206" Type="http://schemas.openxmlformats.org/officeDocument/2006/relationships/hyperlink" Target="https://talan.bank.gov.ua/get-user-certificate/qAVb0tvNE7WuwBuQQry0" TargetMode="External"/><Relationship Id="rId413" Type="http://schemas.openxmlformats.org/officeDocument/2006/relationships/hyperlink" Target="https://talan.bank.gov.ua/get-user-certificate/qAVb00Tz9aWZ2TJTvXzN" TargetMode="External"/><Relationship Id="rId858" Type="http://schemas.openxmlformats.org/officeDocument/2006/relationships/hyperlink" Target="https://talan.bank.gov.ua/get-user-certificate/qAVb0q7pgrpmDYCuBqXX" TargetMode="External"/><Relationship Id="rId1043" Type="http://schemas.openxmlformats.org/officeDocument/2006/relationships/hyperlink" Target="https://talan.bank.gov.ua/get-user-certificate/qAVb03AJfFg4GRkL0yY9" TargetMode="External"/><Relationship Id="rId1488" Type="http://schemas.openxmlformats.org/officeDocument/2006/relationships/hyperlink" Target="https://talan.bank.gov.ua/get-user-certificate/qAVb0Og8s7NLfVfJ2VoX" TargetMode="External"/><Relationship Id="rId1695" Type="http://schemas.openxmlformats.org/officeDocument/2006/relationships/hyperlink" Target="https://talan.bank.gov.ua/get-user-certificate/qAVb0DmjWzHyc8uGWIsO" TargetMode="External"/><Relationship Id="rId620" Type="http://schemas.openxmlformats.org/officeDocument/2006/relationships/hyperlink" Target="https://talan.bank.gov.ua/get-user-certificate/qAVb0s6cKdvHA4nAHzVB" TargetMode="External"/><Relationship Id="rId718" Type="http://schemas.openxmlformats.org/officeDocument/2006/relationships/hyperlink" Target="https://talan.bank.gov.ua/get-user-certificate/qAVb0lwJtd_10gT_E3oB" TargetMode="External"/><Relationship Id="rId925" Type="http://schemas.openxmlformats.org/officeDocument/2006/relationships/hyperlink" Target="https://talan.bank.gov.ua/get-user-certificate/qAVb0JFRl_jla1EJ8l9g" TargetMode="External"/><Relationship Id="rId1250" Type="http://schemas.openxmlformats.org/officeDocument/2006/relationships/hyperlink" Target="https://talan.bank.gov.ua/get-user-certificate/qAVb0KuD1unHmL-WBm1u" TargetMode="External"/><Relationship Id="rId1348" Type="http://schemas.openxmlformats.org/officeDocument/2006/relationships/hyperlink" Target="https://talan.bank.gov.ua/get-user-certificate/qAVb02k3AfhTqF_RjeBd" TargetMode="External"/><Relationship Id="rId1555" Type="http://schemas.openxmlformats.org/officeDocument/2006/relationships/hyperlink" Target="https://talan.bank.gov.ua/get-user-certificate/qAVb055HlHtHf3aW7MX4" TargetMode="External"/><Relationship Id="rId1762" Type="http://schemas.openxmlformats.org/officeDocument/2006/relationships/hyperlink" Target="https://talan.bank.gov.ua/get-user-certificate/qAVb0UvBRH6KBSXMFNpl" TargetMode="External"/><Relationship Id="rId1110" Type="http://schemas.openxmlformats.org/officeDocument/2006/relationships/hyperlink" Target="https://talan.bank.gov.ua/get-user-certificate/qAVb0hRPV0oofdc2rMzz" TargetMode="External"/><Relationship Id="rId1208" Type="http://schemas.openxmlformats.org/officeDocument/2006/relationships/hyperlink" Target="https://talan.bank.gov.ua/get-user-certificate/qAVb0UhGqIz2DtRbemKM" TargetMode="External"/><Relationship Id="rId1415" Type="http://schemas.openxmlformats.org/officeDocument/2006/relationships/hyperlink" Target="https://talan.bank.gov.ua/get-user-certificate/qAVb0GTvOM37XW_042MK" TargetMode="External"/><Relationship Id="rId54" Type="http://schemas.openxmlformats.org/officeDocument/2006/relationships/hyperlink" Target="https://talan.bank.gov.ua/get-user-certificate/qAVb0HuolRWciR5Klz5Y" TargetMode="External"/><Relationship Id="rId1622" Type="http://schemas.openxmlformats.org/officeDocument/2006/relationships/hyperlink" Target="https://talan.bank.gov.ua/get-user-certificate/qAVb06n-GNe3JNbLBvnx" TargetMode="External"/><Relationship Id="rId1927" Type="http://schemas.openxmlformats.org/officeDocument/2006/relationships/hyperlink" Target="https://talan.bank.gov.ua/get-user-certificate/qAVb0ujOhzBDwPiXqZRk" TargetMode="External"/><Relationship Id="rId2091" Type="http://schemas.openxmlformats.org/officeDocument/2006/relationships/hyperlink" Target="https://talan.bank.gov.ua/get-user-certificate/qAVb0PAy-X4-Lrk9bsf-" TargetMode="External"/><Relationship Id="rId2189" Type="http://schemas.openxmlformats.org/officeDocument/2006/relationships/hyperlink" Target="https://talan.bank.gov.ua/get-user-certificate/qAVb0iTUjncVTQi9JQ2N" TargetMode="External"/><Relationship Id="rId270" Type="http://schemas.openxmlformats.org/officeDocument/2006/relationships/hyperlink" Target="https://talan.bank.gov.ua/get-user-certificate/qAVb0upEByItC_fn7PSD" TargetMode="External"/><Relationship Id="rId130" Type="http://schemas.openxmlformats.org/officeDocument/2006/relationships/hyperlink" Target="https://talan.bank.gov.ua/get-user-certificate/qAVb0ew0JTJfpPBbqBJA" TargetMode="External"/><Relationship Id="rId368" Type="http://schemas.openxmlformats.org/officeDocument/2006/relationships/hyperlink" Target="https://talan.bank.gov.ua/get-user-certificate/qAVb0KqPPti5XArY3Iuh" TargetMode="External"/><Relationship Id="rId575" Type="http://schemas.openxmlformats.org/officeDocument/2006/relationships/hyperlink" Target="https://talan.bank.gov.ua/get-user-certificate/qAVb0rdIpugu-C561I2d" TargetMode="External"/><Relationship Id="rId782" Type="http://schemas.openxmlformats.org/officeDocument/2006/relationships/hyperlink" Target="https://talan.bank.gov.ua/get-user-certificate/qAVb0YT4fHf339nxKki9" TargetMode="External"/><Relationship Id="rId2049" Type="http://schemas.openxmlformats.org/officeDocument/2006/relationships/hyperlink" Target="https://talan.bank.gov.ua/get-user-certificate/qAVb0110kJkPZhmJ3amt" TargetMode="External"/><Relationship Id="rId228" Type="http://schemas.openxmlformats.org/officeDocument/2006/relationships/hyperlink" Target="https://talan.bank.gov.ua/get-user-certificate/qAVb0MFrvVhfWTWWsUHD" TargetMode="External"/><Relationship Id="rId435" Type="http://schemas.openxmlformats.org/officeDocument/2006/relationships/hyperlink" Target="https://talan.bank.gov.ua/get-user-certificate/qAVb0PHxlOFD_LrJ_-gS" TargetMode="External"/><Relationship Id="rId642" Type="http://schemas.openxmlformats.org/officeDocument/2006/relationships/hyperlink" Target="https://talan.bank.gov.ua/get-user-certificate/qAVb0RLFCG70oe3s60gK" TargetMode="External"/><Relationship Id="rId1065" Type="http://schemas.openxmlformats.org/officeDocument/2006/relationships/hyperlink" Target="https://talan.bank.gov.ua/get-user-certificate/qAVb02LA8iQHGU4I39u6" TargetMode="External"/><Relationship Id="rId1272" Type="http://schemas.openxmlformats.org/officeDocument/2006/relationships/hyperlink" Target="https://talan.bank.gov.ua/get-user-certificate/qAVb0Dc5GpMEOuTTMc7w" TargetMode="External"/><Relationship Id="rId2116" Type="http://schemas.openxmlformats.org/officeDocument/2006/relationships/hyperlink" Target="https://talan.bank.gov.ua/get-user-certificate/qAVb0x82_vDM78W221pU" TargetMode="External"/><Relationship Id="rId502" Type="http://schemas.openxmlformats.org/officeDocument/2006/relationships/hyperlink" Target="https://talan.bank.gov.ua/get-user-certificate/qAVb0PqzCjZbabDxhxl_" TargetMode="External"/><Relationship Id="rId947" Type="http://schemas.openxmlformats.org/officeDocument/2006/relationships/hyperlink" Target="https://talan.bank.gov.ua/get-user-certificate/qAVb0EwDOuNYmxcuaM0O" TargetMode="External"/><Relationship Id="rId1132" Type="http://schemas.openxmlformats.org/officeDocument/2006/relationships/hyperlink" Target="https://talan.bank.gov.ua/get-user-certificate/qAVb0OLwEU_ZwfNeICU1" TargetMode="External"/><Relationship Id="rId1577" Type="http://schemas.openxmlformats.org/officeDocument/2006/relationships/hyperlink" Target="https://talan.bank.gov.ua/get-user-certificate/qAVb0j_53ROon-AFpNM5" TargetMode="External"/><Relationship Id="rId1784" Type="http://schemas.openxmlformats.org/officeDocument/2006/relationships/hyperlink" Target="https://talan.bank.gov.ua/get-user-certificate/qAVb0NfJome527rrIEvs" TargetMode="External"/><Relationship Id="rId1991" Type="http://schemas.openxmlformats.org/officeDocument/2006/relationships/hyperlink" Target="https://talan.bank.gov.ua/get-user-certificate/qAVb0elgTAGJPqgFyM4D" TargetMode="External"/><Relationship Id="rId76" Type="http://schemas.openxmlformats.org/officeDocument/2006/relationships/hyperlink" Target="https://talan.bank.gov.ua/get-user-certificate/qAVb0KDakjCjSoyKcUpO" TargetMode="External"/><Relationship Id="rId807" Type="http://schemas.openxmlformats.org/officeDocument/2006/relationships/hyperlink" Target="https://talan.bank.gov.ua/get-user-certificate/qAVb0kRcGhLObGtsMKJZ" TargetMode="External"/><Relationship Id="rId1437" Type="http://schemas.openxmlformats.org/officeDocument/2006/relationships/hyperlink" Target="https://talan.bank.gov.ua/get-user-certificate/qAVb0bbvA3noc0WlF5Eg" TargetMode="External"/><Relationship Id="rId1644" Type="http://schemas.openxmlformats.org/officeDocument/2006/relationships/hyperlink" Target="https://talan.bank.gov.ua/get-user-certificate/qAVb0reenB_EHbFm78qv" TargetMode="External"/><Relationship Id="rId1851" Type="http://schemas.openxmlformats.org/officeDocument/2006/relationships/hyperlink" Target="https://talan.bank.gov.ua/get-user-certificate/qAVb0NUaKCYJrySNrIYJ" TargetMode="External"/><Relationship Id="rId1504" Type="http://schemas.openxmlformats.org/officeDocument/2006/relationships/hyperlink" Target="https://talan.bank.gov.ua/get-user-certificate/qAVb0Kt5v2Y_rq6irq4T" TargetMode="External"/><Relationship Id="rId1711" Type="http://schemas.openxmlformats.org/officeDocument/2006/relationships/hyperlink" Target="https://talan.bank.gov.ua/get-user-certificate/qAVb0CcOM87IcjtfmXPZ" TargetMode="External"/><Relationship Id="rId1949" Type="http://schemas.openxmlformats.org/officeDocument/2006/relationships/hyperlink" Target="https://talan.bank.gov.ua/get-user-certificate/qAVb0tTDnWpgRH_BbO-U" TargetMode="External"/><Relationship Id="rId292" Type="http://schemas.openxmlformats.org/officeDocument/2006/relationships/hyperlink" Target="https://talan.bank.gov.ua/get-user-certificate/qAVb0T5MKULO7dQegkgq" TargetMode="External"/><Relationship Id="rId1809" Type="http://schemas.openxmlformats.org/officeDocument/2006/relationships/hyperlink" Target="https://talan.bank.gov.ua/get-user-certificate/qAVb0323J4YDqlfIAUNy" TargetMode="External"/><Relationship Id="rId597" Type="http://schemas.openxmlformats.org/officeDocument/2006/relationships/hyperlink" Target="https://talan.bank.gov.ua/get-user-certificate/qAVb07FHVqinrndEZfaB" TargetMode="External"/><Relationship Id="rId2180" Type="http://schemas.openxmlformats.org/officeDocument/2006/relationships/hyperlink" Target="https://talan.bank.gov.ua/get-user-certificate/qAVb0y63WGlhWXL4C8M1" TargetMode="External"/><Relationship Id="rId152" Type="http://schemas.openxmlformats.org/officeDocument/2006/relationships/hyperlink" Target="https://talan.bank.gov.ua/get-user-certificate/qAVb0k6-Xko5bE0IqpCD" TargetMode="External"/><Relationship Id="rId457" Type="http://schemas.openxmlformats.org/officeDocument/2006/relationships/hyperlink" Target="https://talan.bank.gov.ua/get-user-certificate/qAVb02lpiIyuIRMda0UM" TargetMode="External"/><Relationship Id="rId1087" Type="http://schemas.openxmlformats.org/officeDocument/2006/relationships/hyperlink" Target="https://talan.bank.gov.ua/get-user-certificate/qAVb0tmYeNSQgv7LB8i2" TargetMode="External"/><Relationship Id="rId1294" Type="http://schemas.openxmlformats.org/officeDocument/2006/relationships/hyperlink" Target="https://talan.bank.gov.ua/get-user-certificate/qAVb0Raew92wlayiU9Fi" TargetMode="External"/><Relationship Id="rId2040" Type="http://schemas.openxmlformats.org/officeDocument/2006/relationships/hyperlink" Target="https://talan.bank.gov.ua/get-user-certificate/qAVb0W2-sgjW-e21XmkR" TargetMode="External"/><Relationship Id="rId2138" Type="http://schemas.openxmlformats.org/officeDocument/2006/relationships/hyperlink" Target="https://talan.bank.gov.ua/get-user-certificate/qAVb0GAT8E1LeBut5Gg5" TargetMode="External"/><Relationship Id="rId664" Type="http://schemas.openxmlformats.org/officeDocument/2006/relationships/hyperlink" Target="https://talan.bank.gov.ua/get-user-certificate/qAVb0vL8qbbGXRi0nYqA" TargetMode="External"/><Relationship Id="rId871" Type="http://schemas.openxmlformats.org/officeDocument/2006/relationships/hyperlink" Target="https://talan.bank.gov.ua/get-user-certificate/qAVb0UJdrWCyPC40rBbI" TargetMode="External"/><Relationship Id="rId969" Type="http://schemas.openxmlformats.org/officeDocument/2006/relationships/hyperlink" Target="https://talan.bank.gov.ua/get-user-certificate/qAVb00HPkVpDacr3l4mr" TargetMode="External"/><Relationship Id="rId1599" Type="http://schemas.openxmlformats.org/officeDocument/2006/relationships/hyperlink" Target="https://talan.bank.gov.ua/get-user-certificate/qAVb0dZNLQmc2rm5EpBj" TargetMode="External"/><Relationship Id="rId317" Type="http://schemas.openxmlformats.org/officeDocument/2006/relationships/hyperlink" Target="https://talan.bank.gov.ua/get-user-certificate/qAVb0-d0Yw2dqgs6I_QM" TargetMode="External"/><Relationship Id="rId524" Type="http://schemas.openxmlformats.org/officeDocument/2006/relationships/hyperlink" Target="https://talan.bank.gov.ua/get-user-certificate/qAVb0rMVntQYAXhnMPmU" TargetMode="External"/><Relationship Id="rId731" Type="http://schemas.openxmlformats.org/officeDocument/2006/relationships/hyperlink" Target="https://talan.bank.gov.ua/get-user-certificate/qAVb0aEBGScX3Z3Ld77H" TargetMode="External"/><Relationship Id="rId1154" Type="http://schemas.openxmlformats.org/officeDocument/2006/relationships/hyperlink" Target="https://talan.bank.gov.ua/get-user-certificate/qAVb0mmd-CSzcieGzABD" TargetMode="External"/><Relationship Id="rId1361" Type="http://schemas.openxmlformats.org/officeDocument/2006/relationships/hyperlink" Target="https://talan.bank.gov.ua/get-user-certificate/qAVb0rsFMxFebAbJhy-b" TargetMode="External"/><Relationship Id="rId1459" Type="http://schemas.openxmlformats.org/officeDocument/2006/relationships/hyperlink" Target="https://talan.bank.gov.ua/get-user-certificate/qAVb0pj1o8PPjIqMD2rh" TargetMode="External"/><Relationship Id="rId2205" Type="http://schemas.openxmlformats.org/officeDocument/2006/relationships/hyperlink" Target="https://talan.bank.gov.ua/get-user-certificate/qAVb0DSHymPLJjFAmzyY" TargetMode="External"/><Relationship Id="rId98" Type="http://schemas.openxmlformats.org/officeDocument/2006/relationships/hyperlink" Target="https://talan.bank.gov.ua/get-user-certificate/qAVb0tgmFnMMDLTtvjaP" TargetMode="External"/><Relationship Id="rId829" Type="http://schemas.openxmlformats.org/officeDocument/2006/relationships/hyperlink" Target="https://talan.bank.gov.ua/get-user-certificate/qAVb0vYjjSMyRu9xbEHF" TargetMode="External"/><Relationship Id="rId1014" Type="http://schemas.openxmlformats.org/officeDocument/2006/relationships/hyperlink" Target="https://talan.bank.gov.ua/get-user-certificate/qAVb0VC-ZFBmYnog7JMJ" TargetMode="External"/><Relationship Id="rId1221" Type="http://schemas.openxmlformats.org/officeDocument/2006/relationships/hyperlink" Target="https://talan.bank.gov.ua/get-user-certificate/qAVb0NO5vD6zF7tDhB-8" TargetMode="External"/><Relationship Id="rId1666" Type="http://schemas.openxmlformats.org/officeDocument/2006/relationships/hyperlink" Target="https://talan.bank.gov.ua/get-user-certificate/qAVb0g4zbDxM5kvQp8av" TargetMode="External"/><Relationship Id="rId1873" Type="http://schemas.openxmlformats.org/officeDocument/2006/relationships/hyperlink" Target="https://talan.bank.gov.ua/get-user-certificate/qAVb08nkC47RVzZO6g00" TargetMode="External"/><Relationship Id="rId1319" Type="http://schemas.openxmlformats.org/officeDocument/2006/relationships/hyperlink" Target="https://talan.bank.gov.ua/get-user-certificate/qAVb0WNGCpQh9aLGzIzV" TargetMode="External"/><Relationship Id="rId1526" Type="http://schemas.openxmlformats.org/officeDocument/2006/relationships/hyperlink" Target="https://talan.bank.gov.ua/get-user-certificate/qAVb0b1MfVtGrbUAIUgZ" TargetMode="External"/><Relationship Id="rId1733" Type="http://schemas.openxmlformats.org/officeDocument/2006/relationships/hyperlink" Target="https://talan.bank.gov.ua/get-user-certificate/qAVb0hMiuv0ZYzJFFxPD" TargetMode="External"/><Relationship Id="rId1940" Type="http://schemas.openxmlformats.org/officeDocument/2006/relationships/hyperlink" Target="https://talan.bank.gov.ua/get-user-certificate/qAVb0nb8op8zULV-GJEF" TargetMode="External"/><Relationship Id="rId25" Type="http://schemas.openxmlformats.org/officeDocument/2006/relationships/hyperlink" Target="https://talan.bank.gov.ua/get-user-certificate/qAVb0wMrnFLA55m4aNwS" TargetMode="External"/><Relationship Id="rId1800" Type="http://schemas.openxmlformats.org/officeDocument/2006/relationships/hyperlink" Target="https://talan.bank.gov.ua/get-user-certificate/qAVb0x_Qps-_jHHaFrC0" TargetMode="External"/><Relationship Id="rId174" Type="http://schemas.openxmlformats.org/officeDocument/2006/relationships/hyperlink" Target="https://talan.bank.gov.ua/get-user-certificate/qAVb08tKPF3KALSC74sl" TargetMode="External"/><Relationship Id="rId381" Type="http://schemas.openxmlformats.org/officeDocument/2006/relationships/hyperlink" Target="https://talan.bank.gov.ua/get-user-certificate/qAVb0E2a6BE94sProdUc" TargetMode="External"/><Relationship Id="rId2062" Type="http://schemas.openxmlformats.org/officeDocument/2006/relationships/hyperlink" Target="https://talan.bank.gov.ua/get-user-certificate/qAVb06KQEhVjaJGzIeJR" TargetMode="External"/><Relationship Id="rId241" Type="http://schemas.openxmlformats.org/officeDocument/2006/relationships/hyperlink" Target="https://talan.bank.gov.ua/get-user-certificate/qAVb0s-3YWtidLv8cTJj" TargetMode="External"/><Relationship Id="rId479" Type="http://schemas.openxmlformats.org/officeDocument/2006/relationships/hyperlink" Target="https://talan.bank.gov.ua/get-user-certificate/qAVb0RQmkgpl_fwASHdo" TargetMode="External"/><Relationship Id="rId686" Type="http://schemas.openxmlformats.org/officeDocument/2006/relationships/hyperlink" Target="https://talan.bank.gov.ua/get-user-certificate/qAVb0qRn7-fAYTBWVhLT" TargetMode="External"/><Relationship Id="rId893" Type="http://schemas.openxmlformats.org/officeDocument/2006/relationships/hyperlink" Target="https://talan.bank.gov.ua/get-user-certificate/qAVb03HTLJM-jhSevCgZ" TargetMode="External"/><Relationship Id="rId339" Type="http://schemas.openxmlformats.org/officeDocument/2006/relationships/hyperlink" Target="https://talan.bank.gov.ua/get-user-certificate/qAVb0jYztvTp28rEMOjw" TargetMode="External"/><Relationship Id="rId546" Type="http://schemas.openxmlformats.org/officeDocument/2006/relationships/hyperlink" Target="https://talan.bank.gov.ua/get-user-certificate/qAVb0IbpSYqylp2sjSkl" TargetMode="External"/><Relationship Id="rId753" Type="http://schemas.openxmlformats.org/officeDocument/2006/relationships/hyperlink" Target="https://talan.bank.gov.ua/get-user-certificate/qAVb0MZYDUD__uKYJOM-" TargetMode="External"/><Relationship Id="rId1176" Type="http://schemas.openxmlformats.org/officeDocument/2006/relationships/hyperlink" Target="https://talan.bank.gov.ua/get-user-certificate/qAVb0EKZlT1C6HDzRhZ_" TargetMode="External"/><Relationship Id="rId1383" Type="http://schemas.openxmlformats.org/officeDocument/2006/relationships/hyperlink" Target="https://talan.bank.gov.ua/get-user-certificate/qAVb0sg4ID0xRHP1FIgF" TargetMode="External"/><Relationship Id="rId2227" Type="http://schemas.openxmlformats.org/officeDocument/2006/relationships/hyperlink" Target="https://talan.bank.gov.ua/get-user-certificate/qAVb0Rv2eVihYm7D1J7a" TargetMode="External"/><Relationship Id="rId101" Type="http://schemas.openxmlformats.org/officeDocument/2006/relationships/hyperlink" Target="https://talan.bank.gov.ua/get-user-certificate/qAVb0gnrM2gQjAnzn3eQ" TargetMode="External"/><Relationship Id="rId406" Type="http://schemas.openxmlformats.org/officeDocument/2006/relationships/hyperlink" Target="https://talan.bank.gov.ua/get-user-certificate/qAVb0wn9DhnbOyWkIq16" TargetMode="External"/><Relationship Id="rId960" Type="http://schemas.openxmlformats.org/officeDocument/2006/relationships/hyperlink" Target="https://talan.bank.gov.ua/get-user-certificate/qAVb07NcHKvrjibemBnr" TargetMode="External"/><Relationship Id="rId1036" Type="http://schemas.openxmlformats.org/officeDocument/2006/relationships/hyperlink" Target="https://talan.bank.gov.ua/get-user-certificate/qAVb0ySQBe7OqeNk0Cay" TargetMode="External"/><Relationship Id="rId1243" Type="http://schemas.openxmlformats.org/officeDocument/2006/relationships/hyperlink" Target="https://talan.bank.gov.ua/get-user-certificate/qAVb01-XIDfJMofR65pc" TargetMode="External"/><Relationship Id="rId1590" Type="http://schemas.openxmlformats.org/officeDocument/2006/relationships/hyperlink" Target="https://talan.bank.gov.ua/get-user-certificate/qAVb0stbhU1ZXV_Y-Zni" TargetMode="External"/><Relationship Id="rId1688" Type="http://schemas.openxmlformats.org/officeDocument/2006/relationships/hyperlink" Target="https://talan.bank.gov.ua/get-user-certificate/qAVb0QgUawo03nMWWymV" TargetMode="External"/><Relationship Id="rId1895" Type="http://schemas.openxmlformats.org/officeDocument/2006/relationships/hyperlink" Target="https://talan.bank.gov.ua/get-user-certificate/qAVb0xT0epAHf7j_NdOX" TargetMode="External"/><Relationship Id="rId613" Type="http://schemas.openxmlformats.org/officeDocument/2006/relationships/hyperlink" Target="https://talan.bank.gov.ua/get-user-certificate/qAVb0JTu17TmTUdIh2mg" TargetMode="External"/><Relationship Id="rId820" Type="http://schemas.openxmlformats.org/officeDocument/2006/relationships/hyperlink" Target="https://talan.bank.gov.ua/get-user-certificate/qAVb08OYQ7lp782VsoYq" TargetMode="External"/><Relationship Id="rId918" Type="http://schemas.openxmlformats.org/officeDocument/2006/relationships/hyperlink" Target="https://talan.bank.gov.ua/get-user-certificate/qAVb0yqqATspr-6MCD-Z" TargetMode="External"/><Relationship Id="rId1450" Type="http://schemas.openxmlformats.org/officeDocument/2006/relationships/hyperlink" Target="https://talan.bank.gov.ua/get-user-certificate/qAVb0oODXYe_Ii4MQ5JW" TargetMode="External"/><Relationship Id="rId1548" Type="http://schemas.openxmlformats.org/officeDocument/2006/relationships/hyperlink" Target="https://talan.bank.gov.ua/get-user-certificate/qAVb0VpJU11thC-mvHbR" TargetMode="External"/><Relationship Id="rId1755" Type="http://schemas.openxmlformats.org/officeDocument/2006/relationships/hyperlink" Target="https://talan.bank.gov.ua/get-user-certificate/qAVb0X2w7syllBLVoIaZ" TargetMode="External"/><Relationship Id="rId1103" Type="http://schemas.openxmlformats.org/officeDocument/2006/relationships/hyperlink" Target="https://talan.bank.gov.ua/get-user-certificate/qAVb0xwXrs8GRfI3dLAn" TargetMode="External"/><Relationship Id="rId1310" Type="http://schemas.openxmlformats.org/officeDocument/2006/relationships/hyperlink" Target="https://talan.bank.gov.ua/get-user-certificate/qAVb0xXjqM51M9ydHsEq" TargetMode="External"/><Relationship Id="rId1408" Type="http://schemas.openxmlformats.org/officeDocument/2006/relationships/hyperlink" Target="https://talan.bank.gov.ua/get-user-certificate/qAVb0_WLFMFREKSOQ5x9" TargetMode="External"/><Relationship Id="rId1962" Type="http://schemas.openxmlformats.org/officeDocument/2006/relationships/hyperlink" Target="https://talan.bank.gov.ua/get-user-certificate/qAVb02SHAYYqlgn_5IEz" TargetMode="External"/><Relationship Id="rId47" Type="http://schemas.openxmlformats.org/officeDocument/2006/relationships/hyperlink" Target="https://talan.bank.gov.ua/get-user-certificate/qAVb0HgeLzHreCFkzLJD" TargetMode="External"/><Relationship Id="rId1615" Type="http://schemas.openxmlformats.org/officeDocument/2006/relationships/hyperlink" Target="https://talan.bank.gov.ua/get-user-certificate/qAVb02PCQSZuNabFIXx2" TargetMode="External"/><Relationship Id="rId1822" Type="http://schemas.openxmlformats.org/officeDocument/2006/relationships/hyperlink" Target="https://talan.bank.gov.ua/get-user-certificate/qAVb0sp7K_LLrIxrPghT" TargetMode="External"/><Relationship Id="rId196" Type="http://schemas.openxmlformats.org/officeDocument/2006/relationships/hyperlink" Target="https://talan.bank.gov.ua/get-user-certificate/qAVb0gVs61Oi5pDuK2zc" TargetMode="External"/><Relationship Id="rId2084" Type="http://schemas.openxmlformats.org/officeDocument/2006/relationships/hyperlink" Target="https://talan.bank.gov.ua/get-user-certificate/qAVb0zJCoKYCXtQv68lJ" TargetMode="External"/><Relationship Id="rId263" Type="http://schemas.openxmlformats.org/officeDocument/2006/relationships/hyperlink" Target="https://talan.bank.gov.ua/get-user-certificate/qAVb03weI5rTRNH_VUNH" TargetMode="External"/><Relationship Id="rId470" Type="http://schemas.openxmlformats.org/officeDocument/2006/relationships/hyperlink" Target="https://talan.bank.gov.ua/get-user-certificate/qAVb0uB9EZST0LzBmis_" TargetMode="External"/><Relationship Id="rId2151" Type="http://schemas.openxmlformats.org/officeDocument/2006/relationships/hyperlink" Target="https://talan.bank.gov.ua/get-user-certificate/qAVb0RSppnd1QIlidkUd" TargetMode="External"/><Relationship Id="rId123" Type="http://schemas.openxmlformats.org/officeDocument/2006/relationships/hyperlink" Target="https://talan.bank.gov.ua/get-user-certificate/qAVb0MzSOsXyuIbDoZPT" TargetMode="External"/><Relationship Id="rId330" Type="http://schemas.openxmlformats.org/officeDocument/2006/relationships/hyperlink" Target="https://talan.bank.gov.ua/get-user-certificate/qAVb0F5NAyt1WYgVKddj" TargetMode="External"/><Relationship Id="rId568" Type="http://schemas.openxmlformats.org/officeDocument/2006/relationships/hyperlink" Target="https://talan.bank.gov.ua/get-user-certificate/qAVb0-gsQLdH-lufYVnL" TargetMode="External"/><Relationship Id="rId775" Type="http://schemas.openxmlformats.org/officeDocument/2006/relationships/hyperlink" Target="https://talan.bank.gov.ua/get-user-certificate/qAVb0fLGPAVx-i1oX-D5" TargetMode="External"/><Relationship Id="rId982" Type="http://schemas.openxmlformats.org/officeDocument/2006/relationships/hyperlink" Target="https://talan.bank.gov.ua/get-user-certificate/qAVb0v6Grr2OWWhJkO7c" TargetMode="External"/><Relationship Id="rId1198" Type="http://schemas.openxmlformats.org/officeDocument/2006/relationships/hyperlink" Target="https://talan.bank.gov.ua/get-user-certificate/qAVb0d0KC39mYR6D6ign" TargetMode="External"/><Relationship Id="rId2011" Type="http://schemas.openxmlformats.org/officeDocument/2006/relationships/hyperlink" Target="https://talan.bank.gov.ua/get-user-certificate/qAVb0dsnHZGh2nOFVzpy" TargetMode="External"/><Relationship Id="rId428" Type="http://schemas.openxmlformats.org/officeDocument/2006/relationships/hyperlink" Target="https://talan.bank.gov.ua/get-user-certificate/qAVb0dQrgA87B_srQlgP" TargetMode="External"/><Relationship Id="rId635" Type="http://schemas.openxmlformats.org/officeDocument/2006/relationships/hyperlink" Target="https://talan.bank.gov.ua/get-user-certificate/qAVb0LqPOVL4Rzi6tH1i" TargetMode="External"/><Relationship Id="rId842" Type="http://schemas.openxmlformats.org/officeDocument/2006/relationships/hyperlink" Target="https://talan.bank.gov.ua/get-user-certificate/qAVb08Z6LNc9YQHBndUY" TargetMode="External"/><Relationship Id="rId1058" Type="http://schemas.openxmlformats.org/officeDocument/2006/relationships/hyperlink" Target="https://talan.bank.gov.ua/get-user-certificate/qAVb0f2Ebl39zF170-eS" TargetMode="External"/><Relationship Id="rId1265" Type="http://schemas.openxmlformats.org/officeDocument/2006/relationships/hyperlink" Target="https://talan.bank.gov.ua/get-user-certificate/qAVb03jdLUEj_4L-iwe3" TargetMode="External"/><Relationship Id="rId1472" Type="http://schemas.openxmlformats.org/officeDocument/2006/relationships/hyperlink" Target="https://talan.bank.gov.ua/get-user-certificate/qAVb0g5Zx5rTpwbZjyGZ" TargetMode="External"/><Relationship Id="rId2109" Type="http://schemas.openxmlformats.org/officeDocument/2006/relationships/hyperlink" Target="https://talan.bank.gov.ua/get-user-certificate/qAVb0-wCm-78l1H_MSn5" TargetMode="External"/><Relationship Id="rId702" Type="http://schemas.openxmlformats.org/officeDocument/2006/relationships/hyperlink" Target="https://talan.bank.gov.ua/get-user-certificate/qAVb0e7YCg6XcBKNQ1Gt" TargetMode="External"/><Relationship Id="rId1125" Type="http://schemas.openxmlformats.org/officeDocument/2006/relationships/hyperlink" Target="https://talan.bank.gov.ua/get-user-certificate/qAVb0nJ7BxJaJpTEO0k3" TargetMode="External"/><Relationship Id="rId1332" Type="http://schemas.openxmlformats.org/officeDocument/2006/relationships/hyperlink" Target="https://talan.bank.gov.ua/get-user-certificate/qAVb02MCWkV3NZo2CLvU" TargetMode="External"/><Relationship Id="rId1777" Type="http://schemas.openxmlformats.org/officeDocument/2006/relationships/hyperlink" Target="https://talan.bank.gov.ua/get-user-certificate/qAVb0QN0uZIasNo6_ESj" TargetMode="External"/><Relationship Id="rId1984" Type="http://schemas.openxmlformats.org/officeDocument/2006/relationships/hyperlink" Target="https://talan.bank.gov.ua/get-user-certificate/qAVb0MXPYrqe2c88KJWH" TargetMode="External"/><Relationship Id="rId69" Type="http://schemas.openxmlformats.org/officeDocument/2006/relationships/hyperlink" Target="https://talan.bank.gov.ua/get-user-certificate/qAVb0oBpcNOGdL-qrcBU" TargetMode="External"/><Relationship Id="rId1637" Type="http://schemas.openxmlformats.org/officeDocument/2006/relationships/hyperlink" Target="https://talan.bank.gov.ua/get-user-certificate/qAVb0ewErrsk7QGJFcZp" TargetMode="External"/><Relationship Id="rId1844" Type="http://schemas.openxmlformats.org/officeDocument/2006/relationships/hyperlink" Target="https://talan.bank.gov.ua/get-user-certificate/qAVb0RMjORTXuvngylm_" TargetMode="External"/><Relationship Id="rId1704" Type="http://schemas.openxmlformats.org/officeDocument/2006/relationships/hyperlink" Target="https://talan.bank.gov.ua/get-user-certificate/qAVb0TBM6LnXaGvRkHII" TargetMode="External"/><Relationship Id="rId285" Type="http://schemas.openxmlformats.org/officeDocument/2006/relationships/hyperlink" Target="https://talan.bank.gov.ua/get-user-certificate/qAVb0EBUvYtr8sWCx4_T" TargetMode="External"/><Relationship Id="rId1911" Type="http://schemas.openxmlformats.org/officeDocument/2006/relationships/hyperlink" Target="https://talan.bank.gov.ua/get-user-certificate/qAVb0uEgZC9-qencMp1h" TargetMode="External"/><Relationship Id="rId492" Type="http://schemas.openxmlformats.org/officeDocument/2006/relationships/hyperlink" Target="https://talan.bank.gov.ua/get-user-certificate/qAVb0DTR311reOoy8An9" TargetMode="External"/><Relationship Id="rId797" Type="http://schemas.openxmlformats.org/officeDocument/2006/relationships/hyperlink" Target="https://talan.bank.gov.ua/get-user-certificate/qAVb0IrCzGGTUx1-Wnr_" TargetMode="External"/><Relationship Id="rId2173" Type="http://schemas.openxmlformats.org/officeDocument/2006/relationships/hyperlink" Target="https://talan.bank.gov.ua/get-user-certificate/qAVb0_SwxsFj7a8eF6Sy" TargetMode="External"/><Relationship Id="rId145" Type="http://schemas.openxmlformats.org/officeDocument/2006/relationships/hyperlink" Target="https://talan.bank.gov.ua/get-user-certificate/qAVb0BfoCOzfjKtOorwt" TargetMode="External"/><Relationship Id="rId352" Type="http://schemas.openxmlformats.org/officeDocument/2006/relationships/hyperlink" Target="https://talan.bank.gov.ua/get-user-certificate/qAVb0jMY8tsT3mujDDYB" TargetMode="External"/><Relationship Id="rId1287" Type="http://schemas.openxmlformats.org/officeDocument/2006/relationships/hyperlink" Target="https://talan.bank.gov.ua/get-user-certificate/qAVb0wy3UFLD657S-UPe" TargetMode="External"/><Relationship Id="rId2033" Type="http://schemas.openxmlformats.org/officeDocument/2006/relationships/hyperlink" Target="https://talan.bank.gov.ua/get-user-certificate/qAVb0phf9DoGtkbE2rYY" TargetMode="External"/><Relationship Id="rId212" Type="http://schemas.openxmlformats.org/officeDocument/2006/relationships/hyperlink" Target="https://talan.bank.gov.ua/get-user-certificate/qAVb0WTsEFRoGesKw396" TargetMode="External"/><Relationship Id="rId657" Type="http://schemas.openxmlformats.org/officeDocument/2006/relationships/hyperlink" Target="https://talan.bank.gov.ua/get-user-certificate/qAVb02UY80JaR2atSuyP" TargetMode="External"/><Relationship Id="rId864" Type="http://schemas.openxmlformats.org/officeDocument/2006/relationships/hyperlink" Target="https://talan.bank.gov.ua/get-user-certificate/qAVb08OLlIWejAPDAqjX" TargetMode="External"/><Relationship Id="rId1494" Type="http://schemas.openxmlformats.org/officeDocument/2006/relationships/hyperlink" Target="https://talan.bank.gov.ua/get-user-certificate/qAVb0u2WlVOl9mpRoeFl" TargetMode="External"/><Relationship Id="rId1799" Type="http://schemas.openxmlformats.org/officeDocument/2006/relationships/hyperlink" Target="https://talan.bank.gov.ua/get-user-certificate/qAVb0PnbBp40kXi9CxSp" TargetMode="External"/><Relationship Id="rId2100" Type="http://schemas.openxmlformats.org/officeDocument/2006/relationships/hyperlink" Target="https://talan.bank.gov.ua/get-user-certificate/qAVb0YpsFWJwSC6yRWad" TargetMode="External"/><Relationship Id="rId517" Type="http://schemas.openxmlformats.org/officeDocument/2006/relationships/hyperlink" Target="https://talan.bank.gov.ua/get-user-certificate/qAVb0zwpGcS1XBiocMkW" TargetMode="External"/><Relationship Id="rId724" Type="http://schemas.openxmlformats.org/officeDocument/2006/relationships/hyperlink" Target="https://talan.bank.gov.ua/get-user-certificate/qAVb0b68ku2oKd9_MBOt" TargetMode="External"/><Relationship Id="rId931" Type="http://schemas.openxmlformats.org/officeDocument/2006/relationships/hyperlink" Target="https://talan.bank.gov.ua/get-user-certificate/qAVb0badTS0_0tE8en6E" TargetMode="External"/><Relationship Id="rId1147" Type="http://schemas.openxmlformats.org/officeDocument/2006/relationships/hyperlink" Target="https://talan.bank.gov.ua/get-user-certificate/qAVb0MXDW1Suf4KEE5q5" TargetMode="External"/><Relationship Id="rId1354" Type="http://schemas.openxmlformats.org/officeDocument/2006/relationships/hyperlink" Target="https://talan.bank.gov.ua/get-user-certificate/qAVb0lppGbN3ue8EUYmV" TargetMode="External"/><Relationship Id="rId1561" Type="http://schemas.openxmlformats.org/officeDocument/2006/relationships/hyperlink" Target="https://talan.bank.gov.ua/get-user-certificate/qAVb0l4edTFIICDyTCzN" TargetMode="External"/><Relationship Id="rId60" Type="http://schemas.openxmlformats.org/officeDocument/2006/relationships/hyperlink" Target="https://talan.bank.gov.ua/get-user-certificate/qAVb0v2NMAZGcg8o00Nj" TargetMode="External"/><Relationship Id="rId1007" Type="http://schemas.openxmlformats.org/officeDocument/2006/relationships/hyperlink" Target="https://talan.bank.gov.ua/get-user-certificate/qAVb0NDVrsPzvheJ42zv" TargetMode="External"/><Relationship Id="rId1214" Type="http://schemas.openxmlformats.org/officeDocument/2006/relationships/hyperlink" Target="https://talan.bank.gov.ua/get-user-certificate/qAVb02GCohB6MAFQy_44" TargetMode="External"/><Relationship Id="rId1421" Type="http://schemas.openxmlformats.org/officeDocument/2006/relationships/hyperlink" Target="https://talan.bank.gov.ua/get-user-certificate/qAVb0Z_luI5GVW3j7sMi" TargetMode="External"/><Relationship Id="rId1659" Type="http://schemas.openxmlformats.org/officeDocument/2006/relationships/hyperlink" Target="https://talan.bank.gov.ua/get-user-certificate/qAVb0fFuT-Ggxk8PdPOA" TargetMode="External"/><Relationship Id="rId1866" Type="http://schemas.openxmlformats.org/officeDocument/2006/relationships/hyperlink" Target="https://talan.bank.gov.ua/get-user-certificate/qAVb0mc7LUS62ViMEzyd" TargetMode="External"/><Relationship Id="rId1519" Type="http://schemas.openxmlformats.org/officeDocument/2006/relationships/hyperlink" Target="https://talan.bank.gov.ua/get-user-certificate/qAVb0RE6N7EJfLPZ-U4t" TargetMode="External"/><Relationship Id="rId1726" Type="http://schemas.openxmlformats.org/officeDocument/2006/relationships/hyperlink" Target="https://talan.bank.gov.ua/get-user-certificate/qAVb0SmzMs8qzfQI9_de" TargetMode="External"/><Relationship Id="rId1933" Type="http://schemas.openxmlformats.org/officeDocument/2006/relationships/hyperlink" Target="https://talan.bank.gov.ua/get-user-certificate/qAVb0XMjGEjUFjgfZuwz" TargetMode="External"/><Relationship Id="rId18" Type="http://schemas.openxmlformats.org/officeDocument/2006/relationships/hyperlink" Target="https://talan.bank.gov.ua/get-user-certificate/qAVb0-P4Ex2HKH-D1jUl" TargetMode="External"/><Relationship Id="rId2195" Type="http://schemas.openxmlformats.org/officeDocument/2006/relationships/hyperlink" Target="https://talan.bank.gov.ua/get-user-certificate/qAVb0GB1l2ae1F6KLcc_" TargetMode="External"/><Relationship Id="rId167" Type="http://schemas.openxmlformats.org/officeDocument/2006/relationships/hyperlink" Target="https://talan.bank.gov.ua/get-user-certificate/qAVb0ZhuwbLP90lbszYH" TargetMode="External"/><Relationship Id="rId374" Type="http://schemas.openxmlformats.org/officeDocument/2006/relationships/hyperlink" Target="https://talan.bank.gov.ua/get-user-certificate/qAVb0lurIo67PJvmxpxz" TargetMode="External"/><Relationship Id="rId581" Type="http://schemas.openxmlformats.org/officeDocument/2006/relationships/hyperlink" Target="https://talan.bank.gov.ua/get-user-certificate/qAVb0WFvieFtzZVvuKU4" TargetMode="External"/><Relationship Id="rId2055" Type="http://schemas.openxmlformats.org/officeDocument/2006/relationships/hyperlink" Target="https://talan.bank.gov.ua/get-user-certificate/qAVb08PUXQQmu67-P_C9" TargetMode="External"/><Relationship Id="rId234" Type="http://schemas.openxmlformats.org/officeDocument/2006/relationships/hyperlink" Target="https://talan.bank.gov.ua/get-user-certificate/qAVb0okYZFC3mP01_ZRs" TargetMode="External"/><Relationship Id="rId679" Type="http://schemas.openxmlformats.org/officeDocument/2006/relationships/hyperlink" Target="https://talan.bank.gov.ua/get-user-certificate/qAVb0Geqk63QmqK4sLTD" TargetMode="External"/><Relationship Id="rId886" Type="http://schemas.openxmlformats.org/officeDocument/2006/relationships/hyperlink" Target="https://talan.bank.gov.ua/get-user-certificate/qAVb0mzgfJ8PNqaT2JAB" TargetMode="External"/><Relationship Id="rId2" Type="http://schemas.openxmlformats.org/officeDocument/2006/relationships/hyperlink" Target="https://talan.bank.gov.ua/get-user-certificate/qAVb0TNPG1wekfl_tO8k" TargetMode="External"/><Relationship Id="rId441" Type="http://schemas.openxmlformats.org/officeDocument/2006/relationships/hyperlink" Target="https://talan.bank.gov.ua/get-user-certificate/qAVb0Wld8O_pKMjacOJd" TargetMode="External"/><Relationship Id="rId539" Type="http://schemas.openxmlformats.org/officeDocument/2006/relationships/hyperlink" Target="https://talan.bank.gov.ua/get-user-certificate/qAVb0Kh8tEaCpI0YFsIn" TargetMode="External"/><Relationship Id="rId746" Type="http://schemas.openxmlformats.org/officeDocument/2006/relationships/hyperlink" Target="https://talan.bank.gov.ua/get-user-certificate/qAVb0zaR4lpyIlPZMYpU" TargetMode="External"/><Relationship Id="rId1071" Type="http://schemas.openxmlformats.org/officeDocument/2006/relationships/hyperlink" Target="https://talan.bank.gov.ua/get-user-certificate/qAVb0tK4TJ50fi-CZrg5" TargetMode="External"/><Relationship Id="rId1169" Type="http://schemas.openxmlformats.org/officeDocument/2006/relationships/hyperlink" Target="https://talan.bank.gov.ua/get-user-certificate/qAVb0eWsFcur1Yjt2OyT" TargetMode="External"/><Relationship Id="rId1376" Type="http://schemas.openxmlformats.org/officeDocument/2006/relationships/hyperlink" Target="https://talan.bank.gov.ua/get-user-certificate/qAVb0T6yCtsozJiK9m3n" TargetMode="External"/><Relationship Id="rId1583" Type="http://schemas.openxmlformats.org/officeDocument/2006/relationships/hyperlink" Target="https://talan.bank.gov.ua/get-user-certificate/qAVb0vMeVvpDUdOjui1c" TargetMode="External"/><Relationship Id="rId2122" Type="http://schemas.openxmlformats.org/officeDocument/2006/relationships/hyperlink" Target="https://talan.bank.gov.ua/get-user-certificate/qAVb0FGSMCkb_1xXENOX" TargetMode="External"/><Relationship Id="rId301" Type="http://schemas.openxmlformats.org/officeDocument/2006/relationships/hyperlink" Target="https://talan.bank.gov.ua/get-user-certificate/qAVb0zas-c0JHgXw3GgQ" TargetMode="External"/><Relationship Id="rId953" Type="http://schemas.openxmlformats.org/officeDocument/2006/relationships/hyperlink" Target="https://talan.bank.gov.ua/get-user-certificate/qAVb0cJ0tSrjuNLicn_e" TargetMode="External"/><Relationship Id="rId1029" Type="http://schemas.openxmlformats.org/officeDocument/2006/relationships/hyperlink" Target="https://talan.bank.gov.ua/get-user-certificate/qAVb0Xd3PiXSbUnvQ4H8" TargetMode="External"/><Relationship Id="rId1236" Type="http://schemas.openxmlformats.org/officeDocument/2006/relationships/hyperlink" Target="https://talan.bank.gov.ua/get-user-certificate/qAVb0yDxLi7AVleDsV7x" TargetMode="External"/><Relationship Id="rId1790" Type="http://schemas.openxmlformats.org/officeDocument/2006/relationships/hyperlink" Target="https://talan.bank.gov.ua/get-user-certificate/qAVb0HjTNzQujDuyWaKS" TargetMode="External"/><Relationship Id="rId1888" Type="http://schemas.openxmlformats.org/officeDocument/2006/relationships/hyperlink" Target="https://talan.bank.gov.ua/get-user-certificate/qAVb00cieheGQBn6LYCD" TargetMode="External"/><Relationship Id="rId82" Type="http://schemas.openxmlformats.org/officeDocument/2006/relationships/hyperlink" Target="https://talan.bank.gov.ua/get-user-certificate/qAVb0t9jXze8mRoWzOUg" TargetMode="External"/><Relationship Id="rId606" Type="http://schemas.openxmlformats.org/officeDocument/2006/relationships/hyperlink" Target="https://talan.bank.gov.ua/get-user-certificate/qAVb0ujNFSHzgy1n4MDX" TargetMode="External"/><Relationship Id="rId813" Type="http://schemas.openxmlformats.org/officeDocument/2006/relationships/hyperlink" Target="https://talan.bank.gov.ua/get-user-certificate/qAVb0tUHzpRHrft0sCtc" TargetMode="External"/><Relationship Id="rId1443" Type="http://schemas.openxmlformats.org/officeDocument/2006/relationships/hyperlink" Target="https://talan.bank.gov.ua/get-user-certificate/qAVb0SwqUCt_sacphSZy" TargetMode="External"/><Relationship Id="rId1650" Type="http://schemas.openxmlformats.org/officeDocument/2006/relationships/hyperlink" Target="https://talan.bank.gov.ua/get-user-certificate/qAVb0Ok6gHBAXwpvDlzK" TargetMode="External"/><Relationship Id="rId1748" Type="http://schemas.openxmlformats.org/officeDocument/2006/relationships/hyperlink" Target="https://talan.bank.gov.ua/get-user-certificate/qAVb0lTEs0WnHbDeAuYa" TargetMode="External"/><Relationship Id="rId1303" Type="http://schemas.openxmlformats.org/officeDocument/2006/relationships/hyperlink" Target="https://talan.bank.gov.ua/get-user-certificate/qAVb0EjrR3LqmdPAJqOr" TargetMode="External"/><Relationship Id="rId1510" Type="http://schemas.openxmlformats.org/officeDocument/2006/relationships/hyperlink" Target="https://talan.bank.gov.ua/get-user-certificate/qAVb0MLrFtIDgAtNdyNd" TargetMode="External"/><Relationship Id="rId1955" Type="http://schemas.openxmlformats.org/officeDocument/2006/relationships/hyperlink" Target="https://talan.bank.gov.ua/get-user-certificate/qAVb0uCUJjr4f-o9LNad" TargetMode="External"/><Relationship Id="rId1608" Type="http://schemas.openxmlformats.org/officeDocument/2006/relationships/hyperlink" Target="https://talan.bank.gov.ua/get-user-certificate/qAVb0qUPQYaubdbeyNiW" TargetMode="External"/><Relationship Id="rId1815" Type="http://schemas.openxmlformats.org/officeDocument/2006/relationships/hyperlink" Target="https://talan.bank.gov.ua/get-user-certificate/qAVb0_PAV0x3HiMsCzoG" TargetMode="External"/><Relationship Id="rId189" Type="http://schemas.openxmlformats.org/officeDocument/2006/relationships/hyperlink" Target="https://talan.bank.gov.ua/get-user-certificate/qAVb06Gogp1G2LeuAIVR" TargetMode="External"/><Relationship Id="rId396" Type="http://schemas.openxmlformats.org/officeDocument/2006/relationships/hyperlink" Target="https://talan.bank.gov.ua/get-user-certificate/qAVb0yelPKsg79AVguVY" TargetMode="External"/><Relationship Id="rId2077" Type="http://schemas.openxmlformats.org/officeDocument/2006/relationships/hyperlink" Target="https://talan.bank.gov.ua/get-user-certificate/qAVb06D4OJ8RWQFldDll" TargetMode="External"/><Relationship Id="rId256" Type="http://schemas.openxmlformats.org/officeDocument/2006/relationships/hyperlink" Target="https://talan.bank.gov.ua/get-user-certificate/qAVb0iny72Gj7DbJZ4SY" TargetMode="External"/><Relationship Id="rId463" Type="http://schemas.openxmlformats.org/officeDocument/2006/relationships/hyperlink" Target="https://talan.bank.gov.ua/get-user-certificate/qAVb0eQzScprg3N9aMGV" TargetMode="External"/><Relationship Id="rId670" Type="http://schemas.openxmlformats.org/officeDocument/2006/relationships/hyperlink" Target="https://talan.bank.gov.ua/get-user-certificate/qAVb0jgaUVVBNXvzpBc1" TargetMode="External"/><Relationship Id="rId1093" Type="http://schemas.openxmlformats.org/officeDocument/2006/relationships/hyperlink" Target="https://talan.bank.gov.ua/get-user-certificate/qAVb0_knK6TOxg-kIuHF" TargetMode="External"/><Relationship Id="rId2144" Type="http://schemas.openxmlformats.org/officeDocument/2006/relationships/hyperlink" Target="https://talan.bank.gov.ua/get-user-certificate/qAVb0WxJLt_X_tATbe6T" TargetMode="External"/><Relationship Id="rId116" Type="http://schemas.openxmlformats.org/officeDocument/2006/relationships/hyperlink" Target="https://talan.bank.gov.ua/get-user-certificate/qAVb0pzt1hWMCOFJJUYx" TargetMode="External"/><Relationship Id="rId323" Type="http://schemas.openxmlformats.org/officeDocument/2006/relationships/hyperlink" Target="https://talan.bank.gov.ua/get-user-certificate/qAVb05ZaNxfkBzrh9-Gf" TargetMode="External"/><Relationship Id="rId530" Type="http://schemas.openxmlformats.org/officeDocument/2006/relationships/hyperlink" Target="https://talan.bank.gov.ua/get-user-certificate/qAVb0uVd-3n_Vy4rJ6JQ" TargetMode="External"/><Relationship Id="rId768" Type="http://schemas.openxmlformats.org/officeDocument/2006/relationships/hyperlink" Target="https://talan.bank.gov.ua/get-user-certificate/qAVb0trwtKhkl4gs3t7m" TargetMode="External"/><Relationship Id="rId975" Type="http://schemas.openxmlformats.org/officeDocument/2006/relationships/hyperlink" Target="https://talan.bank.gov.ua/get-user-certificate/qAVb0ZjeFocPWKVjjA3H" TargetMode="External"/><Relationship Id="rId1160" Type="http://schemas.openxmlformats.org/officeDocument/2006/relationships/hyperlink" Target="https://talan.bank.gov.ua/get-user-certificate/qAVb0yrKKBDYMoHRtY1H" TargetMode="External"/><Relationship Id="rId1398" Type="http://schemas.openxmlformats.org/officeDocument/2006/relationships/hyperlink" Target="https://talan.bank.gov.ua/get-user-certificate/qAVb0flBflFfFa5FgZ0m" TargetMode="External"/><Relationship Id="rId2004" Type="http://schemas.openxmlformats.org/officeDocument/2006/relationships/hyperlink" Target="https://talan.bank.gov.ua/get-user-certificate/qAVb0jKqnxMOd6a1pQz1" TargetMode="External"/><Relationship Id="rId2211" Type="http://schemas.openxmlformats.org/officeDocument/2006/relationships/hyperlink" Target="https://talan.bank.gov.ua/get-user-certificate/qAVb0y8a-uRq71HN_x2Y" TargetMode="External"/><Relationship Id="rId628" Type="http://schemas.openxmlformats.org/officeDocument/2006/relationships/hyperlink" Target="https://talan.bank.gov.ua/get-user-certificate/qAVb0nLOYwQygy4jz9No" TargetMode="External"/><Relationship Id="rId835" Type="http://schemas.openxmlformats.org/officeDocument/2006/relationships/hyperlink" Target="https://talan.bank.gov.ua/get-user-certificate/qAVb0VH36ZZ1z44gGFud" TargetMode="External"/><Relationship Id="rId1258" Type="http://schemas.openxmlformats.org/officeDocument/2006/relationships/hyperlink" Target="https://talan.bank.gov.ua/get-user-certificate/qAVb082K_W_b-ePESH7X" TargetMode="External"/><Relationship Id="rId1465" Type="http://schemas.openxmlformats.org/officeDocument/2006/relationships/hyperlink" Target="https://talan.bank.gov.ua/get-user-certificate/qAVb0eSkQWFds5PrM4Nq" TargetMode="External"/><Relationship Id="rId1672" Type="http://schemas.openxmlformats.org/officeDocument/2006/relationships/hyperlink" Target="https://talan.bank.gov.ua/get-user-certificate/qAVb05jLlDsuSyFs2C5c" TargetMode="External"/><Relationship Id="rId1020" Type="http://schemas.openxmlformats.org/officeDocument/2006/relationships/hyperlink" Target="https://talan.bank.gov.ua/get-user-certificate/qAVb008kqbhq69AjdXbo" TargetMode="External"/><Relationship Id="rId1118" Type="http://schemas.openxmlformats.org/officeDocument/2006/relationships/hyperlink" Target="https://talan.bank.gov.ua/get-user-certificate/qAVb0n3Ruei9n5vPTnVI" TargetMode="External"/><Relationship Id="rId1325" Type="http://schemas.openxmlformats.org/officeDocument/2006/relationships/hyperlink" Target="https://talan.bank.gov.ua/get-user-certificate/qAVb0SxXcL1nGZtxLk5X" TargetMode="External"/><Relationship Id="rId1532" Type="http://schemas.openxmlformats.org/officeDocument/2006/relationships/hyperlink" Target="https://talan.bank.gov.ua/get-user-certificate/qAVb0bOoow7uCcZOf5Cd" TargetMode="External"/><Relationship Id="rId1977" Type="http://schemas.openxmlformats.org/officeDocument/2006/relationships/hyperlink" Target="https://talan.bank.gov.ua/get-user-certificate/qAVb0hvdQKh-lOiRTipJ" TargetMode="External"/><Relationship Id="rId902" Type="http://schemas.openxmlformats.org/officeDocument/2006/relationships/hyperlink" Target="https://talan.bank.gov.ua/get-user-certificate/qAVb01aRsVjG42OXGVHf" TargetMode="External"/><Relationship Id="rId1837" Type="http://schemas.openxmlformats.org/officeDocument/2006/relationships/hyperlink" Target="https://talan.bank.gov.ua/get-user-certificate/qAVb0bVBb06dyw25ZflV" TargetMode="External"/><Relationship Id="rId31" Type="http://schemas.openxmlformats.org/officeDocument/2006/relationships/hyperlink" Target="https://talan.bank.gov.ua/get-user-certificate/qAVb0hWpkDUijrnTByLc" TargetMode="External"/><Relationship Id="rId2099" Type="http://schemas.openxmlformats.org/officeDocument/2006/relationships/hyperlink" Target="https://talan.bank.gov.ua/get-user-certificate/qAVb0JAffknUw5n5LZ5i" TargetMode="External"/><Relationship Id="rId180" Type="http://schemas.openxmlformats.org/officeDocument/2006/relationships/hyperlink" Target="https://talan.bank.gov.ua/get-user-certificate/qAVb0xJD8SmnenUY8KEj" TargetMode="External"/><Relationship Id="rId278" Type="http://schemas.openxmlformats.org/officeDocument/2006/relationships/hyperlink" Target="https://talan.bank.gov.ua/get-user-certificate/qAVb0tJ_WUupKIMbiZjD" TargetMode="External"/><Relationship Id="rId1904" Type="http://schemas.openxmlformats.org/officeDocument/2006/relationships/hyperlink" Target="https://talan.bank.gov.ua/get-user-certificate/qAVb0EaaVeIbF36r778a" TargetMode="External"/><Relationship Id="rId485" Type="http://schemas.openxmlformats.org/officeDocument/2006/relationships/hyperlink" Target="https://talan.bank.gov.ua/get-user-certificate/qAVb0_OJhXNdtIvuDxot" TargetMode="External"/><Relationship Id="rId692" Type="http://schemas.openxmlformats.org/officeDocument/2006/relationships/hyperlink" Target="https://talan.bank.gov.ua/get-user-certificate/qAVb0gRmq36qr8iTEZgw" TargetMode="External"/><Relationship Id="rId2166" Type="http://schemas.openxmlformats.org/officeDocument/2006/relationships/hyperlink" Target="https://talan.bank.gov.ua/get-user-certificate/qAVb0ymem_x39TEHcuW9" TargetMode="External"/><Relationship Id="rId138" Type="http://schemas.openxmlformats.org/officeDocument/2006/relationships/hyperlink" Target="https://talan.bank.gov.ua/get-user-certificate/qAVb0CIsrBDeLnd2HAAP" TargetMode="External"/><Relationship Id="rId345" Type="http://schemas.openxmlformats.org/officeDocument/2006/relationships/hyperlink" Target="https://talan.bank.gov.ua/get-user-certificate/qAVb0GLMolHDhkp9OHk0" TargetMode="External"/><Relationship Id="rId552" Type="http://schemas.openxmlformats.org/officeDocument/2006/relationships/hyperlink" Target="https://talan.bank.gov.ua/get-user-certificate/qAVb0ZKcbDNpfa_bnNd6" TargetMode="External"/><Relationship Id="rId997" Type="http://schemas.openxmlformats.org/officeDocument/2006/relationships/hyperlink" Target="https://talan.bank.gov.ua/get-user-certificate/qAVb0AEiGnRtLB0sdRwd" TargetMode="External"/><Relationship Id="rId1182" Type="http://schemas.openxmlformats.org/officeDocument/2006/relationships/hyperlink" Target="https://talan.bank.gov.ua/get-user-certificate/qAVb07CZeKBDAPJwCQd3" TargetMode="External"/><Relationship Id="rId2026" Type="http://schemas.openxmlformats.org/officeDocument/2006/relationships/hyperlink" Target="https://talan.bank.gov.ua/get-user-certificate/qAVb0kHQA6HFxaKO4_Oh" TargetMode="External"/><Relationship Id="rId2233" Type="http://schemas.openxmlformats.org/officeDocument/2006/relationships/hyperlink" Target="https://talan.bank.gov.ua/get-user-certificate/qAVb07vLVsi3cH4VcB29" TargetMode="External"/><Relationship Id="rId205" Type="http://schemas.openxmlformats.org/officeDocument/2006/relationships/hyperlink" Target="https://talan.bank.gov.ua/get-user-certificate/qAVb0iuYNeADjj0ejxiA" TargetMode="External"/><Relationship Id="rId412" Type="http://schemas.openxmlformats.org/officeDocument/2006/relationships/hyperlink" Target="https://talan.bank.gov.ua/get-user-certificate/qAVb0zx9yDTStdGiUH24" TargetMode="External"/><Relationship Id="rId857" Type="http://schemas.openxmlformats.org/officeDocument/2006/relationships/hyperlink" Target="https://talan.bank.gov.ua/get-user-certificate/qAVb0l5TC_zdfVhcI3ZZ" TargetMode="External"/><Relationship Id="rId1042" Type="http://schemas.openxmlformats.org/officeDocument/2006/relationships/hyperlink" Target="https://talan.bank.gov.ua/get-user-certificate/qAVb0ZsWVu_gqq7MFxjT" TargetMode="External"/><Relationship Id="rId1487" Type="http://schemas.openxmlformats.org/officeDocument/2006/relationships/hyperlink" Target="https://talan.bank.gov.ua/get-user-certificate/qAVb0C8CsMn2NLhX-wJ-" TargetMode="External"/><Relationship Id="rId1694" Type="http://schemas.openxmlformats.org/officeDocument/2006/relationships/hyperlink" Target="https://talan.bank.gov.ua/get-user-certificate/qAVb0tyvQ3a9KTwOs_ZN" TargetMode="External"/><Relationship Id="rId717" Type="http://schemas.openxmlformats.org/officeDocument/2006/relationships/hyperlink" Target="https://talan.bank.gov.ua/get-user-certificate/qAVb0gEZcmdofAfjueq3" TargetMode="External"/><Relationship Id="rId924" Type="http://schemas.openxmlformats.org/officeDocument/2006/relationships/hyperlink" Target="https://talan.bank.gov.ua/get-user-certificate/qAVb0F4jVLHonO_qc66s" TargetMode="External"/><Relationship Id="rId1347" Type="http://schemas.openxmlformats.org/officeDocument/2006/relationships/hyperlink" Target="https://talan.bank.gov.ua/get-user-certificate/qAVb0UZc_tmF-_vuZuY5" TargetMode="External"/><Relationship Id="rId1554" Type="http://schemas.openxmlformats.org/officeDocument/2006/relationships/hyperlink" Target="https://talan.bank.gov.ua/get-user-certificate/qAVb0v8jgdFacpbBvu15" TargetMode="External"/><Relationship Id="rId1761" Type="http://schemas.openxmlformats.org/officeDocument/2006/relationships/hyperlink" Target="https://talan.bank.gov.ua/get-user-certificate/qAVb0zWKbZNyzxDd1elZ" TargetMode="External"/><Relationship Id="rId1999" Type="http://schemas.openxmlformats.org/officeDocument/2006/relationships/hyperlink" Target="https://talan.bank.gov.ua/get-user-certificate/qAVb06l8p62vAVzV4IzS" TargetMode="External"/><Relationship Id="rId53" Type="http://schemas.openxmlformats.org/officeDocument/2006/relationships/hyperlink" Target="https://talan.bank.gov.ua/get-user-certificate/qAVb0DhN0WrMiBRDrle1" TargetMode="External"/><Relationship Id="rId1207" Type="http://schemas.openxmlformats.org/officeDocument/2006/relationships/hyperlink" Target="https://talan.bank.gov.ua/get-user-certificate/qAVb0A_YcKkT3pdvcOiy" TargetMode="External"/><Relationship Id="rId1414" Type="http://schemas.openxmlformats.org/officeDocument/2006/relationships/hyperlink" Target="https://talan.bank.gov.ua/get-user-certificate/qAVb0Wg2K25FJ7jiCbJC" TargetMode="External"/><Relationship Id="rId1621" Type="http://schemas.openxmlformats.org/officeDocument/2006/relationships/hyperlink" Target="https://talan.bank.gov.ua/get-user-certificate/qAVb0zgLgH5UXyCt3rs6" TargetMode="External"/><Relationship Id="rId1859" Type="http://schemas.openxmlformats.org/officeDocument/2006/relationships/hyperlink" Target="https://talan.bank.gov.ua/get-user-certificate/qAVb0-pT48bRad7R-Wwa" TargetMode="External"/><Relationship Id="rId1719" Type="http://schemas.openxmlformats.org/officeDocument/2006/relationships/hyperlink" Target="https://talan.bank.gov.ua/get-user-certificate/qAVb07ReCvgkRaI4E4Aw" TargetMode="External"/><Relationship Id="rId1926" Type="http://schemas.openxmlformats.org/officeDocument/2006/relationships/hyperlink" Target="https://talan.bank.gov.ua/get-user-certificate/qAVb0G4aCTfvq286gQDb" TargetMode="External"/><Relationship Id="rId2090" Type="http://schemas.openxmlformats.org/officeDocument/2006/relationships/hyperlink" Target="https://talan.bank.gov.ua/get-user-certificate/qAVb0QpSGxpd58M9ebYn" TargetMode="External"/><Relationship Id="rId2188" Type="http://schemas.openxmlformats.org/officeDocument/2006/relationships/hyperlink" Target="https://talan.bank.gov.ua/get-user-certificate/qAVb00t28lMsoJEKjAm_" TargetMode="External"/><Relationship Id="rId367" Type="http://schemas.openxmlformats.org/officeDocument/2006/relationships/hyperlink" Target="https://talan.bank.gov.ua/get-user-certificate/qAVb0J_Skxr4AA1muC9d" TargetMode="External"/><Relationship Id="rId574" Type="http://schemas.openxmlformats.org/officeDocument/2006/relationships/hyperlink" Target="https://talan.bank.gov.ua/get-user-certificate/qAVb0z3lD_901vrAdtqK" TargetMode="External"/><Relationship Id="rId2048" Type="http://schemas.openxmlformats.org/officeDocument/2006/relationships/hyperlink" Target="https://talan.bank.gov.ua/get-user-certificate/qAVb02tv4ZQXLpIAPA-g" TargetMode="External"/><Relationship Id="rId227" Type="http://schemas.openxmlformats.org/officeDocument/2006/relationships/hyperlink" Target="https://talan.bank.gov.ua/get-user-certificate/qAVb0kMG_p_dddS1Vda5" TargetMode="External"/><Relationship Id="rId781" Type="http://schemas.openxmlformats.org/officeDocument/2006/relationships/hyperlink" Target="https://talan.bank.gov.ua/get-user-certificate/qAVb0szRqfN4Ob1Cf2uC" TargetMode="External"/><Relationship Id="rId879" Type="http://schemas.openxmlformats.org/officeDocument/2006/relationships/hyperlink" Target="https://talan.bank.gov.ua/get-user-certificate/qAVb07XxDDpfD9IF4_Nb" TargetMode="External"/><Relationship Id="rId434" Type="http://schemas.openxmlformats.org/officeDocument/2006/relationships/hyperlink" Target="https://talan.bank.gov.ua/get-user-certificate/qAVb0dZjZyPs0odhyXnl" TargetMode="External"/><Relationship Id="rId641" Type="http://schemas.openxmlformats.org/officeDocument/2006/relationships/hyperlink" Target="https://talan.bank.gov.ua/get-user-certificate/qAVb0So9OjMH0wq9yDDP" TargetMode="External"/><Relationship Id="rId739" Type="http://schemas.openxmlformats.org/officeDocument/2006/relationships/hyperlink" Target="https://talan.bank.gov.ua/get-user-certificate/qAVb0bEmt2fl0DTBfHRR" TargetMode="External"/><Relationship Id="rId1064" Type="http://schemas.openxmlformats.org/officeDocument/2006/relationships/hyperlink" Target="https://talan.bank.gov.ua/get-user-certificate/qAVb0zQ42E77ioTWTp0h" TargetMode="External"/><Relationship Id="rId1271" Type="http://schemas.openxmlformats.org/officeDocument/2006/relationships/hyperlink" Target="https://talan.bank.gov.ua/get-user-certificate/qAVb04wM5A0bK1p0D2Zn" TargetMode="External"/><Relationship Id="rId1369" Type="http://schemas.openxmlformats.org/officeDocument/2006/relationships/hyperlink" Target="https://talan.bank.gov.ua/get-user-certificate/qAVb0JOOwisDXHKQ5dc9" TargetMode="External"/><Relationship Id="rId1576" Type="http://schemas.openxmlformats.org/officeDocument/2006/relationships/hyperlink" Target="https://talan.bank.gov.ua/get-user-certificate/qAVb08Xy2kx3vmBapK2c" TargetMode="External"/><Relationship Id="rId2115" Type="http://schemas.openxmlformats.org/officeDocument/2006/relationships/hyperlink" Target="https://talan.bank.gov.ua/get-user-certificate/qAVb0ICyoqLwc-QwFbP-" TargetMode="External"/><Relationship Id="rId501" Type="http://schemas.openxmlformats.org/officeDocument/2006/relationships/hyperlink" Target="https://talan.bank.gov.ua/get-user-certificate/qAVb0Sy4ojlYw6cMRQd9" TargetMode="External"/><Relationship Id="rId946" Type="http://schemas.openxmlformats.org/officeDocument/2006/relationships/hyperlink" Target="https://talan.bank.gov.ua/get-user-certificate/qAVb0yDe8cnLBFjFy7Y3" TargetMode="External"/><Relationship Id="rId1131" Type="http://schemas.openxmlformats.org/officeDocument/2006/relationships/hyperlink" Target="https://talan.bank.gov.ua/get-user-certificate/qAVb0j1anw_MOnUO1YwR" TargetMode="External"/><Relationship Id="rId1229" Type="http://schemas.openxmlformats.org/officeDocument/2006/relationships/hyperlink" Target="https://talan.bank.gov.ua/get-user-certificate/qAVb095kti9gKrq5ISNp" TargetMode="External"/><Relationship Id="rId1783" Type="http://schemas.openxmlformats.org/officeDocument/2006/relationships/hyperlink" Target="https://talan.bank.gov.ua/get-user-certificate/qAVb0ptE_qaBPv33QHUr" TargetMode="External"/><Relationship Id="rId1990" Type="http://schemas.openxmlformats.org/officeDocument/2006/relationships/hyperlink" Target="https://talan.bank.gov.ua/get-user-certificate/qAVb0QE1IL9UGAS5APDI" TargetMode="External"/><Relationship Id="rId75" Type="http://schemas.openxmlformats.org/officeDocument/2006/relationships/hyperlink" Target="https://talan.bank.gov.ua/get-user-certificate/qAVb0noiXStIgQlYxE2i" TargetMode="External"/><Relationship Id="rId806" Type="http://schemas.openxmlformats.org/officeDocument/2006/relationships/hyperlink" Target="https://talan.bank.gov.ua/get-user-certificate/qAVb0kbFTfa1nfW_r3oy" TargetMode="External"/><Relationship Id="rId1436" Type="http://schemas.openxmlformats.org/officeDocument/2006/relationships/hyperlink" Target="https://talan.bank.gov.ua/get-user-certificate/qAVb0At5KJ5gGoZ5K9L8" TargetMode="External"/><Relationship Id="rId1643" Type="http://schemas.openxmlformats.org/officeDocument/2006/relationships/hyperlink" Target="https://talan.bank.gov.ua/get-user-certificate/qAVb0Gu_K-WuvZ_ezqAD" TargetMode="External"/><Relationship Id="rId1850" Type="http://schemas.openxmlformats.org/officeDocument/2006/relationships/hyperlink" Target="https://talan.bank.gov.ua/get-user-certificate/qAVb0QtZqsf7m35CH8VZ" TargetMode="External"/><Relationship Id="rId1503" Type="http://schemas.openxmlformats.org/officeDocument/2006/relationships/hyperlink" Target="https://talan.bank.gov.ua/get-user-certificate/qAVb0YQLkLY7VxkCwpp9" TargetMode="External"/><Relationship Id="rId1710" Type="http://schemas.openxmlformats.org/officeDocument/2006/relationships/hyperlink" Target="https://talan.bank.gov.ua/get-user-certificate/qAVb0pL_e3DCwemM5gWE" TargetMode="External"/><Relationship Id="rId1948" Type="http://schemas.openxmlformats.org/officeDocument/2006/relationships/hyperlink" Target="https://talan.bank.gov.ua/get-user-certificate/qAVb0ii9p_KUvl2eVdua" TargetMode="External"/><Relationship Id="rId291" Type="http://schemas.openxmlformats.org/officeDocument/2006/relationships/hyperlink" Target="https://talan.bank.gov.ua/get-user-certificate/qAVb0no-kXijERnzqkcT" TargetMode="External"/><Relationship Id="rId1808" Type="http://schemas.openxmlformats.org/officeDocument/2006/relationships/hyperlink" Target="https://talan.bank.gov.ua/get-user-certificate/qAVb0uWtqMcU7-wrhzVy" TargetMode="External"/><Relationship Id="rId151" Type="http://schemas.openxmlformats.org/officeDocument/2006/relationships/hyperlink" Target="https://talan.bank.gov.ua/get-user-certificate/qAVb0zbVDptaG5Y0ZYNV" TargetMode="External"/><Relationship Id="rId389" Type="http://schemas.openxmlformats.org/officeDocument/2006/relationships/hyperlink" Target="https://talan.bank.gov.ua/get-user-certificate/qAVb0NKYDMpbpKp8l6Zm" TargetMode="External"/><Relationship Id="rId596" Type="http://schemas.openxmlformats.org/officeDocument/2006/relationships/hyperlink" Target="https://talan.bank.gov.ua/get-user-certificate/qAVb0OqmzG1RdH2qotbe" TargetMode="External"/><Relationship Id="rId249" Type="http://schemas.openxmlformats.org/officeDocument/2006/relationships/hyperlink" Target="https://talan.bank.gov.ua/get-user-certificate/qAVb0TrVp2_Kdj5M9LTw" TargetMode="External"/><Relationship Id="rId456" Type="http://schemas.openxmlformats.org/officeDocument/2006/relationships/hyperlink" Target="https://talan.bank.gov.ua/get-user-certificate/qAVb0863m4JGzydWS5SY" TargetMode="External"/><Relationship Id="rId663" Type="http://schemas.openxmlformats.org/officeDocument/2006/relationships/hyperlink" Target="https://talan.bank.gov.ua/get-user-certificate/qAVb098aaqZumgl-bHhy" TargetMode="External"/><Relationship Id="rId870" Type="http://schemas.openxmlformats.org/officeDocument/2006/relationships/hyperlink" Target="https://talan.bank.gov.ua/get-user-certificate/qAVb0J4wcluFZX6LH-eM" TargetMode="External"/><Relationship Id="rId1086" Type="http://schemas.openxmlformats.org/officeDocument/2006/relationships/hyperlink" Target="https://talan.bank.gov.ua/get-user-certificate/qAVb0q--EWjL1BDyRpgt" TargetMode="External"/><Relationship Id="rId1293" Type="http://schemas.openxmlformats.org/officeDocument/2006/relationships/hyperlink" Target="https://talan.bank.gov.ua/get-user-certificate/qAVb0oRA2gv-bLzoivIH" TargetMode="External"/><Relationship Id="rId2137" Type="http://schemas.openxmlformats.org/officeDocument/2006/relationships/hyperlink" Target="https://talan.bank.gov.ua/get-user-certificate/qAVb01kqYAynP22fU54N" TargetMode="External"/><Relationship Id="rId109" Type="http://schemas.openxmlformats.org/officeDocument/2006/relationships/hyperlink" Target="https://talan.bank.gov.ua/get-user-certificate/qAVb0-t5cNZbmELU74TS" TargetMode="External"/><Relationship Id="rId316" Type="http://schemas.openxmlformats.org/officeDocument/2006/relationships/hyperlink" Target="https://talan.bank.gov.ua/get-user-certificate/qAVb0yy2C5N-6M3hkHCa" TargetMode="External"/><Relationship Id="rId523" Type="http://schemas.openxmlformats.org/officeDocument/2006/relationships/hyperlink" Target="https://talan.bank.gov.ua/get-user-certificate/qAVb0SoyYGd_JJ7C0inY" TargetMode="External"/><Relationship Id="rId968" Type="http://schemas.openxmlformats.org/officeDocument/2006/relationships/hyperlink" Target="https://talan.bank.gov.ua/get-user-certificate/qAVb0g4BkILtq14LpnOe" TargetMode="External"/><Relationship Id="rId1153" Type="http://schemas.openxmlformats.org/officeDocument/2006/relationships/hyperlink" Target="https://talan.bank.gov.ua/get-user-certificate/qAVb0YilOuIcubG7A6JJ" TargetMode="External"/><Relationship Id="rId1598" Type="http://schemas.openxmlformats.org/officeDocument/2006/relationships/hyperlink" Target="https://talan.bank.gov.ua/get-user-certificate/qAVb01uGoBnHREjiL0WR" TargetMode="External"/><Relationship Id="rId2204" Type="http://schemas.openxmlformats.org/officeDocument/2006/relationships/hyperlink" Target="https://talan.bank.gov.ua/get-user-certificate/qAVb0RUe6C9-eH4A_TXP" TargetMode="External"/><Relationship Id="rId97" Type="http://schemas.openxmlformats.org/officeDocument/2006/relationships/hyperlink" Target="https://talan.bank.gov.ua/get-user-certificate/qAVb0TuYY3CK3mbaBBHQ" TargetMode="External"/><Relationship Id="rId730" Type="http://schemas.openxmlformats.org/officeDocument/2006/relationships/hyperlink" Target="https://talan.bank.gov.ua/get-user-certificate/qAVb0-9Joj7ctp9e-wo0" TargetMode="External"/><Relationship Id="rId828" Type="http://schemas.openxmlformats.org/officeDocument/2006/relationships/hyperlink" Target="https://talan.bank.gov.ua/get-user-certificate/qAVb00E0jL4hTtVLs9xO" TargetMode="External"/><Relationship Id="rId1013" Type="http://schemas.openxmlformats.org/officeDocument/2006/relationships/hyperlink" Target="https://talan.bank.gov.ua/get-user-certificate/qAVb0VRcLfdWdiXjprp1" TargetMode="External"/><Relationship Id="rId1360" Type="http://schemas.openxmlformats.org/officeDocument/2006/relationships/hyperlink" Target="https://talan.bank.gov.ua/get-user-certificate/qAVb074mIfw5tW1iIpty" TargetMode="External"/><Relationship Id="rId1458" Type="http://schemas.openxmlformats.org/officeDocument/2006/relationships/hyperlink" Target="https://talan.bank.gov.ua/get-user-certificate/qAVb0cno3NvPJplfyV9O" TargetMode="External"/><Relationship Id="rId1665" Type="http://schemas.openxmlformats.org/officeDocument/2006/relationships/hyperlink" Target="https://talan.bank.gov.ua/get-user-certificate/qAVb0jQSpF6vKKN8czhZ" TargetMode="External"/><Relationship Id="rId1872" Type="http://schemas.openxmlformats.org/officeDocument/2006/relationships/hyperlink" Target="https://talan.bank.gov.ua/get-user-certificate/qAVb0e0bQOxaZe7XmMQ5" TargetMode="External"/><Relationship Id="rId1220" Type="http://schemas.openxmlformats.org/officeDocument/2006/relationships/hyperlink" Target="https://talan.bank.gov.ua/get-user-certificate/qAVb0QjfRRlzx0pb1_-3" TargetMode="External"/><Relationship Id="rId1318" Type="http://schemas.openxmlformats.org/officeDocument/2006/relationships/hyperlink" Target="https://talan.bank.gov.ua/get-user-certificate/qAVb0GG4Cnx3m4wvjl0v" TargetMode="External"/><Relationship Id="rId1525" Type="http://schemas.openxmlformats.org/officeDocument/2006/relationships/hyperlink" Target="https://talan.bank.gov.ua/get-user-certificate/qAVb09j2A10OwWOtFhsT" TargetMode="External"/><Relationship Id="rId1732" Type="http://schemas.openxmlformats.org/officeDocument/2006/relationships/hyperlink" Target="https://talan.bank.gov.ua/get-user-certificate/qAVb0WArOBB63Tg_1CdN" TargetMode="External"/><Relationship Id="rId24" Type="http://schemas.openxmlformats.org/officeDocument/2006/relationships/hyperlink" Target="https://talan.bank.gov.ua/get-user-certificate/qAVb0WCxQO-tms7qTYPs" TargetMode="External"/><Relationship Id="rId173" Type="http://schemas.openxmlformats.org/officeDocument/2006/relationships/hyperlink" Target="https://talan.bank.gov.ua/get-user-certificate/qAVb0MdTlh7LuTTHGYWj" TargetMode="External"/><Relationship Id="rId380" Type="http://schemas.openxmlformats.org/officeDocument/2006/relationships/hyperlink" Target="https://talan.bank.gov.ua/get-user-certificate/qAVb0p4h4AUInkjYGDDC" TargetMode="External"/><Relationship Id="rId2061" Type="http://schemas.openxmlformats.org/officeDocument/2006/relationships/hyperlink" Target="https://talan.bank.gov.ua/get-user-certificate/qAVb0yFy9lkA2mPdMkZf" TargetMode="External"/><Relationship Id="rId240" Type="http://schemas.openxmlformats.org/officeDocument/2006/relationships/hyperlink" Target="https://talan.bank.gov.ua/get-user-certificate/qAVb0KKJkWbxaJX8zGdL" TargetMode="External"/><Relationship Id="rId478" Type="http://schemas.openxmlformats.org/officeDocument/2006/relationships/hyperlink" Target="https://talan.bank.gov.ua/get-user-certificate/qAVb0eZpl68BTkgdkL2Y" TargetMode="External"/><Relationship Id="rId685" Type="http://schemas.openxmlformats.org/officeDocument/2006/relationships/hyperlink" Target="https://talan.bank.gov.ua/get-user-certificate/qAVb0WmdPmgBCnBgHstL" TargetMode="External"/><Relationship Id="rId892" Type="http://schemas.openxmlformats.org/officeDocument/2006/relationships/hyperlink" Target="https://talan.bank.gov.ua/get-user-certificate/qAVb09htnNwhhbhMzGKT" TargetMode="External"/><Relationship Id="rId2159" Type="http://schemas.openxmlformats.org/officeDocument/2006/relationships/hyperlink" Target="https://talan.bank.gov.ua/get-user-certificate/qAVb04OhrqYagyJsZVhY" TargetMode="External"/><Relationship Id="rId100" Type="http://schemas.openxmlformats.org/officeDocument/2006/relationships/hyperlink" Target="https://talan.bank.gov.ua/get-user-certificate/qAVb0hk29ZnhoOw98qP7" TargetMode="External"/><Relationship Id="rId338" Type="http://schemas.openxmlformats.org/officeDocument/2006/relationships/hyperlink" Target="https://talan.bank.gov.ua/get-user-certificate/qAVb0Ru86uVKK3NiVxqG" TargetMode="External"/><Relationship Id="rId545" Type="http://schemas.openxmlformats.org/officeDocument/2006/relationships/hyperlink" Target="https://talan.bank.gov.ua/get-user-certificate/qAVb0watoJ8qAtHvZQXr" TargetMode="External"/><Relationship Id="rId752" Type="http://schemas.openxmlformats.org/officeDocument/2006/relationships/hyperlink" Target="https://talan.bank.gov.ua/get-user-certificate/qAVb0yPuhQH31ujS2t-6" TargetMode="External"/><Relationship Id="rId1175" Type="http://schemas.openxmlformats.org/officeDocument/2006/relationships/hyperlink" Target="https://talan.bank.gov.ua/get-user-certificate/qAVb0fCjIw-6WAbdDwtV" TargetMode="External"/><Relationship Id="rId1382" Type="http://schemas.openxmlformats.org/officeDocument/2006/relationships/hyperlink" Target="https://talan.bank.gov.ua/get-user-certificate/qAVb0-a8sO_N1i_5qfFB" TargetMode="External"/><Relationship Id="rId2019" Type="http://schemas.openxmlformats.org/officeDocument/2006/relationships/hyperlink" Target="https://talan.bank.gov.ua/get-user-certificate/qAVb0LAD-SnL_NECbSJV" TargetMode="External"/><Relationship Id="rId2226" Type="http://schemas.openxmlformats.org/officeDocument/2006/relationships/hyperlink" Target="https://talan.bank.gov.ua/get-user-certificate/qAVb0TgNnbbHj3Sk_377" TargetMode="External"/><Relationship Id="rId405" Type="http://schemas.openxmlformats.org/officeDocument/2006/relationships/hyperlink" Target="https://talan.bank.gov.ua/get-user-certificate/qAVb0l33YysWrhfl9F1l" TargetMode="External"/><Relationship Id="rId612" Type="http://schemas.openxmlformats.org/officeDocument/2006/relationships/hyperlink" Target="https://talan.bank.gov.ua/get-user-certificate/qAVb0ePWuujXBikRLUhB" TargetMode="External"/><Relationship Id="rId1035" Type="http://schemas.openxmlformats.org/officeDocument/2006/relationships/hyperlink" Target="https://talan.bank.gov.ua/get-user-certificate/qAVb0aKTcCx0gxV-7Y22" TargetMode="External"/><Relationship Id="rId1242" Type="http://schemas.openxmlformats.org/officeDocument/2006/relationships/hyperlink" Target="https://talan.bank.gov.ua/get-user-certificate/qAVb0zi5pkuXzA82-qZF" TargetMode="External"/><Relationship Id="rId1687" Type="http://schemas.openxmlformats.org/officeDocument/2006/relationships/hyperlink" Target="https://talan.bank.gov.ua/get-user-certificate/qAVb0LWXeDxXn5hpPiwi" TargetMode="External"/><Relationship Id="rId1894" Type="http://schemas.openxmlformats.org/officeDocument/2006/relationships/hyperlink" Target="https://talan.bank.gov.ua/get-user-certificate/qAVb0ODAX5bmCZXlDIEy" TargetMode="External"/><Relationship Id="rId917" Type="http://schemas.openxmlformats.org/officeDocument/2006/relationships/hyperlink" Target="https://talan.bank.gov.ua/get-user-certificate/qAVb0g9Z6DD6e43gVfMe" TargetMode="External"/><Relationship Id="rId1102" Type="http://schemas.openxmlformats.org/officeDocument/2006/relationships/hyperlink" Target="https://talan.bank.gov.ua/get-user-certificate/qAVb0SggUUZCz7_CgO-I" TargetMode="External"/><Relationship Id="rId1547" Type="http://schemas.openxmlformats.org/officeDocument/2006/relationships/hyperlink" Target="https://talan.bank.gov.ua/get-user-certificate/qAVb0OW-2KY4_7lJgQRn" TargetMode="External"/><Relationship Id="rId1754" Type="http://schemas.openxmlformats.org/officeDocument/2006/relationships/hyperlink" Target="https://talan.bank.gov.ua/get-user-certificate/qAVb0sb4w1SbticxUuCP" TargetMode="External"/><Relationship Id="rId1961" Type="http://schemas.openxmlformats.org/officeDocument/2006/relationships/hyperlink" Target="https://talan.bank.gov.ua/get-user-certificate/qAVb0ruwzw4qk1Njshfg" TargetMode="External"/><Relationship Id="rId46" Type="http://schemas.openxmlformats.org/officeDocument/2006/relationships/hyperlink" Target="https://talan.bank.gov.ua/get-user-certificate/qAVb0N5JfAMkdvKVZS_-" TargetMode="External"/><Relationship Id="rId1407" Type="http://schemas.openxmlformats.org/officeDocument/2006/relationships/hyperlink" Target="https://talan.bank.gov.ua/get-user-certificate/qAVb0ZOvVXjtZ0wpwozt" TargetMode="External"/><Relationship Id="rId1614" Type="http://schemas.openxmlformats.org/officeDocument/2006/relationships/hyperlink" Target="https://talan.bank.gov.ua/get-user-certificate/qAVb0jinss2GHj8rTa24" TargetMode="External"/><Relationship Id="rId1821" Type="http://schemas.openxmlformats.org/officeDocument/2006/relationships/hyperlink" Target="https://talan.bank.gov.ua/get-user-certificate/qAVb0dq6q30dYtQVKhcs" TargetMode="External"/><Relationship Id="rId195" Type="http://schemas.openxmlformats.org/officeDocument/2006/relationships/hyperlink" Target="https://talan.bank.gov.ua/get-user-certificate/qAVb0skxnQNQwB8xwDp5" TargetMode="External"/><Relationship Id="rId1919" Type="http://schemas.openxmlformats.org/officeDocument/2006/relationships/hyperlink" Target="https://talan.bank.gov.ua/get-user-certificate/qAVb0mzeMchIeQI_YnCH" TargetMode="External"/><Relationship Id="rId2083" Type="http://schemas.openxmlformats.org/officeDocument/2006/relationships/hyperlink" Target="https://talan.bank.gov.ua/get-user-certificate/qAVb0jHQlZWmm8v3axzZ" TargetMode="External"/><Relationship Id="rId262" Type="http://schemas.openxmlformats.org/officeDocument/2006/relationships/hyperlink" Target="https://talan.bank.gov.ua/get-user-certificate/qAVb01RjUhpMToOeT029" TargetMode="External"/><Relationship Id="rId567" Type="http://schemas.openxmlformats.org/officeDocument/2006/relationships/hyperlink" Target="https://talan.bank.gov.ua/get-user-certificate/qAVb0_AWcvNk7MbCVjgS" TargetMode="External"/><Relationship Id="rId1197" Type="http://schemas.openxmlformats.org/officeDocument/2006/relationships/hyperlink" Target="https://talan.bank.gov.ua/get-user-certificate/qAVb0hs5RUSC5FbQXsdY" TargetMode="External"/><Relationship Id="rId2150" Type="http://schemas.openxmlformats.org/officeDocument/2006/relationships/hyperlink" Target="https://talan.bank.gov.ua/get-user-certificate/qAVb0-yjxDks_5PMfqsR" TargetMode="External"/><Relationship Id="rId122" Type="http://schemas.openxmlformats.org/officeDocument/2006/relationships/hyperlink" Target="https://talan.bank.gov.ua/get-user-certificate/qAVb0utLKmdlG7YrR6pp" TargetMode="External"/><Relationship Id="rId774" Type="http://schemas.openxmlformats.org/officeDocument/2006/relationships/hyperlink" Target="https://talan.bank.gov.ua/get-user-certificate/qAVb0KIlXgtt65nAg0rh" TargetMode="External"/><Relationship Id="rId981" Type="http://schemas.openxmlformats.org/officeDocument/2006/relationships/hyperlink" Target="https://talan.bank.gov.ua/get-user-certificate/qAVb0W0lkfDX4F7dxPfP" TargetMode="External"/><Relationship Id="rId1057" Type="http://schemas.openxmlformats.org/officeDocument/2006/relationships/hyperlink" Target="https://talan.bank.gov.ua/get-user-certificate/qAVb0oPXSDB3dmnKLTRZ" TargetMode="External"/><Relationship Id="rId2010" Type="http://schemas.openxmlformats.org/officeDocument/2006/relationships/hyperlink" Target="https://talan.bank.gov.ua/get-user-certificate/qAVb0tJTcgyRzMoRVgLA" TargetMode="External"/><Relationship Id="rId427" Type="http://schemas.openxmlformats.org/officeDocument/2006/relationships/hyperlink" Target="https://talan.bank.gov.ua/get-user-certificate/qAVb06LmON_Z0tqz0VBX" TargetMode="External"/><Relationship Id="rId634" Type="http://schemas.openxmlformats.org/officeDocument/2006/relationships/hyperlink" Target="https://talan.bank.gov.ua/get-user-certificate/qAVb0u1k7btHWCOuEJiG" TargetMode="External"/><Relationship Id="rId841" Type="http://schemas.openxmlformats.org/officeDocument/2006/relationships/hyperlink" Target="https://talan.bank.gov.ua/get-user-certificate/qAVb0xiaAyW2b13uvxqu" TargetMode="External"/><Relationship Id="rId1264" Type="http://schemas.openxmlformats.org/officeDocument/2006/relationships/hyperlink" Target="https://talan.bank.gov.ua/get-user-certificate/qAVb0IIefAjZ9Mm9-CQl" TargetMode="External"/><Relationship Id="rId1471" Type="http://schemas.openxmlformats.org/officeDocument/2006/relationships/hyperlink" Target="https://talan.bank.gov.ua/get-user-certificate/qAVb0RFts2uspDba2vTd" TargetMode="External"/><Relationship Id="rId1569" Type="http://schemas.openxmlformats.org/officeDocument/2006/relationships/hyperlink" Target="https://talan.bank.gov.ua/get-user-certificate/qAVb0IJi-BbQMKjq2d40" TargetMode="External"/><Relationship Id="rId2108" Type="http://schemas.openxmlformats.org/officeDocument/2006/relationships/hyperlink" Target="https://talan.bank.gov.ua/get-user-certificate/qAVb00rI_aGRwO62uVJb" TargetMode="External"/><Relationship Id="rId701" Type="http://schemas.openxmlformats.org/officeDocument/2006/relationships/hyperlink" Target="https://talan.bank.gov.ua/get-user-certificate/qAVb0zKTwChLdKOqkxdr" TargetMode="External"/><Relationship Id="rId939" Type="http://schemas.openxmlformats.org/officeDocument/2006/relationships/hyperlink" Target="https://talan.bank.gov.ua/get-user-certificate/qAVb0jUlj2k12_yGAZyT" TargetMode="External"/><Relationship Id="rId1124" Type="http://schemas.openxmlformats.org/officeDocument/2006/relationships/hyperlink" Target="https://talan.bank.gov.ua/get-user-certificate/qAVb0zFl96iqwJrvmtaU" TargetMode="External"/><Relationship Id="rId1331" Type="http://schemas.openxmlformats.org/officeDocument/2006/relationships/hyperlink" Target="https://talan.bank.gov.ua/get-user-certificate/qAVb0JJPA8WBlo2Rku7Y" TargetMode="External"/><Relationship Id="rId1776" Type="http://schemas.openxmlformats.org/officeDocument/2006/relationships/hyperlink" Target="https://talan.bank.gov.ua/get-user-certificate/qAVb0ROp4KGhr-4MMbNI" TargetMode="External"/><Relationship Id="rId1983" Type="http://schemas.openxmlformats.org/officeDocument/2006/relationships/hyperlink" Target="https://talan.bank.gov.ua/get-user-certificate/qAVb0H2jKvR9NIt_1lJ6" TargetMode="External"/><Relationship Id="rId68" Type="http://schemas.openxmlformats.org/officeDocument/2006/relationships/hyperlink" Target="https://talan.bank.gov.ua/get-user-certificate/qAVb0_Lmp4uKXO0jo1Jk" TargetMode="External"/><Relationship Id="rId1429" Type="http://schemas.openxmlformats.org/officeDocument/2006/relationships/hyperlink" Target="https://talan.bank.gov.ua/get-user-certificate/qAVb0rLi56CSA-xipkR5" TargetMode="External"/><Relationship Id="rId1636" Type="http://schemas.openxmlformats.org/officeDocument/2006/relationships/hyperlink" Target="https://talan.bank.gov.ua/get-user-certificate/qAVb0-PHRTzByl51UiB9" TargetMode="External"/><Relationship Id="rId1843" Type="http://schemas.openxmlformats.org/officeDocument/2006/relationships/hyperlink" Target="https://talan.bank.gov.ua/get-user-certificate/qAVb0O3fFnpIjTSwkqsX" TargetMode="External"/><Relationship Id="rId1703" Type="http://schemas.openxmlformats.org/officeDocument/2006/relationships/hyperlink" Target="https://talan.bank.gov.ua/get-user-certificate/qAVb0WCDulajQ3RTp8Oa" TargetMode="External"/><Relationship Id="rId1910" Type="http://schemas.openxmlformats.org/officeDocument/2006/relationships/hyperlink" Target="https://talan.bank.gov.ua/get-user-certificate/qAVb0QjbnMeadNuqR1xj" TargetMode="External"/><Relationship Id="rId284" Type="http://schemas.openxmlformats.org/officeDocument/2006/relationships/hyperlink" Target="https://talan.bank.gov.ua/get-user-certificate/qAVb0gyndxzqTdfK0bxY" TargetMode="External"/><Relationship Id="rId491" Type="http://schemas.openxmlformats.org/officeDocument/2006/relationships/hyperlink" Target="https://talan.bank.gov.ua/get-user-certificate/qAVb0NfE91ko9aqvQxfR" TargetMode="External"/><Relationship Id="rId2172" Type="http://schemas.openxmlformats.org/officeDocument/2006/relationships/hyperlink" Target="https://talan.bank.gov.ua/get-user-certificate/qAVb04Wy5eef6T9v2Dsu" TargetMode="External"/><Relationship Id="rId144" Type="http://schemas.openxmlformats.org/officeDocument/2006/relationships/hyperlink" Target="https://talan.bank.gov.ua/get-user-certificate/qAVb0E2RXLMGQTNmGX5t" TargetMode="External"/><Relationship Id="rId589" Type="http://schemas.openxmlformats.org/officeDocument/2006/relationships/hyperlink" Target="https://talan.bank.gov.ua/get-user-certificate/qAVb0W8ZWKNqlD9Zv-dp" TargetMode="External"/><Relationship Id="rId796" Type="http://schemas.openxmlformats.org/officeDocument/2006/relationships/hyperlink" Target="https://talan.bank.gov.ua/get-user-certificate/qAVb0IkMZiXhlmDEs3hq" TargetMode="External"/><Relationship Id="rId351" Type="http://schemas.openxmlformats.org/officeDocument/2006/relationships/hyperlink" Target="https://talan.bank.gov.ua/get-user-certificate/qAVb0g-bJbaFGM-xEc85" TargetMode="External"/><Relationship Id="rId449" Type="http://schemas.openxmlformats.org/officeDocument/2006/relationships/hyperlink" Target="https://talan.bank.gov.ua/get-user-certificate/qAVb0u8CAWPW71sqYRT2" TargetMode="External"/><Relationship Id="rId656" Type="http://schemas.openxmlformats.org/officeDocument/2006/relationships/hyperlink" Target="https://talan.bank.gov.ua/get-user-certificate/qAVb0tlU2XmYYC9TyfL7" TargetMode="External"/><Relationship Id="rId863" Type="http://schemas.openxmlformats.org/officeDocument/2006/relationships/hyperlink" Target="https://talan.bank.gov.ua/get-user-certificate/qAVb03_QUNVO_lVgqrj2" TargetMode="External"/><Relationship Id="rId1079" Type="http://schemas.openxmlformats.org/officeDocument/2006/relationships/hyperlink" Target="https://talan.bank.gov.ua/get-user-certificate/qAVb0ik7EdcqyxW5VnTi" TargetMode="External"/><Relationship Id="rId1286" Type="http://schemas.openxmlformats.org/officeDocument/2006/relationships/hyperlink" Target="https://talan.bank.gov.ua/get-user-certificate/qAVb0iMyNG01BEOZ-vJM" TargetMode="External"/><Relationship Id="rId1493" Type="http://schemas.openxmlformats.org/officeDocument/2006/relationships/hyperlink" Target="https://talan.bank.gov.ua/get-user-certificate/qAVb0cnGZi0FuvgeeQmF" TargetMode="External"/><Relationship Id="rId2032" Type="http://schemas.openxmlformats.org/officeDocument/2006/relationships/hyperlink" Target="https://talan.bank.gov.ua/get-user-certificate/qAVb0YnkNZMxHhZqhBBI" TargetMode="External"/><Relationship Id="rId211" Type="http://schemas.openxmlformats.org/officeDocument/2006/relationships/hyperlink" Target="https://talan.bank.gov.ua/get-user-certificate/qAVb0xbgJuDB9MB6EOqX" TargetMode="External"/><Relationship Id="rId309" Type="http://schemas.openxmlformats.org/officeDocument/2006/relationships/hyperlink" Target="https://talan.bank.gov.ua/get-user-certificate/qAVb0SpgNdMV3y3mi4Lo" TargetMode="External"/><Relationship Id="rId516" Type="http://schemas.openxmlformats.org/officeDocument/2006/relationships/hyperlink" Target="https://talan.bank.gov.ua/get-user-certificate/qAVb0H7rd6-hvXXfz_aR" TargetMode="External"/><Relationship Id="rId1146" Type="http://schemas.openxmlformats.org/officeDocument/2006/relationships/hyperlink" Target="https://talan.bank.gov.ua/get-user-certificate/qAVb0sc8WqZYyDSsK-Ce" TargetMode="External"/><Relationship Id="rId1798" Type="http://schemas.openxmlformats.org/officeDocument/2006/relationships/hyperlink" Target="https://talan.bank.gov.ua/get-user-certificate/qAVb008npq_s67kOKjk5" TargetMode="External"/><Relationship Id="rId723" Type="http://schemas.openxmlformats.org/officeDocument/2006/relationships/hyperlink" Target="https://talan.bank.gov.ua/get-user-certificate/qAVb0T-S7j69CNtjr8T1" TargetMode="External"/><Relationship Id="rId930" Type="http://schemas.openxmlformats.org/officeDocument/2006/relationships/hyperlink" Target="https://talan.bank.gov.ua/get-user-certificate/qAVb0l2QRPhGGPuwFCRW" TargetMode="External"/><Relationship Id="rId1006" Type="http://schemas.openxmlformats.org/officeDocument/2006/relationships/hyperlink" Target="https://talan.bank.gov.ua/get-user-certificate/qAVb0Cq5F0rRk5q8WjA7" TargetMode="External"/><Relationship Id="rId1353" Type="http://schemas.openxmlformats.org/officeDocument/2006/relationships/hyperlink" Target="https://talan.bank.gov.ua/get-user-certificate/qAVb0iSwbDdgKoWmusuE" TargetMode="External"/><Relationship Id="rId1560" Type="http://schemas.openxmlformats.org/officeDocument/2006/relationships/hyperlink" Target="https://talan.bank.gov.ua/get-user-certificate/qAVb0Dd7NF5A7iNpESDG" TargetMode="External"/><Relationship Id="rId1658" Type="http://schemas.openxmlformats.org/officeDocument/2006/relationships/hyperlink" Target="https://talan.bank.gov.ua/get-user-certificate/qAVb04rUuGGlaGsH7Byr" TargetMode="External"/><Relationship Id="rId1865" Type="http://schemas.openxmlformats.org/officeDocument/2006/relationships/hyperlink" Target="https://talan.bank.gov.ua/get-user-certificate/qAVb0yljijrQ8z9nD0dL" TargetMode="External"/><Relationship Id="rId1213" Type="http://schemas.openxmlformats.org/officeDocument/2006/relationships/hyperlink" Target="https://talan.bank.gov.ua/get-user-certificate/qAVb0v3pr0lRz9bB2YTU" TargetMode="External"/><Relationship Id="rId1420" Type="http://schemas.openxmlformats.org/officeDocument/2006/relationships/hyperlink" Target="https://talan.bank.gov.ua/get-user-certificate/qAVb02nckec1kwtkshEK" TargetMode="External"/><Relationship Id="rId1518" Type="http://schemas.openxmlformats.org/officeDocument/2006/relationships/hyperlink" Target="https://talan.bank.gov.ua/get-user-certificate/qAVb0RHmYTbrwn9ucV_R" TargetMode="External"/><Relationship Id="rId1725" Type="http://schemas.openxmlformats.org/officeDocument/2006/relationships/hyperlink" Target="https://talan.bank.gov.ua/get-user-certificate/qAVb0KutSu28dfQ7PrHD" TargetMode="External"/><Relationship Id="rId1932" Type="http://schemas.openxmlformats.org/officeDocument/2006/relationships/hyperlink" Target="https://talan.bank.gov.ua/get-user-certificate/qAVb0FbboTaopYixZrjq" TargetMode="External"/><Relationship Id="rId17" Type="http://schemas.openxmlformats.org/officeDocument/2006/relationships/hyperlink" Target="https://talan.bank.gov.ua/get-user-certificate/qAVb0Sm900ox79OWOCEX" TargetMode="External"/><Relationship Id="rId2194" Type="http://schemas.openxmlformats.org/officeDocument/2006/relationships/hyperlink" Target="https://talan.bank.gov.ua/get-user-certificate/qAVb0KaYHuOPhvr7e7PU" TargetMode="External"/><Relationship Id="rId166" Type="http://schemas.openxmlformats.org/officeDocument/2006/relationships/hyperlink" Target="https://talan.bank.gov.ua/get-user-certificate/qAVb0XcP_mnyhqDVdydW" TargetMode="External"/><Relationship Id="rId373" Type="http://schemas.openxmlformats.org/officeDocument/2006/relationships/hyperlink" Target="https://talan.bank.gov.ua/get-user-certificate/qAVb08MRsSBzWSK17E5M" TargetMode="External"/><Relationship Id="rId580" Type="http://schemas.openxmlformats.org/officeDocument/2006/relationships/hyperlink" Target="https://talan.bank.gov.ua/get-user-certificate/qAVb0EqNBX4IraH_pjKX" TargetMode="External"/><Relationship Id="rId2054" Type="http://schemas.openxmlformats.org/officeDocument/2006/relationships/hyperlink" Target="https://talan.bank.gov.ua/get-user-certificate/qAVb0OX4alZVrd0dnw2I" TargetMode="External"/><Relationship Id="rId1" Type="http://schemas.openxmlformats.org/officeDocument/2006/relationships/hyperlink" Target="https://talan.bank.gov.ua/get-user-certificate/qAVb0znHQ82w6ErT3Nfi" TargetMode="External"/><Relationship Id="rId233" Type="http://schemas.openxmlformats.org/officeDocument/2006/relationships/hyperlink" Target="https://talan.bank.gov.ua/get-user-certificate/qAVb0GEMcOiy5QAaLLWA" TargetMode="External"/><Relationship Id="rId440" Type="http://schemas.openxmlformats.org/officeDocument/2006/relationships/hyperlink" Target="https://talan.bank.gov.ua/get-user-certificate/qAVb0kfHNvVfmSIncAX3" TargetMode="External"/><Relationship Id="rId678" Type="http://schemas.openxmlformats.org/officeDocument/2006/relationships/hyperlink" Target="https://talan.bank.gov.ua/get-user-certificate/qAVb0Un4AzTqWE79nWUV" TargetMode="External"/><Relationship Id="rId885" Type="http://schemas.openxmlformats.org/officeDocument/2006/relationships/hyperlink" Target="https://talan.bank.gov.ua/get-user-certificate/qAVb0-FUTue2syjbSz1s" TargetMode="External"/><Relationship Id="rId1070" Type="http://schemas.openxmlformats.org/officeDocument/2006/relationships/hyperlink" Target="https://talan.bank.gov.ua/get-user-certificate/qAVb0jOGLgaN_edhSyLW" TargetMode="External"/><Relationship Id="rId2121" Type="http://schemas.openxmlformats.org/officeDocument/2006/relationships/hyperlink" Target="https://talan.bank.gov.ua/get-user-certificate/qAVb01HGmyPQei23Ueq1" TargetMode="External"/><Relationship Id="rId300" Type="http://schemas.openxmlformats.org/officeDocument/2006/relationships/hyperlink" Target="https://talan.bank.gov.ua/get-user-certificate/qAVb08jTyH_mXb2xMq0C" TargetMode="External"/><Relationship Id="rId538" Type="http://schemas.openxmlformats.org/officeDocument/2006/relationships/hyperlink" Target="https://talan.bank.gov.ua/get-user-certificate/qAVb0sR765_BhHwszUiD" TargetMode="External"/><Relationship Id="rId745" Type="http://schemas.openxmlformats.org/officeDocument/2006/relationships/hyperlink" Target="https://talan.bank.gov.ua/get-user-certificate/qAVb0e5sieGoav-nR6jj" TargetMode="External"/><Relationship Id="rId952" Type="http://schemas.openxmlformats.org/officeDocument/2006/relationships/hyperlink" Target="https://talan.bank.gov.ua/get-user-certificate/qAVb0D-BShVIta_x8SBt" TargetMode="External"/><Relationship Id="rId1168" Type="http://schemas.openxmlformats.org/officeDocument/2006/relationships/hyperlink" Target="https://talan.bank.gov.ua/get-user-certificate/qAVb0dGe8fQYiWX8j7w5" TargetMode="External"/><Relationship Id="rId1375" Type="http://schemas.openxmlformats.org/officeDocument/2006/relationships/hyperlink" Target="https://talan.bank.gov.ua/get-user-certificate/qAVb0WXDxiH5SXHAEXP7" TargetMode="External"/><Relationship Id="rId1582" Type="http://schemas.openxmlformats.org/officeDocument/2006/relationships/hyperlink" Target="https://talan.bank.gov.ua/get-user-certificate/qAVb0igzMOIaRhe-2l1x" TargetMode="External"/><Relationship Id="rId2219" Type="http://schemas.openxmlformats.org/officeDocument/2006/relationships/hyperlink" Target="https://talan.bank.gov.ua/get-user-certificate/qAVb0OCpmmuzqqODSyM5" TargetMode="External"/><Relationship Id="rId81" Type="http://schemas.openxmlformats.org/officeDocument/2006/relationships/hyperlink" Target="https://talan.bank.gov.ua/get-user-certificate/qAVb0MhdILOZm5Tdi-tf" TargetMode="External"/><Relationship Id="rId605" Type="http://schemas.openxmlformats.org/officeDocument/2006/relationships/hyperlink" Target="https://talan.bank.gov.ua/get-user-certificate/qAVb0uXwfU1oPfUcIH6T" TargetMode="External"/><Relationship Id="rId812" Type="http://schemas.openxmlformats.org/officeDocument/2006/relationships/hyperlink" Target="https://talan.bank.gov.ua/get-user-certificate/qAVb0f2sQgIBGS4NW3yU" TargetMode="External"/><Relationship Id="rId1028" Type="http://schemas.openxmlformats.org/officeDocument/2006/relationships/hyperlink" Target="https://talan.bank.gov.ua/get-user-certificate/qAVb08RkuxUSHHJXD8Zf" TargetMode="External"/><Relationship Id="rId1235" Type="http://schemas.openxmlformats.org/officeDocument/2006/relationships/hyperlink" Target="https://talan.bank.gov.ua/get-user-certificate/qAVb0vHLm3BUTjJJNpfb" TargetMode="External"/><Relationship Id="rId1442" Type="http://schemas.openxmlformats.org/officeDocument/2006/relationships/hyperlink" Target="https://talan.bank.gov.ua/get-user-certificate/qAVb0tSi4-vpmNevYSYE" TargetMode="External"/><Relationship Id="rId1887" Type="http://schemas.openxmlformats.org/officeDocument/2006/relationships/hyperlink" Target="https://talan.bank.gov.ua/get-user-certificate/qAVb0If2quN4cR8NRmR2" TargetMode="External"/><Relationship Id="rId1302" Type="http://schemas.openxmlformats.org/officeDocument/2006/relationships/hyperlink" Target="https://talan.bank.gov.ua/get-user-certificate/qAVb0-HjiCMLGJi0KCEt" TargetMode="External"/><Relationship Id="rId1747" Type="http://schemas.openxmlformats.org/officeDocument/2006/relationships/hyperlink" Target="https://talan.bank.gov.ua/get-user-certificate/qAVb0eFT7x3LC0ekYFq-" TargetMode="External"/><Relationship Id="rId1954" Type="http://schemas.openxmlformats.org/officeDocument/2006/relationships/hyperlink" Target="https://talan.bank.gov.ua/get-user-certificate/qAVb0Iucc3WqJnFwNDdr" TargetMode="External"/><Relationship Id="rId39" Type="http://schemas.openxmlformats.org/officeDocument/2006/relationships/hyperlink" Target="https://talan.bank.gov.ua/get-user-certificate/qAVb0IClZNoUvEv20njP" TargetMode="External"/><Relationship Id="rId1607" Type="http://schemas.openxmlformats.org/officeDocument/2006/relationships/hyperlink" Target="https://talan.bank.gov.ua/get-user-certificate/qAVb0mZEFsU1P6mWH3Y-" TargetMode="External"/><Relationship Id="rId1814" Type="http://schemas.openxmlformats.org/officeDocument/2006/relationships/hyperlink" Target="https://talan.bank.gov.ua/get-user-certificate/qAVb0yuQXN2CanLdDHLQ" TargetMode="External"/><Relationship Id="rId188" Type="http://schemas.openxmlformats.org/officeDocument/2006/relationships/hyperlink" Target="https://talan.bank.gov.ua/get-user-certificate/qAVb0r3_V-HShkTQCeCV" TargetMode="External"/><Relationship Id="rId395" Type="http://schemas.openxmlformats.org/officeDocument/2006/relationships/hyperlink" Target="https://talan.bank.gov.ua/get-user-certificate/qAVb01KGL8bIgOHO7lq1" TargetMode="External"/><Relationship Id="rId2076" Type="http://schemas.openxmlformats.org/officeDocument/2006/relationships/hyperlink" Target="https://talan.bank.gov.ua/get-user-certificate/qAVb0yhn61jT9aIoaqg8" TargetMode="External"/><Relationship Id="rId255" Type="http://schemas.openxmlformats.org/officeDocument/2006/relationships/hyperlink" Target="https://talan.bank.gov.ua/get-user-certificate/qAVb0LxROq3D0mTA-owI" TargetMode="External"/><Relationship Id="rId462" Type="http://schemas.openxmlformats.org/officeDocument/2006/relationships/hyperlink" Target="https://talan.bank.gov.ua/get-user-certificate/qAVb0BAyHL-SuvYUbV8o" TargetMode="External"/><Relationship Id="rId1092" Type="http://schemas.openxmlformats.org/officeDocument/2006/relationships/hyperlink" Target="https://talan.bank.gov.ua/get-user-certificate/qAVb0WJBIc33wAoak0pm" TargetMode="External"/><Relationship Id="rId1397" Type="http://schemas.openxmlformats.org/officeDocument/2006/relationships/hyperlink" Target="https://talan.bank.gov.ua/get-user-certificate/qAVb02AOtpSQBTSEPsjw" TargetMode="External"/><Relationship Id="rId2143" Type="http://schemas.openxmlformats.org/officeDocument/2006/relationships/hyperlink" Target="https://talan.bank.gov.ua/get-user-certificate/qAVb0KfzUZZjC2eaXIK0" TargetMode="External"/><Relationship Id="rId115" Type="http://schemas.openxmlformats.org/officeDocument/2006/relationships/hyperlink" Target="https://talan.bank.gov.ua/get-user-certificate/qAVb07ZjC1ez3Qsyu11R" TargetMode="External"/><Relationship Id="rId322" Type="http://schemas.openxmlformats.org/officeDocument/2006/relationships/hyperlink" Target="https://talan.bank.gov.ua/get-user-certificate/qAVb0D1EJnouaS4mq0bu" TargetMode="External"/><Relationship Id="rId767" Type="http://schemas.openxmlformats.org/officeDocument/2006/relationships/hyperlink" Target="https://talan.bank.gov.ua/get-user-certificate/qAVb0bzg-XeHWyfZtV5I" TargetMode="External"/><Relationship Id="rId974" Type="http://schemas.openxmlformats.org/officeDocument/2006/relationships/hyperlink" Target="https://talan.bank.gov.ua/get-user-certificate/qAVb0-ES03SKQ184BFH0" TargetMode="External"/><Relationship Id="rId2003" Type="http://schemas.openxmlformats.org/officeDocument/2006/relationships/hyperlink" Target="https://talan.bank.gov.ua/get-user-certificate/qAVb0pljl05GtRThkm4M" TargetMode="External"/><Relationship Id="rId2210" Type="http://schemas.openxmlformats.org/officeDocument/2006/relationships/hyperlink" Target="https://talan.bank.gov.ua/get-user-certificate/qAVb0sEgd8h6X0d8M-Pk" TargetMode="External"/><Relationship Id="rId627" Type="http://schemas.openxmlformats.org/officeDocument/2006/relationships/hyperlink" Target="https://talan.bank.gov.ua/get-user-certificate/qAVb0Y8_tanMy16eJFUN" TargetMode="External"/><Relationship Id="rId834" Type="http://schemas.openxmlformats.org/officeDocument/2006/relationships/hyperlink" Target="https://talan.bank.gov.ua/get-user-certificate/qAVb04CW_IRvtzcX2TAW" TargetMode="External"/><Relationship Id="rId1257" Type="http://schemas.openxmlformats.org/officeDocument/2006/relationships/hyperlink" Target="https://talan.bank.gov.ua/get-user-certificate/qAVb0_uprLn2N7pZZxb3" TargetMode="External"/><Relationship Id="rId1464" Type="http://schemas.openxmlformats.org/officeDocument/2006/relationships/hyperlink" Target="https://talan.bank.gov.ua/get-user-certificate/qAVb0IzEEifG2hwJNcYJ" TargetMode="External"/><Relationship Id="rId1671" Type="http://schemas.openxmlformats.org/officeDocument/2006/relationships/hyperlink" Target="https://talan.bank.gov.ua/get-user-certificate/qAVb0IkIKcsJKK3sdKly" TargetMode="External"/><Relationship Id="rId901" Type="http://schemas.openxmlformats.org/officeDocument/2006/relationships/hyperlink" Target="https://talan.bank.gov.ua/get-user-certificate/qAVb0Wj99N1ZtWOXxqTe" TargetMode="External"/><Relationship Id="rId1117" Type="http://schemas.openxmlformats.org/officeDocument/2006/relationships/hyperlink" Target="https://talan.bank.gov.ua/get-user-certificate/qAVb0JKUb8gUjm_t6-gs" TargetMode="External"/><Relationship Id="rId1324" Type="http://schemas.openxmlformats.org/officeDocument/2006/relationships/hyperlink" Target="https://talan.bank.gov.ua/get-user-certificate/qAVb0NVGuO7ZdwkGBKOL" TargetMode="External"/><Relationship Id="rId1531" Type="http://schemas.openxmlformats.org/officeDocument/2006/relationships/hyperlink" Target="https://talan.bank.gov.ua/get-user-certificate/qAVb0hQwDyPFrFRqHQe-" TargetMode="External"/><Relationship Id="rId1769" Type="http://schemas.openxmlformats.org/officeDocument/2006/relationships/hyperlink" Target="https://talan.bank.gov.ua/get-user-certificate/qAVb0VO9Sv7iX3rq8Hsi" TargetMode="External"/><Relationship Id="rId1976" Type="http://schemas.openxmlformats.org/officeDocument/2006/relationships/hyperlink" Target="https://talan.bank.gov.ua/get-user-certificate/qAVb0piv56K3HUNEuG2C" TargetMode="External"/><Relationship Id="rId30" Type="http://schemas.openxmlformats.org/officeDocument/2006/relationships/hyperlink" Target="https://talan.bank.gov.ua/get-user-certificate/qAVb0Xf-9NrIm_E5WK45" TargetMode="External"/><Relationship Id="rId1629" Type="http://schemas.openxmlformats.org/officeDocument/2006/relationships/hyperlink" Target="https://talan.bank.gov.ua/get-user-certificate/qAVb0F4KuVi3-tXNlVqO" TargetMode="External"/><Relationship Id="rId1836" Type="http://schemas.openxmlformats.org/officeDocument/2006/relationships/hyperlink" Target="https://talan.bank.gov.ua/get-user-certificate/qAVb0UD5l_Ut_WIUtJRX" TargetMode="External"/><Relationship Id="rId1903" Type="http://schemas.openxmlformats.org/officeDocument/2006/relationships/hyperlink" Target="https://talan.bank.gov.ua/get-user-certificate/qAVb0fmmkcyC0uXMR0Et" TargetMode="External"/><Relationship Id="rId2098" Type="http://schemas.openxmlformats.org/officeDocument/2006/relationships/hyperlink" Target="https://talan.bank.gov.ua/get-user-certificate/qAVb0kOardnyloRA58J9" TargetMode="External"/><Relationship Id="rId277" Type="http://schemas.openxmlformats.org/officeDocument/2006/relationships/hyperlink" Target="https://talan.bank.gov.ua/get-user-certificate/qAVb0PST2-uUEJRhNTxY" TargetMode="External"/><Relationship Id="rId484" Type="http://schemas.openxmlformats.org/officeDocument/2006/relationships/hyperlink" Target="https://talan.bank.gov.ua/get-user-certificate/qAVb0707U54XVlrxRyij" TargetMode="External"/><Relationship Id="rId2165" Type="http://schemas.openxmlformats.org/officeDocument/2006/relationships/hyperlink" Target="https://talan.bank.gov.ua/get-user-certificate/qAVb0dtBon6M8KEcgDwy" TargetMode="External"/><Relationship Id="rId137" Type="http://schemas.openxmlformats.org/officeDocument/2006/relationships/hyperlink" Target="https://talan.bank.gov.ua/get-user-certificate/qAVb09h1fCG_L6Rcrk61" TargetMode="External"/><Relationship Id="rId344" Type="http://schemas.openxmlformats.org/officeDocument/2006/relationships/hyperlink" Target="https://talan.bank.gov.ua/get-user-certificate/qAVb0ZdeFsiItUgakz1C" TargetMode="External"/><Relationship Id="rId691" Type="http://schemas.openxmlformats.org/officeDocument/2006/relationships/hyperlink" Target="https://talan.bank.gov.ua/get-user-certificate/qAVb0nPa-V4L6lGznGxZ" TargetMode="External"/><Relationship Id="rId789" Type="http://schemas.openxmlformats.org/officeDocument/2006/relationships/hyperlink" Target="https://talan.bank.gov.ua/get-user-certificate/qAVb0912KZZl7OU2zVux" TargetMode="External"/><Relationship Id="rId996" Type="http://schemas.openxmlformats.org/officeDocument/2006/relationships/hyperlink" Target="https://talan.bank.gov.ua/get-user-certificate/qAVb0mfeEEIzosQ_r9rX" TargetMode="External"/><Relationship Id="rId2025" Type="http://schemas.openxmlformats.org/officeDocument/2006/relationships/hyperlink" Target="https://talan.bank.gov.ua/get-user-certificate/qAVb05JLBtUKmt9s7XGX" TargetMode="External"/><Relationship Id="rId551" Type="http://schemas.openxmlformats.org/officeDocument/2006/relationships/hyperlink" Target="https://talan.bank.gov.ua/get-user-certificate/qAVb01WKUHV1NsP-kpvH" TargetMode="External"/><Relationship Id="rId649" Type="http://schemas.openxmlformats.org/officeDocument/2006/relationships/hyperlink" Target="https://talan.bank.gov.ua/get-user-certificate/qAVb0ZMFS2XHsfrdsJgL" TargetMode="External"/><Relationship Id="rId856" Type="http://schemas.openxmlformats.org/officeDocument/2006/relationships/hyperlink" Target="https://talan.bank.gov.ua/get-user-certificate/qAVb084prKynWxuzxIe0" TargetMode="External"/><Relationship Id="rId1181" Type="http://schemas.openxmlformats.org/officeDocument/2006/relationships/hyperlink" Target="https://talan.bank.gov.ua/get-user-certificate/qAVb0xWfryVQeLvbwHER" TargetMode="External"/><Relationship Id="rId1279" Type="http://schemas.openxmlformats.org/officeDocument/2006/relationships/hyperlink" Target="https://talan.bank.gov.ua/get-user-certificate/qAVb0XezcRYZTThkAyFo" TargetMode="External"/><Relationship Id="rId1486" Type="http://schemas.openxmlformats.org/officeDocument/2006/relationships/hyperlink" Target="https://talan.bank.gov.ua/get-user-certificate/qAVb0tCaP-8lxvmVscgA" TargetMode="External"/><Relationship Id="rId2232" Type="http://schemas.openxmlformats.org/officeDocument/2006/relationships/hyperlink" Target="https://talan.bank.gov.ua/get-user-certificate/qAVb0ASl-uO-amlkZ-2x" TargetMode="External"/><Relationship Id="rId204" Type="http://schemas.openxmlformats.org/officeDocument/2006/relationships/hyperlink" Target="https://talan.bank.gov.ua/get-user-certificate/qAVb0wYjZBb4WcF0HnxC" TargetMode="External"/><Relationship Id="rId411" Type="http://schemas.openxmlformats.org/officeDocument/2006/relationships/hyperlink" Target="https://talan.bank.gov.ua/get-user-certificate/qAVb0t0r31rgfBvov0K2" TargetMode="External"/><Relationship Id="rId509" Type="http://schemas.openxmlformats.org/officeDocument/2006/relationships/hyperlink" Target="https://talan.bank.gov.ua/get-user-certificate/qAVb0rQVSotP5Z7bixfu" TargetMode="External"/><Relationship Id="rId1041" Type="http://schemas.openxmlformats.org/officeDocument/2006/relationships/hyperlink" Target="https://talan.bank.gov.ua/get-user-certificate/qAVb0j_Ryg669DY84cFn" TargetMode="External"/><Relationship Id="rId1139" Type="http://schemas.openxmlformats.org/officeDocument/2006/relationships/hyperlink" Target="https://talan.bank.gov.ua/get-user-certificate/qAVb0pThXSVt8eo5T4zv" TargetMode="External"/><Relationship Id="rId1346" Type="http://schemas.openxmlformats.org/officeDocument/2006/relationships/hyperlink" Target="https://talan.bank.gov.ua/get-user-certificate/qAVb0e7J4P7rfxK-2OhK" TargetMode="External"/><Relationship Id="rId1693" Type="http://schemas.openxmlformats.org/officeDocument/2006/relationships/hyperlink" Target="https://talan.bank.gov.ua/get-user-certificate/qAVb0pqBwDF8pEdytEhq" TargetMode="External"/><Relationship Id="rId1998" Type="http://schemas.openxmlformats.org/officeDocument/2006/relationships/hyperlink" Target="https://talan.bank.gov.ua/get-user-certificate/qAVb0g8MAHgts6qZK383" TargetMode="External"/><Relationship Id="rId716" Type="http://schemas.openxmlformats.org/officeDocument/2006/relationships/hyperlink" Target="https://talan.bank.gov.ua/get-user-certificate/qAVb0NXE7uUpBOf0pSU6" TargetMode="External"/><Relationship Id="rId923" Type="http://schemas.openxmlformats.org/officeDocument/2006/relationships/hyperlink" Target="https://talan.bank.gov.ua/get-user-certificate/qAVb0yLcIlxH99uwcx5U" TargetMode="External"/><Relationship Id="rId1553" Type="http://schemas.openxmlformats.org/officeDocument/2006/relationships/hyperlink" Target="https://talan.bank.gov.ua/get-user-certificate/qAVb0e-brAsApjNn2cJx" TargetMode="External"/><Relationship Id="rId1760" Type="http://schemas.openxmlformats.org/officeDocument/2006/relationships/hyperlink" Target="https://talan.bank.gov.ua/get-user-certificate/qAVb0tSuhNyZsvTA29an" TargetMode="External"/><Relationship Id="rId1858" Type="http://schemas.openxmlformats.org/officeDocument/2006/relationships/hyperlink" Target="https://talan.bank.gov.ua/get-user-certificate/qAVb0VWvFkpYtS2xDI4F" TargetMode="External"/><Relationship Id="rId52" Type="http://schemas.openxmlformats.org/officeDocument/2006/relationships/hyperlink" Target="https://talan.bank.gov.ua/get-user-certificate/qAVb0fmqWeHOd_Ish7Es" TargetMode="External"/><Relationship Id="rId1206" Type="http://schemas.openxmlformats.org/officeDocument/2006/relationships/hyperlink" Target="https://talan.bank.gov.ua/get-user-certificate/qAVb0kZ2de3E-8ze40fa" TargetMode="External"/><Relationship Id="rId1413" Type="http://schemas.openxmlformats.org/officeDocument/2006/relationships/hyperlink" Target="https://talan.bank.gov.ua/get-user-certificate/qAVb0SRa1tklKA10j0DS" TargetMode="External"/><Relationship Id="rId1620" Type="http://schemas.openxmlformats.org/officeDocument/2006/relationships/hyperlink" Target="https://talan.bank.gov.ua/get-user-certificate/qAVb0aQhRUw85iF08dkg" TargetMode="External"/><Relationship Id="rId1718" Type="http://schemas.openxmlformats.org/officeDocument/2006/relationships/hyperlink" Target="https://talan.bank.gov.ua/get-user-certificate/qAVb0OMUZVHUiI0l5MqG" TargetMode="External"/><Relationship Id="rId1925" Type="http://schemas.openxmlformats.org/officeDocument/2006/relationships/hyperlink" Target="https://talan.bank.gov.ua/get-user-certificate/qAVb0MpL0oFeMHs8J7Vi" TargetMode="External"/><Relationship Id="rId299" Type="http://schemas.openxmlformats.org/officeDocument/2006/relationships/hyperlink" Target="https://talan.bank.gov.ua/get-user-certificate/qAVb0lveSwSfs9K-oIth" TargetMode="External"/><Relationship Id="rId2187" Type="http://schemas.openxmlformats.org/officeDocument/2006/relationships/hyperlink" Target="https://talan.bank.gov.ua/get-user-certificate/qAVb0xulkNn3wSg4bgXd" TargetMode="External"/><Relationship Id="rId159" Type="http://schemas.openxmlformats.org/officeDocument/2006/relationships/hyperlink" Target="https://talan.bank.gov.ua/get-user-certificate/qAVb0n3eM4ZMLh0KAuYY" TargetMode="External"/><Relationship Id="rId366" Type="http://schemas.openxmlformats.org/officeDocument/2006/relationships/hyperlink" Target="https://talan.bank.gov.ua/get-user-certificate/qAVb0WsXXHm3pkhUjFBe" TargetMode="External"/><Relationship Id="rId573" Type="http://schemas.openxmlformats.org/officeDocument/2006/relationships/hyperlink" Target="https://talan.bank.gov.ua/get-user-certificate/qAVb0H4hCdFW4F0JiBSM" TargetMode="External"/><Relationship Id="rId780" Type="http://schemas.openxmlformats.org/officeDocument/2006/relationships/hyperlink" Target="https://talan.bank.gov.ua/get-user-certificate/qAVb0EOSALY1-XmeoefM" TargetMode="External"/><Relationship Id="rId2047" Type="http://schemas.openxmlformats.org/officeDocument/2006/relationships/hyperlink" Target="https://talan.bank.gov.ua/get-user-certificate/qAVb0QQjfXo9f75L-btd" TargetMode="External"/><Relationship Id="rId226" Type="http://schemas.openxmlformats.org/officeDocument/2006/relationships/hyperlink" Target="https://talan.bank.gov.ua/get-user-certificate/qAVb06Tjoh3lEJFpSVT6" TargetMode="External"/><Relationship Id="rId433" Type="http://schemas.openxmlformats.org/officeDocument/2006/relationships/hyperlink" Target="https://talan.bank.gov.ua/get-user-certificate/qAVb0UCJpg7DZDW6GuPY" TargetMode="External"/><Relationship Id="rId878" Type="http://schemas.openxmlformats.org/officeDocument/2006/relationships/hyperlink" Target="https://talan.bank.gov.ua/get-user-certificate/qAVb04jotpsDoA-Ha6Ik" TargetMode="External"/><Relationship Id="rId1063" Type="http://schemas.openxmlformats.org/officeDocument/2006/relationships/hyperlink" Target="https://talan.bank.gov.ua/get-user-certificate/qAVb09B-j_72a8RT4079" TargetMode="External"/><Relationship Id="rId1270" Type="http://schemas.openxmlformats.org/officeDocument/2006/relationships/hyperlink" Target="https://talan.bank.gov.ua/get-user-certificate/qAVb0UKkHZeRh09wEQTr" TargetMode="External"/><Relationship Id="rId2114" Type="http://schemas.openxmlformats.org/officeDocument/2006/relationships/hyperlink" Target="https://talan.bank.gov.ua/get-user-certificate/qAVb0h22H0e5hO_i7NeA" TargetMode="External"/><Relationship Id="rId640" Type="http://schemas.openxmlformats.org/officeDocument/2006/relationships/hyperlink" Target="https://talan.bank.gov.ua/get-user-certificate/qAVb0S46gvv1T7VEFSBh" TargetMode="External"/><Relationship Id="rId738" Type="http://schemas.openxmlformats.org/officeDocument/2006/relationships/hyperlink" Target="https://talan.bank.gov.ua/get-user-certificate/qAVb07cNAt1fkThoOho8" TargetMode="External"/><Relationship Id="rId945" Type="http://schemas.openxmlformats.org/officeDocument/2006/relationships/hyperlink" Target="https://talan.bank.gov.ua/get-user-certificate/qAVb0nEtffvoJB2IM63t" TargetMode="External"/><Relationship Id="rId1368" Type="http://schemas.openxmlformats.org/officeDocument/2006/relationships/hyperlink" Target="https://talan.bank.gov.ua/get-user-certificate/qAVb0e0an8z99lrKy8RC" TargetMode="External"/><Relationship Id="rId1575" Type="http://schemas.openxmlformats.org/officeDocument/2006/relationships/hyperlink" Target="https://talan.bank.gov.ua/get-user-certificate/qAVb0JneS5LM5zjVn6Al" TargetMode="External"/><Relationship Id="rId1782" Type="http://schemas.openxmlformats.org/officeDocument/2006/relationships/hyperlink" Target="https://talan.bank.gov.ua/get-user-certificate/qAVb0g7_9qU-saCfSCdF" TargetMode="External"/><Relationship Id="rId74" Type="http://schemas.openxmlformats.org/officeDocument/2006/relationships/hyperlink" Target="https://talan.bank.gov.ua/get-user-certificate/qAVb05h8jKulXJTIP5RF" TargetMode="External"/><Relationship Id="rId500" Type="http://schemas.openxmlformats.org/officeDocument/2006/relationships/hyperlink" Target="https://talan.bank.gov.ua/get-user-certificate/qAVb0VJXESMq5Jz-YlNr" TargetMode="External"/><Relationship Id="rId805" Type="http://schemas.openxmlformats.org/officeDocument/2006/relationships/hyperlink" Target="https://talan.bank.gov.ua/get-user-certificate/qAVb0je6xmUy2ysHKK9i" TargetMode="External"/><Relationship Id="rId1130" Type="http://schemas.openxmlformats.org/officeDocument/2006/relationships/hyperlink" Target="https://talan.bank.gov.ua/get-user-certificate/qAVb04U0abxK7-rVhWP6" TargetMode="External"/><Relationship Id="rId1228" Type="http://schemas.openxmlformats.org/officeDocument/2006/relationships/hyperlink" Target="https://talan.bank.gov.ua/get-user-certificate/qAVb0yRSypD2rsxIHAdb" TargetMode="External"/><Relationship Id="rId1435" Type="http://schemas.openxmlformats.org/officeDocument/2006/relationships/hyperlink" Target="https://talan.bank.gov.ua/get-user-certificate/qAVb0pGWS6K2qF78Ssgd" TargetMode="External"/><Relationship Id="rId1642" Type="http://schemas.openxmlformats.org/officeDocument/2006/relationships/hyperlink" Target="https://talan.bank.gov.ua/get-user-certificate/qAVb0qzx02Sk_UxPXgSy" TargetMode="External"/><Relationship Id="rId1947" Type="http://schemas.openxmlformats.org/officeDocument/2006/relationships/hyperlink" Target="https://talan.bank.gov.ua/get-user-certificate/qAVb0Te7uXjtgda0CtWP" TargetMode="External"/><Relationship Id="rId1502" Type="http://schemas.openxmlformats.org/officeDocument/2006/relationships/hyperlink" Target="https://talan.bank.gov.ua/get-user-certificate/qAVb09W-XN2yQDVyBIJ6" TargetMode="External"/><Relationship Id="rId1807" Type="http://schemas.openxmlformats.org/officeDocument/2006/relationships/hyperlink" Target="https://talan.bank.gov.ua/get-user-certificate/qAVb06ny-vqoHAYCoFQq" TargetMode="External"/><Relationship Id="rId290" Type="http://schemas.openxmlformats.org/officeDocument/2006/relationships/hyperlink" Target="https://talan.bank.gov.ua/get-user-certificate/qAVb0XNkdKqX3lpG5iYE" TargetMode="External"/><Relationship Id="rId388" Type="http://schemas.openxmlformats.org/officeDocument/2006/relationships/hyperlink" Target="https://talan.bank.gov.ua/get-user-certificate/qAVb0YvOpMTqil7mtTrK" TargetMode="External"/><Relationship Id="rId2069" Type="http://schemas.openxmlformats.org/officeDocument/2006/relationships/hyperlink" Target="https://talan.bank.gov.ua/get-user-certificate/qAVb0sr-wk4uLbObDwWf" TargetMode="External"/><Relationship Id="rId150" Type="http://schemas.openxmlformats.org/officeDocument/2006/relationships/hyperlink" Target="https://talan.bank.gov.ua/get-user-certificate/qAVb05G4s9vrHW-yFRO7" TargetMode="External"/><Relationship Id="rId595" Type="http://schemas.openxmlformats.org/officeDocument/2006/relationships/hyperlink" Target="https://talan.bank.gov.ua/get-user-certificate/qAVb0XVzaoEnCZUEupsR" TargetMode="External"/><Relationship Id="rId248" Type="http://schemas.openxmlformats.org/officeDocument/2006/relationships/hyperlink" Target="https://talan.bank.gov.ua/get-user-certificate/qAVb0jtDKVCXRKCkGT9G" TargetMode="External"/><Relationship Id="rId455" Type="http://schemas.openxmlformats.org/officeDocument/2006/relationships/hyperlink" Target="https://talan.bank.gov.ua/get-user-certificate/qAVb0ftjbm8mNGxbOPqa" TargetMode="External"/><Relationship Id="rId662" Type="http://schemas.openxmlformats.org/officeDocument/2006/relationships/hyperlink" Target="https://talan.bank.gov.ua/get-user-certificate/qAVb0RvlsquIp5tX9t24" TargetMode="External"/><Relationship Id="rId1085" Type="http://schemas.openxmlformats.org/officeDocument/2006/relationships/hyperlink" Target="https://talan.bank.gov.ua/get-user-certificate/qAVb0IZ6Dk0C80yUI7d0" TargetMode="External"/><Relationship Id="rId1292" Type="http://schemas.openxmlformats.org/officeDocument/2006/relationships/hyperlink" Target="https://talan.bank.gov.ua/get-user-certificate/qAVb06zlCXt56aaLDNZC" TargetMode="External"/><Relationship Id="rId2136" Type="http://schemas.openxmlformats.org/officeDocument/2006/relationships/hyperlink" Target="https://talan.bank.gov.ua/get-user-certificate/qAVb0gjNshB71fT2zSbf" TargetMode="External"/><Relationship Id="rId108" Type="http://schemas.openxmlformats.org/officeDocument/2006/relationships/hyperlink" Target="https://talan.bank.gov.ua/get-user-certificate/qAVb0qsCHtD4elN41qQz" TargetMode="External"/><Relationship Id="rId315" Type="http://schemas.openxmlformats.org/officeDocument/2006/relationships/hyperlink" Target="https://talan.bank.gov.ua/get-user-certificate/qAVb0n2lgcdVFajHspiu" TargetMode="External"/><Relationship Id="rId522" Type="http://schemas.openxmlformats.org/officeDocument/2006/relationships/hyperlink" Target="https://talan.bank.gov.ua/get-user-certificate/qAVb06yyiVrj6C5HjzLh" TargetMode="External"/><Relationship Id="rId967" Type="http://schemas.openxmlformats.org/officeDocument/2006/relationships/hyperlink" Target="https://talan.bank.gov.ua/get-user-certificate/qAVb0z7Y9YWl7zhp7h6q" TargetMode="External"/><Relationship Id="rId1152" Type="http://schemas.openxmlformats.org/officeDocument/2006/relationships/hyperlink" Target="https://talan.bank.gov.ua/get-user-certificate/qAVb0astTkHbyAyZrvuu" TargetMode="External"/><Relationship Id="rId1597" Type="http://schemas.openxmlformats.org/officeDocument/2006/relationships/hyperlink" Target="https://talan.bank.gov.ua/get-user-certificate/qAVb0ZN_EOmqEzSnSX3L" TargetMode="External"/><Relationship Id="rId2203" Type="http://schemas.openxmlformats.org/officeDocument/2006/relationships/hyperlink" Target="https://talan.bank.gov.ua/get-user-certificate/qAVb0KRuT53K5xFrWoB6" TargetMode="External"/><Relationship Id="rId96" Type="http://schemas.openxmlformats.org/officeDocument/2006/relationships/hyperlink" Target="https://talan.bank.gov.ua/get-user-certificate/qAVb0eP4j9vZPQbWv97k" TargetMode="External"/><Relationship Id="rId827" Type="http://schemas.openxmlformats.org/officeDocument/2006/relationships/hyperlink" Target="https://talan.bank.gov.ua/get-user-certificate/qAVb0uyJIhh2Cv4vGmWa" TargetMode="External"/><Relationship Id="rId1012" Type="http://schemas.openxmlformats.org/officeDocument/2006/relationships/hyperlink" Target="https://talan.bank.gov.ua/get-user-certificate/qAVb0qREjg5yHnHx37Mr" TargetMode="External"/><Relationship Id="rId1457" Type="http://schemas.openxmlformats.org/officeDocument/2006/relationships/hyperlink" Target="https://talan.bank.gov.ua/get-user-certificate/qAVb07qfFU5XbbKnq_pP" TargetMode="External"/><Relationship Id="rId1664" Type="http://schemas.openxmlformats.org/officeDocument/2006/relationships/hyperlink" Target="https://talan.bank.gov.ua/get-user-certificate/qAVb06eqrwuyQm3hqUTB" TargetMode="External"/><Relationship Id="rId1871" Type="http://schemas.openxmlformats.org/officeDocument/2006/relationships/hyperlink" Target="https://talan.bank.gov.ua/get-user-certificate/qAVb08T4ark8RmpDwr-q" TargetMode="External"/><Relationship Id="rId1317" Type="http://schemas.openxmlformats.org/officeDocument/2006/relationships/hyperlink" Target="https://talan.bank.gov.ua/get-user-certificate/qAVb0babR9vHxFtt7JqR" TargetMode="External"/><Relationship Id="rId1524" Type="http://schemas.openxmlformats.org/officeDocument/2006/relationships/hyperlink" Target="https://talan.bank.gov.ua/get-user-certificate/qAVb0PAT5QIXb4LT5Hfz" TargetMode="External"/><Relationship Id="rId1731" Type="http://schemas.openxmlformats.org/officeDocument/2006/relationships/hyperlink" Target="https://talan.bank.gov.ua/get-user-certificate/qAVb0wyXOP_AVSgp6Jmt" TargetMode="External"/><Relationship Id="rId1969" Type="http://schemas.openxmlformats.org/officeDocument/2006/relationships/hyperlink" Target="https://talan.bank.gov.ua/get-user-certificate/qAVb0jfKGpFGl00plnuI" TargetMode="External"/><Relationship Id="rId23" Type="http://schemas.openxmlformats.org/officeDocument/2006/relationships/hyperlink" Target="https://talan.bank.gov.ua/get-user-certificate/qAVb0JUwUQ4fafLIB2MM" TargetMode="External"/><Relationship Id="rId1829" Type="http://schemas.openxmlformats.org/officeDocument/2006/relationships/hyperlink" Target="https://talan.bank.gov.ua/get-user-certificate/qAVb0OFpehMgE5l-04IA" TargetMode="External"/><Relationship Id="rId172" Type="http://schemas.openxmlformats.org/officeDocument/2006/relationships/hyperlink" Target="https://talan.bank.gov.ua/get-user-certificate/qAVb0EApuxp6tFGOKH3v" TargetMode="External"/><Relationship Id="rId477" Type="http://schemas.openxmlformats.org/officeDocument/2006/relationships/hyperlink" Target="https://talan.bank.gov.ua/get-user-certificate/qAVb0LshANqsFkE3jB1d" TargetMode="External"/><Relationship Id="rId684" Type="http://schemas.openxmlformats.org/officeDocument/2006/relationships/hyperlink" Target="https://talan.bank.gov.ua/get-user-certificate/qAVb0XjdOV8g-QpyBiHI" TargetMode="External"/><Relationship Id="rId2060" Type="http://schemas.openxmlformats.org/officeDocument/2006/relationships/hyperlink" Target="https://talan.bank.gov.ua/get-user-certificate/qAVb0tZrYhC2PixMRz5s" TargetMode="External"/><Relationship Id="rId2158" Type="http://schemas.openxmlformats.org/officeDocument/2006/relationships/hyperlink" Target="https://talan.bank.gov.ua/get-user-certificate/qAVb0mUZYK4q12sREMpK" TargetMode="External"/><Relationship Id="rId337" Type="http://schemas.openxmlformats.org/officeDocument/2006/relationships/hyperlink" Target="https://talan.bank.gov.ua/get-user-certificate/qAVb0pzS9Ot1G7Rkm8cK" TargetMode="External"/><Relationship Id="rId891" Type="http://schemas.openxmlformats.org/officeDocument/2006/relationships/hyperlink" Target="https://talan.bank.gov.ua/get-user-certificate/qAVb0PTo2MYc0KbmwOb0" TargetMode="External"/><Relationship Id="rId989" Type="http://schemas.openxmlformats.org/officeDocument/2006/relationships/hyperlink" Target="https://talan.bank.gov.ua/get-user-certificate/qAVb0ByD7IHdOcy9S1gH" TargetMode="External"/><Relationship Id="rId2018" Type="http://schemas.openxmlformats.org/officeDocument/2006/relationships/hyperlink" Target="https://talan.bank.gov.ua/get-user-certificate/qAVb01qEdhWS3aXRcjMb" TargetMode="External"/><Relationship Id="rId544" Type="http://schemas.openxmlformats.org/officeDocument/2006/relationships/hyperlink" Target="https://talan.bank.gov.ua/get-user-certificate/qAVb0iKIrjf-JFvCQxvO" TargetMode="External"/><Relationship Id="rId751" Type="http://schemas.openxmlformats.org/officeDocument/2006/relationships/hyperlink" Target="https://talan.bank.gov.ua/get-user-certificate/qAVb0cndGwnP6Z2NVUl6" TargetMode="External"/><Relationship Id="rId849" Type="http://schemas.openxmlformats.org/officeDocument/2006/relationships/hyperlink" Target="https://talan.bank.gov.ua/get-user-certificate/qAVb0YkhOHQGH71qTnLY" TargetMode="External"/><Relationship Id="rId1174" Type="http://schemas.openxmlformats.org/officeDocument/2006/relationships/hyperlink" Target="https://talan.bank.gov.ua/get-user-certificate/qAVb024C60HMmcT9d6L9" TargetMode="External"/><Relationship Id="rId1381" Type="http://schemas.openxmlformats.org/officeDocument/2006/relationships/hyperlink" Target="https://talan.bank.gov.ua/get-user-certificate/qAVb0BEnTY1CC0va6u43" TargetMode="External"/><Relationship Id="rId1479" Type="http://schemas.openxmlformats.org/officeDocument/2006/relationships/hyperlink" Target="https://talan.bank.gov.ua/get-user-certificate/qAVb0SxJ-rBKwDCTiECC" TargetMode="External"/><Relationship Id="rId1686" Type="http://schemas.openxmlformats.org/officeDocument/2006/relationships/hyperlink" Target="https://talan.bank.gov.ua/get-user-certificate/qAVb0ypmenIMLI9qjXVJ" TargetMode="External"/><Relationship Id="rId2225" Type="http://schemas.openxmlformats.org/officeDocument/2006/relationships/hyperlink" Target="https://talan.bank.gov.ua/get-user-certificate/qAVb0wXtbsFeVJtpziI-" TargetMode="External"/><Relationship Id="rId404" Type="http://schemas.openxmlformats.org/officeDocument/2006/relationships/hyperlink" Target="https://talan.bank.gov.ua/get-user-certificate/qAVb0wBBedCbt5tkwodN" TargetMode="External"/><Relationship Id="rId611" Type="http://schemas.openxmlformats.org/officeDocument/2006/relationships/hyperlink" Target="https://talan.bank.gov.ua/get-user-certificate/qAVb0OjNZLTeSRL-inDV" TargetMode="External"/><Relationship Id="rId1034" Type="http://schemas.openxmlformats.org/officeDocument/2006/relationships/hyperlink" Target="https://talan.bank.gov.ua/get-user-certificate/qAVb0bmT-51sce7srpsP" TargetMode="External"/><Relationship Id="rId1241" Type="http://schemas.openxmlformats.org/officeDocument/2006/relationships/hyperlink" Target="https://talan.bank.gov.ua/get-user-certificate/qAVb0b5FFvKS78AJXE5j" TargetMode="External"/><Relationship Id="rId1339" Type="http://schemas.openxmlformats.org/officeDocument/2006/relationships/hyperlink" Target="https://talan.bank.gov.ua/get-user-certificate/qAVb0rlVUhhBXtN6o1GO" TargetMode="External"/><Relationship Id="rId1893" Type="http://schemas.openxmlformats.org/officeDocument/2006/relationships/hyperlink" Target="https://talan.bank.gov.ua/get-user-certificate/qAVb0iouBvjfkoT03SDq" TargetMode="External"/><Relationship Id="rId709" Type="http://schemas.openxmlformats.org/officeDocument/2006/relationships/hyperlink" Target="https://talan.bank.gov.ua/get-user-certificate/qAVb0qkocEKta1Yp9uCw" TargetMode="External"/><Relationship Id="rId916" Type="http://schemas.openxmlformats.org/officeDocument/2006/relationships/hyperlink" Target="https://talan.bank.gov.ua/get-user-certificate/qAVb0-aLKeB_TiMaGTtM" TargetMode="External"/><Relationship Id="rId1101" Type="http://schemas.openxmlformats.org/officeDocument/2006/relationships/hyperlink" Target="https://talan.bank.gov.ua/get-user-certificate/qAVb0IfOxeKpRCBEeHkH" TargetMode="External"/><Relationship Id="rId1546" Type="http://schemas.openxmlformats.org/officeDocument/2006/relationships/hyperlink" Target="https://talan.bank.gov.ua/get-user-certificate/qAVb0B7CbiEQJqjS56lH" TargetMode="External"/><Relationship Id="rId1753" Type="http://schemas.openxmlformats.org/officeDocument/2006/relationships/hyperlink" Target="https://talan.bank.gov.ua/get-user-certificate/qAVb0x2QfruzeOAOdtkN" TargetMode="External"/><Relationship Id="rId1960" Type="http://schemas.openxmlformats.org/officeDocument/2006/relationships/hyperlink" Target="https://talan.bank.gov.ua/get-user-certificate/qAVb0gRIDAMmkX2lYSl-" TargetMode="External"/><Relationship Id="rId45" Type="http://schemas.openxmlformats.org/officeDocument/2006/relationships/hyperlink" Target="https://talan.bank.gov.ua/get-user-certificate/qAVb04UnaE4fEvXuHi0X" TargetMode="External"/><Relationship Id="rId1406" Type="http://schemas.openxmlformats.org/officeDocument/2006/relationships/hyperlink" Target="https://talan.bank.gov.ua/get-user-certificate/qAVb04gXqlW7KYug-HnB" TargetMode="External"/><Relationship Id="rId1613" Type="http://schemas.openxmlformats.org/officeDocument/2006/relationships/hyperlink" Target="https://talan.bank.gov.ua/get-user-certificate/qAVb0kru2_36MZzU2c4W" TargetMode="External"/><Relationship Id="rId1820" Type="http://schemas.openxmlformats.org/officeDocument/2006/relationships/hyperlink" Target="https://talan.bank.gov.ua/get-user-certificate/qAVb0Z96kFp_0r-58Fza" TargetMode="External"/><Relationship Id="rId194" Type="http://schemas.openxmlformats.org/officeDocument/2006/relationships/hyperlink" Target="https://talan.bank.gov.ua/get-user-certificate/qAVb0sYfBPQdm77Z7xjN" TargetMode="External"/><Relationship Id="rId1918" Type="http://schemas.openxmlformats.org/officeDocument/2006/relationships/hyperlink" Target="https://talan.bank.gov.ua/get-user-certificate/qAVb0LqRcVUWzz1EJVSV" TargetMode="External"/><Relationship Id="rId2082" Type="http://schemas.openxmlformats.org/officeDocument/2006/relationships/hyperlink" Target="https://talan.bank.gov.ua/get-user-certificate/qAVb0ucUd3IqXxQxILRO" TargetMode="External"/><Relationship Id="rId261" Type="http://schemas.openxmlformats.org/officeDocument/2006/relationships/hyperlink" Target="https://talan.bank.gov.ua/get-user-certificate/qAVb0C8QevCi9Zhsw2m6" TargetMode="External"/><Relationship Id="rId499" Type="http://schemas.openxmlformats.org/officeDocument/2006/relationships/hyperlink" Target="https://talan.bank.gov.ua/get-user-certificate/qAVb0SgK60BP7HWBDohx" TargetMode="External"/><Relationship Id="rId359" Type="http://schemas.openxmlformats.org/officeDocument/2006/relationships/hyperlink" Target="https://talan.bank.gov.ua/get-user-certificate/qAVb0-lrmA8PCL6kfsIH" TargetMode="External"/><Relationship Id="rId566" Type="http://schemas.openxmlformats.org/officeDocument/2006/relationships/hyperlink" Target="https://talan.bank.gov.ua/get-user-certificate/qAVb0AXkGREEeUQvPr8g" TargetMode="External"/><Relationship Id="rId773" Type="http://schemas.openxmlformats.org/officeDocument/2006/relationships/hyperlink" Target="https://talan.bank.gov.ua/get-user-certificate/qAVb0HBcjK7hKPF8UoCc" TargetMode="External"/><Relationship Id="rId1196" Type="http://schemas.openxmlformats.org/officeDocument/2006/relationships/hyperlink" Target="https://talan.bank.gov.ua/get-user-certificate/qAVb0Rk7SFufTCZ3EE8T" TargetMode="External"/><Relationship Id="rId121" Type="http://schemas.openxmlformats.org/officeDocument/2006/relationships/hyperlink" Target="https://talan.bank.gov.ua/get-user-certificate/qAVb0LOX9MD43iRWpumE" TargetMode="External"/><Relationship Id="rId219" Type="http://schemas.openxmlformats.org/officeDocument/2006/relationships/hyperlink" Target="https://talan.bank.gov.ua/get-user-certificate/qAVb0WkYbbLHx47mOBg8" TargetMode="External"/><Relationship Id="rId426" Type="http://schemas.openxmlformats.org/officeDocument/2006/relationships/hyperlink" Target="https://talan.bank.gov.ua/get-user-certificate/qAVb0GzYdR5WT5meY7oS" TargetMode="External"/><Relationship Id="rId633" Type="http://schemas.openxmlformats.org/officeDocument/2006/relationships/hyperlink" Target="https://talan.bank.gov.ua/get-user-certificate/qAVb0ERJMu3UTbBIz1Sz" TargetMode="External"/><Relationship Id="rId980" Type="http://schemas.openxmlformats.org/officeDocument/2006/relationships/hyperlink" Target="https://talan.bank.gov.ua/get-user-certificate/qAVb0cm69wKDoYKW2dKm" TargetMode="External"/><Relationship Id="rId1056" Type="http://schemas.openxmlformats.org/officeDocument/2006/relationships/hyperlink" Target="https://talan.bank.gov.ua/get-user-certificate/qAVb0hpMSXLRuGi_ymW7" TargetMode="External"/><Relationship Id="rId1263" Type="http://schemas.openxmlformats.org/officeDocument/2006/relationships/hyperlink" Target="https://talan.bank.gov.ua/get-user-certificate/qAVb0mTM4-jvVQkslu0J" TargetMode="External"/><Relationship Id="rId2107" Type="http://schemas.openxmlformats.org/officeDocument/2006/relationships/hyperlink" Target="https://talan.bank.gov.ua/get-user-certificate/qAVb0kCCdVkDQKQTYuPH" TargetMode="External"/><Relationship Id="rId840" Type="http://schemas.openxmlformats.org/officeDocument/2006/relationships/hyperlink" Target="https://talan.bank.gov.ua/get-user-certificate/qAVb0XJsmKphESJdizp4" TargetMode="External"/><Relationship Id="rId938" Type="http://schemas.openxmlformats.org/officeDocument/2006/relationships/hyperlink" Target="https://talan.bank.gov.ua/get-user-certificate/qAVb03AifL-QwDR13ilL" TargetMode="External"/><Relationship Id="rId1470" Type="http://schemas.openxmlformats.org/officeDocument/2006/relationships/hyperlink" Target="https://talan.bank.gov.ua/get-user-certificate/qAVb0ZqzuJiCZ-2RxUf5" TargetMode="External"/><Relationship Id="rId1568" Type="http://schemas.openxmlformats.org/officeDocument/2006/relationships/hyperlink" Target="https://talan.bank.gov.ua/get-user-certificate/qAVb0ofOn1cywXRG7FJD" TargetMode="External"/><Relationship Id="rId1775" Type="http://schemas.openxmlformats.org/officeDocument/2006/relationships/hyperlink" Target="https://talan.bank.gov.ua/get-user-certificate/qAVb0Q-ySxcYYBbeFSWw" TargetMode="External"/><Relationship Id="rId67" Type="http://schemas.openxmlformats.org/officeDocument/2006/relationships/hyperlink" Target="https://talan.bank.gov.ua/get-user-certificate/qAVb0Ej00O1KSd5nWZI7" TargetMode="External"/><Relationship Id="rId700" Type="http://schemas.openxmlformats.org/officeDocument/2006/relationships/hyperlink" Target="https://talan.bank.gov.ua/get-user-certificate/qAVb0mBnhcS03ShEUwdX" TargetMode="External"/><Relationship Id="rId1123" Type="http://schemas.openxmlformats.org/officeDocument/2006/relationships/hyperlink" Target="https://talan.bank.gov.ua/get-user-certificate/qAVb0z4SukfDVX2d2Peq" TargetMode="External"/><Relationship Id="rId1330" Type="http://schemas.openxmlformats.org/officeDocument/2006/relationships/hyperlink" Target="https://talan.bank.gov.ua/get-user-certificate/qAVb02qU260o1-qlIjLs" TargetMode="External"/><Relationship Id="rId1428" Type="http://schemas.openxmlformats.org/officeDocument/2006/relationships/hyperlink" Target="https://talan.bank.gov.ua/get-user-certificate/qAVb0em8Q4489cJbWS5i" TargetMode="External"/><Relationship Id="rId1635" Type="http://schemas.openxmlformats.org/officeDocument/2006/relationships/hyperlink" Target="https://talan.bank.gov.ua/get-user-certificate/qAVb0V8u2lt__buOyvcX" TargetMode="External"/><Relationship Id="rId1982" Type="http://schemas.openxmlformats.org/officeDocument/2006/relationships/hyperlink" Target="https://talan.bank.gov.ua/get-user-certificate/qAVb0Nt6ddLds7IXD_kf" TargetMode="External"/><Relationship Id="rId1842" Type="http://schemas.openxmlformats.org/officeDocument/2006/relationships/hyperlink" Target="https://talan.bank.gov.ua/get-user-certificate/qAVb0XK3nEjbOMwFsomj" TargetMode="External"/><Relationship Id="rId1702" Type="http://schemas.openxmlformats.org/officeDocument/2006/relationships/hyperlink" Target="https://talan.bank.gov.ua/get-user-certificate/qAVb0hSlzjPN5yoSoNZa" TargetMode="External"/><Relationship Id="rId283" Type="http://schemas.openxmlformats.org/officeDocument/2006/relationships/hyperlink" Target="https://talan.bank.gov.ua/get-user-certificate/qAVb0j1nl1mj922yCrlR" TargetMode="External"/><Relationship Id="rId490" Type="http://schemas.openxmlformats.org/officeDocument/2006/relationships/hyperlink" Target="https://talan.bank.gov.ua/get-user-certificate/qAVb0ddhigUWkpQ4G9j4" TargetMode="External"/><Relationship Id="rId2171" Type="http://schemas.openxmlformats.org/officeDocument/2006/relationships/hyperlink" Target="https://talan.bank.gov.ua/get-user-certificate/qAVb0b-poZ_rxRfMLb1Y" TargetMode="External"/><Relationship Id="rId143" Type="http://schemas.openxmlformats.org/officeDocument/2006/relationships/hyperlink" Target="https://talan.bank.gov.ua/get-user-certificate/qAVb08Dy7kJtPgo3uNNF" TargetMode="External"/><Relationship Id="rId350" Type="http://schemas.openxmlformats.org/officeDocument/2006/relationships/hyperlink" Target="https://talan.bank.gov.ua/get-user-certificate/qAVb0dX0nXfmdnjQxreY" TargetMode="External"/><Relationship Id="rId588" Type="http://schemas.openxmlformats.org/officeDocument/2006/relationships/hyperlink" Target="https://talan.bank.gov.ua/get-user-certificate/qAVb0KMQchr9lrRRMjeK" TargetMode="External"/><Relationship Id="rId795" Type="http://schemas.openxmlformats.org/officeDocument/2006/relationships/hyperlink" Target="https://talan.bank.gov.ua/get-user-certificate/qAVb0Curz1dGqhvWrkAI" TargetMode="External"/><Relationship Id="rId2031" Type="http://schemas.openxmlformats.org/officeDocument/2006/relationships/hyperlink" Target="https://talan.bank.gov.ua/get-user-certificate/qAVb0cW_H-V6nKjBvbtF" TargetMode="External"/><Relationship Id="rId9" Type="http://schemas.openxmlformats.org/officeDocument/2006/relationships/hyperlink" Target="https://talan.bank.gov.ua/get-user-certificate/qAVb0qEIqtGS9bYz91BD" TargetMode="External"/><Relationship Id="rId210" Type="http://schemas.openxmlformats.org/officeDocument/2006/relationships/hyperlink" Target="https://talan.bank.gov.ua/get-user-certificate/qAVb0MfY-6dKhQ8PUxK6" TargetMode="External"/><Relationship Id="rId448" Type="http://schemas.openxmlformats.org/officeDocument/2006/relationships/hyperlink" Target="https://talan.bank.gov.ua/get-user-certificate/qAVb0sNPCtXwuKtU4mPJ" TargetMode="External"/><Relationship Id="rId655" Type="http://schemas.openxmlformats.org/officeDocument/2006/relationships/hyperlink" Target="https://talan.bank.gov.ua/get-user-certificate/qAVb01lyyhKDY52s7_nc" TargetMode="External"/><Relationship Id="rId862" Type="http://schemas.openxmlformats.org/officeDocument/2006/relationships/hyperlink" Target="https://talan.bank.gov.ua/get-user-certificate/qAVb0aYaSdXYHh9Rg_Df" TargetMode="External"/><Relationship Id="rId1078" Type="http://schemas.openxmlformats.org/officeDocument/2006/relationships/hyperlink" Target="https://talan.bank.gov.ua/get-user-certificate/qAVb0hUtDzNro5Ly6txG" TargetMode="External"/><Relationship Id="rId1285" Type="http://schemas.openxmlformats.org/officeDocument/2006/relationships/hyperlink" Target="https://talan.bank.gov.ua/get-user-certificate/qAVb0eD5R1OZC4wRqPAK" TargetMode="External"/><Relationship Id="rId1492" Type="http://schemas.openxmlformats.org/officeDocument/2006/relationships/hyperlink" Target="https://talan.bank.gov.ua/get-user-certificate/qAVb0K46Wi7J5DiI-5g-" TargetMode="External"/><Relationship Id="rId2129" Type="http://schemas.openxmlformats.org/officeDocument/2006/relationships/hyperlink" Target="https://talan.bank.gov.ua/get-user-certificate/qAVb0j9ghRe6VrXEcXLa" TargetMode="External"/><Relationship Id="rId308" Type="http://schemas.openxmlformats.org/officeDocument/2006/relationships/hyperlink" Target="https://talan.bank.gov.ua/get-user-certificate/qAVb0HHQ7NFMJ-6H22q2" TargetMode="External"/><Relationship Id="rId515" Type="http://schemas.openxmlformats.org/officeDocument/2006/relationships/hyperlink" Target="https://talan.bank.gov.ua/get-user-certificate/qAVb0fPxEsWJJW-jZfUg" TargetMode="External"/><Relationship Id="rId722" Type="http://schemas.openxmlformats.org/officeDocument/2006/relationships/hyperlink" Target="https://talan.bank.gov.ua/get-user-certificate/qAVb0BPjdyxtsTb4Te2h" TargetMode="External"/><Relationship Id="rId1145" Type="http://schemas.openxmlformats.org/officeDocument/2006/relationships/hyperlink" Target="https://talan.bank.gov.ua/get-user-certificate/qAVb0w-c3uS7JNBsXgS0" TargetMode="External"/><Relationship Id="rId1352" Type="http://schemas.openxmlformats.org/officeDocument/2006/relationships/hyperlink" Target="https://talan.bank.gov.ua/get-user-certificate/qAVb0nI96ODG0QTCGDt8" TargetMode="External"/><Relationship Id="rId1797" Type="http://schemas.openxmlformats.org/officeDocument/2006/relationships/hyperlink" Target="https://talan.bank.gov.ua/get-user-certificate/qAVb0ZaSCyh8MQ2g6X1m" TargetMode="External"/><Relationship Id="rId89" Type="http://schemas.openxmlformats.org/officeDocument/2006/relationships/hyperlink" Target="https://talan.bank.gov.ua/get-user-certificate/qAVb0EtdTah__2YdnGe7" TargetMode="External"/><Relationship Id="rId1005" Type="http://schemas.openxmlformats.org/officeDocument/2006/relationships/hyperlink" Target="https://talan.bank.gov.ua/get-user-certificate/qAVb0ZeEvvDe0hBSCz7U" TargetMode="External"/><Relationship Id="rId1212" Type="http://schemas.openxmlformats.org/officeDocument/2006/relationships/hyperlink" Target="https://talan.bank.gov.ua/get-user-certificate/qAVb0qj6e-Q1xT1OXl2a" TargetMode="External"/><Relationship Id="rId1657" Type="http://schemas.openxmlformats.org/officeDocument/2006/relationships/hyperlink" Target="https://talan.bank.gov.ua/get-user-certificate/qAVb0CY56ohW5hC9Z6-H" TargetMode="External"/><Relationship Id="rId1864" Type="http://schemas.openxmlformats.org/officeDocument/2006/relationships/hyperlink" Target="https://talan.bank.gov.ua/get-user-certificate/qAVb0keEAYiRhiH8j1PM" TargetMode="External"/><Relationship Id="rId1517" Type="http://schemas.openxmlformats.org/officeDocument/2006/relationships/hyperlink" Target="https://talan.bank.gov.ua/get-user-certificate/qAVb0Jpv0K0eBMMp0Gdk" TargetMode="External"/><Relationship Id="rId1724" Type="http://schemas.openxmlformats.org/officeDocument/2006/relationships/hyperlink" Target="https://talan.bank.gov.ua/get-user-certificate/qAVb0LITAz7SfsP5qo0i" TargetMode="External"/><Relationship Id="rId16" Type="http://schemas.openxmlformats.org/officeDocument/2006/relationships/hyperlink" Target="https://talan.bank.gov.ua/get-user-certificate/qAVb01c6MQXZOOv9Puix" TargetMode="External"/><Relationship Id="rId1931" Type="http://schemas.openxmlformats.org/officeDocument/2006/relationships/hyperlink" Target="https://talan.bank.gov.ua/get-user-certificate/qAVb0td8q2SNLDHfKwK8" TargetMode="External"/><Relationship Id="rId2193" Type="http://schemas.openxmlformats.org/officeDocument/2006/relationships/hyperlink" Target="https://talan.bank.gov.ua/get-user-certificate/qAVb0k09yOsMIHEooFac" TargetMode="External"/><Relationship Id="rId165" Type="http://schemas.openxmlformats.org/officeDocument/2006/relationships/hyperlink" Target="https://talan.bank.gov.ua/get-user-certificate/qAVb0D2cykWpzcD_W3Ju" TargetMode="External"/><Relationship Id="rId372" Type="http://schemas.openxmlformats.org/officeDocument/2006/relationships/hyperlink" Target="https://talan.bank.gov.ua/get-user-certificate/qAVb0dK43wYTOuxkXX6f" TargetMode="External"/><Relationship Id="rId677" Type="http://schemas.openxmlformats.org/officeDocument/2006/relationships/hyperlink" Target="https://talan.bank.gov.ua/get-user-certificate/qAVb0_P3UVAWxl2qo5m4" TargetMode="External"/><Relationship Id="rId2053" Type="http://schemas.openxmlformats.org/officeDocument/2006/relationships/hyperlink" Target="https://talan.bank.gov.ua/get-user-certificate/qAVb0BMdySNzNoLBCG-P" TargetMode="External"/><Relationship Id="rId232" Type="http://schemas.openxmlformats.org/officeDocument/2006/relationships/hyperlink" Target="https://talan.bank.gov.ua/get-user-certificate/qAVb0vgTeib9nWPnBgQ6" TargetMode="External"/><Relationship Id="rId884" Type="http://schemas.openxmlformats.org/officeDocument/2006/relationships/hyperlink" Target="https://talan.bank.gov.ua/get-user-certificate/qAVb0uqY-tlYSGEDGaBM" TargetMode="External"/><Relationship Id="rId2120" Type="http://schemas.openxmlformats.org/officeDocument/2006/relationships/hyperlink" Target="https://talan.bank.gov.ua/get-user-certificate/qAVb0onlr7QP_QPAUlli" TargetMode="External"/><Relationship Id="rId537" Type="http://schemas.openxmlformats.org/officeDocument/2006/relationships/hyperlink" Target="https://talan.bank.gov.ua/get-user-certificate/qAVb0jGKSKHek1Wy5ZzE" TargetMode="External"/><Relationship Id="rId744" Type="http://schemas.openxmlformats.org/officeDocument/2006/relationships/hyperlink" Target="https://talan.bank.gov.ua/get-user-certificate/qAVb0b0E4ggNUMHuOinK" TargetMode="External"/><Relationship Id="rId951" Type="http://schemas.openxmlformats.org/officeDocument/2006/relationships/hyperlink" Target="https://talan.bank.gov.ua/get-user-certificate/qAVb06HoKTNINM6anV4D" TargetMode="External"/><Relationship Id="rId1167" Type="http://schemas.openxmlformats.org/officeDocument/2006/relationships/hyperlink" Target="https://talan.bank.gov.ua/get-user-certificate/qAVb0rjVPY311enN_ag7" TargetMode="External"/><Relationship Id="rId1374" Type="http://schemas.openxmlformats.org/officeDocument/2006/relationships/hyperlink" Target="https://talan.bank.gov.ua/get-user-certificate/qAVb0MX2SLF9qH42qV_P" TargetMode="External"/><Relationship Id="rId1581" Type="http://schemas.openxmlformats.org/officeDocument/2006/relationships/hyperlink" Target="https://talan.bank.gov.ua/get-user-certificate/qAVb0zPdU9VkVqDCwuqB" TargetMode="External"/><Relationship Id="rId1679" Type="http://schemas.openxmlformats.org/officeDocument/2006/relationships/hyperlink" Target="https://talan.bank.gov.ua/get-user-certificate/qAVb0l828Q-oxj-a-qWo" TargetMode="External"/><Relationship Id="rId2218" Type="http://schemas.openxmlformats.org/officeDocument/2006/relationships/hyperlink" Target="https://talan.bank.gov.ua/get-user-certificate/qAVb0WGPleHUawU6YWiF" TargetMode="External"/><Relationship Id="rId80" Type="http://schemas.openxmlformats.org/officeDocument/2006/relationships/hyperlink" Target="https://talan.bank.gov.ua/get-user-certificate/qAVb0QqufEq0bFniGNU7" TargetMode="External"/><Relationship Id="rId604" Type="http://schemas.openxmlformats.org/officeDocument/2006/relationships/hyperlink" Target="https://talan.bank.gov.ua/get-user-certificate/qAVb0qTqo0Q819z6nLeH" TargetMode="External"/><Relationship Id="rId811" Type="http://schemas.openxmlformats.org/officeDocument/2006/relationships/hyperlink" Target="https://talan.bank.gov.ua/get-user-certificate/qAVb0Z_IQSqUV23E-VAW" TargetMode="External"/><Relationship Id="rId1027" Type="http://schemas.openxmlformats.org/officeDocument/2006/relationships/hyperlink" Target="https://talan.bank.gov.ua/get-user-certificate/qAVb0bV0ZSYDEmR82FWG" TargetMode="External"/><Relationship Id="rId1234" Type="http://schemas.openxmlformats.org/officeDocument/2006/relationships/hyperlink" Target="https://talan.bank.gov.ua/get-user-certificate/qAVb0f7gxDxT3XF8LB5K" TargetMode="External"/><Relationship Id="rId1441" Type="http://schemas.openxmlformats.org/officeDocument/2006/relationships/hyperlink" Target="https://talan.bank.gov.ua/get-user-certificate/qAVb0qFnC0v21KqKxYwD" TargetMode="External"/><Relationship Id="rId1886" Type="http://schemas.openxmlformats.org/officeDocument/2006/relationships/hyperlink" Target="https://talan.bank.gov.ua/get-user-certificate/qAVb0oPYA0uiJ_BbSVjl" TargetMode="External"/><Relationship Id="rId909" Type="http://schemas.openxmlformats.org/officeDocument/2006/relationships/hyperlink" Target="https://talan.bank.gov.ua/get-user-certificate/qAVb0QNxEYlHx9WV6otl" TargetMode="External"/><Relationship Id="rId1301" Type="http://schemas.openxmlformats.org/officeDocument/2006/relationships/hyperlink" Target="https://talan.bank.gov.ua/get-user-certificate/qAVb0UScMUg28Inn17jp" TargetMode="External"/><Relationship Id="rId1539" Type="http://schemas.openxmlformats.org/officeDocument/2006/relationships/hyperlink" Target="https://talan.bank.gov.ua/get-user-certificate/qAVb02KcZU9cMqGf8rwY" TargetMode="External"/><Relationship Id="rId1746" Type="http://schemas.openxmlformats.org/officeDocument/2006/relationships/hyperlink" Target="https://talan.bank.gov.ua/get-user-certificate/qAVb0Tvpjx5FE6UPLJOP" TargetMode="External"/><Relationship Id="rId1953" Type="http://schemas.openxmlformats.org/officeDocument/2006/relationships/hyperlink" Target="https://talan.bank.gov.ua/get-user-certificate/qAVb0ipxh9QPPkPZnQjA" TargetMode="External"/><Relationship Id="rId38" Type="http://schemas.openxmlformats.org/officeDocument/2006/relationships/hyperlink" Target="https://talan.bank.gov.ua/get-user-certificate/qAVb0ojhFuIbEgOzn7cH" TargetMode="External"/><Relationship Id="rId1606" Type="http://schemas.openxmlformats.org/officeDocument/2006/relationships/hyperlink" Target="https://talan.bank.gov.ua/get-user-certificate/qAVb0Qt9IwRG_OVzXLmA" TargetMode="External"/><Relationship Id="rId1813" Type="http://schemas.openxmlformats.org/officeDocument/2006/relationships/hyperlink" Target="https://talan.bank.gov.ua/get-user-certificate/qAVb0UobdZWycPseH3rp" TargetMode="External"/><Relationship Id="rId187" Type="http://schemas.openxmlformats.org/officeDocument/2006/relationships/hyperlink" Target="https://talan.bank.gov.ua/get-user-certificate/qAVb0G2rLbkTGvyiBWXR" TargetMode="External"/><Relationship Id="rId394" Type="http://schemas.openxmlformats.org/officeDocument/2006/relationships/hyperlink" Target="https://talan.bank.gov.ua/get-user-certificate/qAVb0nDjQ1tPSJBW2c45" TargetMode="External"/><Relationship Id="rId2075" Type="http://schemas.openxmlformats.org/officeDocument/2006/relationships/hyperlink" Target="https://talan.bank.gov.ua/get-user-certificate/qAVb0g69ZH-e8NGpfW_4" TargetMode="External"/><Relationship Id="rId254" Type="http://schemas.openxmlformats.org/officeDocument/2006/relationships/hyperlink" Target="https://talan.bank.gov.ua/get-user-certificate/qAVb0UTgrMz-byPU7P-l" TargetMode="External"/><Relationship Id="rId699" Type="http://schemas.openxmlformats.org/officeDocument/2006/relationships/hyperlink" Target="https://talan.bank.gov.ua/get-user-certificate/qAVb0KOXWh3C-x-mONB5" TargetMode="External"/><Relationship Id="rId1091" Type="http://schemas.openxmlformats.org/officeDocument/2006/relationships/hyperlink" Target="https://talan.bank.gov.ua/get-user-certificate/qAVb0Ule3EKWM1LRrqHm" TargetMode="External"/><Relationship Id="rId114" Type="http://schemas.openxmlformats.org/officeDocument/2006/relationships/hyperlink" Target="https://talan.bank.gov.ua/get-user-certificate/qAVb0ZCXR2-TULjh8Vf6" TargetMode="External"/><Relationship Id="rId461" Type="http://schemas.openxmlformats.org/officeDocument/2006/relationships/hyperlink" Target="https://talan.bank.gov.ua/get-user-certificate/qAVb062NPTzA1q0ruUEe" TargetMode="External"/><Relationship Id="rId559" Type="http://schemas.openxmlformats.org/officeDocument/2006/relationships/hyperlink" Target="https://talan.bank.gov.ua/get-user-certificate/qAVb0EcvZq4rG5ilm4Mr" TargetMode="External"/><Relationship Id="rId766" Type="http://schemas.openxmlformats.org/officeDocument/2006/relationships/hyperlink" Target="https://talan.bank.gov.ua/get-user-certificate/qAVb0zh9pgAoexHFakxz" TargetMode="External"/><Relationship Id="rId1189" Type="http://schemas.openxmlformats.org/officeDocument/2006/relationships/hyperlink" Target="https://talan.bank.gov.ua/get-user-certificate/qAVb0Mf2SoNOe-gqd7sj" TargetMode="External"/><Relationship Id="rId1396" Type="http://schemas.openxmlformats.org/officeDocument/2006/relationships/hyperlink" Target="https://talan.bank.gov.ua/get-user-certificate/qAVb0-gB0c5Vw2YXYeaD" TargetMode="External"/><Relationship Id="rId2142" Type="http://schemas.openxmlformats.org/officeDocument/2006/relationships/hyperlink" Target="https://talan.bank.gov.ua/get-user-certificate/qAVb0XPV9UbnMdt_AUPv" TargetMode="External"/><Relationship Id="rId321" Type="http://schemas.openxmlformats.org/officeDocument/2006/relationships/hyperlink" Target="https://talan.bank.gov.ua/get-user-certificate/qAVb0NSRsLMXZw8PlQNN" TargetMode="External"/><Relationship Id="rId419" Type="http://schemas.openxmlformats.org/officeDocument/2006/relationships/hyperlink" Target="https://talan.bank.gov.ua/get-user-certificate/qAVb0slQNYCq9a4jWqed" TargetMode="External"/><Relationship Id="rId626" Type="http://schemas.openxmlformats.org/officeDocument/2006/relationships/hyperlink" Target="https://talan.bank.gov.ua/get-user-certificate/qAVb0Ou6H0ZoTyG4bKY2" TargetMode="External"/><Relationship Id="rId973" Type="http://schemas.openxmlformats.org/officeDocument/2006/relationships/hyperlink" Target="https://talan.bank.gov.ua/get-user-certificate/qAVb01u-9oPCZ1UaEeCj" TargetMode="External"/><Relationship Id="rId1049" Type="http://schemas.openxmlformats.org/officeDocument/2006/relationships/hyperlink" Target="https://talan.bank.gov.ua/get-user-certificate/qAVb0FJWldLBzd4zmStF" TargetMode="External"/><Relationship Id="rId1256" Type="http://schemas.openxmlformats.org/officeDocument/2006/relationships/hyperlink" Target="https://talan.bank.gov.ua/get-user-certificate/qAVb0vTBeixoQnZmwf00" TargetMode="External"/><Relationship Id="rId2002" Type="http://schemas.openxmlformats.org/officeDocument/2006/relationships/hyperlink" Target="https://talan.bank.gov.ua/get-user-certificate/qAVb0upHwmb4u_0hLi5E" TargetMode="External"/><Relationship Id="rId833" Type="http://schemas.openxmlformats.org/officeDocument/2006/relationships/hyperlink" Target="https://talan.bank.gov.ua/get-user-certificate/qAVb0b2nhUOtS_fVezlO" TargetMode="External"/><Relationship Id="rId1116" Type="http://schemas.openxmlformats.org/officeDocument/2006/relationships/hyperlink" Target="https://talan.bank.gov.ua/get-user-certificate/qAVb0fkIEcx7lFCYUjK4" TargetMode="External"/><Relationship Id="rId1463" Type="http://schemas.openxmlformats.org/officeDocument/2006/relationships/hyperlink" Target="https://talan.bank.gov.ua/get-user-certificate/qAVb0Ue7SuokckTM7n-d" TargetMode="External"/><Relationship Id="rId1670" Type="http://schemas.openxmlformats.org/officeDocument/2006/relationships/hyperlink" Target="https://talan.bank.gov.ua/get-user-certificate/qAVb0R_cCTTNAjY5qMUo" TargetMode="External"/><Relationship Id="rId1768" Type="http://schemas.openxmlformats.org/officeDocument/2006/relationships/hyperlink" Target="https://talan.bank.gov.ua/get-user-certificate/qAVb0HzFOqur8M09MsCa" TargetMode="External"/><Relationship Id="rId900" Type="http://schemas.openxmlformats.org/officeDocument/2006/relationships/hyperlink" Target="https://talan.bank.gov.ua/get-user-certificate/qAVb0Qln-wgtAV-UZNRb" TargetMode="External"/><Relationship Id="rId1323" Type="http://schemas.openxmlformats.org/officeDocument/2006/relationships/hyperlink" Target="https://talan.bank.gov.ua/get-user-certificate/qAVb0UcDcp86I9voGH4Z" TargetMode="External"/><Relationship Id="rId1530" Type="http://schemas.openxmlformats.org/officeDocument/2006/relationships/hyperlink" Target="https://talan.bank.gov.ua/get-user-certificate/qAVb045H3SLDPUklI1v8" TargetMode="External"/><Relationship Id="rId1628" Type="http://schemas.openxmlformats.org/officeDocument/2006/relationships/hyperlink" Target="https://talan.bank.gov.ua/get-user-certificate/qAVb0O6AHr9fxEfyvtp8" TargetMode="External"/><Relationship Id="rId1975" Type="http://schemas.openxmlformats.org/officeDocument/2006/relationships/hyperlink" Target="https://talan.bank.gov.ua/get-user-certificate/qAVb0-yaPPgqiEQoxx3E" TargetMode="External"/><Relationship Id="rId1835" Type="http://schemas.openxmlformats.org/officeDocument/2006/relationships/hyperlink" Target="https://talan.bank.gov.ua/get-user-certificate/qAVb0yvOv-ETCOj82_hq" TargetMode="External"/><Relationship Id="rId1902" Type="http://schemas.openxmlformats.org/officeDocument/2006/relationships/hyperlink" Target="https://talan.bank.gov.ua/get-user-certificate/qAVb0cMiVb1Sewx5VzM7" TargetMode="External"/><Relationship Id="rId2097" Type="http://schemas.openxmlformats.org/officeDocument/2006/relationships/hyperlink" Target="https://talan.bank.gov.ua/get-user-certificate/qAVb0rd-vc4jN8hakQKW" TargetMode="External"/><Relationship Id="rId276" Type="http://schemas.openxmlformats.org/officeDocument/2006/relationships/hyperlink" Target="https://talan.bank.gov.ua/get-user-certificate/qAVb0BZhbEw3A-Za5RMD" TargetMode="External"/><Relationship Id="rId483" Type="http://schemas.openxmlformats.org/officeDocument/2006/relationships/hyperlink" Target="https://talan.bank.gov.ua/get-user-certificate/qAVb0ROyaHiD_ArHexLn" TargetMode="External"/><Relationship Id="rId690" Type="http://schemas.openxmlformats.org/officeDocument/2006/relationships/hyperlink" Target="https://talan.bank.gov.ua/get-user-certificate/qAVb0QyKX1Z_4bv17H6y" TargetMode="External"/><Relationship Id="rId2164" Type="http://schemas.openxmlformats.org/officeDocument/2006/relationships/hyperlink" Target="https://talan.bank.gov.ua/get-user-certificate/qAVb0S_tlsEfXh01jCKV" TargetMode="External"/><Relationship Id="rId136" Type="http://schemas.openxmlformats.org/officeDocument/2006/relationships/hyperlink" Target="https://talan.bank.gov.ua/get-user-certificate/qAVb0-u9YjQM5hInX42X" TargetMode="External"/><Relationship Id="rId343" Type="http://schemas.openxmlformats.org/officeDocument/2006/relationships/hyperlink" Target="https://talan.bank.gov.ua/get-user-certificate/qAVb0kyd9uHNTSZLpqZq" TargetMode="External"/><Relationship Id="rId550" Type="http://schemas.openxmlformats.org/officeDocument/2006/relationships/hyperlink" Target="https://talan.bank.gov.ua/get-user-certificate/qAVb0KvmPtgwY6tNiE1J" TargetMode="External"/><Relationship Id="rId788" Type="http://schemas.openxmlformats.org/officeDocument/2006/relationships/hyperlink" Target="https://talan.bank.gov.ua/get-user-certificate/qAVb0e_0Sd83Jwt7SGJI" TargetMode="External"/><Relationship Id="rId995" Type="http://schemas.openxmlformats.org/officeDocument/2006/relationships/hyperlink" Target="https://talan.bank.gov.ua/get-user-certificate/qAVb04KOlkQ3Y_ryFG8f" TargetMode="External"/><Relationship Id="rId1180" Type="http://schemas.openxmlformats.org/officeDocument/2006/relationships/hyperlink" Target="https://talan.bank.gov.ua/get-user-certificate/qAVb0QIRptF8B0dLmDTe" TargetMode="External"/><Relationship Id="rId2024" Type="http://schemas.openxmlformats.org/officeDocument/2006/relationships/hyperlink" Target="https://talan.bank.gov.ua/get-user-certificate/qAVb0-CZrJ85U81-JiZ_" TargetMode="External"/><Relationship Id="rId2231" Type="http://schemas.openxmlformats.org/officeDocument/2006/relationships/hyperlink" Target="https://talan.bank.gov.ua/get-user-certificate/qAVb0h2-LtAErZTxRUtP" TargetMode="External"/><Relationship Id="rId203" Type="http://schemas.openxmlformats.org/officeDocument/2006/relationships/hyperlink" Target="https://talan.bank.gov.ua/get-user-certificate/qAVb0d09zP1xpNFCH1P0" TargetMode="External"/><Relationship Id="rId648" Type="http://schemas.openxmlformats.org/officeDocument/2006/relationships/hyperlink" Target="https://talan.bank.gov.ua/get-user-certificate/qAVb087x2X4LL6hjknbq" TargetMode="External"/><Relationship Id="rId855" Type="http://schemas.openxmlformats.org/officeDocument/2006/relationships/hyperlink" Target="https://talan.bank.gov.ua/get-user-certificate/qAVb0BlAyIij21h0lAxI" TargetMode="External"/><Relationship Id="rId1040" Type="http://schemas.openxmlformats.org/officeDocument/2006/relationships/hyperlink" Target="https://talan.bank.gov.ua/get-user-certificate/qAVb0hp57xjne_7_3Tl5" TargetMode="External"/><Relationship Id="rId1278" Type="http://schemas.openxmlformats.org/officeDocument/2006/relationships/hyperlink" Target="https://talan.bank.gov.ua/get-user-certificate/qAVb0Sts6SS_SpuwV-mB" TargetMode="External"/><Relationship Id="rId1485" Type="http://schemas.openxmlformats.org/officeDocument/2006/relationships/hyperlink" Target="https://talan.bank.gov.ua/get-user-certificate/qAVb0H32Yo3D6HGPe7-K" TargetMode="External"/><Relationship Id="rId1692" Type="http://schemas.openxmlformats.org/officeDocument/2006/relationships/hyperlink" Target="https://talan.bank.gov.ua/get-user-certificate/qAVb0PYMOfFLOaw_UoW_" TargetMode="External"/><Relationship Id="rId410" Type="http://schemas.openxmlformats.org/officeDocument/2006/relationships/hyperlink" Target="https://talan.bank.gov.ua/get-user-certificate/qAVb0ZISQ4Z50y6M6Jxz" TargetMode="External"/><Relationship Id="rId508" Type="http://schemas.openxmlformats.org/officeDocument/2006/relationships/hyperlink" Target="https://talan.bank.gov.ua/get-user-certificate/qAVb0M8ypX3SdsF9TDEZ" TargetMode="External"/><Relationship Id="rId715" Type="http://schemas.openxmlformats.org/officeDocument/2006/relationships/hyperlink" Target="https://talan.bank.gov.ua/get-user-certificate/qAVb0fTKNtYAfjnpyyt8" TargetMode="External"/><Relationship Id="rId922" Type="http://schemas.openxmlformats.org/officeDocument/2006/relationships/hyperlink" Target="https://talan.bank.gov.ua/get-user-certificate/qAVb0rD-1YaC-JF4j2WX" TargetMode="External"/><Relationship Id="rId1138" Type="http://schemas.openxmlformats.org/officeDocument/2006/relationships/hyperlink" Target="https://talan.bank.gov.ua/get-user-certificate/qAVb0bIHNG2RhuN9cW1t" TargetMode="External"/><Relationship Id="rId1345" Type="http://schemas.openxmlformats.org/officeDocument/2006/relationships/hyperlink" Target="https://talan.bank.gov.ua/get-user-certificate/qAVb0MkV349qQyKrN93b" TargetMode="External"/><Relationship Id="rId1552" Type="http://schemas.openxmlformats.org/officeDocument/2006/relationships/hyperlink" Target="https://talan.bank.gov.ua/get-user-certificate/qAVb0Ish5UIc7Q4JVAoL" TargetMode="External"/><Relationship Id="rId1997" Type="http://schemas.openxmlformats.org/officeDocument/2006/relationships/hyperlink" Target="https://talan.bank.gov.ua/get-user-certificate/qAVb0mbW0-T9bQTKfF0H" TargetMode="External"/><Relationship Id="rId1205" Type="http://schemas.openxmlformats.org/officeDocument/2006/relationships/hyperlink" Target="https://talan.bank.gov.ua/get-user-certificate/qAVb0Ro2jz5b-UZVsSnI" TargetMode="External"/><Relationship Id="rId1857" Type="http://schemas.openxmlformats.org/officeDocument/2006/relationships/hyperlink" Target="https://talan.bank.gov.ua/get-user-certificate/qAVb0sdjGRYCtvg3xj5V" TargetMode="External"/><Relationship Id="rId51" Type="http://schemas.openxmlformats.org/officeDocument/2006/relationships/hyperlink" Target="https://talan.bank.gov.ua/get-user-certificate/qAVb0DcmAEcimbseJLTp" TargetMode="External"/><Relationship Id="rId1412" Type="http://schemas.openxmlformats.org/officeDocument/2006/relationships/hyperlink" Target="https://talan.bank.gov.ua/get-user-certificate/qAVb02FBFanpC_XyHEMR" TargetMode="External"/><Relationship Id="rId1717" Type="http://schemas.openxmlformats.org/officeDocument/2006/relationships/hyperlink" Target="https://talan.bank.gov.ua/get-user-certificate/qAVb03FgWURjKYzSEnXT" TargetMode="External"/><Relationship Id="rId1924" Type="http://schemas.openxmlformats.org/officeDocument/2006/relationships/hyperlink" Target="https://talan.bank.gov.ua/get-user-certificate/qAVb0VeEmTtWmvlBCHqd" TargetMode="External"/><Relationship Id="rId298" Type="http://schemas.openxmlformats.org/officeDocument/2006/relationships/hyperlink" Target="https://talan.bank.gov.ua/get-user-certificate/qAVb0Ztj3W9NeoY43VxF" TargetMode="External"/><Relationship Id="rId158" Type="http://schemas.openxmlformats.org/officeDocument/2006/relationships/hyperlink" Target="https://talan.bank.gov.ua/get-user-certificate/qAVb0gMJ-nOrf99EWfa-" TargetMode="External"/><Relationship Id="rId2186" Type="http://schemas.openxmlformats.org/officeDocument/2006/relationships/hyperlink" Target="https://talan.bank.gov.ua/get-user-certificate/qAVb0AdK7Kk0u71pP2tC" TargetMode="External"/><Relationship Id="rId365" Type="http://schemas.openxmlformats.org/officeDocument/2006/relationships/hyperlink" Target="https://talan.bank.gov.ua/get-user-certificate/qAVb07xrAAvSkT1YRi5t" TargetMode="External"/><Relationship Id="rId572" Type="http://schemas.openxmlformats.org/officeDocument/2006/relationships/hyperlink" Target="https://talan.bank.gov.ua/get-user-certificate/qAVb016q6_Um5eYbUdxn" TargetMode="External"/><Relationship Id="rId2046" Type="http://schemas.openxmlformats.org/officeDocument/2006/relationships/hyperlink" Target="https://talan.bank.gov.ua/get-user-certificate/qAVb0PEFWjcw_2woirXb" TargetMode="External"/><Relationship Id="rId225" Type="http://schemas.openxmlformats.org/officeDocument/2006/relationships/hyperlink" Target="https://talan.bank.gov.ua/get-user-certificate/qAVb08sLKt9MhznKZPCD" TargetMode="External"/><Relationship Id="rId432" Type="http://schemas.openxmlformats.org/officeDocument/2006/relationships/hyperlink" Target="https://talan.bank.gov.ua/get-user-certificate/qAVb0jtU1REqSgnn_jsF" TargetMode="External"/><Relationship Id="rId877" Type="http://schemas.openxmlformats.org/officeDocument/2006/relationships/hyperlink" Target="https://talan.bank.gov.ua/get-user-certificate/qAVb0bFKbWl8wYWTsJgd" TargetMode="External"/><Relationship Id="rId1062" Type="http://schemas.openxmlformats.org/officeDocument/2006/relationships/hyperlink" Target="https://talan.bank.gov.ua/get-user-certificate/qAVb0m5r451x-CrgNqaC" TargetMode="External"/><Relationship Id="rId2113" Type="http://schemas.openxmlformats.org/officeDocument/2006/relationships/hyperlink" Target="https://talan.bank.gov.ua/get-user-certificate/qAVb0gfYHjYq2h5shoCc" TargetMode="External"/><Relationship Id="rId737" Type="http://schemas.openxmlformats.org/officeDocument/2006/relationships/hyperlink" Target="https://talan.bank.gov.ua/get-user-certificate/qAVb0mjKr9lLSfgGoU8e" TargetMode="External"/><Relationship Id="rId944" Type="http://schemas.openxmlformats.org/officeDocument/2006/relationships/hyperlink" Target="https://talan.bank.gov.ua/get-user-certificate/qAVb0n24ku9xH7H5ZZKf" TargetMode="External"/><Relationship Id="rId1367" Type="http://schemas.openxmlformats.org/officeDocument/2006/relationships/hyperlink" Target="https://talan.bank.gov.ua/get-user-certificate/qAVb0U66gxiTLlEXsLiM" TargetMode="External"/><Relationship Id="rId1574" Type="http://schemas.openxmlformats.org/officeDocument/2006/relationships/hyperlink" Target="https://talan.bank.gov.ua/get-user-certificate/qAVb00svVtmqZZJeDxkR" TargetMode="External"/><Relationship Id="rId1781" Type="http://schemas.openxmlformats.org/officeDocument/2006/relationships/hyperlink" Target="https://talan.bank.gov.ua/get-user-certificate/qAVb0WzC39froZPqMRDb" TargetMode="External"/><Relationship Id="rId73" Type="http://schemas.openxmlformats.org/officeDocument/2006/relationships/hyperlink" Target="https://talan.bank.gov.ua/get-user-certificate/qAVb0l_11ysITLrz9a99" TargetMode="External"/><Relationship Id="rId804" Type="http://schemas.openxmlformats.org/officeDocument/2006/relationships/hyperlink" Target="https://talan.bank.gov.ua/get-user-certificate/qAVb0aAUF9KOnyLoOIwW" TargetMode="External"/><Relationship Id="rId1227" Type="http://schemas.openxmlformats.org/officeDocument/2006/relationships/hyperlink" Target="https://talan.bank.gov.ua/get-user-certificate/qAVb0V2QCwlvRLG8XT8k" TargetMode="External"/><Relationship Id="rId1434" Type="http://schemas.openxmlformats.org/officeDocument/2006/relationships/hyperlink" Target="https://talan.bank.gov.ua/get-user-certificate/qAVb0j-6Zn22LkubcjZz" TargetMode="External"/><Relationship Id="rId1641" Type="http://schemas.openxmlformats.org/officeDocument/2006/relationships/hyperlink" Target="https://talan.bank.gov.ua/get-user-certificate/qAVb0Hje11uXCuuDr388" TargetMode="External"/><Relationship Id="rId1879" Type="http://schemas.openxmlformats.org/officeDocument/2006/relationships/hyperlink" Target="https://talan.bank.gov.ua/get-user-certificate/qAVb0fTjpXVWGfU3hYOh" TargetMode="External"/><Relationship Id="rId1501" Type="http://schemas.openxmlformats.org/officeDocument/2006/relationships/hyperlink" Target="https://talan.bank.gov.ua/get-user-certificate/qAVb0thOFkfF2XZ5DRlC" TargetMode="External"/><Relationship Id="rId1739" Type="http://schemas.openxmlformats.org/officeDocument/2006/relationships/hyperlink" Target="https://talan.bank.gov.ua/get-user-certificate/qAVb0Y0bPSq3Mq7uZeb9" TargetMode="External"/><Relationship Id="rId1946" Type="http://schemas.openxmlformats.org/officeDocument/2006/relationships/hyperlink" Target="https://talan.bank.gov.ua/get-user-certificate/qAVb0bsm1acqj_eqPiA3" TargetMode="External"/><Relationship Id="rId1806" Type="http://schemas.openxmlformats.org/officeDocument/2006/relationships/hyperlink" Target="https://talan.bank.gov.ua/get-user-certificate/qAVb0KhxQKXgh1JDNBj7" TargetMode="External"/><Relationship Id="rId387" Type="http://schemas.openxmlformats.org/officeDocument/2006/relationships/hyperlink" Target="https://talan.bank.gov.ua/get-user-certificate/qAVb0Tc3_SiyGl_Ndjzl" TargetMode="External"/><Relationship Id="rId594" Type="http://schemas.openxmlformats.org/officeDocument/2006/relationships/hyperlink" Target="https://talan.bank.gov.ua/get-user-certificate/qAVb0DQ9Praa9OS7W7Rc" TargetMode="External"/><Relationship Id="rId2068" Type="http://schemas.openxmlformats.org/officeDocument/2006/relationships/hyperlink" Target="https://talan.bank.gov.ua/get-user-certificate/qAVb0ft13kZVSgui1VpC" TargetMode="External"/><Relationship Id="rId247" Type="http://schemas.openxmlformats.org/officeDocument/2006/relationships/hyperlink" Target="https://talan.bank.gov.ua/get-user-certificate/qAVb0X3y3u_jobZ_tEK1" TargetMode="External"/><Relationship Id="rId899" Type="http://schemas.openxmlformats.org/officeDocument/2006/relationships/hyperlink" Target="https://talan.bank.gov.ua/get-user-certificate/qAVb0aPyaN2smfe0_TpC" TargetMode="External"/><Relationship Id="rId1084" Type="http://schemas.openxmlformats.org/officeDocument/2006/relationships/hyperlink" Target="https://talan.bank.gov.ua/get-user-certificate/qAVb03F8uQQqUCjufrkU" TargetMode="External"/><Relationship Id="rId107" Type="http://schemas.openxmlformats.org/officeDocument/2006/relationships/hyperlink" Target="https://talan.bank.gov.ua/get-user-certificate/qAVb0SBavETumDMkfzMv" TargetMode="External"/><Relationship Id="rId454" Type="http://schemas.openxmlformats.org/officeDocument/2006/relationships/hyperlink" Target="https://talan.bank.gov.ua/get-user-certificate/qAVb0g2QS845K-r_2AGz" TargetMode="External"/><Relationship Id="rId661" Type="http://schemas.openxmlformats.org/officeDocument/2006/relationships/hyperlink" Target="https://talan.bank.gov.ua/get-user-certificate/qAVb0m0TUPl1f7k5JLCi" TargetMode="External"/><Relationship Id="rId759" Type="http://schemas.openxmlformats.org/officeDocument/2006/relationships/hyperlink" Target="https://talan.bank.gov.ua/get-user-certificate/qAVb0MZAAV6iM8bZqyGs" TargetMode="External"/><Relationship Id="rId966" Type="http://schemas.openxmlformats.org/officeDocument/2006/relationships/hyperlink" Target="https://talan.bank.gov.ua/get-user-certificate/qAVb0p0hAS7EdT-JvpDz" TargetMode="External"/><Relationship Id="rId1291" Type="http://schemas.openxmlformats.org/officeDocument/2006/relationships/hyperlink" Target="https://talan.bank.gov.ua/get-user-certificate/qAVb0WQs0RDifTbaq1ID" TargetMode="External"/><Relationship Id="rId1389" Type="http://schemas.openxmlformats.org/officeDocument/2006/relationships/hyperlink" Target="https://talan.bank.gov.ua/get-user-certificate/qAVb0U9lWGvxHdao9Jfr" TargetMode="External"/><Relationship Id="rId1596" Type="http://schemas.openxmlformats.org/officeDocument/2006/relationships/hyperlink" Target="https://talan.bank.gov.ua/get-user-certificate/qAVb0UQqMPqenvhgMb_T" TargetMode="External"/><Relationship Id="rId2135" Type="http://schemas.openxmlformats.org/officeDocument/2006/relationships/hyperlink" Target="https://talan.bank.gov.ua/get-user-certificate/qAVb0SvK8CUFfm0VmJ1Y" TargetMode="External"/><Relationship Id="rId314" Type="http://schemas.openxmlformats.org/officeDocument/2006/relationships/hyperlink" Target="https://talan.bank.gov.ua/get-user-certificate/qAVb0LuAGOWOo6diA5wm" TargetMode="External"/><Relationship Id="rId521" Type="http://schemas.openxmlformats.org/officeDocument/2006/relationships/hyperlink" Target="https://talan.bank.gov.ua/get-user-certificate/qAVb0H9oxMJjRegMmWO4" TargetMode="External"/><Relationship Id="rId619" Type="http://schemas.openxmlformats.org/officeDocument/2006/relationships/hyperlink" Target="https://talan.bank.gov.ua/get-user-certificate/qAVb0vLQIHiosV-13wd4" TargetMode="External"/><Relationship Id="rId1151" Type="http://schemas.openxmlformats.org/officeDocument/2006/relationships/hyperlink" Target="https://talan.bank.gov.ua/get-user-certificate/qAVb09tRzplVkFf9wxOa" TargetMode="External"/><Relationship Id="rId1249" Type="http://schemas.openxmlformats.org/officeDocument/2006/relationships/hyperlink" Target="https://talan.bank.gov.ua/get-user-certificate/qAVb0MSa3JXfMkeZDZGU" TargetMode="External"/><Relationship Id="rId2202" Type="http://schemas.openxmlformats.org/officeDocument/2006/relationships/hyperlink" Target="https://talan.bank.gov.ua/get-user-certificate/qAVb0Hu9LVq2Rn4F6m_8" TargetMode="External"/><Relationship Id="rId95" Type="http://schemas.openxmlformats.org/officeDocument/2006/relationships/hyperlink" Target="https://talan.bank.gov.ua/get-user-certificate/qAVb0WOm0u2Hgi6aqfQg" TargetMode="External"/><Relationship Id="rId826" Type="http://schemas.openxmlformats.org/officeDocument/2006/relationships/hyperlink" Target="https://talan.bank.gov.ua/get-user-certificate/qAVb0U2L8xjvcHGwoyhi" TargetMode="External"/><Relationship Id="rId1011" Type="http://schemas.openxmlformats.org/officeDocument/2006/relationships/hyperlink" Target="https://talan.bank.gov.ua/get-user-certificate/qAVb0ggmuTn5jJ-kaUo8" TargetMode="External"/><Relationship Id="rId1109" Type="http://schemas.openxmlformats.org/officeDocument/2006/relationships/hyperlink" Target="https://talan.bank.gov.ua/get-user-certificate/qAVb0LCd9w0oV8dx_vnv" TargetMode="External"/><Relationship Id="rId1456" Type="http://schemas.openxmlformats.org/officeDocument/2006/relationships/hyperlink" Target="https://talan.bank.gov.ua/get-user-certificate/qAVb00h3NEvcb6KxbsTf" TargetMode="External"/><Relationship Id="rId1663" Type="http://schemas.openxmlformats.org/officeDocument/2006/relationships/hyperlink" Target="https://talan.bank.gov.ua/get-user-certificate/qAVb0fVt869vGM1h2EkX" TargetMode="External"/><Relationship Id="rId1870" Type="http://schemas.openxmlformats.org/officeDocument/2006/relationships/hyperlink" Target="https://talan.bank.gov.ua/get-user-certificate/qAVb0JGWcuuv6dTyLArs" TargetMode="External"/><Relationship Id="rId1968" Type="http://schemas.openxmlformats.org/officeDocument/2006/relationships/hyperlink" Target="https://talan.bank.gov.ua/get-user-certificate/qAVb05tavKRQVsRau-f9" TargetMode="External"/><Relationship Id="rId1316" Type="http://schemas.openxmlformats.org/officeDocument/2006/relationships/hyperlink" Target="https://talan.bank.gov.ua/get-user-certificate/qAVb0MHTd21yzfBcF7Ay" TargetMode="External"/><Relationship Id="rId1523" Type="http://schemas.openxmlformats.org/officeDocument/2006/relationships/hyperlink" Target="https://talan.bank.gov.ua/get-user-certificate/qAVb0kT3Are0ay4dERJU" TargetMode="External"/><Relationship Id="rId1730" Type="http://schemas.openxmlformats.org/officeDocument/2006/relationships/hyperlink" Target="https://talan.bank.gov.ua/get-user-certificate/qAVb0LcHHsSZF14hSn1L" TargetMode="External"/><Relationship Id="rId22" Type="http://schemas.openxmlformats.org/officeDocument/2006/relationships/hyperlink" Target="https://talan.bank.gov.ua/get-user-certificate/qAVb0QzL6BEhuYhqje3d" TargetMode="External"/><Relationship Id="rId1828" Type="http://schemas.openxmlformats.org/officeDocument/2006/relationships/hyperlink" Target="https://talan.bank.gov.ua/get-user-certificate/qAVb0IUnqA5yd64xwPou" TargetMode="External"/><Relationship Id="rId171" Type="http://schemas.openxmlformats.org/officeDocument/2006/relationships/hyperlink" Target="https://talan.bank.gov.ua/get-user-certificate/qAVb04tVoFkjhKGIUGv1" TargetMode="External"/><Relationship Id="rId269" Type="http://schemas.openxmlformats.org/officeDocument/2006/relationships/hyperlink" Target="https://talan.bank.gov.ua/get-user-certificate/qAVb0HyboUmvYa8ZLgJs" TargetMode="External"/><Relationship Id="rId476" Type="http://schemas.openxmlformats.org/officeDocument/2006/relationships/hyperlink" Target="https://talan.bank.gov.ua/get-user-certificate/qAVb05X2kHwoVvCVEODN" TargetMode="External"/><Relationship Id="rId683" Type="http://schemas.openxmlformats.org/officeDocument/2006/relationships/hyperlink" Target="https://talan.bank.gov.ua/get-user-certificate/qAVb0qU7xcIZPfep5Osa" TargetMode="External"/><Relationship Id="rId890" Type="http://schemas.openxmlformats.org/officeDocument/2006/relationships/hyperlink" Target="https://talan.bank.gov.ua/get-user-certificate/qAVb0ESi_mYm85PZah79" TargetMode="External"/><Relationship Id="rId2157" Type="http://schemas.openxmlformats.org/officeDocument/2006/relationships/hyperlink" Target="https://talan.bank.gov.ua/get-user-certificate/qAVb0ii_HaMVJIqtVp-P" TargetMode="External"/><Relationship Id="rId129" Type="http://schemas.openxmlformats.org/officeDocument/2006/relationships/hyperlink" Target="https://talan.bank.gov.ua/get-user-certificate/qAVb0beKmfi6XgHJbeo_" TargetMode="External"/><Relationship Id="rId336" Type="http://schemas.openxmlformats.org/officeDocument/2006/relationships/hyperlink" Target="https://talan.bank.gov.ua/get-user-certificate/qAVb0sSxHHB6RnqJVW-B" TargetMode="External"/><Relationship Id="rId543" Type="http://schemas.openxmlformats.org/officeDocument/2006/relationships/hyperlink" Target="https://talan.bank.gov.ua/get-user-certificate/qAVb0D1-nlQfNiGjQVZD" TargetMode="External"/><Relationship Id="rId988" Type="http://schemas.openxmlformats.org/officeDocument/2006/relationships/hyperlink" Target="https://talan.bank.gov.ua/get-user-certificate/qAVb0KPIfwaoMvo0KOnl" TargetMode="External"/><Relationship Id="rId1173" Type="http://schemas.openxmlformats.org/officeDocument/2006/relationships/hyperlink" Target="https://talan.bank.gov.ua/get-user-certificate/qAVb0q2upHSdGo09Q89p" TargetMode="External"/><Relationship Id="rId1380" Type="http://schemas.openxmlformats.org/officeDocument/2006/relationships/hyperlink" Target="https://talan.bank.gov.ua/get-user-certificate/qAVb0Ogl-0_kfVPcRfmN" TargetMode="External"/><Relationship Id="rId2017" Type="http://schemas.openxmlformats.org/officeDocument/2006/relationships/hyperlink" Target="https://talan.bank.gov.ua/get-user-certificate/qAVb0NOp_fshofR0edUa" TargetMode="External"/><Relationship Id="rId2224" Type="http://schemas.openxmlformats.org/officeDocument/2006/relationships/hyperlink" Target="https://talan.bank.gov.ua/get-user-certificate/qAVb0NK4Rj09OnGqe7Mv" TargetMode="External"/><Relationship Id="rId403" Type="http://schemas.openxmlformats.org/officeDocument/2006/relationships/hyperlink" Target="https://talan.bank.gov.ua/get-user-certificate/qAVb0jJc_qUiZVnFncsX" TargetMode="External"/><Relationship Id="rId750" Type="http://schemas.openxmlformats.org/officeDocument/2006/relationships/hyperlink" Target="https://talan.bank.gov.ua/get-user-certificate/qAVb09L_mjqIk9p-GBFK" TargetMode="External"/><Relationship Id="rId848" Type="http://schemas.openxmlformats.org/officeDocument/2006/relationships/hyperlink" Target="https://talan.bank.gov.ua/get-user-certificate/qAVb0aPZo1DKG5cjfrDI" TargetMode="External"/><Relationship Id="rId1033" Type="http://schemas.openxmlformats.org/officeDocument/2006/relationships/hyperlink" Target="https://talan.bank.gov.ua/get-user-certificate/qAVb0zTsxbTzrBPxAOaD" TargetMode="External"/><Relationship Id="rId1478" Type="http://schemas.openxmlformats.org/officeDocument/2006/relationships/hyperlink" Target="https://talan.bank.gov.ua/get-user-certificate/qAVb0ONvIii76hwpQhge" TargetMode="External"/><Relationship Id="rId1685" Type="http://schemas.openxmlformats.org/officeDocument/2006/relationships/hyperlink" Target="https://talan.bank.gov.ua/get-user-certificate/qAVb0llc2IUhyfCDipb8" TargetMode="External"/><Relationship Id="rId1892" Type="http://schemas.openxmlformats.org/officeDocument/2006/relationships/hyperlink" Target="https://talan.bank.gov.ua/get-user-certificate/qAVb0xV0wRb8KJ0uW3Ab" TargetMode="External"/><Relationship Id="rId610" Type="http://schemas.openxmlformats.org/officeDocument/2006/relationships/hyperlink" Target="https://talan.bank.gov.ua/get-user-certificate/qAVb0geE0jcGBNFHZwt-" TargetMode="External"/><Relationship Id="rId708" Type="http://schemas.openxmlformats.org/officeDocument/2006/relationships/hyperlink" Target="https://talan.bank.gov.ua/get-user-certificate/qAVb07xI0tgItNnU6Y03" TargetMode="External"/><Relationship Id="rId915" Type="http://schemas.openxmlformats.org/officeDocument/2006/relationships/hyperlink" Target="https://talan.bank.gov.ua/get-user-certificate/qAVb0y22vXGPnVUfmg91" TargetMode="External"/><Relationship Id="rId1240" Type="http://schemas.openxmlformats.org/officeDocument/2006/relationships/hyperlink" Target="https://talan.bank.gov.ua/get-user-certificate/qAVb0XdMgvMVVU8xdDll" TargetMode="External"/><Relationship Id="rId1338" Type="http://schemas.openxmlformats.org/officeDocument/2006/relationships/hyperlink" Target="https://talan.bank.gov.ua/get-user-certificate/qAVb0B-rkcTSvdY2f7XY" TargetMode="External"/><Relationship Id="rId1545" Type="http://schemas.openxmlformats.org/officeDocument/2006/relationships/hyperlink" Target="https://talan.bank.gov.ua/get-user-certificate/qAVb0fcSapVXbyrZQxwj" TargetMode="External"/><Relationship Id="rId1100" Type="http://schemas.openxmlformats.org/officeDocument/2006/relationships/hyperlink" Target="https://talan.bank.gov.ua/get-user-certificate/qAVb08q0_8htc93jGYlb" TargetMode="External"/><Relationship Id="rId1405" Type="http://schemas.openxmlformats.org/officeDocument/2006/relationships/hyperlink" Target="https://talan.bank.gov.ua/get-user-certificate/qAVb0qSEJZB5AG4ZgvFU" TargetMode="External"/><Relationship Id="rId1752" Type="http://schemas.openxmlformats.org/officeDocument/2006/relationships/hyperlink" Target="https://talan.bank.gov.ua/get-user-certificate/qAVb0RI6T33NG5s9Zxi6" TargetMode="External"/><Relationship Id="rId44" Type="http://schemas.openxmlformats.org/officeDocument/2006/relationships/hyperlink" Target="https://talan.bank.gov.ua/get-user-certificate/qAVb05sxz7AhxrLGDjYR" TargetMode="External"/><Relationship Id="rId1612" Type="http://schemas.openxmlformats.org/officeDocument/2006/relationships/hyperlink" Target="https://talan.bank.gov.ua/get-user-certificate/qAVb0Z4E7hszNuJt-jVm" TargetMode="External"/><Relationship Id="rId1917" Type="http://schemas.openxmlformats.org/officeDocument/2006/relationships/hyperlink" Target="https://talan.bank.gov.ua/get-user-certificate/qAVb00SiZYwkUQxWU7g-" TargetMode="External"/><Relationship Id="rId193" Type="http://schemas.openxmlformats.org/officeDocument/2006/relationships/hyperlink" Target="https://talan.bank.gov.ua/get-user-certificate/qAVb0duLatAplcfctx7n" TargetMode="External"/><Relationship Id="rId498" Type="http://schemas.openxmlformats.org/officeDocument/2006/relationships/hyperlink" Target="https://talan.bank.gov.ua/get-user-certificate/qAVb0pexZFF9S1QPs7-K" TargetMode="External"/><Relationship Id="rId2081" Type="http://schemas.openxmlformats.org/officeDocument/2006/relationships/hyperlink" Target="https://talan.bank.gov.ua/get-user-certificate/qAVb0ygAYOCA3sqBXtSd" TargetMode="External"/><Relationship Id="rId2179" Type="http://schemas.openxmlformats.org/officeDocument/2006/relationships/hyperlink" Target="https://talan.bank.gov.ua/get-user-certificate/qAVb02LO0VsKgGS0xjpM" TargetMode="External"/><Relationship Id="rId260" Type="http://schemas.openxmlformats.org/officeDocument/2006/relationships/hyperlink" Target="https://talan.bank.gov.ua/get-user-certificate/qAVb0Wjlm2Nemvc1FIEL" TargetMode="External"/><Relationship Id="rId120" Type="http://schemas.openxmlformats.org/officeDocument/2006/relationships/hyperlink" Target="https://talan.bank.gov.ua/get-user-certificate/qAVb0DwuJuDSrhuoE7Az" TargetMode="External"/><Relationship Id="rId358" Type="http://schemas.openxmlformats.org/officeDocument/2006/relationships/hyperlink" Target="https://talan.bank.gov.ua/get-user-certificate/qAVb0ydiflRX6mHFS22t" TargetMode="External"/><Relationship Id="rId565" Type="http://schemas.openxmlformats.org/officeDocument/2006/relationships/hyperlink" Target="https://talan.bank.gov.ua/get-user-certificate/qAVb0TtrCDftJALJ8YvQ" TargetMode="External"/><Relationship Id="rId772" Type="http://schemas.openxmlformats.org/officeDocument/2006/relationships/hyperlink" Target="https://talan.bank.gov.ua/get-user-certificate/qAVb09OWMDqjuPULGlYE" TargetMode="External"/><Relationship Id="rId1195" Type="http://schemas.openxmlformats.org/officeDocument/2006/relationships/hyperlink" Target="https://talan.bank.gov.ua/get-user-certificate/qAVb0LrFp5K9Q0BLc8Du" TargetMode="External"/><Relationship Id="rId2039" Type="http://schemas.openxmlformats.org/officeDocument/2006/relationships/hyperlink" Target="https://talan.bank.gov.ua/get-user-certificate/qAVb0cZQFLMqRcKsaPc8" TargetMode="External"/><Relationship Id="rId218" Type="http://schemas.openxmlformats.org/officeDocument/2006/relationships/hyperlink" Target="https://talan.bank.gov.ua/get-user-certificate/qAVb0CNwqGmLJcT8Ydu3" TargetMode="External"/><Relationship Id="rId425" Type="http://schemas.openxmlformats.org/officeDocument/2006/relationships/hyperlink" Target="https://talan.bank.gov.ua/get-user-certificate/qAVb0QoiUWfn4-W5J-6o" TargetMode="External"/><Relationship Id="rId632" Type="http://schemas.openxmlformats.org/officeDocument/2006/relationships/hyperlink" Target="https://talan.bank.gov.ua/get-user-certificate/qAVb0NBmW3sbIHFkz2MM" TargetMode="External"/><Relationship Id="rId1055" Type="http://schemas.openxmlformats.org/officeDocument/2006/relationships/hyperlink" Target="https://talan.bank.gov.ua/get-user-certificate/qAVb0clE0eJjo_ohprMb" TargetMode="External"/><Relationship Id="rId1262" Type="http://schemas.openxmlformats.org/officeDocument/2006/relationships/hyperlink" Target="https://talan.bank.gov.ua/get-user-certificate/qAVb0iVGAcHzq6es3-9b" TargetMode="External"/><Relationship Id="rId2106" Type="http://schemas.openxmlformats.org/officeDocument/2006/relationships/hyperlink" Target="https://talan.bank.gov.ua/get-user-certificate/qAVb0XsQrMI10dP15n7O" TargetMode="External"/><Relationship Id="rId937" Type="http://schemas.openxmlformats.org/officeDocument/2006/relationships/hyperlink" Target="https://talan.bank.gov.ua/get-user-certificate/qAVb0IK9spWjvdAWIw-A" TargetMode="External"/><Relationship Id="rId1122" Type="http://schemas.openxmlformats.org/officeDocument/2006/relationships/hyperlink" Target="https://talan.bank.gov.ua/get-user-certificate/qAVb03ExVLJkvB6e2BLB" TargetMode="External"/><Relationship Id="rId1567" Type="http://schemas.openxmlformats.org/officeDocument/2006/relationships/hyperlink" Target="https://talan.bank.gov.ua/get-user-certificate/qAVb0H7E_2Tzx530P8A2" TargetMode="External"/><Relationship Id="rId1774" Type="http://schemas.openxmlformats.org/officeDocument/2006/relationships/hyperlink" Target="https://talan.bank.gov.ua/get-user-certificate/qAVb0TB6ocWEPnC9cHDU" TargetMode="External"/><Relationship Id="rId1981" Type="http://schemas.openxmlformats.org/officeDocument/2006/relationships/hyperlink" Target="https://talan.bank.gov.ua/get-user-certificate/qAVb0MhqJvWIPLuX8PeR" TargetMode="External"/><Relationship Id="rId66" Type="http://schemas.openxmlformats.org/officeDocument/2006/relationships/hyperlink" Target="https://talan.bank.gov.ua/get-user-certificate/qAVb0iCpFko6eWXelTQ2" TargetMode="External"/><Relationship Id="rId1427" Type="http://schemas.openxmlformats.org/officeDocument/2006/relationships/hyperlink" Target="https://talan.bank.gov.ua/get-user-certificate/qAVb0btkMwTDBo1j7pUM" TargetMode="External"/><Relationship Id="rId1634" Type="http://schemas.openxmlformats.org/officeDocument/2006/relationships/hyperlink" Target="https://talan.bank.gov.ua/get-user-certificate/qAVb03S0u9CIReSu1hER" TargetMode="External"/><Relationship Id="rId1841" Type="http://schemas.openxmlformats.org/officeDocument/2006/relationships/hyperlink" Target="https://talan.bank.gov.ua/get-user-certificate/qAVb0X4PVYZXFuHzSx-d" TargetMode="External"/><Relationship Id="rId1939" Type="http://schemas.openxmlformats.org/officeDocument/2006/relationships/hyperlink" Target="https://talan.bank.gov.ua/get-user-certificate/qAVb0GO2VZyKwpfXbZlf" TargetMode="External"/><Relationship Id="rId1701" Type="http://schemas.openxmlformats.org/officeDocument/2006/relationships/hyperlink" Target="https://talan.bank.gov.ua/get-user-certificate/qAVb0DwFXzJG1J6aWoIr" TargetMode="External"/><Relationship Id="rId282" Type="http://schemas.openxmlformats.org/officeDocument/2006/relationships/hyperlink" Target="https://talan.bank.gov.ua/get-user-certificate/qAVb0y1Oj9K2YHufGKI9" TargetMode="External"/><Relationship Id="rId587" Type="http://schemas.openxmlformats.org/officeDocument/2006/relationships/hyperlink" Target="https://talan.bank.gov.ua/get-user-certificate/qAVb0sOuBU43bFPfRIIn" TargetMode="External"/><Relationship Id="rId2170" Type="http://schemas.openxmlformats.org/officeDocument/2006/relationships/hyperlink" Target="https://talan.bank.gov.ua/get-user-certificate/qAVb08JiLDkLPsW-NO_p" TargetMode="External"/><Relationship Id="rId8" Type="http://schemas.openxmlformats.org/officeDocument/2006/relationships/hyperlink" Target="https://talan.bank.gov.ua/get-user-certificate/qAVb0YKXxvn78esxdCPo" TargetMode="External"/><Relationship Id="rId142" Type="http://schemas.openxmlformats.org/officeDocument/2006/relationships/hyperlink" Target="https://talan.bank.gov.ua/get-user-certificate/qAVb0PAlrW-Gq3w3aDIe" TargetMode="External"/><Relationship Id="rId447" Type="http://schemas.openxmlformats.org/officeDocument/2006/relationships/hyperlink" Target="https://talan.bank.gov.ua/get-user-certificate/qAVb02yuGMYFdUvA204n" TargetMode="External"/><Relationship Id="rId794" Type="http://schemas.openxmlformats.org/officeDocument/2006/relationships/hyperlink" Target="https://talan.bank.gov.ua/get-user-certificate/qAVb0azIH2tczgpqRSg-" TargetMode="External"/><Relationship Id="rId1077" Type="http://schemas.openxmlformats.org/officeDocument/2006/relationships/hyperlink" Target="https://talan.bank.gov.ua/get-user-certificate/qAVb0b0WrmhKxHKpj-67" TargetMode="External"/><Relationship Id="rId2030" Type="http://schemas.openxmlformats.org/officeDocument/2006/relationships/hyperlink" Target="https://talan.bank.gov.ua/get-user-certificate/qAVb0QRU0Ig0l18Ei4aI" TargetMode="External"/><Relationship Id="rId2128" Type="http://schemas.openxmlformats.org/officeDocument/2006/relationships/hyperlink" Target="https://talan.bank.gov.ua/get-user-certificate/qAVb0NceSwpt2ZirjbWm" TargetMode="External"/><Relationship Id="rId654" Type="http://schemas.openxmlformats.org/officeDocument/2006/relationships/hyperlink" Target="https://talan.bank.gov.ua/get-user-certificate/qAVb0TxvnxKNeY5htykn" TargetMode="External"/><Relationship Id="rId861" Type="http://schemas.openxmlformats.org/officeDocument/2006/relationships/hyperlink" Target="https://talan.bank.gov.ua/get-user-certificate/qAVb0zr4hkapMBTWVXFD" TargetMode="External"/><Relationship Id="rId959" Type="http://schemas.openxmlformats.org/officeDocument/2006/relationships/hyperlink" Target="https://talan.bank.gov.ua/get-user-certificate/qAVb080wUiSv4xJTbJ8-" TargetMode="External"/><Relationship Id="rId1284" Type="http://schemas.openxmlformats.org/officeDocument/2006/relationships/hyperlink" Target="https://talan.bank.gov.ua/get-user-certificate/qAVb0q-xQCdSJBDVbgBE" TargetMode="External"/><Relationship Id="rId1491" Type="http://schemas.openxmlformats.org/officeDocument/2006/relationships/hyperlink" Target="https://talan.bank.gov.ua/get-user-certificate/qAVb0pFs8wTp7h3LpZVR" TargetMode="External"/><Relationship Id="rId1589" Type="http://schemas.openxmlformats.org/officeDocument/2006/relationships/hyperlink" Target="https://talan.bank.gov.ua/get-user-certificate/qAVb0o0CDh2V26rtVndN" TargetMode="External"/><Relationship Id="rId307" Type="http://schemas.openxmlformats.org/officeDocument/2006/relationships/hyperlink" Target="https://talan.bank.gov.ua/get-user-certificate/qAVb0YDhimMUtrZKxu81" TargetMode="External"/><Relationship Id="rId514" Type="http://schemas.openxmlformats.org/officeDocument/2006/relationships/hyperlink" Target="https://talan.bank.gov.ua/get-user-certificate/qAVb0RXO49gF94tZZKwN" TargetMode="External"/><Relationship Id="rId721" Type="http://schemas.openxmlformats.org/officeDocument/2006/relationships/hyperlink" Target="https://talan.bank.gov.ua/get-user-certificate/qAVb0P07rY-_tSx2lwRr" TargetMode="External"/><Relationship Id="rId1144" Type="http://schemas.openxmlformats.org/officeDocument/2006/relationships/hyperlink" Target="https://talan.bank.gov.ua/get-user-certificate/qAVb026lp6sA-a3p0pmR" TargetMode="External"/><Relationship Id="rId1351" Type="http://schemas.openxmlformats.org/officeDocument/2006/relationships/hyperlink" Target="https://talan.bank.gov.ua/get-user-certificate/qAVb0oQW844IwZIfYiV4" TargetMode="External"/><Relationship Id="rId1449" Type="http://schemas.openxmlformats.org/officeDocument/2006/relationships/hyperlink" Target="https://talan.bank.gov.ua/get-user-certificate/qAVb0D3nsH6wIXeUzjXX" TargetMode="External"/><Relationship Id="rId1796" Type="http://schemas.openxmlformats.org/officeDocument/2006/relationships/hyperlink" Target="https://talan.bank.gov.ua/get-user-certificate/qAVb0BvNG3X3EV-aK4Df" TargetMode="External"/><Relationship Id="rId88" Type="http://schemas.openxmlformats.org/officeDocument/2006/relationships/hyperlink" Target="https://talan.bank.gov.ua/get-user-certificate/qAVb0WWXlACCPKEPjWwM" TargetMode="External"/><Relationship Id="rId819" Type="http://schemas.openxmlformats.org/officeDocument/2006/relationships/hyperlink" Target="https://talan.bank.gov.ua/get-user-certificate/qAVb089uU9hZ0bH9cEKf" TargetMode="External"/><Relationship Id="rId1004" Type="http://schemas.openxmlformats.org/officeDocument/2006/relationships/hyperlink" Target="https://talan.bank.gov.ua/get-user-certificate/qAVb0GpC4S8lnhmuYhjV" TargetMode="External"/><Relationship Id="rId1211" Type="http://schemas.openxmlformats.org/officeDocument/2006/relationships/hyperlink" Target="https://talan.bank.gov.ua/get-user-certificate/qAVb0icalvhn1Eq-fztp" TargetMode="External"/><Relationship Id="rId1656" Type="http://schemas.openxmlformats.org/officeDocument/2006/relationships/hyperlink" Target="https://talan.bank.gov.ua/get-user-certificate/qAVb0g6S3eqW6h2gMdcs" TargetMode="External"/><Relationship Id="rId1863" Type="http://schemas.openxmlformats.org/officeDocument/2006/relationships/hyperlink" Target="https://talan.bank.gov.ua/get-user-certificate/qAVb0fM19cUS-Pdjbv9u" TargetMode="External"/><Relationship Id="rId1309" Type="http://schemas.openxmlformats.org/officeDocument/2006/relationships/hyperlink" Target="https://talan.bank.gov.ua/get-user-certificate/qAVb0bQSyZh9DupTUWXZ" TargetMode="External"/><Relationship Id="rId1516" Type="http://schemas.openxmlformats.org/officeDocument/2006/relationships/hyperlink" Target="https://talan.bank.gov.ua/get-user-certificate/qAVb0_xxJ5TxrZb14RVc" TargetMode="External"/><Relationship Id="rId1723" Type="http://schemas.openxmlformats.org/officeDocument/2006/relationships/hyperlink" Target="https://talan.bank.gov.ua/get-user-certificate/qAVb0Dr74dQx092V6zBS" TargetMode="External"/><Relationship Id="rId1930" Type="http://schemas.openxmlformats.org/officeDocument/2006/relationships/hyperlink" Target="https://talan.bank.gov.ua/get-user-certificate/qAVb0SQsf5ICd_yX6rIx" TargetMode="External"/><Relationship Id="rId15" Type="http://schemas.openxmlformats.org/officeDocument/2006/relationships/hyperlink" Target="https://talan.bank.gov.ua/get-user-certificate/qAVb01TmeOVTqkkKILcH" TargetMode="External"/><Relationship Id="rId2192" Type="http://schemas.openxmlformats.org/officeDocument/2006/relationships/hyperlink" Target="https://talan.bank.gov.ua/get-user-certificate/qAVb0at7Y3AZsIzvOQZ4" TargetMode="External"/><Relationship Id="rId164" Type="http://schemas.openxmlformats.org/officeDocument/2006/relationships/hyperlink" Target="https://talan.bank.gov.ua/get-user-certificate/qAVb0PrC44XSsM5mOvsG" TargetMode="External"/><Relationship Id="rId371" Type="http://schemas.openxmlformats.org/officeDocument/2006/relationships/hyperlink" Target="https://talan.bank.gov.ua/get-user-certificate/qAVb0FX4hdAsljndi6z8" TargetMode="External"/><Relationship Id="rId2052" Type="http://schemas.openxmlformats.org/officeDocument/2006/relationships/hyperlink" Target="https://talan.bank.gov.ua/get-user-certificate/qAVb0U6NSAo-PAkQfHp4" TargetMode="External"/><Relationship Id="rId469" Type="http://schemas.openxmlformats.org/officeDocument/2006/relationships/hyperlink" Target="https://talan.bank.gov.ua/get-user-certificate/qAVb0pa7DeJWxVK7oAz2" TargetMode="External"/><Relationship Id="rId676" Type="http://schemas.openxmlformats.org/officeDocument/2006/relationships/hyperlink" Target="https://talan.bank.gov.ua/get-user-certificate/qAVb0E1r2o2a8FwMGlqw" TargetMode="External"/><Relationship Id="rId883" Type="http://schemas.openxmlformats.org/officeDocument/2006/relationships/hyperlink" Target="https://talan.bank.gov.ua/get-user-certificate/qAVb0iS-qw2D-rOckoAC" TargetMode="External"/><Relationship Id="rId1099" Type="http://schemas.openxmlformats.org/officeDocument/2006/relationships/hyperlink" Target="https://talan.bank.gov.ua/get-user-certificate/qAVb0MN9ZPXtFaJG9AY6" TargetMode="External"/><Relationship Id="rId231" Type="http://schemas.openxmlformats.org/officeDocument/2006/relationships/hyperlink" Target="https://talan.bank.gov.ua/get-user-certificate/qAVb0z265aiFHmevcT4H" TargetMode="External"/><Relationship Id="rId329" Type="http://schemas.openxmlformats.org/officeDocument/2006/relationships/hyperlink" Target="https://talan.bank.gov.ua/get-user-certificate/qAVb07OYzL5L9l2stHM-" TargetMode="External"/><Relationship Id="rId536" Type="http://schemas.openxmlformats.org/officeDocument/2006/relationships/hyperlink" Target="https://talan.bank.gov.ua/get-user-certificate/qAVb0HkYd2-46DOt-9mc" TargetMode="External"/><Relationship Id="rId1166" Type="http://schemas.openxmlformats.org/officeDocument/2006/relationships/hyperlink" Target="https://talan.bank.gov.ua/get-user-certificate/qAVb0t9iQtzca69V3lwB" TargetMode="External"/><Relationship Id="rId1373" Type="http://schemas.openxmlformats.org/officeDocument/2006/relationships/hyperlink" Target="https://talan.bank.gov.ua/get-user-certificate/qAVb0S2Q2vyPp3l0A5zy" TargetMode="External"/><Relationship Id="rId2217" Type="http://schemas.openxmlformats.org/officeDocument/2006/relationships/hyperlink" Target="https://talan.bank.gov.ua/get-user-certificate/qAVb0ixT8ZZU77myKDDo" TargetMode="External"/><Relationship Id="rId743" Type="http://schemas.openxmlformats.org/officeDocument/2006/relationships/hyperlink" Target="https://talan.bank.gov.ua/get-user-certificate/qAVb0mfBw3HvnxMv_-79" TargetMode="External"/><Relationship Id="rId950" Type="http://schemas.openxmlformats.org/officeDocument/2006/relationships/hyperlink" Target="https://talan.bank.gov.ua/get-user-certificate/qAVb0UJbrExLyPAIpYRU" TargetMode="External"/><Relationship Id="rId1026" Type="http://schemas.openxmlformats.org/officeDocument/2006/relationships/hyperlink" Target="https://talan.bank.gov.ua/get-user-certificate/qAVb0u1Q-jHNB3iFnj2N" TargetMode="External"/><Relationship Id="rId1580" Type="http://schemas.openxmlformats.org/officeDocument/2006/relationships/hyperlink" Target="https://talan.bank.gov.ua/get-user-certificate/qAVb0muQ9H-yAv4gnJUa" TargetMode="External"/><Relationship Id="rId1678" Type="http://schemas.openxmlformats.org/officeDocument/2006/relationships/hyperlink" Target="https://talan.bank.gov.ua/get-user-certificate/qAVb0aOUMkvAag9F-oU4" TargetMode="External"/><Relationship Id="rId1885" Type="http://schemas.openxmlformats.org/officeDocument/2006/relationships/hyperlink" Target="https://talan.bank.gov.ua/get-user-certificate/qAVb0RCCqG13Ajh87Wok" TargetMode="External"/><Relationship Id="rId603" Type="http://schemas.openxmlformats.org/officeDocument/2006/relationships/hyperlink" Target="https://talan.bank.gov.ua/get-user-certificate/qAVb04d9bRoOZxxO32Wd" TargetMode="External"/><Relationship Id="rId810" Type="http://schemas.openxmlformats.org/officeDocument/2006/relationships/hyperlink" Target="https://talan.bank.gov.ua/get-user-certificate/qAVb0fgXjUh7aGCoYgIE" TargetMode="External"/><Relationship Id="rId908" Type="http://schemas.openxmlformats.org/officeDocument/2006/relationships/hyperlink" Target="https://talan.bank.gov.ua/get-user-certificate/qAVb0ql0Lpe_sdyaR3ZO" TargetMode="External"/><Relationship Id="rId1233" Type="http://schemas.openxmlformats.org/officeDocument/2006/relationships/hyperlink" Target="https://talan.bank.gov.ua/get-user-certificate/qAVb0ck7wuD0WIQ71K0x" TargetMode="External"/><Relationship Id="rId1440" Type="http://schemas.openxmlformats.org/officeDocument/2006/relationships/hyperlink" Target="https://talan.bank.gov.ua/get-user-certificate/qAVb0ewdLaFUwAUvf5J_" TargetMode="External"/><Relationship Id="rId1538" Type="http://schemas.openxmlformats.org/officeDocument/2006/relationships/hyperlink" Target="https://talan.bank.gov.ua/get-user-certificate/qAVb003d4UMF0HrbDSkj" TargetMode="External"/><Relationship Id="rId1300" Type="http://schemas.openxmlformats.org/officeDocument/2006/relationships/hyperlink" Target="https://talan.bank.gov.ua/get-user-certificate/qAVb0eBbwdD9rhYfUSDy" TargetMode="External"/><Relationship Id="rId1745" Type="http://schemas.openxmlformats.org/officeDocument/2006/relationships/hyperlink" Target="https://talan.bank.gov.ua/get-user-certificate/qAVb0FhjKtqFvW7BttxB" TargetMode="External"/><Relationship Id="rId1952" Type="http://schemas.openxmlformats.org/officeDocument/2006/relationships/hyperlink" Target="https://talan.bank.gov.ua/get-user-certificate/qAVb0aWRkOBKsZEyzyMh" TargetMode="External"/><Relationship Id="rId37" Type="http://schemas.openxmlformats.org/officeDocument/2006/relationships/hyperlink" Target="https://talan.bank.gov.ua/get-user-certificate/qAVb02V-EpunEH1gEPoF" TargetMode="External"/><Relationship Id="rId1605" Type="http://schemas.openxmlformats.org/officeDocument/2006/relationships/hyperlink" Target="https://talan.bank.gov.ua/get-user-certificate/qAVb0H2SE-Uv4Fzy2Q0q" TargetMode="External"/><Relationship Id="rId1812" Type="http://schemas.openxmlformats.org/officeDocument/2006/relationships/hyperlink" Target="https://talan.bank.gov.ua/get-user-certificate/qAVb0RXd9mygCHSIqhgU" TargetMode="External"/><Relationship Id="rId186" Type="http://schemas.openxmlformats.org/officeDocument/2006/relationships/hyperlink" Target="https://talan.bank.gov.ua/get-user-certificate/qAVb0TKH1z4dxxdRhHQo" TargetMode="External"/><Relationship Id="rId393" Type="http://schemas.openxmlformats.org/officeDocument/2006/relationships/hyperlink" Target="https://talan.bank.gov.ua/get-user-certificate/qAVb0GmDR0bGBRaqExfu" TargetMode="External"/><Relationship Id="rId2074" Type="http://schemas.openxmlformats.org/officeDocument/2006/relationships/hyperlink" Target="https://talan.bank.gov.ua/get-user-certificate/qAVb0YdL_mzGtOUYkuuI" TargetMode="External"/><Relationship Id="rId253" Type="http://schemas.openxmlformats.org/officeDocument/2006/relationships/hyperlink" Target="https://talan.bank.gov.ua/get-user-certificate/qAVb0d28TPn-I35T_IxC" TargetMode="External"/><Relationship Id="rId460" Type="http://schemas.openxmlformats.org/officeDocument/2006/relationships/hyperlink" Target="https://talan.bank.gov.ua/get-user-certificate/qAVb0AiSbAygLwDHn2AI" TargetMode="External"/><Relationship Id="rId698" Type="http://schemas.openxmlformats.org/officeDocument/2006/relationships/hyperlink" Target="https://talan.bank.gov.ua/get-user-certificate/qAVb03DmhH4AXWc7dSzU" TargetMode="External"/><Relationship Id="rId1090" Type="http://schemas.openxmlformats.org/officeDocument/2006/relationships/hyperlink" Target="https://talan.bank.gov.ua/get-user-certificate/qAVb07LUwSdgvjzlTC1G" TargetMode="External"/><Relationship Id="rId2141" Type="http://schemas.openxmlformats.org/officeDocument/2006/relationships/hyperlink" Target="https://talan.bank.gov.ua/get-user-certificate/qAVb0M2Lqenstv8RCA-C" TargetMode="External"/><Relationship Id="rId113" Type="http://schemas.openxmlformats.org/officeDocument/2006/relationships/hyperlink" Target="https://talan.bank.gov.ua/get-user-certificate/qAVb0R1C1U7NHDGmJ_rG" TargetMode="External"/><Relationship Id="rId320" Type="http://schemas.openxmlformats.org/officeDocument/2006/relationships/hyperlink" Target="https://talan.bank.gov.ua/get-user-certificate/qAVb0odCi6zXErT49eaa" TargetMode="External"/><Relationship Id="rId558" Type="http://schemas.openxmlformats.org/officeDocument/2006/relationships/hyperlink" Target="https://talan.bank.gov.ua/get-user-certificate/qAVb00PqTsJr2qdHOZjq" TargetMode="External"/><Relationship Id="rId765" Type="http://schemas.openxmlformats.org/officeDocument/2006/relationships/hyperlink" Target="https://talan.bank.gov.ua/get-user-certificate/qAVb0wnLKNPRfUIGgNi3" TargetMode="External"/><Relationship Id="rId972" Type="http://schemas.openxmlformats.org/officeDocument/2006/relationships/hyperlink" Target="https://talan.bank.gov.ua/get-user-certificate/qAVb0fCA1Em3Iaeb9GA7" TargetMode="External"/><Relationship Id="rId1188" Type="http://schemas.openxmlformats.org/officeDocument/2006/relationships/hyperlink" Target="https://talan.bank.gov.ua/get-user-certificate/qAVb0a_M_wBeTYXOeSG4" TargetMode="External"/><Relationship Id="rId1395" Type="http://schemas.openxmlformats.org/officeDocument/2006/relationships/hyperlink" Target="https://talan.bank.gov.ua/get-user-certificate/qAVb0r-bFSNcDF_oA1HW" TargetMode="External"/><Relationship Id="rId2001" Type="http://schemas.openxmlformats.org/officeDocument/2006/relationships/hyperlink" Target="https://talan.bank.gov.ua/get-user-certificate/qAVb0262vCNh61sBr249" TargetMode="External"/><Relationship Id="rId418" Type="http://schemas.openxmlformats.org/officeDocument/2006/relationships/hyperlink" Target="https://talan.bank.gov.ua/get-user-certificate/qAVb02bHFuyu7mmEn4LA" TargetMode="External"/><Relationship Id="rId625" Type="http://schemas.openxmlformats.org/officeDocument/2006/relationships/hyperlink" Target="https://talan.bank.gov.ua/get-user-certificate/qAVb0nfp3Zq1bAsRzxj7" TargetMode="External"/><Relationship Id="rId832" Type="http://schemas.openxmlformats.org/officeDocument/2006/relationships/hyperlink" Target="https://talan.bank.gov.ua/get-user-certificate/qAVb0m5L3vdAXCGjgIJr" TargetMode="External"/><Relationship Id="rId1048" Type="http://schemas.openxmlformats.org/officeDocument/2006/relationships/hyperlink" Target="https://talan.bank.gov.ua/get-user-certificate/qAVb0NMtK095E6QN3WUw" TargetMode="External"/><Relationship Id="rId1255" Type="http://schemas.openxmlformats.org/officeDocument/2006/relationships/hyperlink" Target="https://talan.bank.gov.ua/get-user-certificate/qAVb0trwTnzzrX0ljoPp" TargetMode="External"/><Relationship Id="rId1462" Type="http://schemas.openxmlformats.org/officeDocument/2006/relationships/hyperlink" Target="https://talan.bank.gov.ua/get-user-certificate/qAVb0eAhiJb1EefcLU4A" TargetMode="External"/><Relationship Id="rId1115" Type="http://schemas.openxmlformats.org/officeDocument/2006/relationships/hyperlink" Target="https://talan.bank.gov.ua/get-user-certificate/qAVb0L8oH0iC8EaXQK1O" TargetMode="External"/><Relationship Id="rId1322" Type="http://schemas.openxmlformats.org/officeDocument/2006/relationships/hyperlink" Target="https://talan.bank.gov.ua/get-user-certificate/qAVb0Vht4pWPeK9_gZs0" TargetMode="External"/><Relationship Id="rId1767" Type="http://schemas.openxmlformats.org/officeDocument/2006/relationships/hyperlink" Target="https://talan.bank.gov.ua/get-user-certificate/qAVb0WU3_A1lkjolMVWi" TargetMode="External"/><Relationship Id="rId1974" Type="http://schemas.openxmlformats.org/officeDocument/2006/relationships/hyperlink" Target="https://talan.bank.gov.ua/get-user-certificate/qAVb04iApJ9i9c9CuxyE" TargetMode="External"/><Relationship Id="rId59" Type="http://schemas.openxmlformats.org/officeDocument/2006/relationships/hyperlink" Target="https://talan.bank.gov.ua/get-user-certificate/qAVb0mHWv1WBMdIM1-T8" TargetMode="External"/><Relationship Id="rId1627" Type="http://schemas.openxmlformats.org/officeDocument/2006/relationships/hyperlink" Target="https://talan.bank.gov.ua/get-user-certificate/qAVb0PZlYRzdUTXO77Pa" TargetMode="External"/><Relationship Id="rId1834" Type="http://schemas.openxmlformats.org/officeDocument/2006/relationships/hyperlink" Target="https://talan.bank.gov.ua/get-user-certificate/qAVb0_NG5CXT2-i-TFOp" TargetMode="External"/><Relationship Id="rId2096" Type="http://schemas.openxmlformats.org/officeDocument/2006/relationships/hyperlink" Target="https://talan.bank.gov.ua/get-user-certificate/qAVb0Hr6X-pS-_pvy9t1" TargetMode="External"/><Relationship Id="rId1901" Type="http://schemas.openxmlformats.org/officeDocument/2006/relationships/hyperlink" Target="https://talan.bank.gov.ua/get-user-certificate/qAVb0SEGavwyQWPuSX6L" TargetMode="External"/><Relationship Id="rId275" Type="http://schemas.openxmlformats.org/officeDocument/2006/relationships/hyperlink" Target="https://talan.bank.gov.ua/get-user-certificate/qAVb0msv7a6gF863tW_U" TargetMode="External"/><Relationship Id="rId482" Type="http://schemas.openxmlformats.org/officeDocument/2006/relationships/hyperlink" Target="https://talan.bank.gov.ua/get-user-certificate/qAVb0_cgqX4OV9dITpx5" TargetMode="External"/><Relationship Id="rId2163" Type="http://schemas.openxmlformats.org/officeDocument/2006/relationships/hyperlink" Target="https://talan.bank.gov.ua/get-user-certificate/qAVb02hlFUGCTBJbt-_M" TargetMode="External"/><Relationship Id="rId135" Type="http://schemas.openxmlformats.org/officeDocument/2006/relationships/hyperlink" Target="https://talan.bank.gov.ua/get-user-certificate/qAVb0ocGKRptSUnj5icR" TargetMode="External"/><Relationship Id="rId342" Type="http://schemas.openxmlformats.org/officeDocument/2006/relationships/hyperlink" Target="https://talan.bank.gov.ua/get-user-certificate/qAVb0n8J5uDNp4OinwUl" TargetMode="External"/><Relationship Id="rId787" Type="http://schemas.openxmlformats.org/officeDocument/2006/relationships/hyperlink" Target="https://talan.bank.gov.ua/get-user-certificate/qAVb0ccLUOVJWwFZNvrY" TargetMode="External"/><Relationship Id="rId994" Type="http://schemas.openxmlformats.org/officeDocument/2006/relationships/hyperlink" Target="https://talan.bank.gov.ua/get-user-certificate/qAVb0b4SBsJJO8zSpnJk" TargetMode="External"/><Relationship Id="rId2023" Type="http://schemas.openxmlformats.org/officeDocument/2006/relationships/hyperlink" Target="https://talan.bank.gov.ua/get-user-certificate/qAVb0OYsNc_tsJvn8dsb" TargetMode="External"/><Relationship Id="rId2230" Type="http://schemas.openxmlformats.org/officeDocument/2006/relationships/hyperlink" Target="https://talan.bank.gov.ua/get-user-certificate/qAVb0eReP4u6TwlcTFvM" TargetMode="External"/><Relationship Id="rId202" Type="http://schemas.openxmlformats.org/officeDocument/2006/relationships/hyperlink" Target="https://talan.bank.gov.ua/get-user-certificate/qAVb08_KdnOi_8sg2siv" TargetMode="External"/><Relationship Id="rId647" Type="http://schemas.openxmlformats.org/officeDocument/2006/relationships/hyperlink" Target="https://talan.bank.gov.ua/get-user-certificate/qAVb0VbqxgSqeBsOvrmR" TargetMode="External"/><Relationship Id="rId854" Type="http://schemas.openxmlformats.org/officeDocument/2006/relationships/hyperlink" Target="https://talan.bank.gov.ua/get-user-certificate/qAVb0Q7Npnb3fR7b9ziI" TargetMode="External"/><Relationship Id="rId1277" Type="http://schemas.openxmlformats.org/officeDocument/2006/relationships/hyperlink" Target="https://talan.bank.gov.ua/get-user-certificate/qAVb0Zkrip77d63ZLZpU" TargetMode="External"/><Relationship Id="rId1484" Type="http://schemas.openxmlformats.org/officeDocument/2006/relationships/hyperlink" Target="https://talan.bank.gov.ua/get-user-certificate/qAVb0XpW20EupCq_bkjP" TargetMode="External"/><Relationship Id="rId1691" Type="http://schemas.openxmlformats.org/officeDocument/2006/relationships/hyperlink" Target="https://talan.bank.gov.ua/get-user-certificate/qAVb0JlmaiOsFjkDlaCM" TargetMode="External"/><Relationship Id="rId507" Type="http://schemas.openxmlformats.org/officeDocument/2006/relationships/hyperlink" Target="https://talan.bank.gov.ua/get-user-certificate/qAVb0n_XloZA8C-g0DC0" TargetMode="External"/><Relationship Id="rId714" Type="http://schemas.openxmlformats.org/officeDocument/2006/relationships/hyperlink" Target="https://talan.bank.gov.ua/get-user-certificate/qAVb0CXUS81WQ90qA3zW" TargetMode="External"/><Relationship Id="rId921" Type="http://schemas.openxmlformats.org/officeDocument/2006/relationships/hyperlink" Target="https://talan.bank.gov.ua/get-user-certificate/qAVb0nlwT021C6NaG-w0" TargetMode="External"/><Relationship Id="rId1137" Type="http://schemas.openxmlformats.org/officeDocument/2006/relationships/hyperlink" Target="https://talan.bank.gov.ua/get-user-certificate/qAVb0szHV54amsORdfOU" TargetMode="External"/><Relationship Id="rId1344" Type="http://schemas.openxmlformats.org/officeDocument/2006/relationships/hyperlink" Target="https://talan.bank.gov.ua/get-user-certificate/qAVb04G95vxXKmZ_7OmT" TargetMode="External"/><Relationship Id="rId1551" Type="http://schemas.openxmlformats.org/officeDocument/2006/relationships/hyperlink" Target="https://talan.bank.gov.ua/get-user-certificate/qAVb0OF0Ym6TreLRasni" TargetMode="External"/><Relationship Id="rId1789" Type="http://schemas.openxmlformats.org/officeDocument/2006/relationships/hyperlink" Target="https://talan.bank.gov.ua/get-user-certificate/qAVb0XATLRYNiBTtuymI" TargetMode="External"/><Relationship Id="rId1996" Type="http://schemas.openxmlformats.org/officeDocument/2006/relationships/hyperlink" Target="https://talan.bank.gov.ua/get-user-certificate/qAVb0KVvNQ2vmJEk-wxi" TargetMode="External"/><Relationship Id="rId50" Type="http://schemas.openxmlformats.org/officeDocument/2006/relationships/hyperlink" Target="https://talan.bank.gov.ua/get-user-certificate/qAVb056_UObrZpQpwfOZ" TargetMode="External"/><Relationship Id="rId1204" Type="http://schemas.openxmlformats.org/officeDocument/2006/relationships/hyperlink" Target="https://talan.bank.gov.ua/get-user-certificate/qAVb0IM2rkSBbtgjiWsm" TargetMode="External"/><Relationship Id="rId1411" Type="http://schemas.openxmlformats.org/officeDocument/2006/relationships/hyperlink" Target="https://talan.bank.gov.ua/get-user-certificate/qAVb03JmTI_jfJ9S3yuV" TargetMode="External"/><Relationship Id="rId1649" Type="http://schemas.openxmlformats.org/officeDocument/2006/relationships/hyperlink" Target="https://talan.bank.gov.ua/get-user-certificate/qAVb0tZPQB-vbFGbweQK" TargetMode="External"/><Relationship Id="rId1856" Type="http://schemas.openxmlformats.org/officeDocument/2006/relationships/hyperlink" Target="https://talan.bank.gov.ua/get-user-certificate/qAVb0hEUiqvxxGhjCKtY" TargetMode="External"/><Relationship Id="rId1509" Type="http://schemas.openxmlformats.org/officeDocument/2006/relationships/hyperlink" Target="https://talan.bank.gov.ua/get-user-certificate/qAVb0X3ceko_wcan58wo" TargetMode="External"/><Relationship Id="rId1716" Type="http://schemas.openxmlformats.org/officeDocument/2006/relationships/hyperlink" Target="https://talan.bank.gov.ua/get-user-certificate/qAVb0qjNJtOXr5ErM8iO" TargetMode="External"/><Relationship Id="rId1923" Type="http://schemas.openxmlformats.org/officeDocument/2006/relationships/hyperlink" Target="https://talan.bank.gov.ua/get-user-certificate/qAVb0Ki4m-JlHJc9XLZ2" TargetMode="External"/><Relationship Id="rId297" Type="http://schemas.openxmlformats.org/officeDocument/2006/relationships/hyperlink" Target="https://talan.bank.gov.ua/get-user-certificate/qAVb09iwEm7vc4y63oy3" TargetMode="External"/><Relationship Id="rId2185" Type="http://schemas.openxmlformats.org/officeDocument/2006/relationships/hyperlink" Target="https://talan.bank.gov.ua/get-user-certificate/qAVb0HyPsBZm--CeavUI" TargetMode="External"/><Relationship Id="rId157" Type="http://schemas.openxmlformats.org/officeDocument/2006/relationships/hyperlink" Target="https://talan.bank.gov.ua/get-user-certificate/qAVb0wS4C8_2PCTUb2f1" TargetMode="External"/><Relationship Id="rId364" Type="http://schemas.openxmlformats.org/officeDocument/2006/relationships/hyperlink" Target="https://talan.bank.gov.ua/get-user-certificate/qAVb0sXza4ygCoEZ54wW" TargetMode="External"/><Relationship Id="rId2045" Type="http://schemas.openxmlformats.org/officeDocument/2006/relationships/hyperlink" Target="https://talan.bank.gov.ua/get-user-certificate/qAVb0IwrDNXrbly-INHH" TargetMode="External"/><Relationship Id="rId571" Type="http://schemas.openxmlformats.org/officeDocument/2006/relationships/hyperlink" Target="https://talan.bank.gov.ua/get-user-certificate/qAVb088aoNgvCeccKut1" TargetMode="External"/><Relationship Id="rId669" Type="http://schemas.openxmlformats.org/officeDocument/2006/relationships/hyperlink" Target="https://talan.bank.gov.ua/get-user-certificate/qAVb0hZlZ7zrd0Bq32Rd" TargetMode="External"/><Relationship Id="rId876" Type="http://schemas.openxmlformats.org/officeDocument/2006/relationships/hyperlink" Target="https://talan.bank.gov.ua/get-user-certificate/qAVb0m3Ra-vmd1VRUSVe" TargetMode="External"/><Relationship Id="rId1299" Type="http://schemas.openxmlformats.org/officeDocument/2006/relationships/hyperlink" Target="https://talan.bank.gov.ua/get-user-certificate/qAVb0jiPFtTvSmFoWEj6" TargetMode="External"/><Relationship Id="rId224" Type="http://schemas.openxmlformats.org/officeDocument/2006/relationships/hyperlink" Target="https://talan.bank.gov.ua/get-user-certificate/qAVb0BKwvOrTNIRcKNQP" TargetMode="External"/><Relationship Id="rId431" Type="http://schemas.openxmlformats.org/officeDocument/2006/relationships/hyperlink" Target="https://talan.bank.gov.ua/get-user-certificate/qAVb0zINv0hDq-n9rEfs" TargetMode="External"/><Relationship Id="rId529" Type="http://schemas.openxmlformats.org/officeDocument/2006/relationships/hyperlink" Target="https://talan.bank.gov.ua/get-user-certificate/qAVb0tCxIhHA137EWve_" TargetMode="External"/><Relationship Id="rId736" Type="http://schemas.openxmlformats.org/officeDocument/2006/relationships/hyperlink" Target="https://talan.bank.gov.ua/get-user-certificate/qAVb0eYeY9aKGBSjWhyr" TargetMode="External"/><Relationship Id="rId1061" Type="http://schemas.openxmlformats.org/officeDocument/2006/relationships/hyperlink" Target="https://talan.bank.gov.ua/get-user-certificate/qAVb0Tgux6tJ0SMnCk0T" TargetMode="External"/><Relationship Id="rId1159" Type="http://schemas.openxmlformats.org/officeDocument/2006/relationships/hyperlink" Target="https://talan.bank.gov.ua/get-user-certificate/qAVb0vl7-gQYIcYF5knl" TargetMode="External"/><Relationship Id="rId1366" Type="http://schemas.openxmlformats.org/officeDocument/2006/relationships/hyperlink" Target="https://talan.bank.gov.ua/get-user-certificate/qAVb0b2kZlMLBwHf_jpd" TargetMode="External"/><Relationship Id="rId2112" Type="http://schemas.openxmlformats.org/officeDocument/2006/relationships/hyperlink" Target="https://talan.bank.gov.ua/get-user-certificate/qAVb08A0NASoyR_SsvZS" TargetMode="External"/><Relationship Id="rId943" Type="http://schemas.openxmlformats.org/officeDocument/2006/relationships/hyperlink" Target="https://talan.bank.gov.ua/get-user-certificate/qAVb0ytGB8SRemoA7pt3" TargetMode="External"/><Relationship Id="rId1019" Type="http://schemas.openxmlformats.org/officeDocument/2006/relationships/hyperlink" Target="https://talan.bank.gov.ua/get-user-certificate/qAVb0QRltAM6HiklAQFm" TargetMode="External"/><Relationship Id="rId1573" Type="http://schemas.openxmlformats.org/officeDocument/2006/relationships/hyperlink" Target="https://talan.bank.gov.ua/get-user-certificate/qAVb0UiaOE2LWP_wklw8" TargetMode="External"/><Relationship Id="rId1780" Type="http://schemas.openxmlformats.org/officeDocument/2006/relationships/hyperlink" Target="https://talan.bank.gov.ua/get-user-certificate/qAVb0gFihEuFhk_IVbQH" TargetMode="External"/><Relationship Id="rId1878" Type="http://schemas.openxmlformats.org/officeDocument/2006/relationships/hyperlink" Target="https://talan.bank.gov.ua/get-user-certificate/qAVb0SRddQZ9uWue-Xrp" TargetMode="External"/><Relationship Id="rId72" Type="http://schemas.openxmlformats.org/officeDocument/2006/relationships/hyperlink" Target="https://talan.bank.gov.ua/get-user-certificate/qAVb0TMOW2o4OMI9I_Ax" TargetMode="External"/><Relationship Id="rId803" Type="http://schemas.openxmlformats.org/officeDocument/2006/relationships/hyperlink" Target="https://talan.bank.gov.ua/get-user-certificate/qAVb0tQTIdv22MHPL5ID" TargetMode="External"/><Relationship Id="rId1226" Type="http://schemas.openxmlformats.org/officeDocument/2006/relationships/hyperlink" Target="https://talan.bank.gov.ua/get-user-certificate/qAVb0Y4nVrrbFGyrtaiF" TargetMode="External"/><Relationship Id="rId1433" Type="http://schemas.openxmlformats.org/officeDocument/2006/relationships/hyperlink" Target="https://talan.bank.gov.ua/get-user-certificate/qAVb03hhiu90_63ZCoii" TargetMode="External"/><Relationship Id="rId1640" Type="http://schemas.openxmlformats.org/officeDocument/2006/relationships/hyperlink" Target="https://talan.bank.gov.ua/get-user-certificate/qAVb03-7tMAdrYkq_h-Y" TargetMode="External"/><Relationship Id="rId1738" Type="http://schemas.openxmlformats.org/officeDocument/2006/relationships/hyperlink" Target="https://talan.bank.gov.ua/get-user-certificate/qAVb03o_hW33XjMkcx13" TargetMode="External"/><Relationship Id="rId1500" Type="http://schemas.openxmlformats.org/officeDocument/2006/relationships/hyperlink" Target="https://talan.bank.gov.ua/get-user-certificate/qAVb0OmZhvv3-L20b-GK" TargetMode="External"/><Relationship Id="rId1945" Type="http://schemas.openxmlformats.org/officeDocument/2006/relationships/hyperlink" Target="https://talan.bank.gov.ua/get-user-certificate/qAVb0iT1U09KHHTYfETo" TargetMode="External"/><Relationship Id="rId1805" Type="http://schemas.openxmlformats.org/officeDocument/2006/relationships/hyperlink" Target="https://talan.bank.gov.ua/get-user-certificate/qAVb0douKQcJPaga1sW4" TargetMode="External"/><Relationship Id="rId179" Type="http://schemas.openxmlformats.org/officeDocument/2006/relationships/hyperlink" Target="https://talan.bank.gov.ua/get-user-certificate/qAVb0NCeOzjJ_HCQ6qsj" TargetMode="External"/><Relationship Id="rId386" Type="http://schemas.openxmlformats.org/officeDocument/2006/relationships/hyperlink" Target="https://talan.bank.gov.ua/get-user-certificate/qAVb0sGWyi9GhfLzvf7_" TargetMode="External"/><Relationship Id="rId593" Type="http://schemas.openxmlformats.org/officeDocument/2006/relationships/hyperlink" Target="https://talan.bank.gov.ua/get-user-certificate/qAVb03EaTbFDdWMZtLzt" TargetMode="External"/><Relationship Id="rId2067" Type="http://schemas.openxmlformats.org/officeDocument/2006/relationships/hyperlink" Target="https://talan.bank.gov.ua/get-user-certificate/qAVb08qDel6DEyTi43fo" TargetMode="External"/><Relationship Id="rId246" Type="http://schemas.openxmlformats.org/officeDocument/2006/relationships/hyperlink" Target="https://talan.bank.gov.ua/get-user-certificate/qAVb0dNsWJEgAUvSTL5O" TargetMode="External"/><Relationship Id="rId453" Type="http://schemas.openxmlformats.org/officeDocument/2006/relationships/hyperlink" Target="https://talan.bank.gov.ua/get-user-certificate/qAVb0CZJ3o07sXxaiuyX" TargetMode="External"/><Relationship Id="rId660" Type="http://schemas.openxmlformats.org/officeDocument/2006/relationships/hyperlink" Target="https://talan.bank.gov.ua/get-user-certificate/qAVb0MtHDLKv_yJKJUnJ" TargetMode="External"/><Relationship Id="rId898" Type="http://schemas.openxmlformats.org/officeDocument/2006/relationships/hyperlink" Target="https://talan.bank.gov.ua/get-user-certificate/qAVb06qjlbwAm1dmws_r" TargetMode="External"/><Relationship Id="rId1083" Type="http://schemas.openxmlformats.org/officeDocument/2006/relationships/hyperlink" Target="https://talan.bank.gov.ua/get-user-certificate/qAVb0M9_zuwetSxKzKxI" TargetMode="External"/><Relationship Id="rId1290" Type="http://schemas.openxmlformats.org/officeDocument/2006/relationships/hyperlink" Target="https://talan.bank.gov.ua/get-user-certificate/qAVb05RqRZju3xnXK89c" TargetMode="External"/><Relationship Id="rId2134" Type="http://schemas.openxmlformats.org/officeDocument/2006/relationships/hyperlink" Target="https://talan.bank.gov.ua/get-user-certificate/qAVb03apFzr2mBNWbvRV" TargetMode="External"/><Relationship Id="rId106" Type="http://schemas.openxmlformats.org/officeDocument/2006/relationships/hyperlink" Target="https://talan.bank.gov.ua/get-user-certificate/qAVb0gDwo-jTEfyBk5Hv" TargetMode="External"/><Relationship Id="rId313" Type="http://schemas.openxmlformats.org/officeDocument/2006/relationships/hyperlink" Target="https://talan.bank.gov.ua/get-user-certificate/qAVb0Wgo_eTJ1SNVeWiM" TargetMode="External"/><Relationship Id="rId758" Type="http://schemas.openxmlformats.org/officeDocument/2006/relationships/hyperlink" Target="https://talan.bank.gov.ua/get-user-certificate/qAVb0o1Xjrx1vSNMav_S" TargetMode="External"/><Relationship Id="rId965" Type="http://schemas.openxmlformats.org/officeDocument/2006/relationships/hyperlink" Target="https://talan.bank.gov.ua/get-user-certificate/qAVb0O55SJwffaZJHrLl" TargetMode="External"/><Relationship Id="rId1150" Type="http://schemas.openxmlformats.org/officeDocument/2006/relationships/hyperlink" Target="https://talan.bank.gov.ua/get-user-certificate/qAVb08QDybOV2zO7H3Kw" TargetMode="External"/><Relationship Id="rId1388" Type="http://schemas.openxmlformats.org/officeDocument/2006/relationships/hyperlink" Target="https://talan.bank.gov.ua/get-user-certificate/qAVb0tw5wzCt8yGE6rY0" TargetMode="External"/><Relationship Id="rId1595" Type="http://schemas.openxmlformats.org/officeDocument/2006/relationships/hyperlink" Target="https://talan.bank.gov.ua/get-user-certificate/qAVb0mCdcanKpAgYeql_" TargetMode="External"/><Relationship Id="rId94" Type="http://schemas.openxmlformats.org/officeDocument/2006/relationships/hyperlink" Target="https://talan.bank.gov.ua/get-user-certificate/qAVb0HPLGImwaE18Gbjx" TargetMode="External"/><Relationship Id="rId520" Type="http://schemas.openxmlformats.org/officeDocument/2006/relationships/hyperlink" Target="https://talan.bank.gov.ua/get-user-certificate/qAVb0QfwLhn-l3mAatbp" TargetMode="External"/><Relationship Id="rId618" Type="http://schemas.openxmlformats.org/officeDocument/2006/relationships/hyperlink" Target="https://talan.bank.gov.ua/get-user-certificate/qAVb0kugeONR8a57M5MN" TargetMode="External"/><Relationship Id="rId825" Type="http://schemas.openxmlformats.org/officeDocument/2006/relationships/hyperlink" Target="https://talan.bank.gov.ua/get-user-certificate/qAVb0EIwii4INOCPNx5q" TargetMode="External"/><Relationship Id="rId1248" Type="http://schemas.openxmlformats.org/officeDocument/2006/relationships/hyperlink" Target="https://talan.bank.gov.ua/get-user-certificate/qAVb0z6AX23X6M-DuOwl" TargetMode="External"/><Relationship Id="rId1455" Type="http://schemas.openxmlformats.org/officeDocument/2006/relationships/hyperlink" Target="https://talan.bank.gov.ua/get-user-certificate/qAVb0envlpVWbxTHeADJ" TargetMode="External"/><Relationship Id="rId1662" Type="http://schemas.openxmlformats.org/officeDocument/2006/relationships/hyperlink" Target="https://talan.bank.gov.ua/get-user-certificate/qAVb0HI7g4F-_rJnbZZA" TargetMode="External"/><Relationship Id="rId2201" Type="http://schemas.openxmlformats.org/officeDocument/2006/relationships/hyperlink" Target="https://talan.bank.gov.ua/get-user-certificate/qAVb0mKNdqo30nf_E0hY" TargetMode="External"/><Relationship Id="rId1010" Type="http://schemas.openxmlformats.org/officeDocument/2006/relationships/hyperlink" Target="https://talan.bank.gov.ua/get-user-certificate/qAVb0VcPeiNmItYLtnZb" TargetMode="External"/><Relationship Id="rId1108" Type="http://schemas.openxmlformats.org/officeDocument/2006/relationships/hyperlink" Target="https://talan.bank.gov.ua/get-user-certificate/qAVb0cUZ4avuO0srbT1A" TargetMode="External"/><Relationship Id="rId1315" Type="http://schemas.openxmlformats.org/officeDocument/2006/relationships/hyperlink" Target="https://talan.bank.gov.ua/get-user-certificate/qAVb0ZovrWJu2mPU6KJd" TargetMode="External"/><Relationship Id="rId1967" Type="http://schemas.openxmlformats.org/officeDocument/2006/relationships/hyperlink" Target="https://talan.bank.gov.ua/get-user-certificate/qAVb0Eon2fH88AHB0Fa-" TargetMode="External"/><Relationship Id="rId1522" Type="http://schemas.openxmlformats.org/officeDocument/2006/relationships/hyperlink" Target="https://talan.bank.gov.ua/get-user-certificate/qAVb0Zrsj_DdJPQ4AFxA" TargetMode="External"/><Relationship Id="rId21" Type="http://schemas.openxmlformats.org/officeDocument/2006/relationships/hyperlink" Target="https://talan.bank.gov.ua/get-user-certificate/qAVb0gFaUUBkGBpIs1Vq" TargetMode="External"/><Relationship Id="rId2089" Type="http://schemas.openxmlformats.org/officeDocument/2006/relationships/hyperlink" Target="https://talan.bank.gov.ua/get-user-certificate/qAVb04ituftuFpd7Xoyw" TargetMode="External"/><Relationship Id="rId268" Type="http://schemas.openxmlformats.org/officeDocument/2006/relationships/hyperlink" Target="https://talan.bank.gov.ua/get-user-certificate/qAVb0IQtG9mDKje9SMVV" TargetMode="External"/><Relationship Id="rId475" Type="http://schemas.openxmlformats.org/officeDocument/2006/relationships/hyperlink" Target="https://talan.bank.gov.ua/get-user-certificate/qAVb0K7daUIiVu-rhNr4" TargetMode="External"/><Relationship Id="rId682" Type="http://schemas.openxmlformats.org/officeDocument/2006/relationships/hyperlink" Target="https://talan.bank.gov.ua/get-user-certificate/qAVb0EqhCkyn7azBuYbM" TargetMode="External"/><Relationship Id="rId2156" Type="http://schemas.openxmlformats.org/officeDocument/2006/relationships/hyperlink" Target="https://talan.bank.gov.ua/get-user-certificate/qAVb0iK3bFL4cr1XwWKT" TargetMode="External"/><Relationship Id="rId128" Type="http://schemas.openxmlformats.org/officeDocument/2006/relationships/hyperlink" Target="https://talan.bank.gov.ua/get-user-certificate/qAVb0PgfJe1RJ--rt0vi" TargetMode="External"/><Relationship Id="rId335" Type="http://schemas.openxmlformats.org/officeDocument/2006/relationships/hyperlink" Target="https://talan.bank.gov.ua/get-user-certificate/qAVb0c1zCQaVLO82Wbou" TargetMode="External"/><Relationship Id="rId542" Type="http://schemas.openxmlformats.org/officeDocument/2006/relationships/hyperlink" Target="https://talan.bank.gov.ua/get-user-certificate/qAVb07xftXYrep-J7VWQ" TargetMode="External"/><Relationship Id="rId1172" Type="http://schemas.openxmlformats.org/officeDocument/2006/relationships/hyperlink" Target="https://talan.bank.gov.ua/get-user-certificate/qAVb0olZPjcqIUSyjmRW" TargetMode="External"/><Relationship Id="rId2016" Type="http://schemas.openxmlformats.org/officeDocument/2006/relationships/hyperlink" Target="https://talan.bank.gov.ua/get-user-certificate/qAVb0YBWQZTlUviGg7sa" TargetMode="External"/><Relationship Id="rId2223" Type="http://schemas.openxmlformats.org/officeDocument/2006/relationships/hyperlink" Target="https://talan.bank.gov.ua/get-user-certificate/qAVb0Vn_n2sozG6xcuBI" TargetMode="External"/><Relationship Id="rId402" Type="http://schemas.openxmlformats.org/officeDocument/2006/relationships/hyperlink" Target="https://talan.bank.gov.ua/get-user-certificate/qAVb0S3PWGi1Nw76Yqws" TargetMode="External"/><Relationship Id="rId1032" Type="http://schemas.openxmlformats.org/officeDocument/2006/relationships/hyperlink" Target="https://talan.bank.gov.ua/get-user-certificate/qAVb0TxGDXUxeKYTrfik" TargetMode="External"/><Relationship Id="rId1989" Type="http://schemas.openxmlformats.org/officeDocument/2006/relationships/hyperlink" Target="https://talan.bank.gov.ua/get-user-certificate/qAVb0XAg9lfIPmTrVfWQ" TargetMode="External"/><Relationship Id="rId1849" Type="http://schemas.openxmlformats.org/officeDocument/2006/relationships/hyperlink" Target="https://talan.bank.gov.ua/get-user-certificate/qAVb00mtSLu1buoGWIZS" TargetMode="External"/><Relationship Id="rId192" Type="http://schemas.openxmlformats.org/officeDocument/2006/relationships/hyperlink" Target="https://talan.bank.gov.ua/get-user-certificate/qAVb0EG4jEyHGADH0zGp" TargetMode="External"/><Relationship Id="rId1709" Type="http://schemas.openxmlformats.org/officeDocument/2006/relationships/hyperlink" Target="https://talan.bank.gov.ua/get-user-certificate/qAVb0_2V3q-9XZB0WBTd" TargetMode="External"/><Relationship Id="rId1916" Type="http://schemas.openxmlformats.org/officeDocument/2006/relationships/hyperlink" Target="https://talan.bank.gov.ua/get-user-certificate/qAVb0Mt4ptFASu2kooPi" TargetMode="External"/><Relationship Id="rId2080" Type="http://schemas.openxmlformats.org/officeDocument/2006/relationships/hyperlink" Target="https://talan.bank.gov.ua/get-user-certificate/qAVb0LeM2O6lnTdOKSUb" TargetMode="External"/><Relationship Id="rId869" Type="http://schemas.openxmlformats.org/officeDocument/2006/relationships/hyperlink" Target="https://talan.bank.gov.ua/get-user-certificate/qAVb0sfdB73-GEkDFn3X" TargetMode="External"/><Relationship Id="rId1499" Type="http://schemas.openxmlformats.org/officeDocument/2006/relationships/hyperlink" Target="https://talan.bank.gov.ua/get-user-certificate/qAVb0WcAdIfAeeD6mxf5" TargetMode="External"/><Relationship Id="rId729" Type="http://schemas.openxmlformats.org/officeDocument/2006/relationships/hyperlink" Target="https://talan.bank.gov.ua/get-user-certificate/qAVb0DhBaXpGLkNbJKiY" TargetMode="External"/><Relationship Id="rId1359" Type="http://schemas.openxmlformats.org/officeDocument/2006/relationships/hyperlink" Target="https://talan.bank.gov.ua/get-user-certificate/qAVb0W-YBmrZlIKJc3pY" TargetMode="External"/><Relationship Id="rId936" Type="http://schemas.openxmlformats.org/officeDocument/2006/relationships/hyperlink" Target="https://talan.bank.gov.ua/get-user-certificate/qAVb0_xi6qsZr39OOhyt" TargetMode="External"/><Relationship Id="rId1219" Type="http://schemas.openxmlformats.org/officeDocument/2006/relationships/hyperlink" Target="https://talan.bank.gov.ua/get-user-certificate/qAVb0K58Neyihl56fTkf" TargetMode="External"/><Relationship Id="rId1566" Type="http://schemas.openxmlformats.org/officeDocument/2006/relationships/hyperlink" Target="https://talan.bank.gov.ua/get-user-certificate/qAVb07AF5DgwJbal2qnv" TargetMode="External"/><Relationship Id="rId1773" Type="http://schemas.openxmlformats.org/officeDocument/2006/relationships/hyperlink" Target="https://talan.bank.gov.ua/get-user-certificate/qAVb0CNtCdcJPLYnL07f" TargetMode="External"/><Relationship Id="rId1980" Type="http://schemas.openxmlformats.org/officeDocument/2006/relationships/hyperlink" Target="https://talan.bank.gov.ua/get-user-certificate/qAVb0yCpq8w5pA7kmErI" TargetMode="External"/><Relationship Id="rId65" Type="http://schemas.openxmlformats.org/officeDocument/2006/relationships/hyperlink" Target="https://talan.bank.gov.ua/get-user-certificate/qAVb08RNOAzX0XYf0bnO" TargetMode="External"/><Relationship Id="rId1426" Type="http://schemas.openxmlformats.org/officeDocument/2006/relationships/hyperlink" Target="https://talan.bank.gov.ua/get-user-certificate/qAVb0loNbIZIJZpMoUNc" TargetMode="External"/><Relationship Id="rId1633" Type="http://schemas.openxmlformats.org/officeDocument/2006/relationships/hyperlink" Target="https://talan.bank.gov.ua/get-user-certificate/qAVb0_I-3CedV0P-KW4F" TargetMode="External"/><Relationship Id="rId1840" Type="http://schemas.openxmlformats.org/officeDocument/2006/relationships/hyperlink" Target="https://talan.bank.gov.ua/get-user-certificate/qAVb0uLb3hbtPGWtldsw" TargetMode="External"/><Relationship Id="rId1700" Type="http://schemas.openxmlformats.org/officeDocument/2006/relationships/hyperlink" Target="https://talan.bank.gov.ua/get-user-certificate/qAVb04DlhBlFiNoCgbbU" TargetMode="External"/><Relationship Id="rId379" Type="http://schemas.openxmlformats.org/officeDocument/2006/relationships/hyperlink" Target="https://talan.bank.gov.ua/get-user-certificate/qAVb0PAeildR7p90-Qvl" TargetMode="External"/><Relationship Id="rId586" Type="http://schemas.openxmlformats.org/officeDocument/2006/relationships/hyperlink" Target="https://talan.bank.gov.ua/get-user-certificate/qAVb0hQvonlMufApekVS" TargetMode="External"/><Relationship Id="rId793" Type="http://schemas.openxmlformats.org/officeDocument/2006/relationships/hyperlink" Target="https://talan.bank.gov.ua/get-user-certificate/qAVb0MxiGGo5dn5tZtFL" TargetMode="External"/><Relationship Id="rId239" Type="http://schemas.openxmlformats.org/officeDocument/2006/relationships/hyperlink" Target="https://talan.bank.gov.ua/get-user-certificate/qAVb0oqK2s5YZTS0xL3U" TargetMode="External"/><Relationship Id="rId446" Type="http://schemas.openxmlformats.org/officeDocument/2006/relationships/hyperlink" Target="https://talan.bank.gov.ua/get-user-certificate/qAVb0IM1riassaby6tyJ" TargetMode="External"/><Relationship Id="rId653" Type="http://schemas.openxmlformats.org/officeDocument/2006/relationships/hyperlink" Target="https://talan.bank.gov.ua/get-user-certificate/qAVb0N6BCcpG4RnB6z2K" TargetMode="External"/><Relationship Id="rId1076" Type="http://schemas.openxmlformats.org/officeDocument/2006/relationships/hyperlink" Target="https://talan.bank.gov.ua/get-user-certificate/qAVb0AF5eWiLWL1c67uR" TargetMode="External"/><Relationship Id="rId1283" Type="http://schemas.openxmlformats.org/officeDocument/2006/relationships/hyperlink" Target="https://talan.bank.gov.ua/get-user-certificate/qAVb0UxJ2ySBtqllBviB" TargetMode="External"/><Relationship Id="rId1490" Type="http://schemas.openxmlformats.org/officeDocument/2006/relationships/hyperlink" Target="https://talan.bank.gov.ua/get-user-certificate/qAVb0w_KkbiEeVdp2nPm" TargetMode="External"/><Relationship Id="rId2127" Type="http://schemas.openxmlformats.org/officeDocument/2006/relationships/hyperlink" Target="https://talan.bank.gov.ua/get-user-certificate/qAVb0v5Id5tJiIEkbOK8" TargetMode="External"/><Relationship Id="rId306" Type="http://schemas.openxmlformats.org/officeDocument/2006/relationships/hyperlink" Target="https://talan.bank.gov.ua/get-user-certificate/qAVb0skVdhvpRiesHLPd" TargetMode="External"/><Relationship Id="rId860" Type="http://schemas.openxmlformats.org/officeDocument/2006/relationships/hyperlink" Target="https://talan.bank.gov.ua/get-user-certificate/qAVb0_XLiYp_0KCCJgFG" TargetMode="External"/><Relationship Id="rId1143" Type="http://schemas.openxmlformats.org/officeDocument/2006/relationships/hyperlink" Target="https://talan.bank.gov.ua/get-user-certificate/qAVb0j-QYXrw1WbOMDYQ" TargetMode="External"/><Relationship Id="rId513" Type="http://schemas.openxmlformats.org/officeDocument/2006/relationships/hyperlink" Target="https://talan.bank.gov.ua/get-user-certificate/qAVb0VcbctVibJxXizYr" TargetMode="External"/><Relationship Id="rId720" Type="http://schemas.openxmlformats.org/officeDocument/2006/relationships/hyperlink" Target="https://talan.bank.gov.ua/get-user-certificate/qAVb03NQmF3lzVS-UZbD" TargetMode="External"/><Relationship Id="rId1350" Type="http://schemas.openxmlformats.org/officeDocument/2006/relationships/hyperlink" Target="https://talan.bank.gov.ua/get-user-certificate/qAVb0W0M20vwU0ptZxMx" TargetMode="External"/><Relationship Id="rId1003" Type="http://schemas.openxmlformats.org/officeDocument/2006/relationships/hyperlink" Target="https://talan.bank.gov.ua/get-user-certificate/qAVb03nhwuulMIRmQQ5n" TargetMode="External"/><Relationship Id="rId1210" Type="http://schemas.openxmlformats.org/officeDocument/2006/relationships/hyperlink" Target="https://talan.bank.gov.ua/get-user-certificate/qAVb0ybGAMp1i224hv6z" TargetMode="External"/><Relationship Id="rId2191" Type="http://schemas.openxmlformats.org/officeDocument/2006/relationships/hyperlink" Target="https://talan.bank.gov.ua/get-user-certificate/qAVb06fBdMaK6vlwXGal" TargetMode="External"/><Relationship Id="rId163" Type="http://schemas.openxmlformats.org/officeDocument/2006/relationships/hyperlink" Target="https://talan.bank.gov.ua/get-user-certificate/qAVb0MIbl6j3_Vc7R2vy" TargetMode="External"/><Relationship Id="rId370" Type="http://schemas.openxmlformats.org/officeDocument/2006/relationships/hyperlink" Target="https://talan.bank.gov.ua/get-user-certificate/qAVb09a6LdY2pfExZFqD" TargetMode="External"/><Relationship Id="rId2051" Type="http://schemas.openxmlformats.org/officeDocument/2006/relationships/hyperlink" Target="https://talan.bank.gov.ua/get-user-certificate/qAVb09BE0VpaA0gI33Ox" TargetMode="External"/><Relationship Id="rId230" Type="http://schemas.openxmlformats.org/officeDocument/2006/relationships/hyperlink" Target="https://talan.bank.gov.ua/get-user-certificate/qAVb0HoMaA2vhjX9g2QL" TargetMode="External"/><Relationship Id="rId1677" Type="http://schemas.openxmlformats.org/officeDocument/2006/relationships/hyperlink" Target="https://talan.bank.gov.ua/get-user-certificate/qAVb05CJjRYGl9jZKkbv" TargetMode="External"/><Relationship Id="rId1884" Type="http://schemas.openxmlformats.org/officeDocument/2006/relationships/hyperlink" Target="https://talan.bank.gov.ua/get-user-certificate/qAVb0U4DElOfUGzMVLDL" TargetMode="External"/><Relationship Id="rId907" Type="http://schemas.openxmlformats.org/officeDocument/2006/relationships/hyperlink" Target="https://talan.bank.gov.ua/get-user-certificate/qAVb0mZN5cRJElDuklMV" TargetMode="External"/><Relationship Id="rId1537" Type="http://schemas.openxmlformats.org/officeDocument/2006/relationships/hyperlink" Target="https://talan.bank.gov.ua/get-user-certificate/qAVb0LhRr__sV0k-6YP5" TargetMode="External"/><Relationship Id="rId1744" Type="http://schemas.openxmlformats.org/officeDocument/2006/relationships/hyperlink" Target="https://talan.bank.gov.ua/get-user-certificate/qAVb00budZDIgsjcx-Wr" TargetMode="External"/><Relationship Id="rId1951" Type="http://schemas.openxmlformats.org/officeDocument/2006/relationships/hyperlink" Target="https://talan.bank.gov.ua/get-user-certificate/qAVb042BDwTiY2McUmUN" TargetMode="External"/><Relationship Id="rId36" Type="http://schemas.openxmlformats.org/officeDocument/2006/relationships/hyperlink" Target="https://talan.bank.gov.ua/get-user-certificate/qAVb0vM55wOzxeeHk8PD" TargetMode="External"/><Relationship Id="rId1604" Type="http://schemas.openxmlformats.org/officeDocument/2006/relationships/hyperlink" Target="https://talan.bank.gov.ua/get-user-certificate/qAVb0u8h9n0yac41jtxI" TargetMode="External"/><Relationship Id="rId1811" Type="http://schemas.openxmlformats.org/officeDocument/2006/relationships/hyperlink" Target="https://talan.bank.gov.ua/get-user-certificate/qAVb0AK1VVJhduECdhks" TargetMode="External"/><Relationship Id="rId697" Type="http://schemas.openxmlformats.org/officeDocument/2006/relationships/hyperlink" Target="https://talan.bank.gov.ua/get-user-certificate/qAVb0_0-IcJtq9SwozuP" TargetMode="External"/><Relationship Id="rId1187" Type="http://schemas.openxmlformats.org/officeDocument/2006/relationships/hyperlink" Target="https://talan.bank.gov.ua/get-user-certificate/qAVb0IMaCjEdd_74CWuW" TargetMode="External"/><Relationship Id="rId557" Type="http://schemas.openxmlformats.org/officeDocument/2006/relationships/hyperlink" Target="https://talan.bank.gov.ua/get-user-certificate/qAVb0yCvrignrB3RFrpW" TargetMode="External"/><Relationship Id="rId764" Type="http://schemas.openxmlformats.org/officeDocument/2006/relationships/hyperlink" Target="https://talan.bank.gov.ua/get-user-certificate/qAVb0hgcYEe52bWT-pln" TargetMode="External"/><Relationship Id="rId971" Type="http://schemas.openxmlformats.org/officeDocument/2006/relationships/hyperlink" Target="https://talan.bank.gov.ua/get-user-certificate/qAVb0UoCejDvXCE74Ywz" TargetMode="External"/><Relationship Id="rId1394" Type="http://schemas.openxmlformats.org/officeDocument/2006/relationships/hyperlink" Target="https://talan.bank.gov.ua/get-user-certificate/qAVb0BOVIn_09C0kYcmU" TargetMode="External"/><Relationship Id="rId417" Type="http://schemas.openxmlformats.org/officeDocument/2006/relationships/hyperlink" Target="https://talan.bank.gov.ua/get-user-certificate/qAVb09IVCPOHdRY8AQ6r" TargetMode="External"/><Relationship Id="rId624" Type="http://schemas.openxmlformats.org/officeDocument/2006/relationships/hyperlink" Target="https://talan.bank.gov.ua/get-user-certificate/qAVb0MoKW4ByM4RrEszC" TargetMode="External"/><Relationship Id="rId831" Type="http://schemas.openxmlformats.org/officeDocument/2006/relationships/hyperlink" Target="https://talan.bank.gov.ua/get-user-certificate/qAVb0Jbv3ROGnSU8uqOv" TargetMode="External"/><Relationship Id="rId1047" Type="http://schemas.openxmlformats.org/officeDocument/2006/relationships/hyperlink" Target="https://talan.bank.gov.ua/get-user-certificate/qAVb0YiX0UptH_vc5C9F" TargetMode="External"/><Relationship Id="rId1254" Type="http://schemas.openxmlformats.org/officeDocument/2006/relationships/hyperlink" Target="https://talan.bank.gov.ua/get-user-certificate/qAVb0sJdouGVxS16zJ_k" TargetMode="External"/><Relationship Id="rId1461" Type="http://schemas.openxmlformats.org/officeDocument/2006/relationships/hyperlink" Target="https://talan.bank.gov.ua/get-user-certificate/qAVb09SKEwyeGVZxQs-a" TargetMode="External"/><Relationship Id="rId1114" Type="http://schemas.openxmlformats.org/officeDocument/2006/relationships/hyperlink" Target="https://talan.bank.gov.ua/get-user-certificate/qAVb0E-_3ZPbhaGnQOap" TargetMode="External"/><Relationship Id="rId1321" Type="http://schemas.openxmlformats.org/officeDocument/2006/relationships/hyperlink" Target="https://talan.bank.gov.ua/get-user-certificate/qAVb0DPicuX9It7PCC_R" TargetMode="External"/><Relationship Id="rId2095" Type="http://schemas.openxmlformats.org/officeDocument/2006/relationships/hyperlink" Target="https://talan.bank.gov.ua/get-user-certificate/qAVb0LVrFJfxJ3P24ker" TargetMode="External"/><Relationship Id="rId274" Type="http://schemas.openxmlformats.org/officeDocument/2006/relationships/hyperlink" Target="https://talan.bank.gov.ua/get-user-certificate/qAVb09_LGDnBRNT7v-zH" TargetMode="External"/><Relationship Id="rId481" Type="http://schemas.openxmlformats.org/officeDocument/2006/relationships/hyperlink" Target="https://talan.bank.gov.ua/get-user-certificate/qAVb0nvKHZaMb_ssvd6l" TargetMode="External"/><Relationship Id="rId2162" Type="http://schemas.openxmlformats.org/officeDocument/2006/relationships/hyperlink" Target="https://talan.bank.gov.ua/get-user-certificate/qAVb0okboQWV2Pdm2Im1" TargetMode="External"/><Relationship Id="rId134" Type="http://schemas.openxmlformats.org/officeDocument/2006/relationships/hyperlink" Target="https://talan.bank.gov.ua/get-user-certificate/qAVb0fON-ZRAZakC1HRB" TargetMode="External"/><Relationship Id="rId341" Type="http://schemas.openxmlformats.org/officeDocument/2006/relationships/hyperlink" Target="https://talan.bank.gov.ua/get-user-certificate/qAVb0cOWmtgKirQmgh8n" TargetMode="External"/><Relationship Id="rId2022" Type="http://schemas.openxmlformats.org/officeDocument/2006/relationships/hyperlink" Target="https://talan.bank.gov.ua/get-user-certificate/qAVb0FCuLl9xoPbfENbP" TargetMode="External"/><Relationship Id="rId201" Type="http://schemas.openxmlformats.org/officeDocument/2006/relationships/hyperlink" Target="https://talan.bank.gov.ua/get-user-certificate/qAVb0VgvCQ8tq5YOXRyx" TargetMode="External"/><Relationship Id="rId1788" Type="http://schemas.openxmlformats.org/officeDocument/2006/relationships/hyperlink" Target="https://talan.bank.gov.ua/get-user-certificate/qAVb0IK03YcG_G_CydMR" TargetMode="External"/><Relationship Id="rId1995" Type="http://schemas.openxmlformats.org/officeDocument/2006/relationships/hyperlink" Target="https://talan.bank.gov.ua/get-user-certificate/qAVb0xipZAep-bTWw2PM" TargetMode="External"/><Relationship Id="rId1648" Type="http://schemas.openxmlformats.org/officeDocument/2006/relationships/hyperlink" Target="https://talan.bank.gov.ua/get-user-certificate/qAVb04M-GvIjQgOdoTdX" TargetMode="External"/><Relationship Id="rId1508" Type="http://schemas.openxmlformats.org/officeDocument/2006/relationships/hyperlink" Target="https://talan.bank.gov.ua/get-user-certificate/qAVb0El-C_Kl_fhqWJ1J" TargetMode="External"/><Relationship Id="rId1855" Type="http://schemas.openxmlformats.org/officeDocument/2006/relationships/hyperlink" Target="https://talan.bank.gov.ua/get-user-certificate/qAVb09n-ry2IvUoQJFAw" TargetMode="External"/><Relationship Id="rId1715" Type="http://schemas.openxmlformats.org/officeDocument/2006/relationships/hyperlink" Target="https://talan.bank.gov.ua/get-user-certificate/qAVb0A_PmXjuLkTWWqAd" TargetMode="External"/><Relationship Id="rId1922" Type="http://schemas.openxmlformats.org/officeDocument/2006/relationships/hyperlink" Target="https://talan.bank.gov.ua/get-user-certificate/qAVb0Tbx2O4ETOo6zC22" TargetMode="External"/><Relationship Id="rId668" Type="http://schemas.openxmlformats.org/officeDocument/2006/relationships/hyperlink" Target="https://talan.bank.gov.ua/get-user-certificate/qAVb0ysmfjicYQPAmWiE" TargetMode="External"/><Relationship Id="rId875" Type="http://schemas.openxmlformats.org/officeDocument/2006/relationships/hyperlink" Target="https://talan.bank.gov.ua/get-user-certificate/qAVb0UuYnIeGBRa8XgLA" TargetMode="External"/><Relationship Id="rId1298" Type="http://schemas.openxmlformats.org/officeDocument/2006/relationships/hyperlink" Target="https://talan.bank.gov.ua/get-user-certificate/qAVb0tx1wWq0taguXsp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37"/>
  <sheetViews>
    <sheetView tabSelected="1" workbookViewId="0">
      <selection activeCell="E7" sqref="E7"/>
    </sheetView>
  </sheetViews>
  <sheetFormatPr defaultRowHeight="14.4" x14ac:dyDescent="0.3"/>
  <cols>
    <col min="1" max="1" width="29.21875" customWidth="1"/>
  </cols>
  <sheetData>
    <row r="1" spans="1:3" x14ac:dyDescent="0.3">
      <c r="A1" s="1" t="s">
        <v>0</v>
      </c>
      <c r="B1" s="1" t="s">
        <v>1</v>
      </c>
      <c r="C1" s="1"/>
    </row>
    <row r="2" spans="1:3" x14ac:dyDescent="0.3">
      <c r="A2" t="s">
        <v>2</v>
      </c>
      <c r="B2" t="str">
        <f>HYPERLINK("https://talan.bank.gov.ua/get-user-certificate/qAVb0znHQ82w6ErT3Nfi","Завантажити сертифікат")</f>
        <v>Завантажити сертифікат</v>
      </c>
    </row>
    <row r="3" spans="1:3" x14ac:dyDescent="0.3">
      <c r="A3" t="s">
        <v>3</v>
      </c>
      <c r="B3" t="str">
        <f>HYPERLINK("https://talan.bank.gov.ua/get-user-certificate/qAVb0TNPG1wekfl_tO8k","Завантажити сертифікат")</f>
        <v>Завантажити сертифікат</v>
      </c>
    </row>
    <row r="4" spans="1:3" x14ac:dyDescent="0.3">
      <c r="A4" t="s">
        <v>4</v>
      </c>
      <c r="B4" t="str">
        <f>HYPERLINK("https://talan.bank.gov.ua/get-user-certificate/qAVb0euAu44Iug1yBN_w","Завантажити сертифікат")</f>
        <v>Завантажити сертифікат</v>
      </c>
    </row>
    <row r="5" spans="1:3" x14ac:dyDescent="0.3">
      <c r="A5" t="s">
        <v>5</v>
      </c>
      <c r="B5" t="str">
        <f>HYPERLINK("https://talan.bank.gov.ua/get-user-certificate/qAVb0_6IaBDyP87NsU8u","Завантажити сертифікат")</f>
        <v>Завантажити сертифікат</v>
      </c>
    </row>
    <row r="6" spans="1:3" x14ac:dyDescent="0.3">
      <c r="A6" t="s">
        <v>6</v>
      </c>
      <c r="B6" t="str">
        <f>HYPERLINK("https://talan.bank.gov.ua/get-user-certificate/qAVb0kJ1kKVQHHDfC6Hl","Завантажити сертифікат")</f>
        <v>Завантажити сертифікат</v>
      </c>
    </row>
    <row r="7" spans="1:3" x14ac:dyDescent="0.3">
      <c r="A7" t="s">
        <v>7</v>
      </c>
      <c r="B7" t="str">
        <f>HYPERLINK("https://talan.bank.gov.ua/get-user-certificate/qAVb0suCLjgo-ky8VwRu","Завантажити сертифікат")</f>
        <v>Завантажити сертифікат</v>
      </c>
    </row>
    <row r="8" spans="1:3" x14ac:dyDescent="0.3">
      <c r="A8" t="s">
        <v>8</v>
      </c>
      <c r="B8" t="str">
        <f>HYPERLINK("https://talan.bank.gov.ua/get-user-certificate/qAVb0Hln8qdqDHOVH1Jd","Завантажити сертифікат")</f>
        <v>Завантажити сертифікат</v>
      </c>
    </row>
    <row r="9" spans="1:3" x14ac:dyDescent="0.3">
      <c r="A9" t="s">
        <v>9</v>
      </c>
      <c r="B9" t="str">
        <f>HYPERLINK("https://talan.bank.gov.ua/get-user-certificate/qAVb0YKXxvn78esxdCPo","Завантажити сертифікат")</f>
        <v>Завантажити сертифікат</v>
      </c>
    </row>
    <row r="10" spans="1:3" x14ac:dyDescent="0.3">
      <c r="A10" t="s">
        <v>10</v>
      </c>
      <c r="B10" t="str">
        <f>HYPERLINK("https://talan.bank.gov.ua/get-user-certificate/qAVb0qEIqtGS9bYz91BD","Завантажити сертифікат")</f>
        <v>Завантажити сертифікат</v>
      </c>
    </row>
    <row r="11" spans="1:3" x14ac:dyDescent="0.3">
      <c r="A11" t="s">
        <v>11</v>
      </c>
      <c r="B11" t="str">
        <f>HYPERLINK("https://talan.bank.gov.ua/get-user-certificate/qAVb015IGdI4AxvW0jjE","Завантажити сертифікат")</f>
        <v>Завантажити сертифікат</v>
      </c>
    </row>
    <row r="12" spans="1:3" x14ac:dyDescent="0.3">
      <c r="A12" t="s">
        <v>12</v>
      </c>
      <c r="B12" t="str">
        <f>HYPERLINK("https://talan.bank.gov.ua/get-user-certificate/qAVb0rxMBxLCkGIx5MQl","Завантажити сертифікат")</f>
        <v>Завантажити сертифікат</v>
      </c>
    </row>
    <row r="13" spans="1:3" x14ac:dyDescent="0.3">
      <c r="A13" t="s">
        <v>13</v>
      </c>
      <c r="B13" t="str">
        <f>HYPERLINK("https://talan.bank.gov.ua/get-user-certificate/qAVb0tscMAnjsJyabCLW","Завантажити сертифікат")</f>
        <v>Завантажити сертифікат</v>
      </c>
    </row>
    <row r="14" spans="1:3" x14ac:dyDescent="0.3">
      <c r="A14" t="s">
        <v>14</v>
      </c>
      <c r="B14" t="str">
        <f>HYPERLINK("https://talan.bank.gov.ua/get-user-certificate/qAVb0VCQsDO21-95_rQK","Завантажити сертифікат")</f>
        <v>Завантажити сертифікат</v>
      </c>
    </row>
    <row r="15" spans="1:3" x14ac:dyDescent="0.3">
      <c r="A15" t="s">
        <v>15</v>
      </c>
      <c r="B15" t="str">
        <f>HYPERLINK("https://talan.bank.gov.ua/get-user-certificate/qAVb06IOXcTZz5-ElCKb","Завантажити сертифікат")</f>
        <v>Завантажити сертифікат</v>
      </c>
    </row>
    <row r="16" spans="1:3" x14ac:dyDescent="0.3">
      <c r="A16" t="s">
        <v>16</v>
      </c>
      <c r="B16" t="str">
        <f>HYPERLINK("https://talan.bank.gov.ua/get-user-certificate/qAVb01TmeOVTqkkKILcH","Завантажити сертифікат")</f>
        <v>Завантажити сертифікат</v>
      </c>
    </row>
    <row r="17" spans="1:2" x14ac:dyDescent="0.3">
      <c r="A17" t="s">
        <v>17</v>
      </c>
      <c r="B17" t="str">
        <f>HYPERLINK("https://talan.bank.gov.ua/get-user-certificate/qAVb01c6MQXZOOv9Puix","Завантажити сертифікат")</f>
        <v>Завантажити сертифікат</v>
      </c>
    </row>
    <row r="18" spans="1:2" x14ac:dyDescent="0.3">
      <c r="A18" t="s">
        <v>18</v>
      </c>
      <c r="B18" t="str">
        <f>HYPERLINK("https://talan.bank.gov.ua/get-user-certificate/qAVb0Sm900ox79OWOCEX","Завантажити сертифікат")</f>
        <v>Завантажити сертифікат</v>
      </c>
    </row>
    <row r="19" spans="1:2" x14ac:dyDescent="0.3">
      <c r="A19" t="s">
        <v>19</v>
      </c>
      <c r="B19" t="str">
        <f>HYPERLINK("https://talan.bank.gov.ua/get-user-certificate/qAVb0-P4Ex2HKH-D1jUl","Завантажити сертифікат")</f>
        <v>Завантажити сертифікат</v>
      </c>
    </row>
    <row r="20" spans="1:2" x14ac:dyDescent="0.3">
      <c r="A20" t="s">
        <v>20</v>
      </c>
      <c r="B20" t="str">
        <f>HYPERLINK("https://talan.bank.gov.ua/get-user-certificate/qAVb0fBYWFADnzIniYTl","Завантажити сертифікат")</f>
        <v>Завантажити сертифікат</v>
      </c>
    </row>
    <row r="21" spans="1:2" x14ac:dyDescent="0.3">
      <c r="A21" t="s">
        <v>21</v>
      </c>
      <c r="B21" t="str">
        <f>HYPERLINK("https://talan.bank.gov.ua/get-user-certificate/qAVb0LlngOg3JlpZa4s8","Завантажити сертифікат")</f>
        <v>Завантажити сертифікат</v>
      </c>
    </row>
    <row r="22" spans="1:2" x14ac:dyDescent="0.3">
      <c r="A22" t="s">
        <v>22</v>
      </c>
      <c r="B22" t="str">
        <f>HYPERLINK("https://talan.bank.gov.ua/get-user-certificate/qAVb0gFaUUBkGBpIs1Vq","Завантажити сертифікат")</f>
        <v>Завантажити сертифікат</v>
      </c>
    </row>
    <row r="23" spans="1:2" x14ac:dyDescent="0.3">
      <c r="A23" t="s">
        <v>23</v>
      </c>
      <c r="B23" t="str">
        <f>HYPERLINK("https://talan.bank.gov.ua/get-user-certificate/qAVb0QzL6BEhuYhqje3d","Завантажити сертифікат")</f>
        <v>Завантажити сертифікат</v>
      </c>
    </row>
    <row r="24" spans="1:2" x14ac:dyDescent="0.3">
      <c r="A24" t="s">
        <v>24</v>
      </c>
      <c r="B24" t="str">
        <f>HYPERLINK("https://talan.bank.gov.ua/get-user-certificate/qAVb0JUwUQ4fafLIB2MM","Завантажити сертифікат")</f>
        <v>Завантажити сертифікат</v>
      </c>
    </row>
    <row r="25" spans="1:2" x14ac:dyDescent="0.3">
      <c r="A25" t="s">
        <v>25</v>
      </c>
      <c r="B25" t="str">
        <f>HYPERLINK("https://talan.bank.gov.ua/get-user-certificate/qAVb0WCxQO-tms7qTYPs","Завантажити сертифікат")</f>
        <v>Завантажити сертифікат</v>
      </c>
    </row>
    <row r="26" spans="1:2" x14ac:dyDescent="0.3">
      <c r="A26" t="s">
        <v>26</v>
      </c>
      <c r="B26" t="str">
        <f>HYPERLINK("https://talan.bank.gov.ua/get-user-certificate/qAVb0wMrnFLA55m4aNwS","Завантажити сертифікат")</f>
        <v>Завантажити сертифікат</v>
      </c>
    </row>
    <row r="27" spans="1:2" x14ac:dyDescent="0.3">
      <c r="A27" t="s">
        <v>27</v>
      </c>
      <c r="B27" t="str">
        <f>HYPERLINK("https://talan.bank.gov.ua/get-user-certificate/qAVb0lq5PSjzkW-pOjoB","Завантажити сертифікат")</f>
        <v>Завантажити сертифікат</v>
      </c>
    </row>
    <row r="28" spans="1:2" x14ac:dyDescent="0.3">
      <c r="A28" t="s">
        <v>28</v>
      </c>
      <c r="B28" t="str">
        <f>HYPERLINK("https://talan.bank.gov.ua/get-user-certificate/qAVb0OvXwjSm9YsbfK0_","Завантажити сертифікат")</f>
        <v>Завантажити сертифікат</v>
      </c>
    </row>
    <row r="29" spans="1:2" x14ac:dyDescent="0.3">
      <c r="A29" t="s">
        <v>29</v>
      </c>
      <c r="B29" t="str">
        <f>HYPERLINK("https://talan.bank.gov.ua/get-user-certificate/qAVb0fvo1RKYaIy185S5","Завантажити сертифікат")</f>
        <v>Завантажити сертифікат</v>
      </c>
    </row>
    <row r="30" spans="1:2" x14ac:dyDescent="0.3">
      <c r="A30" t="s">
        <v>30</v>
      </c>
      <c r="B30" t="str">
        <f>HYPERLINK("https://talan.bank.gov.ua/get-user-certificate/qAVb0NEzIjMPQccs3kCg","Завантажити сертифікат")</f>
        <v>Завантажити сертифікат</v>
      </c>
    </row>
    <row r="31" spans="1:2" x14ac:dyDescent="0.3">
      <c r="A31" t="s">
        <v>31</v>
      </c>
      <c r="B31" t="str">
        <f>HYPERLINK("https://talan.bank.gov.ua/get-user-certificate/qAVb0Xf-9NrIm_E5WK45","Завантажити сертифікат")</f>
        <v>Завантажити сертифікат</v>
      </c>
    </row>
    <row r="32" spans="1:2" x14ac:dyDescent="0.3">
      <c r="A32" t="s">
        <v>32</v>
      </c>
      <c r="B32" t="str">
        <f>HYPERLINK("https://talan.bank.gov.ua/get-user-certificate/qAVb0hWpkDUijrnTByLc","Завантажити сертифікат")</f>
        <v>Завантажити сертифікат</v>
      </c>
    </row>
    <row r="33" spans="1:2" x14ac:dyDescent="0.3">
      <c r="A33" t="s">
        <v>33</v>
      </c>
      <c r="B33" t="str">
        <f>HYPERLINK("https://talan.bank.gov.ua/get-user-certificate/qAVb0xe-A6cYblpGWNbQ","Завантажити сертифікат")</f>
        <v>Завантажити сертифікат</v>
      </c>
    </row>
    <row r="34" spans="1:2" x14ac:dyDescent="0.3">
      <c r="A34" t="s">
        <v>34</v>
      </c>
      <c r="B34" t="str">
        <f>HYPERLINK("https://talan.bank.gov.ua/get-user-certificate/qAVb0FZWFjwCujV_o80j","Завантажити сертифікат")</f>
        <v>Завантажити сертифікат</v>
      </c>
    </row>
    <row r="35" spans="1:2" x14ac:dyDescent="0.3">
      <c r="A35" t="s">
        <v>35</v>
      </c>
      <c r="B35" t="str">
        <f>HYPERLINK("https://talan.bank.gov.ua/get-user-certificate/qAVb0a-CR0WZWjGrwW0X","Завантажити сертифікат")</f>
        <v>Завантажити сертифікат</v>
      </c>
    </row>
    <row r="36" spans="1:2" x14ac:dyDescent="0.3">
      <c r="A36" t="s">
        <v>36</v>
      </c>
      <c r="B36" t="str">
        <f>HYPERLINK("https://talan.bank.gov.ua/get-user-certificate/qAVb0wvscGnYrC03CGeW","Завантажити сертифікат")</f>
        <v>Завантажити сертифікат</v>
      </c>
    </row>
    <row r="37" spans="1:2" x14ac:dyDescent="0.3">
      <c r="A37" t="s">
        <v>37</v>
      </c>
      <c r="B37" t="str">
        <f>HYPERLINK("https://talan.bank.gov.ua/get-user-certificate/qAVb0vM55wOzxeeHk8PD","Завантажити сертифікат")</f>
        <v>Завантажити сертифікат</v>
      </c>
    </row>
    <row r="38" spans="1:2" x14ac:dyDescent="0.3">
      <c r="A38" t="s">
        <v>38</v>
      </c>
      <c r="B38" t="str">
        <f>HYPERLINK("https://talan.bank.gov.ua/get-user-certificate/qAVb02V-EpunEH1gEPoF","Завантажити сертифікат")</f>
        <v>Завантажити сертифікат</v>
      </c>
    </row>
    <row r="39" spans="1:2" x14ac:dyDescent="0.3">
      <c r="A39" t="s">
        <v>39</v>
      </c>
      <c r="B39" t="str">
        <f>HYPERLINK("https://talan.bank.gov.ua/get-user-certificate/qAVb0ojhFuIbEgOzn7cH","Завантажити сертифікат")</f>
        <v>Завантажити сертифікат</v>
      </c>
    </row>
    <row r="40" spans="1:2" x14ac:dyDescent="0.3">
      <c r="A40" t="s">
        <v>40</v>
      </c>
      <c r="B40" t="str">
        <f>HYPERLINK("https://talan.bank.gov.ua/get-user-certificate/qAVb0IClZNoUvEv20njP","Завантажити сертифікат")</f>
        <v>Завантажити сертифікат</v>
      </c>
    </row>
    <row r="41" spans="1:2" x14ac:dyDescent="0.3">
      <c r="A41" t="s">
        <v>41</v>
      </c>
      <c r="B41" t="str">
        <f>HYPERLINK("https://talan.bank.gov.ua/get-user-certificate/qAVb0UDm1f7Vgc9qyCdf","Завантажити сертифікат")</f>
        <v>Завантажити сертифікат</v>
      </c>
    </row>
    <row r="42" spans="1:2" x14ac:dyDescent="0.3">
      <c r="A42" t="s">
        <v>42</v>
      </c>
      <c r="B42" t="str">
        <f>HYPERLINK("https://talan.bank.gov.ua/get-user-certificate/qAVb0KmoNOk1zdOsBPup","Завантажити сертифікат")</f>
        <v>Завантажити сертифікат</v>
      </c>
    </row>
    <row r="43" spans="1:2" x14ac:dyDescent="0.3">
      <c r="A43" t="s">
        <v>43</v>
      </c>
      <c r="B43" t="str">
        <f>HYPERLINK("https://talan.bank.gov.ua/get-user-certificate/qAVb04FOBcHuP7A4p7Yo","Завантажити сертифікат")</f>
        <v>Завантажити сертифікат</v>
      </c>
    </row>
    <row r="44" spans="1:2" x14ac:dyDescent="0.3">
      <c r="A44" t="s">
        <v>44</v>
      </c>
      <c r="B44" t="str">
        <f>HYPERLINK("https://talan.bank.gov.ua/get-user-certificate/qAVb0nSVqFaELyVWLLcI","Завантажити сертифікат")</f>
        <v>Завантажити сертифікат</v>
      </c>
    </row>
    <row r="45" spans="1:2" x14ac:dyDescent="0.3">
      <c r="A45" t="s">
        <v>45</v>
      </c>
      <c r="B45" t="str">
        <f>HYPERLINK("https://talan.bank.gov.ua/get-user-certificate/qAVb05sxz7AhxrLGDjYR","Завантажити сертифікат")</f>
        <v>Завантажити сертифікат</v>
      </c>
    </row>
    <row r="46" spans="1:2" x14ac:dyDescent="0.3">
      <c r="A46" t="s">
        <v>46</v>
      </c>
      <c r="B46" t="str">
        <f>HYPERLINK("https://talan.bank.gov.ua/get-user-certificate/qAVb04UnaE4fEvXuHi0X","Завантажити сертифікат")</f>
        <v>Завантажити сертифікат</v>
      </c>
    </row>
    <row r="47" spans="1:2" x14ac:dyDescent="0.3">
      <c r="A47" t="s">
        <v>47</v>
      </c>
      <c r="B47" t="str">
        <f>HYPERLINK("https://talan.bank.gov.ua/get-user-certificate/qAVb0N5JfAMkdvKVZS_-","Завантажити сертифікат")</f>
        <v>Завантажити сертифікат</v>
      </c>
    </row>
    <row r="48" spans="1:2" x14ac:dyDescent="0.3">
      <c r="A48" t="s">
        <v>48</v>
      </c>
      <c r="B48" t="str">
        <f>HYPERLINK("https://talan.bank.gov.ua/get-user-certificate/qAVb0HgeLzHreCFkzLJD","Завантажити сертифікат")</f>
        <v>Завантажити сертифікат</v>
      </c>
    </row>
    <row r="49" spans="1:2" x14ac:dyDescent="0.3">
      <c r="A49" t="s">
        <v>49</v>
      </c>
      <c r="B49" t="str">
        <f>HYPERLINK("https://talan.bank.gov.ua/get-user-certificate/qAVb02mFI8j_Q797kMCa","Завантажити сертифікат")</f>
        <v>Завантажити сертифікат</v>
      </c>
    </row>
    <row r="50" spans="1:2" x14ac:dyDescent="0.3">
      <c r="A50" t="s">
        <v>50</v>
      </c>
      <c r="B50" t="str">
        <f>HYPERLINK("https://talan.bank.gov.ua/get-user-certificate/qAVb0IKcGhUMwz01j3Qc","Завантажити сертифікат")</f>
        <v>Завантажити сертифікат</v>
      </c>
    </row>
    <row r="51" spans="1:2" x14ac:dyDescent="0.3">
      <c r="A51" t="s">
        <v>51</v>
      </c>
      <c r="B51" t="str">
        <f>HYPERLINK("https://talan.bank.gov.ua/get-user-certificate/qAVb056_UObrZpQpwfOZ","Завантажити сертифікат")</f>
        <v>Завантажити сертифікат</v>
      </c>
    </row>
    <row r="52" spans="1:2" x14ac:dyDescent="0.3">
      <c r="A52" t="s">
        <v>52</v>
      </c>
      <c r="B52" t="str">
        <f>HYPERLINK("https://talan.bank.gov.ua/get-user-certificate/qAVb0DcmAEcimbseJLTp","Завантажити сертифікат")</f>
        <v>Завантажити сертифікат</v>
      </c>
    </row>
    <row r="53" spans="1:2" x14ac:dyDescent="0.3">
      <c r="A53" t="s">
        <v>53</v>
      </c>
      <c r="B53" t="str">
        <f>HYPERLINK("https://talan.bank.gov.ua/get-user-certificate/qAVb0fmqWeHOd_Ish7Es","Завантажити сертифікат")</f>
        <v>Завантажити сертифікат</v>
      </c>
    </row>
    <row r="54" spans="1:2" x14ac:dyDescent="0.3">
      <c r="A54" t="s">
        <v>54</v>
      </c>
      <c r="B54" t="str">
        <f>HYPERLINK("https://talan.bank.gov.ua/get-user-certificate/qAVb0DhN0WrMiBRDrle1","Завантажити сертифікат")</f>
        <v>Завантажити сертифікат</v>
      </c>
    </row>
    <row r="55" spans="1:2" x14ac:dyDescent="0.3">
      <c r="A55" t="s">
        <v>55</v>
      </c>
      <c r="B55" t="str">
        <f>HYPERLINK("https://talan.bank.gov.ua/get-user-certificate/qAVb0HuolRWciR5Klz5Y","Завантажити сертифікат")</f>
        <v>Завантажити сертифікат</v>
      </c>
    </row>
    <row r="56" spans="1:2" x14ac:dyDescent="0.3">
      <c r="A56" t="s">
        <v>56</v>
      </c>
      <c r="B56" t="str">
        <f>HYPERLINK("https://talan.bank.gov.ua/get-user-certificate/qAVb0BTc1LUsV8wV-gRq","Завантажити сертифікат")</f>
        <v>Завантажити сертифікат</v>
      </c>
    </row>
    <row r="57" spans="1:2" x14ac:dyDescent="0.3">
      <c r="A57" t="s">
        <v>57</v>
      </c>
      <c r="B57" t="str">
        <f>HYPERLINK("https://talan.bank.gov.ua/get-user-certificate/qAVb0QyoZjeip8Dbq3Qb","Завантажити сертифікат")</f>
        <v>Завантажити сертифікат</v>
      </c>
    </row>
    <row r="58" spans="1:2" x14ac:dyDescent="0.3">
      <c r="A58" t="s">
        <v>58</v>
      </c>
      <c r="B58" t="str">
        <f>HYPERLINK("https://talan.bank.gov.ua/get-user-certificate/qAVb0P_iiecqZthIYJGq","Завантажити сертифікат")</f>
        <v>Завантажити сертифікат</v>
      </c>
    </row>
    <row r="59" spans="1:2" x14ac:dyDescent="0.3">
      <c r="A59" t="s">
        <v>59</v>
      </c>
      <c r="B59" t="str">
        <f>HYPERLINK("https://talan.bank.gov.ua/get-user-certificate/qAVb0axdr__BPqwV4x68","Завантажити сертифікат")</f>
        <v>Завантажити сертифікат</v>
      </c>
    </row>
    <row r="60" spans="1:2" x14ac:dyDescent="0.3">
      <c r="A60" t="s">
        <v>60</v>
      </c>
      <c r="B60" t="str">
        <f>HYPERLINK("https://talan.bank.gov.ua/get-user-certificate/qAVb0mHWv1WBMdIM1-T8","Завантажити сертифікат")</f>
        <v>Завантажити сертифікат</v>
      </c>
    </row>
    <row r="61" spans="1:2" x14ac:dyDescent="0.3">
      <c r="A61" t="s">
        <v>61</v>
      </c>
      <c r="B61" t="str">
        <f>HYPERLINK("https://talan.bank.gov.ua/get-user-certificate/qAVb0v2NMAZGcg8o00Nj","Завантажити сертифікат")</f>
        <v>Завантажити сертифікат</v>
      </c>
    </row>
    <row r="62" spans="1:2" x14ac:dyDescent="0.3">
      <c r="A62" t="s">
        <v>62</v>
      </c>
      <c r="B62" t="str">
        <f>HYPERLINK("https://talan.bank.gov.ua/get-user-certificate/qAVb0tZK0r7d2IvdgjSO","Завантажити сертифікат")</f>
        <v>Завантажити сертифікат</v>
      </c>
    </row>
    <row r="63" spans="1:2" x14ac:dyDescent="0.3">
      <c r="A63" t="s">
        <v>63</v>
      </c>
      <c r="B63" t="str">
        <f>HYPERLINK("https://talan.bank.gov.ua/get-user-certificate/qAVb0LT0OV-kZuFXvUhJ","Завантажити сертифікат")</f>
        <v>Завантажити сертифікат</v>
      </c>
    </row>
    <row r="64" spans="1:2" x14ac:dyDescent="0.3">
      <c r="A64" t="s">
        <v>64</v>
      </c>
      <c r="B64" t="str">
        <f>HYPERLINK("https://talan.bank.gov.ua/get-user-certificate/qAVb0geQnaH5g4LtnHzX","Завантажити сертифікат")</f>
        <v>Завантажити сертифікат</v>
      </c>
    </row>
    <row r="65" spans="1:2" x14ac:dyDescent="0.3">
      <c r="A65" t="s">
        <v>65</v>
      </c>
      <c r="B65" t="str">
        <f>HYPERLINK("https://talan.bank.gov.ua/get-user-certificate/qAVb05_vwKx99uPbRSlN","Завантажити сертифікат")</f>
        <v>Завантажити сертифікат</v>
      </c>
    </row>
    <row r="66" spans="1:2" x14ac:dyDescent="0.3">
      <c r="A66" t="s">
        <v>66</v>
      </c>
      <c r="B66" t="str">
        <f>HYPERLINK("https://talan.bank.gov.ua/get-user-certificate/qAVb08RNOAzX0XYf0bnO","Завантажити сертифікат")</f>
        <v>Завантажити сертифікат</v>
      </c>
    </row>
    <row r="67" spans="1:2" x14ac:dyDescent="0.3">
      <c r="A67" t="s">
        <v>67</v>
      </c>
      <c r="B67" t="str">
        <f>HYPERLINK("https://talan.bank.gov.ua/get-user-certificate/qAVb0iCpFko6eWXelTQ2","Завантажити сертифікат")</f>
        <v>Завантажити сертифікат</v>
      </c>
    </row>
    <row r="68" spans="1:2" x14ac:dyDescent="0.3">
      <c r="A68" t="s">
        <v>68</v>
      </c>
      <c r="B68" t="str">
        <f>HYPERLINK("https://talan.bank.gov.ua/get-user-certificate/qAVb0Ej00O1KSd5nWZI7","Завантажити сертифікат")</f>
        <v>Завантажити сертифікат</v>
      </c>
    </row>
    <row r="69" spans="1:2" x14ac:dyDescent="0.3">
      <c r="A69" t="s">
        <v>69</v>
      </c>
      <c r="B69" t="str">
        <f>HYPERLINK("https://talan.bank.gov.ua/get-user-certificate/qAVb0_Lmp4uKXO0jo1Jk","Завантажити сертифікат")</f>
        <v>Завантажити сертифікат</v>
      </c>
    </row>
    <row r="70" spans="1:2" x14ac:dyDescent="0.3">
      <c r="A70" t="s">
        <v>70</v>
      </c>
      <c r="B70" t="str">
        <f>HYPERLINK("https://talan.bank.gov.ua/get-user-certificate/qAVb0oBpcNOGdL-qrcBU","Завантажити сертифікат")</f>
        <v>Завантажити сертифікат</v>
      </c>
    </row>
    <row r="71" spans="1:2" x14ac:dyDescent="0.3">
      <c r="A71" t="s">
        <v>71</v>
      </c>
      <c r="B71" t="str">
        <f>HYPERLINK("https://talan.bank.gov.ua/get-user-certificate/qAVb0PPbirI0MoQeNPYp","Завантажити сертифікат")</f>
        <v>Завантажити сертифікат</v>
      </c>
    </row>
    <row r="72" spans="1:2" x14ac:dyDescent="0.3">
      <c r="A72" t="s">
        <v>72</v>
      </c>
      <c r="B72" t="str">
        <f>HYPERLINK("https://talan.bank.gov.ua/get-user-certificate/qAVb0JYJXCd4iRL9Zor2","Завантажити сертифікат")</f>
        <v>Завантажити сертифікат</v>
      </c>
    </row>
    <row r="73" spans="1:2" x14ac:dyDescent="0.3">
      <c r="A73" t="s">
        <v>73</v>
      </c>
      <c r="B73" t="str">
        <f>HYPERLINK("https://talan.bank.gov.ua/get-user-certificate/qAVb0TMOW2o4OMI9I_Ax","Завантажити сертифікат")</f>
        <v>Завантажити сертифікат</v>
      </c>
    </row>
    <row r="74" spans="1:2" x14ac:dyDescent="0.3">
      <c r="A74" t="s">
        <v>74</v>
      </c>
      <c r="B74" t="str">
        <f>HYPERLINK("https://talan.bank.gov.ua/get-user-certificate/qAVb0l_11ysITLrz9a99","Завантажити сертифікат")</f>
        <v>Завантажити сертифікат</v>
      </c>
    </row>
    <row r="75" spans="1:2" x14ac:dyDescent="0.3">
      <c r="A75" t="s">
        <v>75</v>
      </c>
      <c r="B75" t="str">
        <f>HYPERLINK("https://talan.bank.gov.ua/get-user-certificate/qAVb05h8jKulXJTIP5RF","Завантажити сертифікат")</f>
        <v>Завантажити сертифікат</v>
      </c>
    </row>
    <row r="76" spans="1:2" x14ac:dyDescent="0.3">
      <c r="A76" t="s">
        <v>76</v>
      </c>
      <c r="B76" t="str">
        <f>HYPERLINK("https://talan.bank.gov.ua/get-user-certificate/qAVb0noiXStIgQlYxE2i","Завантажити сертифікат")</f>
        <v>Завантажити сертифікат</v>
      </c>
    </row>
    <row r="77" spans="1:2" x14ac:dyDescent="0.3">
      <c r="A77" t="s">
        <v>77</v>
      </c>
      <c r="B77" t="str">
        <f>HYPERLINK("https://talan.bank.gov.ua/get-user-certificate/qAVb0KDakjCjSoyKcUpO","Завантажити сертифікат")</f>
        <v>Завантажити сертифікат</v>
      </c>
    </row>
    <row r="78" spans="1:2" x14ac:dyDescent="0.3">
      <c r="A78" t="s">
        <v>78</v>
      </c>
      <c r="B78" t="str">
        <f>HYPERLINK("https://talan.bank.gov.ua/get-user-certificate/qAVb06-twRa8htctSwSQ","Завантажити сертифікат")</f>
        <v>Завантажити сертифікат</v>
      </c>
    </row>
    <row r="79" spans="1:2" x14ac:dyDescent="0.3">
      <c r="A79" t="s">
        <v>79</v>
      </c>
      <c r="B79" t="str">
        <f>HYPERLINK("https://talan.bank.gov.ua/get-user-certificate/qAVb0ZwvwkwmrDs4BJa8","Завантажити сертифікат")</f>
        <v>Завантажити сертифікат</v>
      </c>
    </row>
    <row r="80" spans="1:2" x14ac:dyDescent="0.3">
      <c r="A80" t="s">
        <v>80</v>
      </c>
      <c r="B80" t="str">
        <f>HYPERLINK("https://talan.bank.gov.ua/get-user-certificate/qAVb0Ja85NVsd2LcStnM","Завантажити сертифікат")</f>
        <v>Завантажити сертифікат</v>
      </c>
    </row>
    <row r="81" spans="1:2" x14ac:dyDescent="0.3">
      <c r="A81" t="s">
        <v>81</v>
      </c>
      <c r="B81" t="str">
        <f>HYPERLINK("https://talan.bank.gov.ua/get-user-certificate/qAVb0QqufEq0bFniGNU7","Завантажити сертифікат")</f>
        <v>Завантажити сертифікат</v>
      </c>
    </row>
    <row r="82" spans="1:2" x14ac:dyDescent="0.3">
      <c r="A82" t="s">
        <v>82</v>
      </c>
      <c r="B82" t="str">
        <f>HYPERLINK("https://talan.bank.gov.ua/get-user-certificate/qAVb0MhdILOZm5Tdi-tf","Завантажити сертифікат")</f>
        <v>Завантажити сертифікат</v>
      </c>
    </row>
    <row r="83" spans="1:2" x14ac:dyDescent="0.3">
      <c r="A83" t="s">
        <v>83</v>
      </c>
      <c r="B83" t="str">
        <f>HYPERLINK("https://talan.bank.gov.ua/get-user-certificate/qAVb0t9jXze8mRoWzOUg","Завантажити сертифікат")</f>
        <v>Завантажити сертифікат</v>
      </c>
    </row>
    <row r="84" spans="1:2" x14ac:dyDescent="0.3">
      <c r="A84" t="s">
        <v>84</v>
      </c>
      <c r="B84" t="str">
        <f>HYPERLINK("https://talan.bank.gov.ua/get-user-certificate/qAVb07IdsIFna5rF15Wc","Завантажити сертифікат")</f>
        <v>Завантажити сертифікат</v>
      </c>
    </row>
    <row r="85" spans="1:2" x14ac:dyDescent="0.3">
      <c r="A85" t="s">
        <v>85</v>
      </c>
      <c r="B85" t="str">
        <f>HYPERLINK("https://talan.bank.gov.ua/get-user-certificate/qAVb0cUrFfOK1OjHx-12","Завантажити сертифікат")</f>
        <v>Завантажити сертифікат</v>
      </c>
    </row>
    <row r="86" spans="1:2" x14ac:dyDescent="0.3">
      <c r="A86" t="s">
        <v>86</v>
      </c>
      <c r="B86" t="str">
        <f>HYPERLINK("https://talan.bank.gov.ua/get-user-certificate/qAVb035rutCn5J5Y4_UQ","Завантажити сертифікат")</f>
        <v>Завантажити сертифікат</v>
      </c>
    </row>
    <row r="87" spans="1:2" x14ac:dyDescent="0.3">
      <c r="A87" t="s">
        <v>87</v>
      </c>
      <c r="B87" t="str">
        <f>HYPERLINK("https://talan.bank.gov.ua/get-user-certificate/qAVb0N4qI-0nBS2jC1KJ","Завантажити сертифікат")</f>
        <v>Завантажити сертифікат</v>
      </c>
    </row>
    <row r="88" spans="1:2" x14ac:dyDescent="0.3">
      <c r="A88" t="s">
        <v>88</v>
      </c>
      <c r="B88" t="str">
        <f>HYPERLINK("https://talan.bank.gov.ua/get-user-certificate/qAVb0dN5Yj4H0DQ-gkER","Завантажити сертифікат")</f>
        <v>Завантажити сертифікат</v>
      </c>
    </row>
    <row r="89" spans="1:2" x14ac:dyDescent="0.3">
      <c r="A89" t="s">
        <v>89</v>
      </c>
      <c r="B89" t="str">
        <f>HYPERLINK("https://talan.bank.gov.ua/get-user-certificate/qAVb0WWXlACCPKEPjWwM","Завантажити сертифікат")</f>
        <v>Завантажити сертифікат</v>
      </c>
    </row>
    <row r="90" spans="1:2" x14ac:dyDescent="0.3">
      <c r="A90" t="s">
        <v>90</v>
      </c>
      <c r="B90" t="str">
        <f>HYPERLINK("https://talan.bank.gov.ua/get-user-certificate/qAVb0EtdTah__2YdnGe7","Завантажити сертифікат")</f>
        <v>Завантажити сертифікат</v>
      </c>
    </row>
    <row r="91" spans="1:2" x14ac:dyDescent="0.3">
      <c r="A91" t="s">
        <v>91</v>
      </c>
      <c r="B91" t="str">
        <f>HYPERLINK("https://talan.bank.gov.ua/get-user-certificate/qAVb0lv1UP0T2_Rbik5d","Завантажити сертифікат")</f>
        <v>Завантажити сертифікат</v>
      </c>
    </row>
    <row r="92" spans="1:2" x14ac:dyDescent="0.3">
      <c r="A92" t="s">
        <v>92</v>
      </c>
      <c r="B92" t="str">
        <f>HYPERLINK("https://talan.bank.gov.ua/get-user-certificate/qAVb0LsqfaNxUusLN_WR","Завантажити сертифікат")</f>
        <v>Завантажити сертифікат</v>
      </c>
    </row>
    <row r="93" spans="1:2" x14ac:dyDescent="0.3">
      <c r="A93" t="s">
        <v>93</v>
      </c>
      <c r="B93" t="str">
        <f>HYPERLINK("https://talan.bank.gov.ua/get-user-certificate/qAVb0hQP8KZMwePnWM5s","Завантажити сертифікат")</f>
        <v>Завантажити сертифікат</v>
      </c>
    </row>
    <row r="94" spans="1:2" x14ac:dyDescent="0.3">
      <c r="A94" t="s">
        <v>94</v>
      </c>
      <c r="B94" t="str">
        <f>HYPERLINK("https://talan.bank.gov.ua/get-user-certificate/qAVb0W65i69-rDmzxs-v","Завантажити сертифікат")</f>
        <v>Завантажити сертифікат</v>
      </c>
    </row>
    <row r="95" spans="1:2" x14ac:dyDescent="0.3">
      <c r="A95" t="s">
        <v>95</v>
      </c>
      <c r="B95" t="str">
        <f>HYPERLINK("https://talan.bank.gov.ua/get-user-certificate/qAVb0HPLGImwaE18Gbjx","Завантажити сертифікат")</f>
        <v>Завантажити сертифікат</v>
      </c>
    </row>
    <row r="96" spans="1:2" x14ac:dyDescent="0.3">
      <c r="A96" t="s">
        <v>96</v>
      </c>
      <c r="B96" t="str">
        <f>HYPERLINK("https://talan.bank.gov.ua/get-user-certificate/qAVb0WOm0u2Hgi6aqfQg","Завантажити сертифікат")</f>
        <v>Завантажити сертифікат</v>
      </c>
    </row>
    <row r="97" spans="1:2" x14ac:dyDescent="0.3">
      <c r="A97" t="s">
        <v>97</v>
      </c>
      <c r="B97" t="str">
        <f>HYPERLINK("https://talan.bank.gov.ua/get-user-certificate/qAVb0eP4j9vZPQbWv97k","Завантажити сертифікат")</f>
        <v>Завантажити сертифікат</v>
      </c>
    </row>
    <row r="98" spans="1:2" x14ac:dyDescent="0.3">
      <c r="A98" t="s">
        <v>98</v>
      </c>
      <c r="B98" t="str">
        <f>HYPERLINK("https://talan.bank.gov.ua/get-user-certificate/qAVb0TuYY3CK3mbaBBHQ","Завантажити сертифікат")</f>
        <v>Завантажити сертифікат</v>
      </c>
    </row>
    <row r="99" spans="1:2" x14ac:dyDescent="0.3">
      <c r="A99" t="s">
        <v>99</v>
      </c>
      <c r="B99" t="str">
        <f>HYPERLINK("https://talan.bank.gov.ua/get-user-certificate/qAVb0tgmFnMMDLTtvjaP","Завантажити сертифікат")</f>
        <v>Завантажити сертифікат</v>
      </c>
    </row>
    <row r="100" spans="1:2" x14ac:dyDescent="0.3">
      <c r="A100" t="s">
        <v>100</v>
      </c>
      <c r="B100" t="str">
        <f>HYPERLINK("https://talan.bank.gov.ua/get-user-certificate/qAVb00cCuD7Hiof2E1WL","Завантажити сертифікат")</f>
        <v>Завантажити сертифікат</v>
      </c>
    </row>
    <row r="101" spans="1:2" x14ac:dyDescent="0.3">
      <c r="A101" t="s">
        <v>101</v>
      </c>
      <c r="B101" t="str">
        <f>HYPERLINK("https://talan.bank.gov.ua/get-user-certificate/qAVb0hk29ZnhoOw98qP7","Завантажити сертифікат")</f>
        <v>Завантажити сертифікат</v>
      </c>
    </row>
    <row r="102" spans="1:2" x14ac:dyDescent="0.3">
      <c r="A102" t="s">
        <v>102</v>
      </c>
      <c r="B102" t="str">
        <f>HYPERLINK("https://talan.bank.gov.ua/get-user-certificate/qAVb0gnrM2gQjAnzn3eQ","Завантажити сертифікат")</f>
        <v>Завантажити сертифікат</v>
      </c>
    </row>
    <row r="103" spans="1:2" x14ac:dyDescent="0.3">
      <c r="A103" t="s">
        <v>103</v>
      </c>
      <c r="B103" t="str">
        <f>HYPERLINK("https://talan.bank.gov.ua/get-user-certificate/qAVb0CNs2Cc7oFWhy6wc","Завантажити сертифікат")</f>
        <v>Завантажити сертифікат</v>
      </c>
    </row>
    <row r="104" spans="1:2" x14ac:dyDescent="0.3">
      <c r="A104" t="s">
        <v>104</v>
      </c>
      <c r="B104" t="str">
        <f>HYPERLINK("https://talan.bank.gov.ua/get-user-certificate/qAVb0DjT0w-rT2hky7Se","Завантажити сертифікат")</f>
        <v>Завантажити сертифікат</v>
      </c>
    </row>
    <row r="105" spans="1:2" x14ac:dyDescent="0.3">
      <c r="A105" t="s">
        <v>105</v>
      </c>
      <c r="B105" t="str">
        <f>HYPERLINK("https://talan.bank.gov.ua/get-user-certificate/qAVb0YRxE28T5BT11uFw","Завантажити сертифікат")</f>
        <v>Завантажити сертифікат</v>
      </c>
    </row>
    <row r="106" spans="1:2" x14ac:dyDescent="0.3">
      <c r="A106" t="s">
        <v>106</v>
      </c>
      <c r="B106" t="str">
        <f>HYPERLINK("https://talan.bank.gov.ua/get-user-certificate/qAVb0SN9d-Ty8LWzA_U1","Завантажити сертифікат")</f>
        <v>Завантажити сертифікат</v>
      </c>
    </row>
    <row r="107" spans="1:2" x14ac:dyDescent="0.3">
      <c r="A107" t="s">
        <v>107</v>
      </c>
      <c r="B107" t="str">
        <f>HYPERLINK("https://talan.bank.gov.ua/get-user-certificate/qAVb0gDwo-jTEfyBk5Hv","Завантажити сертифікат")</f>
        <v>Завантажити сертифікат</v>
      </c>
    </row>
    <row r="108" spans="1:2" x14ac:dyDescent="0.3">
      <c r="A108" t="s">
        <v>108</v>
      </c>
      <c r="B108" t="str">
        <f>HYPERLINK("https://talan.bank.gov.ua/get-user-certificate/qAVb0SBavETumDMkfzMv","Завантажити сертифікат")</f>
        <v>Завантажити сертифікат</v>
      </c>
    </row>
    <row r="109" spans="1:2" x14ac:dyDescent="0.3">
      <c r="A109" t="s">
        <v>109</v>
      </c>
      <c r="B109" t="str">
        <f>HYPERLINK("https://talan.bank.gov.ua/get-user-certificate/qAVb0qsCHtD4elN41qQz","Завантажити сертифікат")</f>
        <v>Завантажити сертифікат</v>
      </c>
    </row>
    <row r="110" spans="1:2" x14ac:dyDescent="0.3">
      <c r="A110" t="s">
        <v>110</v>
      </c>
      <c r="B110" t="str">
        <f>HYPERLINK("https://talan.bank.gov.ua/get-user-certificate/qAVb0-t5cNZbmELU74TS","Завантажити сертифікат")</f>
        <v>Завантажити сертифікат</v>
      </c>
    </row>
    <row r="111" spans="1:2" x14ac:dyDescent="0.3">
      <c r="A111" t="s">
        <v>111</v>
      </c>
      <c r="B111" t="str">
        <f>HYPERLINK("https://talan.bank.gov.ua/get-user-certificate/qAVb0JRoRh477MzKHx9V","Завантажити сертифікат")</f>
        <v>Завантажити сертифікат</v>
      </c>
    </row>
    <row r="112" spans="1:2" x14ac:dyDescent="0.3">
      <c r="A112" t="s">
        <v>112</v>
      </c>
      <c r="B112" t="str">
        <f>HYPERLINK("https://talan.bank.gov.ua/get-user-certificate/qAVb0tNI_fVcnL9d8WJ1","Завантажити сертифікат")</f>
        <v>Завантажити сертифікат</v>
      </c>
    </row>
    <row r="113" spans="1:2" x14ac:dyDescent="0.3">
      <c r="A113" t="s">
        <v>113</v>
      </c>
      <c r="B113" t="str">
        <f>HYPERLINK("https://talan.bank.gov.ua/get-user-certificate/qAVb0_MM89_-iUA-Rwpu","Завантажити сертифікат")</f>
        <v>Завантажити сертифікат</v>
      </c>
    </row>
    <row r="114" spans="1:2" x14ac:dyDescent="0.3">
      <c r="A114" t="s">
        <v>114</v>
      </c>
      <c r="B114" t="str">
        <f>HYPERLINK("https://talan.bank.gov.ua/get-user-certificate/qAVb0R1C1U7NHDGmJ_rG","Завантажити сертифікат")</f>
        <v>Завантажити сертифікат</v>
      </c>
    </row>
    <row r="115" spans="1:2" x14ac:dyDescent="0.3">
      <c r="A115" t="s">
        <v>115</v>
      </c>
      <c r="B115" t="str">
        <f>HYPERLINK("https://talan.bank.gov.ua/get-user-certificate/qAVb0ZCXR2-TULjh8Vf6","Завантажити сертифікат")</f>
        <v>Завантажити сертифікат</v>
      </c>
    </row>
    <row r="116" spans="1:2" x14ac:dyDescent="0.3">
      <c r="A116" t="s">
        <v>116</v>
      </c>
      <c r="B116" t="str">
        <f>HYPERLINK("https://talan.bank.gov.ua/get-user-certificate/qAVb07ZjC1ez3Qsyu11R","Завантажити сертифікат")</f>
        <v>Завантажити сертифікат</v>
      </c>
    </row>
    <row r="117" spans="1:2" x14ac:dyDescent="0.3">
      <c r="A117" t="s">
        <v>117</v>
      </c>
      <c r="B117" t="str">
        <f>HYPERLINK("https://talan.bank.gov.ua/get-user-certificate/qAVb0pzt1hWMCOFJJUYx","Завантажити сертифікат")</f>
        <v>Завантажити сертифікат</v>
      </c>
    </row>
    <row r="118" spans="1:2" x14ac:dyDescent="0.3">
      <c r="A118" t="s">
        <v>118</v>
      </c>
      <c r="B118" t="str">
        <f>HYPERLINK("https://talan.bank.gov.ua/get-user-certificate/qAVb0S-Ot_1drfH7ziUw","Завантажити сертифікат")</f>
        <v>Завантажити сертифікат</v>
      </c>
    </row>
    <row r="119" spans="1:2" x14ac:dyDescent="0.3">
      <c r="A119" t="s">
        <v>119</v>
      </c>
      <c r="B119" t="str">
        <f>HYPERLINK("https://talan.bank.gov.ua/get-user-certificate/qAVb0j9UTj523jgaRJ3F","Завантажити сертифікат")</f>
        <v>Завантажити сертифікат</v>
      </c>
    </row>
    <row r="120" spans="1:2" x14ac:dyDescent="0.3">
      <c r="A120" t="s">
        <v>120</v>
      </c>
      <c r="B120" t="str">
        <f>HYPERLINK("https://talan.bank.gov.ua/get-user-certificate/qAVb0KrQQOzGvmDqSDxs","Завантажити сертифікат")</f>
        <v>Завантажити сертифікат</v>
      </c>
    </row>
    <row r="121" spans="1:2" x14ac:dyDescent="0.3">
      <c r="A121" t="s">
        <v>121</v>
      </c>
      <c r="B121" t="str">
        <f>HYPERLINK("https://talan.bank.gov.ua/get-user-certificate/qAVb0DwuJuDSrhuoE7Az","Завантажити сертифікат")</f>
        <v>Завантажити сертифікат</v>
      </c>
    </row>
    <row r="122" spans="1:2" x14ac:dyDescent="0.3">
      <c r="A122" t="s">
        <v>122</v>
      </c>
      <c r="B122" t="str">
        <f>HYPERLINK("https://talan.bank.gov.ua/get-user-certificate/qAVb0LOX9MD43iRWpumE","Завантажити сертифікат")</f>
        <v>Завантажити сертифікат</v>
      </c>
    </row>
    <row r="123" spans="1:2" x14ac:dyDescent="0.3">
      <c r="A123" t="s">
        <v>123</v>
      </c>
      <c r="B123" t="str">
        <f>HYPERLINK("https://talan.bank.gov.ua/get-user-certificate/qAVb0utLKmdlG7YrR6pp","Завантажити сертифікат")</f>
        <v>Завантажити сертифікат</v>
      </c>
    </row>
    <row r="124" spans="1:2" x14ac:dyDescent="0.3">
      <c r="A124" t="s">
        <v>124</v>
      </c>
      <c r="B124" t="str">
        <f>HYPERLINK("https://talan.bank.gov.ua/get-user-certificate/qAVb0MzSOsXyuIbDoZPT","Завантажити сертифікат")</f>
        <v>Завантажити сертифікат</v>
      </c>
    </row>
    <row r="125" spans="1:2" x14ac:dyDescent="0.3">
      <c r="A125" t="s">
        <v>125</v>
      </c>
      <c r="B125" t="str">
        <f>HYPERLINK("https://talan.bank.gov.ua/get-user-certificate/qAVb0nMoWmJD7j1YsUzR","Завантажити сертифікат")</f>
        <v>Завантажити сертифікат</v>
      </c>
    </row>
    <row r="126" spans="1:2" x14ac:dyDescent="0.3">
      <c r="A126" t="s">
        <v>126</v>
      </c>
      <c r="B126" t="str">
        <f>HYPERLINK("https://talan.bank.gov.ua/get-user-certificate/qAVb03DO59QQvvgNIBOV","Завантажити сертифікат")</f>
        <v>Завантажити сертифікат</v>
      </c>
    </row>
    <row r="127" spans="1:2" x14ac:dyDescent="0.3">
      <c r="A127" t="s">
        <v>127</v>
      </c>
      <c r="B127" t="str">
        <f>HYPERLINK("https://talan.bank.gov.ua/get-user-certificate/qAVb0IchJ35lG2F7dtmF","Завантажити сертифікат")</f>
        <v>Завантажити сертифікат</v>
      </c>
    </row>
    <row r="128" spans="1:2" x14ac:dyDescent="0.3">
      <c r="A128" t="s">
        <v>128</v>
      </c>
      <c r="B128" t="str">
        <f>HYPERLINK("https://talan.bank.gov.ua/get-user-certificate/qAVb0iGIGuSqDac4E1q6","Завантажити сертифікат")</f>
        <v>Завантажити сертифікат</v>
      </c>
    </row>
    <row r="129" spans="1:2" x14ac:dyDescent="0.3">
      <c r="A129" t="s">
        <v>129</v>
      </c>
      <c r="B129" t="str">
        <f>HYPERLINK("https://talan.bank.gov.ua/get-user-certificate/qAVb0PgfJe1RJ--rt0vi","Завантажити сертифікат")</f>
        <v>Завантажити сертифікат</v>
      </c>
    </row>
    <row r="130" spans="1:2" x14ac:dyDescent="0.3">
      <c r="A130" t="s">
        <v>130</v>
      </c>
      <c r="B130" t="str">
        <f>HYPERLINK("https://talan.bank.gov.ua/get-user-certificate/qAVb0beKmfi6XgHJbeo_","Завантажити сертифікат")</f>
        <v>Завантажити сертифікат</v>
      </c>
    </row>
    <row r="131" spans="1:2" x14ac:dyDescent="0.3">
      <c r="A131" t="s">
        <v>131</v>
      </c>
      <c r="B131" t="str">
        <f>HYPERLINK("https://talan.bank.gov.ua/get-user-certificate/qAVb0ew0JTJfpPBbqBJA","Завантажити сертифікат")</f>
        <v>Завантажити сертифікат</v>
      </c>
    </row>
    <row r="132" spans="1:2" x14ac:dyDescent="0.3">
      <c r="A132" t="s">
        <v>132</v>
      </c>
      <c r="B132" t="str">
        <f>HYPERLINK("https://talan.bank.gov.ua/get-user-certificate/qAVb0rw3hDwuvxxREsw-","Завантажити сертифікат")</f>
        <v>Завантажити сертифікат</v>
      </c>
    </row>
    <row r="133" spans="1:2" x14ac:dyDescent="0.3">
      <c r="A133" t="s">
        <v>133</v>
      </c>
      <c r="B133" t="str">
        <f>HYPERLINK("https://talan.bank.gov.ua/get-user-certificate/qAVb0Sbsf57Y1yl9GwkV","Завантажити сертифікат")</f>
        <v>Завантажити сертифікат</v>
      </c>
    </row>
    <row r="134" spans="1:2" x14ac:dyDescent="0.3">
      <c r="A134" t="s">
        <v>134</v>
      </c>
      <c r="B134" t="str">
        <f>HYPERLINK("https://talan.bank.gov.ua/get-user-certificate/qAVb05NzMZrSZkSWiupy","Завантажити сертифікат")</f>
        <v>Завантажити сертифікат</v>
      </c>
    </row>
    <row r="135" spans="1:2" x14ac:dyDescent="0.3">
      <c r="A135" t="s">
        <v>135</v>
      </c>
      <c r="B135" t="str">
        <f>HYPERLINK("https://talan.bank.gov.ua/get-user-certificate/qAVb0fON-ZRAZakC1HRB","Завантажити сертифікат")</f>
        <v>Завантажити сертифікат</v>
      </c>
    </row>
    <row r="136" spans="1:2" x14ac:dyDescent="0.3">
      <c r="A136" t="s">
        <v>136</v>
      </c>
      <c r="B136" t="str">
        <f>HYPERLINK("https://talan.bank.gov.ua/get-user-certificate/qAVb0ocGKRptSUnj5icR","Завантажити сертифікат")</f>
        <v>Завантажити сертифікат</v>
      </c>
    </row>
    <row r="137" spans="1:2" x14ac:dyDescent="0.3">
      <c r="A137" t="s">
        <v>137</v>
      </c>
      <c r="B137" t="str">
        <f>HYPERLINK("https://talan.bank.gov.ua/get-user-certificate/qAVb0-u9YjQM5hInX42X","Завантажити сертифікат")</f>
        <v>Завантажити сертифікат</v>
      </c>
    </row>
    <row r="138" spans="1:2" x14ac:dyDescent="0.3">
      <c r="A138" t="s">
        <v>138</v>
      </c>
      <c r="B138" t="str">
        <f>HYPERLINK("https://talan.bank.gov.ua/get-user-certificate/qAVb09h1fCG_L6Rcrk61","Завантажити сертифікат")</f>
        <v>Завантажити сертифікат</v>
      </c>
    </row>
    <row r="139" spans="1:2" x14ac:dyDescent="0.3">
      <c r="A139" t="s">
        <v>139</v>
      </c>
      <c r="B139" t="str">
        <f>HYPERLINK("https://talan.bank.gov.ua/get-user-certificate/qAVb0CIsrBDeLnd2HAAP","Завантажити сертифікат")</f>
        <v>Завантажити сертифікат</v>
      </c>
    </row>
    <row r="140" spans="1:2" x14ac:dyDescent="0.3">
      <c r="A140" t="s">
        <v>140</v>
      </c>
      <c r="B140" t="str">
        <f>HYPERLINK("https://talan.bank.gov.ua/get-user-certificate/qAVb0WLpXRC_K6Lw5xvr","Завантажити сертифікат")</f>
        <v>Завантажити сертифікат</v>
      </c>
    </row>
    <row r="141" spans="1:2" x14ac:dyDescent="0.3">
      <c r="A141" t="s">
        <v>141</v>
      </c>
      <c r="B141" t="str">
        <f>HYPERLINK("https://talan.bank.gov.ua/get-user-certificate/qAVb0h0oi7toLSL3Im0T","Завантажити сертифікат")</f>
        <v>Завантажити сертифікат</v>
      </c>
    </row>
    <row r="142" spans="1:2" x14ac:dyDescent="0.3">
      <c r="A142" t="s">
        <v>142</v>
      </c>
      <c r="B142" t="str">
        <f>HYPERLINK("https://talan.bank.gov.ua/get-user-certificate/qAVb07L2pfxiN-ni9hQK","Завантажити сертифікат")</f>
        <v>Завантажити сертифікат</v>
      </c>
    </row>
    <row r="143" spans="1:2" x14ac:dyDescent="0.3">
      <c r="A143" t="s">
        <v>143</v>
      </c>
      <c r="B143" t="str">
        <f>HYPERLINK("https://talan.bank.gov.ua/get-user-certificate/qAVb0PAlrW-Gq3w3aDIe","Завантажити сертифікат")</f>
        <v>Завантажити сертифікат</v>
      </c>
    </row>
    <row r="144" spans="1:2" x14ac:dyDescent="0.3">
      <c r="A144" t="s">
        <v>144</v>
      </c>
      <c r="B144" t="str">
        <f>HYPERLINK("https://talan.bank.gov.ua/get-user-certificate/qAVb08Dy7kJtPgo3uNNF","Завантажити сертифікат")</f>
        <v>Завантажити сертифікат</v>
      </c>
    </row>
    <row r="145" spans="1:2" x14ac:dyDescent="0.3">
      <c r="A145" t="s">
        <v>145</v>
      </c>
      <c r="B145" t="str">
        <f>HYPERLINK("https://talan.bank.gov.ua/get-user-certificate/qAVb0E2RXLMGQTNmGX5t","Завантажити сертифікат")</f>
        <v>Завантажити сертифікат</v>
      </c>
    </row>
    <row r="146" spans="1:2" x14ac:dyDescent="0.3">
      <c r="A146" t="s">
        <v>146</v>
      </c>
      <c r="B146" t="str">
        <f>HYPERLINK("https://talan.bank.gov.ua/get-user-certificate/qAVb0BfoCOzfjKtOorwt","Завантажити сертифікат")</f>
        <v>Завантажити сертифікат</v>
      </c>
    </row>
    <row r="147" spans="1:2" x14ac:dyDescent="0.3">
      <c r="A147" t="s">
        <v>147</v>
      </c>
      <c r="B147" t="str">
        <f>HYPERLINK("https://talan.bank.gov.ua/get-user-certificate/qAVb0I2uHnknAJak6F-c","Завантажити сертифікат")</f>
        <v>Завантажити сертифікат</v>
      </c>
    </row>
    <row r="148" spans="1:2" x14ac:dyDescent="0.3">
      <c r="A148" t="s">
        <v>148</v>
      </c>
      <c r="B148" t="str">
        <f>HYPERLINK("https://talan.bank.gov.ua/get-user-certificate/qAVb0ToVkXo1rkelTX9J","Завантажити сертифікат")</f>
        <v>Завантажити сертифікат</v>
      </c>
    </row>
    <row r="149" spans="1:2" x14ac:dyDescent="0.3">
      <c r="A149" t="s">
        <v>149</v>
      </c>
      <c r="B149" t="str">
        <f>HYPERLINK("https://talan.bank.gov.ua/get-user-certificate/qAVb0yfNTVz7xO482F5h","Завантажити сертифікат")</f>
        <v>Завантажити сертифікат</v>
      </c>
    </row>
    <row r="150" spans="1:2" x14ac:dyDescent="0.3">
      <c r="A150" t="s">
        <v>150</v>
      </c>
      <c r="B150" t="str">
        <f>HYPERLINK("https://talan.bank.gov.ua/get-user-certificate/qAVb0GV-U6glBAM0ZOvA","Завантажити сертифікат")</f>
        <v>Завантажити сертифікат</v>
      </c>
    </row>
    <row r="151" spans="1:2" x14ac:dyDescent="0.3">
      <c r="A151" t="s">
        <v>151</v>
      </c>
      <c r="B151" t="str">
        <f>HYPERLINK("https://talan.bank.gov.ua/get-user-certificate/qAVb05G4s9vrHW-yFRO7","Завантажити сертифікат")</f>
        <v>Завантажити сертифікат</v>
      </c>
    </row>
    <row r="152" spans="1:2" x14ac:dyDescent="0.3">
      <c r="A152" t="s">
        <v>152</v>
      </c>
      <c r="B152" t="str">
        <f>HYPERLINK("https://talan.bank.gov.ua/get-user-certificate/qAVb0zbVDptaG5Y0ZYNV","Завантажити сертифікат")</f>
        <v>Завантажити сертифікат</v>
      </c>
    </row>
    <row r="153" spans="1:2" x14ac:dyDescent="0.3">
      <c r="A153" t="s">
        <v>153</v>
      </c>
      <c r="B153" t="str">
        <f>HYPERLINK("https://talan.bank.gov.ua/get-user-certificate/qAVb0k6-Xko5bE0IqpCD","Завантажити сертифікат")</f>
        <v>Завантажити сертифікат</v>
      </c>
    </row>
    <row r="154" spans="1:2" x14ac:dyDescent="0.3">
      <c r="A154" t="s">
        <v>154</v>
      </c>
      <c r="B154" t="str">
        <f>HYPERLINK("https://talan.bank.gov.ua/get-user-certificate/qAVb0K5HdOKNuVdxtkXW","Завантажити сертифікат")</f>
        <v>Завантажити сертифікат</v>
      </c>
    </row>
    <row r="155" spans="1:2" x14ac:dyDescent="0.3">
      <c r="A155" t="s">
        <v>155</v>
      </c>
      <c r="B155" t="str">
        <f>HYPERLINK("https://talan.bank.gov.ua/get-user-certificate/qAVb0BjQPv31lWw19Ao7","Завантажити сертифікат")</f>
        <v>Завантажити сертифікат</v>
      </c>
    </row>
    <row r="156" spans="1:2" x14ac:dyDescent="0.3">
      <c r="A156" t="s">
        <v>156</v>
      </c>
      <c r="B156" t="str">
        <f>HYPERLINK("https://talan.bank.gov.ua/get-user-certificate/qAVb0lUxLrI3LNsSC3ee","Завантажити сертифікат")</f>
        <v>Завантажити сертифікат</v>
      </c>
    </row>
    <row r="157" spans="1:2" x14ac:dyDescent="0.3">
      <c r="A157" t="s">
        <v>157</v>
      </c>
      <c r="B157" t="str">
        <f>HYPERLINK("https://talan.bank.gov.ua/get-user-certificate/qAVb0gcrZwcmtpZ-zJaB","Завантажити сертифікат")</f>
        <v>Завантажити сертифікат</v>
      </c>
    </row>
    <row r="158" spans="1:2" x14ac:dyDescent="0.3">
      <c r="A158" t="s">
        <v>158</v>
      </c>
      <c r="B158" t="str">
        <f>HYPERLINK("https://talan.bank.gov.ua/get-user-certificate/qAVb0wS4C8_2PCTUb2f1","Завантажити сертифікат")</f>
        <v>Завантажити сертифікат</v>
      </c>
    </row>
    <row r="159" spans="1:2" x14ac:dyDescent="0.3">
      <c r="A159" t="s">
        <v>159</v>
      </c>
      <c r="B159" t="str">
        <f>HYPERLINK("https://talan.bank.gov.ua/get-user-certificate/qAVb0gMJ-nOrf99EWfa-","Завантажити сертифікат")</f>
        <v>Завантажити сертифікат</v>
      </c>
    </row>
    <row r="160" spans="1:2" x14ac:dyDescent="0.3">
      <c r="A160" t="s">
        <v>160</v>
      </c>
      <c r="B160" t="str">
        <f>HYPERLINK("https://talan.bank.gov.ua/get-user-certificate/qAVb0n3eM4ZMLh0KAuYY","Завантажити сертифікат")</f>
        <v>Завантажити сертифікат</v>
      </c>
    </row>
    <row r="161" spans="1:2" x14ac:dyDescent="0.3">
      <c r="A161" t="s">
        <v>161</v>
      </c>
      <c r="B161" t="str">
        <f>HYPERLINK("https://talan.bank.gov.ua/get-user-certificate/qAVb0Z0LLBAMackVGZoa","Завантажити сертифікат")</f>
        <v>Завантажити сертифікат</v>
      </c>
    </row>
    <row r="162" spans="1:2" x14ac:dyDescent="0.3">
      <c r="A162" t="s">
        <v>162</v>
      </c>
      <c r="B162" t="str">
        <f>HYPERLINK("https://talan.bank.gov.ua/get-user-certificate/qAVb04U0pgw-E6k74sT4","Завантажити сертифікат")</f>
        <v>Завантажити сертифікат</v>
      </c>
    </row>
    <row r="163" spans="1:2" x14ac:dyDescent="0.3">
      <c r="A163" t="s">
        <v>163</v>
      </c>
      <c r="B163" t="str">
        <f>HYPERLINK("https://talan.bank.gov.ua/get-user-certificate/qAVb0dIxaGgpXIX1kXe8","Завантажити сертифікат")</f>
        <v>Завантажити сертифікат</v>
      </c>
    </row>
    <row r="164" spans="1:2" x14ac:dyDescent="0.3">
      <c r="A164" t="s">
        <v>164</v>
      </c>
      <c r="B164" t="str">
        <f>HYPERLINK("https://talan.bank.gov.ua/get-user-certificate/qAVb0MIbl6j3_Vc7R2vy","Завантажити сертифікат")</f>
        <v>Завантажити сертифікат</v>
      </c>
    </row>
    <row r="165" spans="1:2" x14ac:dyDescent="0.3">
      <c r="A165" t="s">
        <v>165</v>
      </c>
      <c r="B165" t="str">
        <f>HYPERLINK("https://talan.bank.gov.ua/get-user-certificate/qAVb0PrC44XSsM5mOvsG","Завантажити сертифікат")</f>
        <v>Завантажити сертифікат</v>
      </c>
    </row>
    <row r="166" spans="1:2" x14ac:dyDescent="0.3">
      <c r="A166" t="s">
        <v>166</v>
      </c>
      <c r="B166" t="str">
        <f>HYPERLINK("https://talan.bank.gov.ua/get-user-certificate/qAVb0D2cykWpzcD_W3Ju","Завантажити сертифікат")</f>
        <v>Завантажити сертифікат</v>
      </c>
    </row>
    <row r="167" spans="1:2" x14ac:dyDescent="0.3">
      <c r="A167" t="s">
        <v>167</v>
      </c>
      <c r="B167" t="str">
        <f>HYPERLINK("https://talan.bank.gov.ua/get-user-certificate/qAVb0XcP_mnyhqDVdydW","Завантажити сертифікат")</f>
        <v>Завантажити сертифікат</v>
      </c>
    </row>
    <row r="168" spans="1:2" x14ac:dyDescent="0.3">
      <c r="A168" t="s">
        <v>168</v>
      </c>
      <c r="B168" t="str">
        <f>HYPERLINK("https://talan.bank.gov.ua/get-user-certificate/qAVb0ZhuwbLP90lbszYH","Завантажити сертифікат")</f>
        <v>Завантажити сертифікат</v>
      </c>
    </row>
    <row r="169" spans="1:2" x14ac:dyDescent="0.3">
      <c r="A169" t="s">
        <v>169</v>
      </c>
      <c r="B169" t="str">
        <f>HYPERLINK("https://talan.bank.gov.ua/get-user-certificate/qAVb01TfQvJDJAPK_PYT","Завантажити сертифікат")</f>
        <v>Завантажити сертифікат</v>
      </c>
    </row>
    <row r="170" spans="1:2" x14ac:dyDescent="0.3">
      <c r="A170" t="s">
        <v>170</v>
      </c>
      <c r="B170" t="str">
        <f>HYPERLINK("https://talan.bank.gov.ua/get-user-certificate/qAVb0H7zLBAd9x7OixO1","Завантажити сертифікат")</f>
        <v>Завантажити сертифікат</v>
      </c>
    </row>
    <row r="171" spans="1:2" x14ac:dyDescent="0.3">
      <c r="A171" t="s">
        <v>171</v>
      </c>
      <c r="B171" t="str">
        <f>HYPERLINK("https://talan.bank.gov.ua/get-user-certificate/qAVb0ch1z_g9ovITyIAn","Завантажити сертифікат")</f>
        <v>Завантажити сертифікат</v>
      </c>
    </row>
    <row r="172" spans="1:2" x14ac:dyDescent="0.3">
      <c r="A172" t="s">
        <v>172</v>
      </c>
      <c r="B172" t="str">
        <f>HYPERLINK("https://talan.bank.gov.ua/get-user-certificate/qAVb04tVoFkjhKGIUGv1","Завантажити сертифікат")</f>
        <v>Завантажити сертифікат</v>
      </c>
    </row>
    <row r="173" spans="1:2" x14ac:dyDescent="0.3">
      <c r="A173" t="s">
        <v>173</v>
      </c>
      <c r="B173" t="str">
        <f>HYPERLINK("https://talan.bank.gov.ua/get-user-certificate/qAVb0EApuxp6tFGOKH3v","Завантажити сертифікат")</f>
        <v>Завантажити сертифікат</v>
      </c>
    </row>
    <row r="174" spans="1:2" x14ac:dyDescent="0.3">
      <c r="A174" t="s">
        <v>174</v>
      </c>
      <c r="B174" t="str">
        <f>HYPERLINK("https://talan.bank.gov.ua/get-user-certificate/qAVb0MdTlh7LuTTHGYWj","Завантажити сертифікат")</f>
        <v>Завантажити сертифікат</v>
      </c>
    </row>
    <row r="175" spans="1:2" x14ac:dyDescent="0.3">
      <c r="A175" t="s">
        <v>175</v>
      </c>
      <c r="B175" t="str">
        <f>HYPERLINK("https://talan.bank.gov.ua/get-user-certificate/qAVb08tKPF3KALSC74sl","Завантажити сертифікат")</f>
        <v>Завантажити сертифікат</v>
      </c>
    </row>
    <row r="176" spans="1:2" x14ac:dyDescent="0.3">
      <c r="A176" t="s">
        <v>176</v>
      </c>
      <c r="B176" t="str">
        <f>HYPERLINK("https://talan.bank.gov.ua/get-user-certificate/qAVb0p_qI4jyaDK0uLkj","Завантажити сертифікат")</f>
        <v>Завантажити сертифікат</v>
      </c>
    </row>
    <row r="177" spans="1:2" x14ac:dyDescent="0.3">
      <c r="A177" t="s">
        <v>177</v>
      </c>
      <c r="B177" t="str">
        <f>HYPERLINK("https://talan.bank.gov.ua/get-user-certificate/qAVb0PFy6G15AvWi2brf","Завантажити сертифікат")</f>
        <v>Завантажити сертифікат</v>
      </c>
    </row>
    <row r="178" spans="1:2" x14ac:dyDescent="0.3">
      <c r="A178" t="s">
        <v>178</v>
      </c>
      <c r="B178" t="str">
        <f>HYPERLINK("https://talan.bank.gov.ua/get-user-certificate/qAVb09sAL1EpxIrA7cGi","Завантажити сертифікат")</f>
        <v>Завантажити сертифікат</v>
      </c>
    </row>
    <row r="179" spans="1:2" x14ac:dyDescent="0.3">
      <c r="A179" t="s">
        <v>179</v>
      </c>
      <c r="B179" t="str">
        <f>HYPERLINK("https://talan.bank.gov.ua/get-user-certificate/qAVb0pRdvzg4P6sjcsys","Завантажити сертифікат")</f>
        <v>Завантажити сертифікат</v>
      </c>
    </row>
    <row r="180" spans="1:2" x14ac:dyDescent="0.3">
      <c r="A180" t="s">
        <v>180</v>
      </c>
      <c r="B180" t="str">
        <f>HYPERLINK("https://talan.bank.gov.ua/get-user-certificate/qAVb0NCeOzjJ_HCQ6qsj","Завантажити сертифікат")</f>
        <v>Завантажити сертифікат</v>
      </c>
    </row>
    <row r="181" spans="1:2" x14ac:dyDescent="0.3">
      <c r="A181" t="s">
        <v>181</v>
      </c>
      <c r="B181" t="str">
        <f>HYPERLINK("https://talan.bank.gov.ua/get-user-certificate/qAVb0xJD8SmnenUY8KEj","Завантажити сертифікат")</f>
        <v>Завантажити сертифікат</v>
      </c>
    </row>
    <row r="182" spans="1:2" x14ac:dyDescent="0.3">
      <c r="A182" t="s">
        <v>182</v>
      </c>
      <c r="B182" t="str">
        <f>HYPERLINK("https://talan.bank.gov.ua/get-user-certificate/qAVb0na2ITl1UqIc94Wx","Завантажити сертифікат")</f>
        <v>Завантажити сертифікат</v>
      </c>
    </row>
    <row r="183" spans="1:2" x14ac:dyDescent="0.3">
      <c r="A183" t="s">
        <v>183</v>
      </c>
      <c r="B183" t="str">
        <f>HYPERLINK("https://talan.bank.gov.ua/get-user-certificate/qAVb0XmBF0Q1UFpSSJZi","Завантажити сертифікат")</f>
        <v>Завантажити сертифікат</v>
      </c>
    </row>
    <row r="184" spans="1:2" x14ac:dyDescent="0.3">
      <c r="A184" t="s">
        <v>184</v>
      </c>
      <c r="B184" t="str">
        <f>HYPERLINK("https://talan.bank.gov.ua/get-user-certificate/qAVb0dKUCigo0UOzuuc-","Завантажити сертифікат")</f>
        <v>Завантажити сертифікат</v>
      </c>
    </row>
    <row r="185" spans="1:2" x14ac:dyDescent="0.3">
      <c r="A185" t="s">
        <v>185</v>
      </c>
      <c r="B185" t="str">
        <f>HYPERLINK("https://talan.bank.gov.ua/get-user-certificate/qAVb0ylvOnYvl4hjFZaL","Завантажити сертифікат")</f>
        <v>Завантажити сертифікат</v>
      </c>
    </row>
    <row r="186" spans="1:2" x14ac:dyDescent="0.3">
      <c r="A186" t="s">
        <v>186</v>
      </c>
      <c r="B186" t="str">
        <f>HYPERLINK("https://talan.bank.gov.ua/get-user-certificate/qAVb0TRp7P2jtfp4bP7j","Завантажити сертифікат")</f>
        <v>Завантажити сертифікат</v>
      </c>
    </row>
    <row r="187" spans="1:2" x14ac:dyDescent="0.3">
      <c r="A187" t="s">
        <v>187</v>
      </c>
      <c r="B187" t="str">
        <f>HYPERLINK("https://talan.bank.gov.ua/get-user-certificate/qAVb0TKH1z4dxxdRhHQo","Завантажити сертифікат")</f>
        <v>Завантажити сертифікат</v>
      </c>
    </row>
    <row r="188" spans="1:2" x14ac:dyDescent="0.3">
      <c r="A188" t="s">
        <v>188</v>
      </c>
      <c r="B188" t="str">
        <f>HYPERLINK("https://talan.bank.gov.ua/get-user-certificate/qAVb0G2rLbkTGvyiBWXR","Завантажити сертифікат")</f>
        <v>Завантажити сертифікат</v>
      </c>
    </row>
    <row r="189" spans="1:2" x14ac:dyDescent="0.3">
      <c r="A189" t="s">
        <v>189</v>
      </c>
      <c r="B189" t="str">
        <f>HYPERLINK("https://talan.bank.gov.ua/get-user-certificate/qAVb0r3_V-HShkTQCeCV","Завантажити сертифікат")</f>
        <v>Завантажити сертифікат</v>
      </c>
    </row>
    <row r="190" spans="1:2" x14ac:dyDescent="0.3">
      <c r="A190" t="s">
        <v>190</v>
      </c>
      <c r="B190" t="str">
        <f>HYPERLINK("https://talan.bank.gov.ua/get-user-certificate/qAVb06Gogp1G2LeuAIVR","Завантажити сертифікат")</f>
        <v>Завантажити сертифікат</v>
      </c>
    </row>
    <row r="191" spans="1:2" x14ac:dyDescent="0.3">
      <c r="A191" t="s">
        <v>191</v>
      </c>
      <c r="B191" t="str">
        <f>HYPERLINK("https://talan.bank.gov.ua/get-user-certificate/qAVb0rNO2059gcCGljTu","Завантажити сертифікат")</f>
        <v>Завантажити сертифікат</v>
      </c>
    </row>
    <row r="192" spans="1:2" x14ac:dyDescent="0.3">
      <c r="A192" t="s">
        <v>192</v>
      </c>
      <c r="B192" t="str">
        <f>HYPERLINK("https://talan.bank.gov.ua/get-user-certificate/qAVb0aVs6KXcs4fYRaNt","Завантажити сертифікат")</f>
        <v>Завантажити сертифікат</v>
      </c>
    </row>
    <row r="193" spans="1:2" x14ac:dyDescent="0.3">
      <c r="A193" t="s">
        <v>193</v>
      </c>
      <c r="B193" t="str">
        <f>HYPERLINK("https://talan.bank.gov.ua/get-user-certificate/qAVb0EG4jEyHGADH0zGp","Завантажити сертифікат")</f>
        <v>Завантажити сертифікат</v>
      </c>
    </row>
    <row r="194" spans="1:2" x14ac:dyDescent="0.3">
      <c r="A194" t="s">
        <v>194</v>
      </c>
      <c r="B194" t="str">
        <f>HYPERLINK("https://talan.bank.gov.ua/get-user-certificate/qAVb0duLatAplcfctx7n","Завантажити сертифікат")</f>
        <v>Завантажити сертифікат</v>
      </c>
    </row>
    <row r="195" spans="1:2" x14ac:dyDescent="0.3">
      <c r="A195" t="s">
        <v>195</v>
      </c>
      <c r="B195" t="str">
        <f>HYPERLINK("https://talan.bank.gov.ua/get-user-certificate/qAVb0sYfBPQdm77Z7xjN","Завантажити сертифікат")</f>
        <v>Завантажити сертифікат</v>
      </c>
    </row>
    <row r="196" spans="1:2" x14ac:dyDescent="0.3">
      <c r="A196" t="s">
        <v>196</v>
      </c>
      <c r="B196" t="str">
        <f>HYPERLINK("https://talan.bank.gov.ua/get-user-certificate/qAVb0skxnQNQwB8xwDp5","Завантажити сертифікат")</f>
        <v>Завантажити сертифікат</v>
      </c>
    </row>
    <row r="197" spans="1:2" x14ac:dyDescent="0.3">
      <c r="A197" t="s">
        <v>197</v>
      </c>
      <c r="B197" t="str">
        <f>HYPERLINK("https://talan.bank.gov.ua/get-user-certificate/qAVb0gVs61Oi5pDuK2zc","Завантажити сертифікат")</f>
        <v>Завантажити сертифікат</v>
      </c>
    </row>
    <row r="198" spans="1:2" x14ac:dyDescent="0.3">
      <c r="A198" t="s">
        <v>198</v>
      </c>
      <c r="B198" t="str">
        <f>HYPERLINK("https://talan.bank.gov.ua/get-user-certificate/qAVb0chFuVTEbeVRJXpx","Завантажити сертифікат")</f>
        <v>Завантажити сертифікат</v>
      </c>
    </row>
    <row r="199" spans="1:2" x14ac:dyDescent="0.3">
      <c r="A199" t="s">
        <v>199</v>
      </c>
      <c r="B199" t="str">
        <f>HYPERLINK("https://talan.bank.gov.ua/get-user-certificate/qAVb0mjKDaiAC7VBeEpX","Завантажити сертифікат")</f>
        <v>Завантажити сертифікат</v>
      </c>
    </row>
    <row r="200" spans="1:2" x14ac:dyDescent="0.3">
      <c r="A200" t="s">
        <v>200</v>
      </c>
      <c r="B200" t="str">
        <f>HYPERLINK("https://talan.bank.gov.ua/get-user-certificate/qAVb0Ve6ZsxzztafswMw","Завантажити сертифікат")</f>
        <v>Завантажити сертифікат</v>
      </c>
    </row>
    <row r="201" spans="1:2" x14ac:dyDescent="0.3">
      <c r="A201" t="s">
        <v>201</v>
      </c>
      <c r="B201" t="str">
        <f>HYPERLINK("https://talan.bank.gov.ua/get-user-certificate/qAVb0XwmTn-rvTqSc3iX","Завантажити сертифікат")</f>
        <v>Завантажити сертифікат</v>
      </c>
    </row>
    <row r="202" spans="1:2" x14ac:dyDescent="0.3">
      <c r="A202" t="s">
        <v>202</v>
      </c>
      <c r="B202" t="str">
        <f>HYPERLINK("https://talan.bank.gov.ua/get-user-certificate/qAVb0VgvCQ8tq5YOXRyx","Завантажити сертифікат")</f>
        <v>Завантажити сертифікат</v>
      </c>
    </row>
    <row r="203" spans="1:2" x14ac:dyDescent="0.3">
      <c r="A203" t="s">
        <v>203</v>
      </c>
      <c r="B203" t="str">
        <f>HYPERLINK("https://talan.bank.gov.ua/get-user-certificate/qAVb08_KdnOi_8sg2siv","Завантажити сертифікат")</f>
        <v>Завантажити сертифікат</v>
      </c>
    </row>
    <row r="204" spans="1:2" x14ac:dyDescent="0.3">
      <c r="A204" t="s">
        <v>204</v>
      </c>
      <c r="B204" t="str">
        <f>HYPERLINK("https://talan.bank.gov.ua/get-user-certificate/qAVb0d09zP1xpNFCH1P0","Завантажити сертифікат")</f>
        <v>Завантажити сертифікат</v>
      </c>
    </row>
    <row r="205" spans="1:2" x14ac:dyDescent="0.3">
      <c r="A205" t="s">
        <v>205</v>
      </c>
      <c r="B205" t="str">
        <f>HYPERLINK("https://talan.bank.gov.ua/get-user-certificate/qAVb0wYjZBb4WcF0HnxC","Завантажити сертифікат")</f>
        <v>Завантажити сертифікат</v>
      </c>
    </row>
    <row r="206" spans="1:2" x14ac:dyDescent="0.3">
      <c r="A206" t="s">
        <v>206</v>
      </c>
      <c r="B206" t="str">
        <f>HYPERLINK("https://talan.bank.gov.ua/get-user-certificate/qAVb0iuYNeADjj0ejxiA","Завантажити сертифікат")</f>
        <v>Завантажити сертифікат</v>
      </c>
    </row>
    <row r="207" spans="1:2" x14ac:dyDescent="0.3">
      <c r="A207" t="s">
        <v>207</v>
      </c>
      <c r="B207" t="str">
        <f>HYPERLINK("https://talan.bank.gov.ua/get-user-certificate/qAVb0tvNE7WuwBuQQry0","Завантажити сертифікат")</f>
        <v>Завантажити сертифікат</v>
      </c>
    </row>
    <row r="208" spans="1:2" x14ac:dyDescent="0.3">
      <c r="A208" t="s">
        <v>208</v>
      </c>
      <c r="B208" t="str">
        <f>HYPERLINK("https://talan.bank.gov.ua/get-user-certificate/qAVb0MuaMiswd_hyF_Vd","Завантажити сертифікат")</f>
        <v>Завантажити сертифікат</v>
      </c>
    </row>
    <row r="209" spans="1:2" x14ac:dyDescent="0.3">
      <c r="A209" t="s">
        <v>209</v>
      </c>
      <c r="B209" t="str">
        <f>HYPERLINK("https://talan.bank.gov.ua/get-user-certificate/qAVb0OZQVBCUFQQ625Ev","Завантажити сертифікат")</f>
        <v>Завантажити сертифікат</v>
      </c>
    </row>
    <row r="210" spans="1:2" x14ac:dyDescent="0.3">
      <c r="A210" t="s">
        <v>210</v>
      </c>
      <c r="B210" t="str">
        <f>HYPERLINK("https://talan.bank.gov.ua/get-user-certificate/qAVb0T0qjUhu4NNG7paT","Завантажити сертифікат")</f>
        <v>Завантажити сертифікат</v>
      </c>
    </row>
    <row r="211" spans="1:2" x14ac:dyDescent="0.3">
      <c r="A211" t="s">
        <v>211</v>
      </c>
      <c r="B211" t="str">
        <f>HYPERLINK("https://talan.bank.gov.ua/get-user-certificate/qAVb0MfY-6dKhQ8PUxK6","Завантажити сертифікат")</f>
        <v>Завантажити сертифікат</v>
      </c>
    </row>
    <row r="212" spans="1:2" x14ac:dyDescent="0.3">
      <c r="A212" t="s">
        <v>212</v>
      </c>
      <c r="B212" t="str">
        <f>HYPERLINK("https://talan.bank.gov.ua/get-user-certificate/qAVb0xbgJuDB9MB6EOqX","Завантажити сертифікат")</f>
        <v>Завантажити сертифікат</v>
      </c>
    </row>
    <row r="213" spans="1:2" x14ac:dyDescent="0.3">
      <c r="A213" t="s">
        <v>213</v>
      </c>
      <c r="B213" t="str">
        <f>HYPERLINK("https://talan.bank.gov.ua/get-user-certificate/qAVb0WTsEFRoGesKw396","Завантажити сертифікат")</f>
        <v>Завантажити сертифікат</v>
      </c>
    </row>
    <row r="214" spans="1:2" x14ac:dyDescent="0.3">
      <c r="A214" t="s">
        <v>214</v>
      </c>
      <c r="B214" t="str">
        <f>HYPERLINK("https://talan.bank.gov.ua/get-user-certificate/qAVb0EdjI1feC2fB2tUO","Завантажити сертифікат")</f>
        <v>Завантажити сертифікат</v>
      </c>
    </row>
    <row r="215" spans="1:2" x14ac:dyDescent="0.3">
      <c r="A215" t="s">
        <v>215</v>
      </c>
      <c r="B215" t="str">
        <f>HYPERLINK("https://talan.bank.gov.ua/get-user-certificate/qAVb0jD90VfswPRuYAeY","Завантажити сертифікат")</f>
        <v>Завантажити сертифікат</v>
      </c>
    </row>
    <row r="216" spans="1:2" x14ac:dyDescent="0.3">
      <c r="A216" t="s">
        <v>216</v>
      </c>
      <c r="B216" t="str">
        <f>HYPERLINK("https://talan.bank.gov.ua/get-user-certificate/qAVb040gZr-IbwGvE9Qk","Завантажити сертифікат")</f>
        <v>Завантажити сертифікат</v>
      </c>
    </row>
    <row r="217" spans="1:2" x14ac:dyDescent="0.3">
      <c r="A217" t="s">
        <v>217</v>
      </c>
      <c r="B217" t="str">
        <f>HYPERLINK("https://talan.bank.gov.ua/get-user-certificate/qAVb0NcnAJn-OwNkq8Zw","Завантажити сертифікат")</f>
        <v>Завантажити сертифікат</v>
      </c>
    </row>
    <row r="218" spans="1:2" x14ac:dyDescent="0.3">
      <c r="A218" t="s">
        <v>218</v>
      </c>
      <c r="B218" t="str">
        <f>HYPERLINK("https://talan.bank.gov.ua/get-user-certificate/qAVb0uu7SeJiKJUzE91s","Завантажити сертифікат")</f>
        <v>Завантажити сертифікат</v>
      </c>
    </row>
    <row r="219" spans="1:2" x14ac:dyDescent="0.3">
      <c r="A219" t="s">
        <v>219</v>
      </c>
      <c r="B219" t="str">
        <f>HYPERLINK("https://talan.bank.gov.ua/get-user-certificate/qAVb0CNwqGmLJcT8Ydu3","Завантажити сертифікат")</f>
        <v>Завантажити сертифікат</v>
      </c>
    </row>
    <row r="220" spans="1:2" x14ac:dyDescent="0.3">
      <c r="A220" t="s">
        <v>220</v>
      </c>
      <c r="B220" t="str">
        <f>HYPERLINK("https://talan.bank.gov.ua/get-user-certificate/qAVb0WkYbbLHx47mOBg8","Завантажити сертифікат")</f>
        <v>Завантажити сертифікат</v>
      </c>
    </row>
    <row r="221" spans="1:2" x14ac:dyDescent="0.3">
      <c r="A221" t="s">
        <v>221</v>
      </c>
      <c r="B221" t="str">
        <f>HYPERLINK("https://talan.bank.gov.ua/get-user-certificate/qAVb0ajk8q-THNti9X6P","Завантажити сертифікат")</f>
        <v>Завантажити сертифікат</v>
      </c>
    </row>
    <row r="222" spans="1:2" x14ac:dyDescent="0.3">
      <c r="A222" t="s">
        <v>222</v>
      </c>
      <c r="B222" t="str">
        <f>HYPERLINK("https://talan.bank.gov.ua/get-user-certificate/qAVb0d2i480vHdBdP2nw","Завантажити сертифікат")</f>
        <v>Завантажити сертифікат</v>
      </c>
    </row>
    <row r="223" spans="1:2" x14ac:dyDescent="0.3">
      <c r="A223" t="s">
        <v>223</v>
      </c>
      <c r="B223" t="str">
        <f>HYPERLINK("https://talan.bank.gov.ua/get-user-certificate/qAVb0sIHL-ZI6no12nSd","Завантажити сертифікат")</f>
        <v>Завантажити сертифікат</v>
      </c>
    </row>
    <row r="224" spans="1:2" x14ac:dyDescent="0.3">
      <c r="A224" t="s">
        <v>224</v>
      </c>
      <c r="B224" t="str">
        <f>HYPERLINK("https://talan.bank.gov.ua/get-user-certificate/qAVb0u-VcQtYOc9h_Sr-","Завантажити сертифікат")</f>
        <v>Завантажити сертифікат</v>
      </c>
    </row>
    <row r="225" spans="1:2" x14ac:dyDescent="0.3">
      <c r="A225" t="s">
        <v>225</v>
      </c>
      <c r="B225" t="str">
        <f>HYPERLINK("https://talan.bank.gov.ua/get-user-certificate/qAVb0BKwvOrTNIRcKNQP","Завантажити сертифікат")</f>
        <v>Завантажити сертифікат</v>
      </c>
    </row>
    <row r="226" spans="1:2" x14ac:dyDescent="0.3">
      <c r="A226" t="s">
        <v>226</v>
      </c>
      <c r="B226" t="str">
        <f>HYPERLINK("https://talan.bank.gov.ua/get-user-certificate/qAVb08sLKt9MhznKZPCD","Завантажити сертифікат")</f>
        <v>Завантажити сертифікат</v>
      </c>
    </row>
    <row r="227" spans="1:2" x14ac:dyDescent="0.3">
      <c r="A227" t="s">
        <v>227</v>
      </c>
      <c r="B227" t="str">
        <f>HYPERLINK("https://talan.bank.gov.ua/get-user-certificate/qAVb06Tjoh3lEJFpSVT6","Завантажити сертифікат")</f>
        <v>Завантажити сертифікат</v>
      </c>
    </row>
    <row r="228" spans="1:2" x14ac:dyDescent="0.3">
      <c r="A228" t="s">
        <v>228</v>
      </c>
      <c r="B228" t="str">
        <f>HYPERLINK("https://talan.bank.gov.ua/get-user-certificate/qAVb0kMG_p_dddS1Vda5","Завантажити сертифікат")</f>
        <v>Завантажити сертифікат</v>
      </c>
    </row>
    <row r="229" spans="1:2" x14ac:dyDescent="0.3">
      <c r="A229" t="s">
        <v>229</v>
      </c>
      <c r="B229" t="str">
        <f>HYPERLINK("https://talan.bank.gov.ua/get-user-certificate/qAVb0MFrvVhfWTWWsUHD","Завантажити сертифікат")</f>
        <v>Завантажити сертифікат</v>
      </c>
    </row>
    <row r="230" spans="1:2" x14ac:dyDescent="0.3">
      <c r="A230" t="s">
        <v>230</v>
      </c>
      <c r="B230" t="str">
        <f>HYPERLINK("https://talan.bank.gov.ua/get-user-certificate/qAVb0Z3re9v6GDS4HGT7","Завантажити сертифікат")</f>
        <v>Завантажити сертифікат</v>
      </c>
    </row>
    <row r="231" spans="1:2" x14ac:dyDescent="0.3">
      <c r="A231" t="s">
        <v>231</v>
      </c>
      <c r="B231" t="str">
        <f>HYPERLINK("https://talan.bank.gov.ua/get-user-certificate/qAVb0HoMaA2vhjX9g2QL","Завантажити сертифікат")</f>
        <v>Завантажити сертифікат</v>
      </c>
    </row>
    <row r="232" spans="1:2" x14ac:dyDescent="0.3">
      <c r="A232" t="s">
        <v>232</v>
      </c>
      <c r="B232" t="str">
        <f>HYPERLINK("https://talan.bank.gov.ua/get-user-certificate/qAVb0z265aiFHmevcT4H","Завантажити сертифікат")</f>
        <v>Завантажити сертифікат</v>
      </c>
    </row>
    <row r="233" spans="1:2" x14ac:dyDescent="0.3">
      <c r="A233" t="s">
        <v>233</v>
      </c>
      <c r="B233" t="str">
        <f>HYPERLINK("https://talan.bank.gov.ua/get-user-certificate/qAVb0vgTeib9nWPnBgQ6","Завантажити сертифікат")</f>
        <v>Завантажити сертифікат</v>
      </c>
    </row>
    <row r="234" spans="1:2" x14ac:dyDescent="0.3">
      <c r="A234" t="s">
        <v>234</v>
      </c>
      <c r="B234" t="str">
        <f>HYPERLINK("https://talan.bank.gov.ua/get-user-certificate/qAVb0GEMcOiy5QAaLLWA","Завантажити сертифікат")</f>
        <v>Завантажити сертифікат</v>
      </c>
    </row>
    <row r="235" spans="1:2" x14ac:dyDescent="0.3">
      <c r="A235" t="s">
        <v>235</v>
      </c>
      <c r="B235" t="str">
        <f>HYPERLINK("https://talan.bank.gov.ua/get-user-certificate/qAVb0okYZFC3mP01_ZRs","Завантажити сертифікат")</f>
        <v>Завантажити сертифікат</v>
      </c>
    </row>
    <row r="236" spans="1:2" x14ac:dyDescent="0.3">
      <c r="A236" t="s">
        <v>236</v>
      </c>
      <c r="B236" t="str">
        <f>HYPERLINK("https://talan.bank.gov.ua/get-user-certificate/qAVb0PjSSuLEyjNXqZ-v","Завантажити сертифікат")</f>
        <v>Завантажити сертифікат</v>
      </c>
    </row>
    <row r="237" spans="1:2" x14ac:dyDescent="0.3">
      <c r="A237" t="s">
        <v>237</v>
      </c>
      <c r="B237" t="str">
        <f>HYPERLINK("https://talan.bank.gov.ua/get-user-certificate/qAVb0QKBpOq9Z2va1JrL","Завантажити сертифікат")</f>
        <v>Завантажити сертифікат</v>
      </c>
    </row>
    <row r="238" spans="1:2" x14ac:dyDescent="0.3">
      <c r="A238" t="s">
        <v>238</v>
      </c>
      <c r="B238" t="str">
        <f>HYPERLINK("https://talan.bank.gov.ua/get-user-certificate/qAVb0oio91x52lkUFKh2","Завантажити сертифікат")</f>
        <v>Завантажити сертифікат</v>
      </c>
    </row>
    <row r="239" spans="1:2" x14ac:dyDescent="0.3">
      <c r="A239" t="s">
        <v>239</v>
      </c>
      <c r="B239" t="str">
        <f>HYPERLINK("https://talan.bank.gov.ua/get-user-certificate/qAVb0Aty_ymNvSBK0wcE","Завантажити сертифікат")</f>
        <v>Завантажити сертифікат</v>
      </c>
    </row>
    <row r="240" spans="1:2" x14ac:dyDescent="0.3">
      <c r="A240" t="s">
        <v>240</v>
      </c>
      <c r="B240" t="str">
        <f>HYPERLINK("https://talan.bank.gov.ua/get-user-certificate/qAVb0oqK2s5YZTS0xL3U","Завантажити сертифікат")</f>
        <v>Завантажити сертифікат</v>
      </c>
    </row>
    <row r="241" spans="1:2" x14ac:dyDescent="0.3">
      <c r="A241" t="s">
        <v>241</v>
      </c>
      <c r="B241" t="str">
        <f>HYPERLINK("https://talan.bank.gov.ua/get-user-certificate/qAVb0KKJkWbxaJX8zGdL","Завантажити сертифікат")</f>
        <v>Завантажити сертифікат</v>
      </c>
    </row>
    <row r="242" spans="1:2" x14ac:dyDescent="0.3">
      <c r="A242" t="s">
        <v>242</v>
      </c>
      <c r="B242" t="str">
        <f>HYPERLINK("https://talan.bank.gov.ua/get-user-certificate/qAVb0s-3YWtidLv8cTJj","Завантажити сертифікат")</f>
        <v>Завантажити сертифікат</v>
      </c>
    </row>
    <row r="243" spans="1:2" x14ac:dyDescent="0.3">
      <c r="A243" t="s">
        <v>243</v>
      </c>
      <c r="B243" t="str">
        <f>HYPERLINK("https://talan.bank.gov.ua/get-user-certificate/qAVb0ZFjCcZeDletmRBM","Завантажити сертифікат")</f>
        <v>Завантажити сертифікат</v>
      </c>
    </row>
    <row r="244" spans="1:2" x14ac:dyDescent="0.3">
      <c r="A244" t="s">
        <v>244</v>
      </c>
      <c r="B244" t="str">
        <f>HYPERLINK("https://talan.bank.gov.ua/get-user-certificate/qAVb0tse3Tqd4q2YY8ca","Завантажити сертифікат")</f>
        <v>Завантажити сертифікат</v>
      </c>
    </row>
    <row r="245" spans="1:2" x14ac:dyDescent="0.3">
      <c r="A245" t="s">
        <v>245</v>
      </c>
      <c r="B245" t="str">
        <f>HYPERLINK("https://talan.bank.gov.ua/get-user-certificate/qAVb0_BO8-oX3ottTf21","Завантажити сертифікат")</f>
        <v>Завантажити сертифікат</v>
      </c>
    </row>
    <row r="246" spans="1:2" x14ac:dyDescent="0.3">
      <c r="A246" t="s">
        <v>246</v>
      </c>
      <c r="B246" t="str">
        <f>HYPERLINK("https://talan.bank.gov.ua/get-user-certificate/qAVb0VjfL8meEGJ9rYUN","Завантажити сертифікат")</f>
        <v>Завантажити сертифікат</v>
      </c>
    </row>
    <row r="247" spans="1:2" x14ac:dyDescent="0.3">
      <c r="A247" t="s">
        <v>247</v>
      </c>
      <c r="B247" t="str">
        <f>HYPERLINK("https://talan.bank.gov.ua/get-user-certificate/qAVb0dNsWJEgAUvSTL5O","Завантажити сертифікат")</f>
        <v>Завантажити сертифікат</v>
      </c>
    </row>
    <row r="248" spans="1:2" x14ac:dyDescent="0.3">
      <c r="A248" t="s">
        <v>248</v>
      </c>
      <c r="B248" t="str">
        <f>HYPERLINK("https://talan.bank.gov.ua/get-user-certificate/qAVb0X3y3u_jobZ_tEK1","Завантажити сертифікат")</f>
        <v>Завантажити сертифікат</v>
      </c>
    </row>
    <row r="249" spans="1:2" x14ac:dyDescent="0.3">
      <c r="A249" t="s">
        <v>249</v>
      </c>
      <c r="B249" t="str">
        <f>HYPERLINK("https://talan.bank.gov.ua/get-user-certificate/qAVb0jtDKVCXRKCkGT9G","Завантажити сертифікат")</f>
        <v>Завантажити сертифікат</v>
      </c>
    </row>
    <row r="250" spans="1:2" x14ac:dyDescent="0.3">
      <c r="A250" t="s">
        <v>250</v>
      </c>
      <c r="B250" t="str">
        <f>HYPERLINK("https://talan.bank.gov.ua/get-user-certificate/qAVb0TrVp2_Kdj5M9LTw","Завантажити сертифікат")</f>
        <v>Завантажити сертифікат</v>
      </c>
    </row>
    <row r="251" spans="1:2" x14ac:dyDescent="0.3">
      <c r="A251" t="s">
        <v>251</v>
      </c>
      <c r="B251" t="str">
        <f>HYPERLINK("https://talan.bank.gov.ua/get-user-certificate/qAVb08UrJPbqNuF0dZcG","Завантажити сертифікат")</f>
        <v>Завантажити сертифікат</v>
      </c>
    </row>
    <row r="252" spans="1:2" x14ac:dyDescent="0.3">
      <c r="A252" t="s">
        <v>252</v>
      </c>
      <c r="B252" t="str">
        <f>HYPERLINK("https://talan.bank.gov.ua/get-user-certificate/qAVb0OJ1S25EX5Ol1Abl","Завантажити сертифікат")</f>
        <v>Завантажити сертифікат</v>
      </c>
    </row>
    <row r="253" spans="1:2" x14ac:dyDescent="0.3">
      <c r="A253" t="s">
        <v>253</v>
      </c>
      <c r="B253" t="str">
        <f>HYPERLINK("https://talan.bank.gov.ua/get-user-certificate/qAVb0AmQgrdhy9tQh80A","Завантажити сертифікат")</f>
        <v>Завантажити сертифікат</v>
      </c>
    </row>
    <row r="254" spans="1:2" x14ac:dyDescent="0.3">
      <c r="A254" t="s">
        <v>254</v>
      </c>
      <c r="B254" t="str">
        <f>HYPERLINK("https://talan.bank.gov.ua/get-user-certificate/qAVb0d28TPn-I35T_IxC","Завантажити сертифікат")</f>
        <v>Завантажити сертифікат</v>
      </c>
    </row>
    <row r="255" spans="1:2" x14ac:dyDescent="0.3">
      <c r="A255" t="s">
        <v>255</v>
      </c>
      <c r="B255" t="str">
        <f>HYPERLINK("https://talan.bank.gov.ua/get-user-certificate/qAVb0UTgrMz-byPU7P-l","Завантажити сертифікат")</f>
        <v>Завантажити сертифікат</v>
      </c>
    </row>
    <row r="256" spans="1:2" x14ac:dyDescent="0.3">
      <c r="A256" t="s">
        <v>256</v>
      </c>
      <c r="B256" t="str">
        <f>HYPERLINK("https://talan.bank.gov.ua/get-user-certificate/qAVb0LxROq3D0mTA-owI","Завантажити сертифікат")</f>
        <v>Завантажити сертифікат</v>
      </c>
    </row>
    <row r="257" spans="1:2" x14ac:dyDescent="0.3">
      <c r="A257" t="s">
        <v>257</v>
      </c>
      <c r="B257" t="str">
        <f>HYPERLINK("https://talan.bank.gov.ua/get-user-certificate/qAVb0iny72Gj7DbJZ4SY","Завантажити сертифікат")</f>
        <v>Завантажити сертифікат</v>
      </c>
    </row>
    <row r="258" spans="1:2" x14ac:dyDescent="0.3">
      <c r="A258" t="s">
        <v>258</v>
      </c>
      <c r="B258" t="str">
        <f>HYPERLINK("https://talan.bank.gov.ua/get-user-certificate/qAVb0zAApWa81ws1s_f6","Завантажити сертифікат")</f>
        <v>Завантажити сертифікат</v>
      </c>
    </row>
    <row r="259" spans="1:2" x14ac:dyDescent="0.3">
      <c r="A259" t="s">
        <v>259</v>
      </c>
      <c r="B259" t="str">
        <f>HYPERLINK("https://talan.bank.gov.ua/get-user-certificate/qAVb0HC_tA3rU_jNSK8Y","Завантажити сертифікат")</f>
        <v>Завантажити сертифікат</v>
      </c>
    </row>
    <row r="260" spans="1:2" x14ac:dyDescent="0.3">
      <c r="A260" t="s">
        <v>260</v>
      </c>
      <c r="B260" t="str">
        <f>HYPERLINK("https://talan.bank.gov.ua/get-user-certificate/qAVb0O7bm4s00XH3yHgv","Завантажити сертифікат")</f>
        <v>Завантажити сертифікат</v>
      </c>
    </row>
    <row r="261" spans="1:2" x14ac:dyDescent="0.3">
      <c r="A261" t="s">
        <v>261</v>
      </c>
      <c r="B261" t="str">
        <f>HYPERLINK("https://talan.bank.gov.ua/get-user-certificate/qAVb0Wjlm2Nemvc1FIEL","Завантажити сертифікат")</f>
        <v>Завантажити сертифікат</v>
      </c>
    </row>
    <row r="262" spans="1:2" x14ac:dyDescent="0.3">
      <c r="A262" t="s">
        <v>262</v>
      </c>
      <c r="B262" t="str">
        <f>HYPERLINK("https://talan.bank.gov.ua/get-user-certificate/qAVb0C8QevCi9Zhsw2m6","Завантажити сертифікат")</f>
        <v>Завантажити сертифікат</v>
      </c>
    </row>
    <row r="263" spans="1:2" x14ac:dyDescent="0.3">
      <c r="A263" t="s">
        <v>263</v>
      </c>
      <c r="B263" t="str">
        <f>HYPERLINK("https://talan.bank.gov.ua/get-user-certificate/qAVb01RjUhpMToOeT029","Завантажити сертифікат")</f>
        <v>Завантажити сертифікат</v>
      </c>
    </row>
    <row r="264" spans="1:2" x14ac:dyDescent="0.3">
      <c r="A264" t="s">
        <v>264</v>
      </c>
      <c r="B264" t="str">
        <f>HYPERLINK("https://talan.bank.gov.ua/get-user-certificate/qAVb03weI5rTRNH_VUNH","Завантажити сертифікат")</f>
        <v>Завантажити сертифікат</v>
      </c>
    </row>
    <row r="265" spans="1:2" x14ac:dyDescent="0.3">
      <c r="A265" t="s">
        <v>265</v>
      </c>
      <c r="B265" t="str">
        <f>HYPERLINK("https://talan.bank.gov.ua/get-user-certificate/qAVb0kYPxng6Opy4Agaf","Завантажити сертифікат")</f>
        <v>Завантажити сертифікат</v>
      </c>
    </row>
    <row r="266" spans="1:2" x14ac:dyDescent="0.3">
      <c r="A266" t="s">
        <v>266</v>
      </c>
      <c r="B266" t="str">
        <f>HYPERLINK("https://talan.bank.gov.ua/get-user-certificate/qAVb0okDzxxrY-QPQBtq","Завантажити сертифікат")</f>
        <v>Завантажити сертифікат</v>
      </c>
    </row>
    <row r="267" spans="1:2" x14ac:dyDescent="0.3">
      <c r="A267" t="s">
        <v>267</v>
      </c>
      <c r="B267" t="str">
        <f>HYPERLINK("https://talan.bank.gov.ua/get-user-certificate/qAVb0Uh9clryDNiS-gOl","Завантажити сертифікат")</f>
        <v>Завантажити сертифікат</v>
      </c>
    </row>
    <row r="268" spans="1:2" x14ac:dyDescent="0.3">
      <c r="A268" t="s">
        <v>268</v>
      </c>
      <c r="B268" t="str">
        <f>HYPERLINK("https://talan.bank.gov.ua/get-user-certificate/qAVb00YAeOCm_s3LBiu0","Завантажити сертифікат")</f>
        <v>Завантажити сертифікат</v>
      </c>
    </row>
    <row r="269" spans="1:2" x14ac:dyDescent="0.3">
      <c r="A269" t="s">
        <v>269</v>
      </c>
      <c r="B269" t="str">
        <f>HYPERLINK("https://talan.bank.gov.ua/get-user-certificate/qAVb0IQtG9mDKje9SMVV","Завантажити сертифікат")</f>
        <v>Завантажити сертифікат</v>
      </c>
    </row>
    <row r="270" spans="1:2" x14ac:dyDescent="0.3">
      <c r="A270" t="s">
        <v>270</v>
      </c>
      <c r="B270" t="str">
        <f>HYPERLINK("https://talan.bank.gov.ua/get-user-certificate/qAVb0HyboUmvYa8ZLgJs","Завантажити сертифікат")</f>
        <v>Завантажити сертифікат</v>
      </c>
    </row>
    <row r="271" spans="1:2" x14ac:dyDescent="0.3">
      <c r="A271" t="s">
        <v>271</v>
      </c>
      <c r="B271" t="str">
        <f>HYPERLINK("https://talan.bank.gov.ua/get-user-certificate/qAVb0upEByItC_fn7PSD","Завантажити сертифікат")</f>
        <v>Завантажити сертифікат</v>
      </c>
    </row>
    <row r="272" spans="1:2" x14ac:dyDescent="0.3">
      <c r="A272" t="s">
        <v>272</v>
      </c>
      <c r="B272" t="str">
        <f>HYPERLINK("https://talan.bank.gov.ua/get-user-certificate/qAVb0Y7SrsPVYCQ7gQPp","Завантажити сертифікат")</f>
        <v>Завантажити сертифікат</v>
      </c>
    </row>
    <row r="273" spans="1:2" x14ac:dyDescent="0.3">
      <c r="A273" t="s">
        <v>273</v>
      </c>
      <c r="B273" t="str">
        <f>HYPERLINK("https://talan.bank.gov.ua/get-user-certificate/qAVb0B7TrjfkXO7NjCBl","Завантажити сертифікат")</f>
        <v>Завантажити сертифікат</v>
      </c>
    </row>
    <row r="274" spans="1:2" x14ac:dyDescent="0.3">
      <c r="A274" t="s">
        <v>274</v>
      </c>
      <c r="B274" t="str">
        <f>HYPERLINK("https://talan.bank.gov.ua/get-user-certificate/qAVb0KeUSZYlOvaGdh6v","Завантажити сертифікат")</f>
        <v>Завантажити сертифікат</v>
      </c>
    </row>
    <row r="275" spans="1:2" x14ac:dyDescent="0.3">
      <c r="A275" t="s">
        <v>275</v>
      </c>
      <c r="B275" t="str">
        <f>HYPERLINK("https://talan.bank.gov.ua/get-user-certificate/qAVb09_LGDnBRNT7v-zH","Завантажити сертифікат")</f>
        <v>Завантажити сертифікат</v>
      </c>
    </row>
    <row r="276" spans="1:2" x14ac:dyDescent="0.3">
      <c r="A276" t="s">
        <v>276</v>
      </c>
      <c r="B276" t="str">
        <f>HYPERLINK("https://talan.bank.gov.ua/get-user-certificate/qAVb0msv7a6gF863tW_U","Завантажити сертифікат")</f>
        <v>Завантажити сертифікат</v>
      </c>
    </row>
    <row r="277" spans="1:2" x14ac:dyDescent="0.3">
      <c r="A277" t="s">
        <v>277</v>
      </c>
      <c r="B277" t="str">
        <f>HYPERLINK("https://talan.bank.gov.ua/get-user-certificate/qAVb0BZhbEw3A-Za5RMD","Завантажити сертифікат")</f>
        <v>Завантажити сертифікат</v>
      </c>
    </row>
    <row r="278" spans="1:2" x14ac:dyDescent="0.3">
      <c r="A278" t="s">
        <v>278</v>
      </c>
      <c r="B278" t="str">
        <f>HYPERLINK("https://talan.bank.gov.ua/get-user-certificate/qAVb0PST2-uUEJRhNTxY","Завантажити сертифікат")</f>
        <v>Завантажити сертифікат</v>
      </c>
    </row>
    <row r="279" spans="1:2" x14ac:dyDescent="0.3">
      <c r="A279" t="s">
        <v>279</v>
      </c>
      <c r="B279" t="str">
        <f>HYPERLINK("https://talan.bank.gov.ua/get-user-certificate/qAVb0tJ_WUupKIMbiZjD","Завантажити сертифікат")</f>
        <v>Завантажити сертифікат</v>
      </c>
    </row>
    <row r="280" spans="1:2" x14ac:dyDescent="0.3">
      <c r="A280" t="s">
        <v>280</v>
      </c>
      <c r="B280" t="str">
        <f>HYPERLINK("https://talan.bank.gov.ua/get-user-certificate/qAVb0F-m-I5thVPEKhXq","Завантажити сертифікат")</f>
        <v>Завантажити сертифікат</v>
      </c>
    </row>
    <row r="281" spans="1:2" x14ac:dyDescent="0.3">
      <c r="A281" t="s">
        <v>281</v>
      </c>
      <c r="B281" t="str">
        <f>HYPERLINK("https://talan.bank.gov.ua/get-user-certificate/qAVb08wsXZnAxGelFJQ5","Завантажити сертифікат")</f>
        <v>Завантажити сертифікат</v>
      </c>
    </row>
    <row r="282" spans="1:2" x14ac:dyDescent="0.3">
      <c r="A282" t="s">
        <v>282</v>
      </c>
      <c r="B282" t="str">
        <f>HYPERLINK("https://talan.bank.gov.ua/get-user-certificate/qAVb0_5-zUvFhGfj1OiE","Завантажити сертифікат")</f>
        <v>Завантажити сертифікат</v>
      </c>
    </row>
    <row r="283" spans="1:2" x14ac:dyDescent="0.3">
      <c r="A283" t="s">
        <v>283</v>
      </c>
      <c r="B283" t="str">
        <f>HYPERLINK("https://talan.bank.gov.ua/get-user-certificate/qAVb0y1Oj9K2YHufGKI9","Завантажити сертифікат")</f>
        <v>Завантажити сертифікат</v>
      </c>
    </row>
    <row r="284" spans="1:2" x14ac:dyDescent="0.3">
      <c r="A284" t="s">
        <v>284</v>
      </c>
      <c r="B284" t="str">
        <f>HYPERLINK("https://talan.bank.gov.ua/get-user-certificate/qAVb0j1nl1mj922yCrlR","Завантажити сертифікат")</f>
        <v>Завантажити сертифікат</v>
      </c>
    </row>
    <row r="285" spans="1:2" x14ac:dyDescent="0.3">
      <c r="A285" t="s">
        <v>285</v>
      </c>
      <c r="B285" t="str">
        <f>HYPERLINK("https://talan.bank.gov.ua/get-user-certificate/qAVb0gyndxzqTdfK0bxY","Завантажити сертифікат")</f>
        <v>Завантажити сертифікат</v>
      </c>
    </row>
    <row r="286" spans="1:2" x14ac:dyDescent="0.3">
      <c r="A286" t="s">
        <v>286</v>
      </c>
      <c r="B286" t="str">
        <f>HYPERLINK("https://talan.bank.gov.ua/get-user-certificate/qAVb0EBUvYtr8sWCx4_T","Завантажити сертифікат")</f>
        <v>Завантажити сертифікат</v>
      </c>
    </row>
    <row r="287" spans="1:2" x14ac:dyDescent="0.3">
      <c r="A287" t="s">
        <v>287</v>
      </c>
      <c r="B287" t="str">
        <f>HYPERLINK("https://talan.bank.gov.ua/get-user-certificate/qAVb0xpYdhvw22kQEvuG","Завантажити сертифікат")</f>
        <v>Завантажити сертифікат</v>
      </c>
    </row>
    <row r="288" spans="1:2" x14ac:dyDescent="0.3">
      <c r="A288" t="s">
        <v>288</v>
      </c>
      <c r="B288" t="str">
        <f>HYPERLINK("https://talan.bank.gov.ua/get-user-certificate/qAVb0M7RWiFFsUO-RGso","Завантажити сертифікат")</f>
        <v>Завантажити сертифікат</v>
      </c>
    </row>
    <row r="289" spans="1:2" x14ac:dyDescent="0.3">
      <c r="A289" t="s">
        <v>289</v>
      </c>
      <c r="B289" t="str">
        <f>HYPERLINK("https://talan.bank.gov.ua/get-user-certificate/qAVb0idaKPuaN7KXubDJ","Завантажити сертифікат")</f>
        <v>Завантажити сертифікат</v>
      </c>
    </row>
    <row r="290" spans="1:2" x14ac:dyDescent="0.3">
      <c r="A290" t="s">
        <v>290</v>
      </c>
      <c r="B290" t="str">
        <f>HYPERLINK("https://talan.bank.gov.ua/get-user-certificate/qAVb0RrfO9NMUdClEtT1","Завантажити сертифікат")</f>
        <v>Завантажити сертифікат</v>
      </c>
    </row>
    <row r="291" spans="1:2" x14ac:dyDescent="0.3">
      <c r="A291" t="s">
        <v>291</v>
      </c>
      <c r="B291" t="str">
        <f>HYPERLINK("https://talan.bank.gov.ua/get-user-certificate/qAVb0XNkdKqX3lpG5iYE","Завантажити сертифікат")</f>
        <v>Завантажити сертифікат</v>
      </c>
    </row>
    <row r="292" spans="1:2" x14ac:dyDescent="0.3">
      <c r="A292" t="s">
        <v>292</v>
      </c>
      <c r="B292" t="str">
        <f>HYPERLINK("https://talan.bank.gov.ua/get-user-certificate/qAVb0no-kXijERnzqkcT","Завантажити сертифікат")</f>
        <v>Завантажити сертифікат</v>
      </c>
    </row>
    <row r="293" spans="1:2" x14ac:dyDescent="0.3">
      <c r="A293" t="s">
        <v>293</v>
      </c>
      <c r="B293" t="str">
        <f>HYPERLINK("https://talan.bank.gov.ua/get-user-certificate/qAVb0T5MKULO7dQegkgq","Завантажити сертифікат")</f>
        <v>Завантажити сертифікат</v>
      </c>
    </row>
    <row r="294" spans="1:2" x14ac:dyDescent="0.3">
      <c r="A294" t="s">
        <v>294</v>
      </c>
      <c r="B294" t="str">
        <f>HYPERLINK("https://talan.bank.gov.ua/get-user-certificate/qAVb0mr7plUDNVrh3xTX","Завантажити сертифікат")</f>
        <v>Завантажити сертифікат</v>
      </c>
    </row>
    <row r="295" spans="1:2" x14ac:dyDescent="0.3">
      <c r="A295" t="s">
        <v>295</v>
      </c>
      <c r="B295" t="str">
        <f>HYPERLINK("https://talan.bank.gov.ua/get-user-certificate/qAVb09JknV-Brxp2XVQH","Завантажити сертифікат")</f>
        <v>Завантажити сертифікат</v>
      </c>
    </row>
    <row r="296" spans="1:2" x14ac:dyDescent="0.3">
      <c r="A296" t="s">
        <v>296</v>
      </c>
      <c r="B296" t="str">
        <f>HYPERLINK("https://talan.bank.gov.ua/get-user-certificate/qAVb0paTeHZ9vZrPwkgQ","Завантажити сертифікат")</f>
        <v>Завантажити сертифікат</v>
      </c>
    </row>
    <row r="297" spans="1:2" x14ac:dyDescent="0.3">
      <c r="A297" t="s">
        <v>297</v>
      </c>
      <c r="B297" t="str">
        <f>HYPERLINK("https://talan.bank.gov.ua/get-user-certificate/qAVb0zod5LekZgnMs3N_","Завантажити сертифікат")</f>
        <v>Завантажити сертифікат</v>
      </c>
    </row>
    <row r="298" spans="1:2" x14ac:dyDescent="0.3">
      <c r="A298" t="s">
        <v>298</v>
      </c>
      <c r="B298" t="str">
        <f>HYPERLINK("https://talan.bank.gov.ua/get-user-certificate/qAVb09iwEm7vc4y63oy3","Завантажити сертифікат")</f>
        <v>Завантажити сертифікат</v>
      </c>
    </row>
    <row r="299" spans="1:2" x14ac:dyDescent="0.3">
      <c r="A299" t="s">
        <v>299</v>
      </c>
      <c r="B299" t="str">
        <f>HYPERLINK("https://talan.bank.gov.ua/get-user-certificate/qAVb0Ztj3W9NeoY43VxF","Завантажити сертифікат")</f>
        <v>Завантажити сертифікат</v>
      </c>
    </row>
    <row r="300" spans="1:2" x14ac:dyDescent="0.3">
      <c r="A300" t="s">
        <v>300</v>
      </c>
      <c r="B300" t="str">
        <f>HYPERLINK("https://talan.bank.gov.ua/get-user-certificate/qAVb0lveSwSfs9K-oIth","Завантажити сертифікат")</f>
        <v>Завантажити сертифікат</v>
      </c>
    </row>
    <row r="301" spans="1:2" x14ac:dyDescent="0.3">
      <c r="A301" t="s">
        <v>301</v>
      </c>
      <c r="B301" t="str">
        <f>HYPERLINK("https://talan.bank.gov.ua/get-user-certificate/qAVb08jTyH_mXb2xMq0C","Завантажити сертифікат")</f>
        <v>Завантажити сертифікат</v>
      </c>
    </row>
    <row r="302" spans="1:2" x14ac:dyDescent="0.3">
      <c r="A302" t="s">
        <v>302</v>
      </c>
      <c r="B302" t="str">
        <f>HYPERLINK("https://talan.bank.gov.ua/get-user-certificate/qAVb0zas-c0JHgXw3GgQ","Завантажити сертифікат")</f>
        <v>Завантажити сертифікат</v>
      </c>
    </row>
    <row r="303" spans="1:2" x14ac:dyDescent="0.3">
      <c r="A303" t="s">
        <v>303</v>
      </c>
      <c r="B303" t="str">
        <f>HYPERLINK("https://talan.bank.gov.ua/get-user-certificate/qAVb03EFA1LXTNAPcUDC","Завантажити сертифікат")</f>
        <v>Завантажити сертифікат</v>
      </c>
    </row>
    <row r="304" spans="1:2" x14ac:dyDescent="0.3">
      <c r="A304" t="s">
        <v>304</v>
      </c>
      <c r="B304" t="str">
        <f>HYPERLINK("https://talan.bank.gov.ua/get-user-certificate/qAVb0dM3yHZ1PbxZdodh","Завантажити сертифікат")</f>
        <v>Завантажити сертифікат</v>
      </c>
    </row>
    <row r="305" spans="1:2" x14ac:dyDescent="0.3">
      <c r="A305" t="s">
        <v>305</v>
      </c>
      <c r="B305" t="str">
        <f>HYPERLINK("https://talan.bank.gov.ua/get-user-certificate/qAVb0hfr6UV92Uqw2F_Y","Завантажити сертифікат")</f>
        <v>Завантажити сертифікат</v>
      </c>
    </row>
    <row r="306" spans="1:2" x14ac:dyDescent="0.3">
      <c r="A306" t="s">
        <v>306</v>
      </c>
      <c r="B306" t="str">
        <f>HYPERLINK("https://talan.bank.gov.ua/get-user-certificate/qAVb0Gl2JtK6oS4SgSg_","Завантажити сертифікат")</f>
        <v>Завантажити сертифікат</v>
      </c>
    </row>
    <row r="307" spans="1:2" x14ac:dyDescent="0.3">
      <c r="A307" t="s">
        <v>307</v>
      </c>
      <c r="B307" t="str">
        <f>HYPERLINK("https://talan.bank.gov.ua/get-user-certificate/qAVb0skVdhvpRiesHLPd","Завантажити сертифікат")</f>
        <v>Завантажити сертифікат</v>
      </c>
    </row>
    <row r="308" spans="1:2" x14ac:dyDescent="0.3">
      <c r="A308" t="s">
        <v>308</v>
      </c>
      <c r="B308" t="str">
        <f>HYPERLINK("https://talan.bank.gov.ua/get-user-certificate/qAVb0YDhimMUtrZKxu81","Завантажити сертифікат")</f>
        <v>Завантажити сертифікат</v>
      </c>
    </row>
    <row r="309" spans="1:2" x14ac:dyDescent="0.3">
      <c r="A309" t="s">
        <v>309</v>
      </c>
      <c r="B309" t="str">
        <f>HYPERLINK("https://talan.bank.gov.ua/get-user-certificate/qAVb0HHQ7NFMJ-6H22q2","Завантажити сертифікат")</f>
        <v>Завантажити сертифікат</v>
      </c>
    </row>
    <row r="310" spans="1:2" x14ac:dyDescent="0.3">
      <c r="A310" t="s">
        <v>310</v>
      </c>
      <c r="B310" t="str">
        <f>HYPERLINK("https://talan.bank.gov.ua/get-user-certificate/qAVb0SpgNdMV3y3mi4Lo","Завантажити сертифікат")</f>
        <v>Завантажити сертифікат</v>
      </c>
    </row>
    <row r="311" spans="1:2" x14ac:dyDescent="0.3">
      <c r="A311" t="s">
        <v>311</v>
      </c>
      <c r="B311" t="str">
        <f>HYPERLINK("https://talan.bank.gov.ua/get-user-certificate/qAVb03DHu7VIwJMSj4L-","Завантажити сертифікат")</f>
        <v>Завантажити сертифікат</v>
      </c>
    </row>
    <row r="312" spans="1:2" x14ac:dyDescent="0.3">
      <c r="A312" t="s">
        <v>312</v>
      </c>
      <c r="B312" t="str">
        <f>HYPERLINK("https://talan.bank.gov.ua/get-user-certificate/qAVb0ddPaqm_3EdHBzJw","Завантажити сертифікат")</f>
        <v>Завантажити сертифікат</v>
      </c>
    </row>
    <row r="313" spans="1:2" x14ac:dyDescent="0.3">
      <c r="A313" t="s">
        <v>313</v>
      </c>
      <c r="B313" t="str">
        <f>HYPERLINK("https://talan.bank.gov.ua/get-user-certificate/qAVb0EZqQ6qVJtkw7PPn","Завантажити сертифікат")</f>
        <v>Завантажити сертифікат</v>
      </c>
    </row>
    <row r="314" spans="1:2" x14ac:dyDescent="0.3">
      <c r="A314" t="s">
        <v>314</v>
      </c>
      <c r="B314" t="str">
        <f>HYPERLINK("https://talan.bank.gov.ua/get-user-certificate/qAVb0Wgo_eTJ1SNVeWiM","Завантажити сертифікат")</f>
        <v>Завантажити сертифікат</v>
      </c>
    </row>
    <row r="315" spans="1:2" x14ac:dyDescent="0.3">
      <c r="A315" t="s">
        <v>315</v>
      </c>
      <c r="B315" t="str">
        <f>HYPERLINK("https://talan.bank.gov.ua/get-user-certificate/qAVb0LuAGOWOo6diA5wm","Завантажити сертифікат")</f>
        <v>Завантажити сертифікат</v>
      </c>
    </row>
    <row r="316" spans="1:2" x14ac:dyDescent="0.3">
      <c r="A316" t="s">
        <v>316</v>
      </c>
      <c r="B316" t="str">
        <f>HYPERLINK("https://talan.bank.gov.ua/get-user-certificate/qAVb0n2lgcdVFajHspiu","Завантажити сертифікат")</f>
        <v>Завантажити сертифікат</v>
      </c>
    </row>
    <row r="317" spans="1:2" x14ac:dyDescent="0.3">
      <c r="A317" t="s">
        <v>317</v>
      </c>
      <c r="B317" t="str">
        <f>HYPERLINK("https://talan.bank.gov.ua/get-user-certificate/qAVb0yy2C5N-6M3hkHCa","Завантажити сертифікат")</f>
        <v>Завантажити сертифікат</v>
      </c>
    </row>
    <row r="318" spans="1:2" x14ac:dyDescent="0.3">
      <c r="A318" t="s">
        <v>318</v>
      </c>
      <c r="B318" t="str">
        <f>HYPERLINK("https://talan.bank.gov.ua/get-user-certificate/qAVb0-d0Yw2dqgs6I_QM","Завантажити сертифікат")</f>
        <v>Завантажити сертифікат</v>
      </c>
    </row>
    <row r="319" spans="1:2" x14ac:dyDescent="0.3">
      <c r="A319" t="s">
        <v>319</v>
      </c>
      <c r="B319" t="str">
        <f>HYPERLINK("https://talan.bank.gov.ua/get-user-certificate/qAVb0pEDxWicVpwHXx_U","Завантажити сертифікат")</f>
        <v>Завантажити сертифікат</v>
      </c>
    </row>
    <row r="320" spans="1:2" x14ac:dyDescent="0.3">
      <c r="A320" t="s">
        <v>320</v>
      </c>
      <c r="B320" t="str">
        <f>HYPERLINK("https://talan.bank.gov.ua/get-user-certificate/qAVb0Bt8cSvD_NwLISVy","Завантажити сертифікат")</f>
        <v>Завантажити сертифікат</v>
      </c>
    </row>
    <row r="321" spans="1:2" x14ac:dyDescent="0.3">
      <c r="A321" t="s">
        <v>321</v>
      </c>
      <c r="B321" t="str">
        <f>HYPERLINK("https://talan.bank.gov.ua/get-user-certificate/qAVb0odCi6zXErT49eaa","Завантажити сертифікат")</f>
        <v>Завантажити сертифікат</v>
      </c>
    </row>
    <row r="322" spans="1:2" x14ac:dyDescent="0.3">
      <c r="A322" t="s">
        <v>322</v>
      </c>
      <c r="B322" t="str">
        <f>HYPERLINK("https://talan.bank.gov.ua/get-user-certificate/qAVb0NSRsLMXZw8PlQNN","Завантажити сертифікат")</f>
        <v>Завантажити сертифікат</v>
      </c>
    </row>
    <row r="323" spans="1:2" x14ac:dyDescent="0.3">
      <c r="A323" t="s">
        <v>323</v>
      </c>
      <c r="B323" t="str">
        <f>HYPERLINK("https://talan.bank.gov.ua/get-user-certificate/qAVb0D1EJnouaS4mq0bu","Завантажити сертифікат")</f>
        <v>Завантажити сертифікат</v>
      </c>
    </row>
    <row r="324" spans="1:2" x14ac:dyDescent="0.3">
      <c r="A324" t="s">
        <v>324</v>
      </c>
      <c r="B324" t="str">
        <f>HYPERLINK("https://talan.bank.gov.ua/get-user-certificate/qAVb05ZaNxfkBzrh9-Gf","Завантажити сертифікат")</f>
        <v>Завантажити сертифікат</v>
      </c>
    </row>
    <row r="325" spans="1:2" x14ac:dyDescent="0.3">
      <c r="A325" t="s">
        <v>325</v>
      </c>
      <c r="B325" t="str">
        <f>HYPERLINK("https://talan.bank.gov.ua/get-user-certificate/qAVb02po0f0gL8pDd-wt","Завантажити сертифікат")</f>
        <v>Завантажити сертифікат</v>
      </c>
    </row>
    <row r="326" spans="1:2" x14ac:dyDescent="0.3">
      <c r="A326" t="s">
        <v>326</v>
      </c>
      <c r="B326" t="str">
        <f>HYPERLINK("https://talan.bank.gov.ua/get-user-certificate/qAVb0_Nl-YpFIH62P3Yb","Завантажити сертифікат")</f>
        <v>Завантажити сертифікат</v>
      </c>
    </row>
    <row r="327" spans="1:2" x14ac:dyDescent="0.3">
      <c r="A327" t="s">
        <v>327</v>
      </c>
      <c r="B327" t="str">
        <f>HYPERLINK("https://talan.bank.gov.ua/get-user-certificate/qAVb0QvCdwzQaBAHc_Vv","Завантажити сертифікат")</f>
        <v>Завантажити сертифікат</v>
      </c>
    </row>
    <row r="328" spans="1:2" x14ac:dyDescent="0.3">
      <c r="A328" t="s">
        <v>328</v>
      </c>
      <c r="B328" t="str">
        <f>HYPERLINK("https://talan.bank.gov.ua/get-user-certificate/qAVb0GBedouwG_rOeTFE","Завантажити сертифікат")</f>
        <v>Завантажити сертифікат</v>
      </c>
    </row>
    <row r="329" spans="1:2" x14ac:dyDescent="0.3">
      <c r="A329" t="s">
        <v>329</v>
      </c>
      <c r="B329" t="str">
        <f>HYPERLINK("https://talan.bank.gov.ua/get-user-certificate/qAVb0ivWmNa3DHby_gow","Завантажити сертифікат")</f>
        <v>Завантажити сертифікат</v>
      </c>
    </row>
    <row r="330" spans="1:2" x14ac:dyDescent="0.3">
      <c r="A330" t="s">
        <v>330</v>
      </c>
      <c r="B330" t="str">
        <f>HYPERLINK("https://talan.bank.gov.ua/get-user-certificate/qAVb07OYzL5L9l2stHM-","Завантажити сертифікат")</f>
        <v>Завантажити сертифікат</v>
      </c>
    </row>
    <row r="331" spans="1:2" x14ac:dyDescent="0.3">
      <c r="A331" t="s">
        <v>331</v>
      </c>
      <c r="B331" t="str">
        <f>HYPERLINK("https://talan.bank.gov.ua/get-user-certificate/qAVb0F5NAyt1WYgVKddj","Завантажити сертифікат")</f>
        <v>Завантажити сертифікат</v>
      </c>
    </row>
    <row r="332" spans="1:2" x14ac:dyDescent="0.3">
      <c r="A332" t="s">
        <v>332</v>
      </c>
      <c r="B332" t="str">
        <f>HYPERLINK("https://talan.bank.gov.ua/get-user-certificate/qAVb0N3gB7gVaTI8Y2RT","Завантажити сертифікат")</f>
        <v>Завантажити сертифікат</v>
      </c>
    </row>
    <row r="333" spans="1:2" x14ac:dyDescent="0.3">
      <c r="A333" t="s">
        <v>333</v>
      </c>
      <c r="B333" t="str">
        <f>HYPERLINK("https://talan.bank.gov.ua/get-user-certificate/qAVb0iG-tr2uoPdd7PBg","Завантажити сертифікат")</f>
        <v>Завантажити сертифікат</v>
      </c>
    </row>
    <row r="334" spans="1:2" x14ac:dyDescent="0.3">
      <c r="A334" t="s">
        <v>334</v>
      </c>
      <c r="B334" t="str">
        <f>HYPERLINK("https://talan.bank.gov.ua/get-user-certificate/qAVb0hR3dXRU0xhPN1RR","Завантажити сертифікат")</f>
        <v>Завантажити сертифікат</v>
      </c>
    </row>
    <row r="335" spans="1:2" x14ac:dyDescent="0.3">
      <c r="A335" t="s">
        <v>335</v>
      </c>
      <c r="B335" t="str">
        <f>HYPERLINK("https://talan.bank.gov.ua/get-user-certificate/qAVb0_5FFUc5txv1Q9jp","Завантажити сертифікат")</f>
        <v>Завантажити сертифікат</v>
      </c>
    </row>
    <row r="336" spans="1:2" x14ac:dyDescent="0.3">
      <c r="A336" t="s">
        <v>336</v>
      </c>
      <c r="B336" t="str">
        <f>HYPERLINK("https://talan.bank.gov.ua/get-user-certificate/qAVb0c1zCQaVLO82Wbou","Завантажити сертифікат")</f>
        <v>Завантажити сертифікат</v>
      </c>
    </row>
    <row r="337" spans="1:2" x14ac:dyDescent="0.3">
      <c r="A337" t="s">
        <v>337</v>
      </c>
      <c r="B337" t="str">
        <f>HYPERLINK("https://talan.bank.gov.ua/get-user-certificate/qAVb0sSxHHB6RnqJVW-B","Завантажити сертифікат")</f>
        <v>Завантажити сертифікат</v>
      </c>
    </row>
    <row r="338" spans="1:2" x14ac:dyDescent="0.3">
      <c r="A338" t="s">
        <v>338</v>
      </c>
      <c r="B338" t="str">
        <f>HYPERLINK("https://talan.bank.gov.ua/get-user-certificate/qAVb0pzS9Ot1G7Rkm8cK","Завантажити сертифікат")</f>
        <v>Завантажити сертифікат</v>
      </c>
    </row>
    <row r="339" spans="1:2" x14ac:dyDescent="0.3">
      <c r="A339" t="s">
        <v>339</v>
      </c>
      <c r="B339" t="str">
        <f>HYPERLINK("https://talan.bank.gov.ua/get-user-certificate/qAVb0Ru86uVKK3NiVxqG","Завантажити сертифікат")</f>
        <v>Завантажити сертифікат</v>
      </c>
    </row>
    <row r="340" spans="1:2" x14ac:dyDescent="0.3">
      <c r="A340" t="s">
        <v>340</v>
      </c>
      <c r="B340" t="str">
        <f>HYPERLINK("https://talan.bank.gov.ua/get-user-certificate/qAVb0jYztvTp28rEMOjw","Завантажити сертифікат")</f>
        <v>Завантажити сертифікат</v>
      </c>
    </row>
    <row r="341" spans="1:2" x14ac:dyDescent="0.3">
      <c r="A341" t="s">
        <v>341</v>
      </c>
      <c r="B341" t="str">
        <f>HYPERLINK("https://talan.bank.gov.ua/get-user-certificate/qAVb0dFs3WyIXryz8iGz","Завантажити сертифікат")</f>
        <v>Завантажити сертифікат</v>
      </c>
    </row>
    <row r="342" spans="1:2" x14ac:dyDescent="0.3">
      <c r="A342" t="s">
        <v>342</v>
      </c>
      <c r="B342" t="str">
        <f>HYPERLINK("https://talan.bank.gov.ua/get-user-certificate/qAVb0cOWmtgKirQmgh8n","Завантажити сертифікат")</f>
        <v>Завантажити сертифікат</v>
      </c>
    </row>
    <row r="343" spans="1:2" x14ac:dyDescent="0.3">
      <c r="A343" t="s">
        <v>343</v>
      </c>
      <c r="B343" t="str">
        <f>HYPERLINK("https://talan.bank.gov.ua/get-user-certificate/qAVb0n8J5uDNp4OinwUl","Завантажити сертифікат")</f>
        <v>Завантажити сертифікат</v>
      </c>
    </row>
    <row r="344" spans="1:2" x14ac:dyDescent="0.3">
      <c r="A344" t="s">
        <v>344</v>
      </c>
      <c r="B344" t="str">
        <f>HYPERLINK("https://talan.bank.gov.ua/get-user-certificate/qAVb0kyd9uHNTSZLpqZq","Завантажити сертифікат")</f>
        <v>Завантажити сертифікат</v>
      </c>
    </row>
    <row r="345" spans="1:2" x14ac:dyDescent="0.3">
      <c r="A345" t="s">
        <v>345</v>
      </c>
      <c r="B345" t="str">
        <f>HYPERLINK("https://talan.bank.gov.ua/get-user-certificate/qAVb0ZdeFsiItUgakz1C","Завантажити сертифікат")</f>
        <v>Завантажити сертифікат</v>
      </c>
    </row>
    <row r="346" spans="1:2" x14ac:dyDescent="0.3">
      <c r="A346" t="s">
        <v>346</v>
      </c>
      <c r="B346" t="str">
        <f>HYPERLINK("https://talan.bank.gov.ua/get-user-certificate/qAVb0GLMolHDhkp9OHk0","Завантажити сертифікат")</f>
        <v>Завантажити сертифікат</v>
      </c>
    </row>
    <row r="347" spans="1:2" x14ac:dyDescent="0.3">
      <c r="A347" t="s">
        <v>347</v>
      </c>
      <c r="B347" t="str">
        <f>HYPERLINK("https://talan.bank.gov.ua/get-user-certificate/qAVb0AWtjslC_lSB3FQB","Завантажити сертифікат")</f>
        <v>Завантажити сертифікат</v>
      </c>
    </row>
    <row r="348" spans="1:2" x14ac:dyDescent="0.3">
      <c r="A348" t="s">
        <v>348</v>
      </c>
      <c r="B348" t="str">
        <f>HYPERLINK("https://talan.bank.gov.ua/get-user-certificate/qAVb0_0qAXpOHXQxCnIZ","Завантажити сертифікат")</f>
        <v>Завантажити сертифікат</v>
      </c>
    </row>
    <row r="349" spans="1:2" x14ac:dyDescent="0.3">
      <c r="A349" t="s">
        <v>349</v>
      </c>
      <c r="B349" t="str">
        <f>HYPERLINK("https://talan.bank.gov.ua/get-user-certificate/qAVb06ItFk38NWQze_yz","Завантажити сертифікат")</f>
        <v>Завантажити сертифікат</v>
      </c>
    </row>
    <row r="350" spans="1:2" x14ac:dyDescent="0.3">
      <c r="A350" t="s">
        <v>350</v>
      </c>
      <c r="B350" t="str">
        <f>HYPERLINK("https://talan.bank.gov.ua/get-user-certificate/qAVb0hLracsJdrvKzEqf","Завантажити сертифікат")</f>
        <v>Завантажити сертифікат</v>
      </c>
    </row>
    <row r="351" spans="1:2" x14ac:dyDescent="0.3">
      <c r="A351" t="s">
        <v>351</v>
      </c>
      <c r="B351" t="str">
        <f>HYPERLINK("https://talan.bank.gov.ua/get-user-certificate/qAVb0dX0nXfmdnjQxreY","Завантажити сертифікат")</f>
        <v>Завантажити сертифікат</v>
      </c>
    </row>
    <row r="352" spans="1:2" x14ac:dyDescent="0.3">
      <c r="A352" t="s">
        <v>352</v>
      </c>
      <c r="B352" t="str">
        <f>HYPERLINK("https://talan.bank.gov.ua/get-user-certificate/qAVb0g-bJbaFGM-xEc85","Завантажити сертифікат")</f>
        <v>Завантажити сертифікат</v>
      </c>
    </row>
    <row r="353" spans="1:2" x14ac:dyDescent="0.3">
      <c r="A353" t="s">
        <v>353</v>
      </c>
      <c r="B353" t="str">
        <f>HYPERLINK("https://talan.bank.gov.ua/get-user-certificate/qAVb0jMY8tsT3mujDDYB","Завантажити сертифікат")</f>
        <v>Завантажити сертифікат</v>
      </c>
    </row>
    <row r="354" spans="1:2" x14ac:dyDescent="0.3">
      <c r="A354" t="s">
        <v>354</v>
      </c>
      <c r="B354" t="str">
        <f>HYPERLINK("https://talan.bank.gov.ua/get-user-certificate/qAVb0l6ZnFAIC4PxG3Bt","Завантажити сертифікат")</f>
        <v>Завантажити сертифікат</v>
      </c>
    </row>
    <row r="355" spans="1:2" x14ac:dyDescent="0.3">
      <c r="A355" t="s">
        <v>355</v>
      </c>
      <c r="B355" t="str">
        <f>HYPERLINK("https://talan.bank.gov.ua/get-user-certificate/qAVb0BvV2USBhYucqCpU","Завантажити сертифікат")</f>
        <v>Завантажити сертифікат</v>
      </c>
    </row>
    <row r="356" spans="1:2" x14ac:dyDescent="0.3">
      <c r="A356" t="s">
        <v>356</v>
      </c>
      <c r="B356" t="str">
        <f>HYPERLINK("https://talan.bank.gov.ua/get-user-certificate/qAVb03LnRcFd-VQ-Ap99","Завантажити сертифікат")</f>
        <v>Завантажити сертифікат</v>
      </c>
    </row>
    <row r="357" spans="1:2" x14ac:dyDescent="0.3">
      <c r="A357" t="s">
        <v>357</v>
      </c>
      <c r="B357" t="str">
        <f>HYPERLINK("https://talan.bank.gov.ua/get-user-certificate/qAVb0BU9O1lgQ4AI9a_4","Завантажити сертифікат")</f>
        <v>Завантажити сертифікат</v>
      </c>
    </row>
    <row r="358" spans="1:2" x14ac:dyDescent="0.3">
      <c r="A358" t="s">
        <v>358</v>
      </c>
      <c r="B358" t="str">
        <f>HYPERLINK("https://talan.bank.gov.ua/get-user-certificate/qAVb0HJ1rBMhclPIMyOV","Завантажити сертифікат")</f>
        <v>Завантажити сертифікат</v>
      </c>
    </row>
    <row r="359" spans="1:2" x14ac:dyDescent="0.3">
      <c r="A359" t="s">
        <v>359</v>
      </c>
      <c r="B359" t="str">
        <f>HYPERLINK("https://talan.bank.gov.ua/get-user-certificate/qAVb0ydiflRX6mHFS22t","Завантажити сертифікат")</f>
        <v>Завантажити сертифікат</v>
      </c>
    </row>
    <row r="360" spans="1:2" x14ac:dyDescent="0.3">
      <c r="A360" t="s">
        <v>360</v>
      </c>
      <c r="B360" t="str">
        <f>HYPERLINK("https://talan.bank.gov.ua/get-user-certificate/qAVb0-lrmA8PCL6kfsIH","Завантажити сертифікат")</f>
        <v>Завантажити сертифікат</v>
      </c>
    </row>
    <row r="361" spans="1:2" x14ac:dyDescent="0.3">
      <c r="A361" t="s">
        <v>361</v>
      </c>
      <c r="B361" t="str">
        <f>HYPERLINK("https://talan.bank.gov.ua/get-user-certificate/qAVb0YQ7UPAMmgHVj8we","Завантажити сертифікат")</f>
        <v>Завантажити сертифікат</v>
      </c>
    </row>
    <row r="362" spans="1:2" x14ac:dyDescent="0.3">
      <c r="A362" t="s">
        <v>362</v>
      </c>
      <c r="B362" t="str">
        <f>HYPERLINK("https://talan.bank.gov.ua/get-user-certificate/qAVb0IeSKrZ2KtL7cF5l","Завантажити сертифікат")</f>
        <v>Завантажити сертифікат</v>
      </c>
    </row>
    <row r="363" spans="1:2" x14ac:dyDescent="0.3">
      <c r="A363" t="s">
        <v>363</v>
      </c>
      <c r="B363" t="str">
        <f>HYPERLINK("https://talan.bank.gov.ua/get-user-certificate/qAVb0LVv-MVezaKl_ulB","Завантажити сертифікат")</f>
        <v>Завантажити сертифікат</v>
      </c>
    </row>
    <row r="364" spans="1:2" x14ac:dyDescent="0.3">
      <c r="A364" t="s">
        <v>364</v>
      </c>
      <c r="B364" t="str">
        <f>HYPERLINK("https://talan.bank.gov.ua/get-user-certificate/qAVb0R3jcoMLAX7AGWch","Завантажити сертифікат")</f>
        <v>Завантажити сертифікат</v>
      </c>
    </row>
    <row r="365" spans="1:2" x14ac:dyDescent="0.3">
      <c r="A365" t="s">
        <v>365</v>
      </c>
      <c r="B365" t="str">
        <f>HYPERLINK("https://talan.bank.gov.ua/get-user-certificate/qAVb0sXza4ygCoEZ54wW","Завантажити сертифікат")</f>
        <v>Завантажити сертифікат</v>
      </c>
    </row>
    <row r="366" spans="1:2" x14ac:dyDescent="0.3">
      <c r="A366" t="s">
        <v>366</v>
      </c>
      <c r="B366" t="str">
        <f>HYPERLINK("https://talan.bank.gov.ua/get-user-certificate/qAVb07xrAAvSkT1YRi5t","Завантажити сертифікат")</f>
        <v>Завантажити сертифікат</v>
      </c>
    </row>
    <row r="367" spans="1:2" x14ac:dyDescent="0.3">
      <c r="A367" t="s">
        <v>367</v>
      </c>
      <c r="B367" t="str">
        <f>HYPERLINK("https://talan.bank.gov.ua/get-user-certificate/qAVb0WsXXHm3pkhUjFBe","Завантажити сертифікат")</f>
        <v>Завантажити сертифікат</v>
      </c>
    </row>
    <row r="368" spans="1:2" x14ac:dyDescent="0.3">
      <c r="A368" t="s">
        <v>368</v>
      </c>
      <c r="B368" t="str">
        <f>HYPERLINK("https://talan.bank.gov.ua/get-user-certificate/qAVb0J_Skxr4AA1muC9d","Завантажити сертифікат")</f>
        <v>Завантажити сертифікат</v>
      </c>
    </row>
    <row r="369" spans="1:2" x14ac:dyDescent="0.3">
      <c r="A369" t="s">
        <v>369</v>
      </c>
      <c r="B369" t="str">
        <f>HYPERLINK("https://talan.bank.gov.ua/get-user-certificate/qAVb0KqPPti5XArY3Iuh","Завантажити сертифікат")</f>
        <v>Завантажити сертифікат</v>
      </c>
    </row>
    <row r="370" spans="1:2" x14ac:dyDescent="0.3">
      <c r="A370" t="s">
        <v>370</v>
      </c>
      <c r="B370" t="str">
        <f>HYPERLINK("https://talan.bank.gov.ua/get-user-certificate/qAVb0hJ8PanaddOGf4sE","Завантажити сертифікат")</f>
        <v>Завантажити сертифікат</v>
      </c>
    </row>
    <row r="371" spans="1:2" x14ac:dyDescent="0.3">
      <c r="A371" t="s">
        <v>371</v>
      </c>
      <c r="B371" t="str">
        <f>HYPERLINK("https://talan.bank.gov.ua/get-user-certificate/qAVb09a6LdY2pfExZFqD","Завантажити сертифікат")</f>
        <v>Завантажити сертифікат</v>
      </c>
    </row>
    <row r="372" spans="1:2" x14ac:dyDescent="0.3">
      <c r="A372" t="s">
        <v>372</v>
      </c>
      <c r="B372" t="str">
        <f>HYPERLINK("https://talan.bank.gov.ua/get-user-certificate/qAVb0FX4hdAsljndi6z8","Завантажити сертифікат")</f>
        <v>Завантажити сертифікат</v>
      </c>
    </row>
    <row r="373" spans="1:2" x14ac:dyDescent="0.3">
      <c r="A373" t="s">
        <v>373</v>
      </c>
      <c r="B373" t="str">
        <f>HYPERLINK("https://talan.bank.gov.ua/get-user-certificate/qAVb0dK43wYTOuxkXX6f","Завантажити сертифікат")</f>
        <v>Завантажити сертифікат</v>
      </c>
    </row>
    <row r="374" spans="1:2" x14ac:dyDescent="0.3">
      <c r="A374" t="s">
        <v>374</v>
      </c>
      <c r="B374" t="str">
        <f>HYPERLINK("https://talan.bank.gov.ua/get-user-certificate/qAVb08MRsSBzWSK17E5M","Завантажити сертифікат")</f>
        <v>Завантажити сертифікат</v>
      </c>
    </row>
    <row r="375" spans="1:2" x14ac:dyDescent="0.3">
      <c r="A375" t="s">
        <v>375</v>
      </c>
      <c r="B375" t="str">
        <f>HYPERLINK("https://talan.bank.gov.ua/get-user-certificate/qAVb0lurIo67PJvmxpxz","Завантажити сертифікат")</f>
        <v>Завантажити сертифікат</v>
      </c>
    </row>
    <row r="376" spans="1:2" x14ac:dyDescent="0.3">
      <c r="A376" t="s">
        <v>376</v>
      </c>
      <c r="B376" t="str">
        <f>HYPERLINK("https://talan.bank.gov.ua/get-user-certificate/qAVb0tTUH0Jn1x8VA2gW","Завантажити сертифікат")</f>
        <v>Завантажити сертифікат</v>
      </c>
    </row>
    <row r="377" spans="1:2" x14ac:dyDescent="0.3">
      <c r="A377" t="s">
        <v>377</v>
      </c>
      <c r="B377" t="str">
        <f>HYPERLINK("https://talan.bank.gov.ua/get-user-certificate/qAVb0vY_b7p3aJhy-uU2","Завантажити сертифікат")</f>
        <v>Завантажити сертифікат</v>
      </c>
    </row>
    <row r="378" spans="1:2" x14ac:dyDescent="0.3">
      <c r="A378" t="s">
        <v>378</v>
      </c>
      <c r="B378" t="str">
        <f>HYPERLINK("https://talan.bank.gov.ua/get-user-certificate/qAVb0rGLPLc-wm0UtuYz","Завантажити сертифікат")</f>
        <v>Завантажити сертифікат</v>
      </c>
    </row>
    <row r="379" spans="1:2" x14ac:dyDescent="0.3">
      <c r="A379" t="s">
        <v>379</v>
      </c>
      <c r="B379" t="str">
        <f>HYPERLINK("https://talan.bank.gov.ua/get-user-certificate/qAVb0ozHX22BLVt3RZiL","Завантажити сертифікат")</f>
        <v>Завантажити сертифікат</v>
      </c>
    </row>
    <row r="380" spans="1:2" x14ac:dyDescent="0.3">
      <c r="A380" t="s">
        <v>380</v>
      </c>
      <c r="B380" t="str">
        <f>HYPERLINK("https://talan.bank.gov.ua/get-user-certificate/qAVb0PAeildR7p90-Qvl","Завантажити сертифікат")</f>
        <v>Завантажити сертифікат</v>
      </c>
    </row>
    <row r="381" spans="1:2" x14ac:dyDescent="0.3">
      <c r="A381" t="s">
        <v>381</v>
      </c>
      <c r="B381" t="str">
        <f>HYPERLINK("https://talan.bank.gov.ua/get-user-certificate/qAVb0p4h4AUInkjYGDDC","Завантажити сертифікат")</f>
        <v>Завантажити сертифікат</v>
      </c>
    </row>
    <row r="382" spans="1:2" x14ac:dyDescent="0.3">
      <c r="A382" t="s">
        <v>382</v>
      </c>
      <c r="B382" t="str">
        <f>HYPERLINK("https://talan.bank.gov.ua/get-user-certificate/qAVb0E2a6BE94sProdUc","Завантажити сертифікат")</f>
        <v>Завантажити сертифікат</v>
      </c>
    </row>
    <row r="383" spans="1:2" x14ac:dyDescent="0.3">
      <c r="A383" t="s">
        <v>383</v>
      </c>
      <c r="B383" t="str">
        <f>HYPERLINK("https://talan.bank.gov.ua/get-user-certificate/qAVb0-1LQOYqOyiI2aas","Завантажити сертифікат")</f>
        <v>Завантажити сертифікат</v>
      </c>
    </row>
    <row r="384" spans="1:2" x14ac:dyDescent="0.3">
      <c r="A384" t="s">
        <v>384</v>
      </c>
      <c r="B384" t="str">
        <f>HYPERLINK("https://talan.bank.gov.ua/get-user-certificate/qAVb0-7Dcf7VLqW5nUew","Завантажити сертифікат")</f>
        <v>Завантажити сертифікат</v>
      </c>
    </row>
    <row r="385" spans="1:2" x14ac:dyDescent="0.3">
      <c r="A385" t="s">
        <v>384</v>
      </c>
      <c r="B385" t="str">
        <f>HYPERLINK("https://talan.bank.gov.ua/get-user-certificate/qAVb0NC713RL5sTw1Ttb","Завантажити сертифікат")</f>
        <v>Завантажити сертифікат</v>
      </c>
    </row>
    <row r="386" spans="1:2" x14ac:dyDescent="0.3">
      <c r="A386" t="s">
        <v>385</v>
      </c>
      <c r="B386" t="str">
        <f>HYPERLINK("https://talan.bank.gov.ua/get-user-certificate/qAVb0Bnc8mk3V_SJsHfS","Завантажити сертифікат")</f>
        <v>Завантажити сертифікат</v>
      </c>
    </row>
    <row r="387" spans="1:2" x14ac:dyDescent="0.3">
      <c r="A387" t="s">
        <v>386</v>
      </c>
      <c r="B387" t="str">
        <f>HYPERLINK("https://talan.bank.gov.ua/get-user-certificate/qAVb0sGWyi9GhfLzvf7_","Завантажити сертифікат")</f>
        <v>Завантажити сертифікат</v>
      </c>
    </row>
    <row r="388" spans="1:2" x14ac:dyDescent="0.3">
      <c r="A388" t="s">
        <v>387</v>
      </c>
      <c r="B388" t="str">
        <f>HYPERLINK("https://talan.bank.gov.ua/get-user-certificate/qAVb0Tc3_SiyGl_Ndjzl","Завантажити сертифікат")</f>
        <v>Завантажити сертифікат</v>
      </c>
    </row>
    <row r="389" spans="1:2" x14ac:dyDescent="0.3">
      <c r="A389" t="s">
        <v>388</v>
      </c>
      <c r="B389" t="str">
        <f>HYPERLINK("https://talan.bank.gov.ua/get-user-certificate/qAVb0YvOpMTqil7mtTrK","Завантажити сертифікат")</f>
        <v>Завантажити сертифікат</v>
      </c>
    </row>
    <row r="390" spans="1:2" x14ac:dyDescent="0.3">
      <c r="A390" t="s">
        <v>389</v>
      </c>
      <c r="B390" t="str">
        <f>HYPERLINK("https://talan.bank.gov.ua/get-user-certificate/qAVb0NKYDMpbpKp8l6Zm","Завантажити сертифікат")</f>
        <v>Завантажити сертифікат</v>
      </c>
    </row>
    <row r="391" spans="1:2" x14ac:dyDescent="0.3">
      <c r="A391" t="s">
        <v>390</v>
      </c>
      <c r="B391" t="str">
        <f>HYPERLINK("https://talan.bank.gov.ua/get-user-certificate/qAVb0DNWJCYSdlYOKIyF","Завантажити сертифікат")</f>
        <v>Завантажити сертифікат</v>
      </c>
    </row>
    <row r="392" spans="1:2" x14ac:dyDescent="0.3">
      <c r="A392" t="s">
        <v>391</v>
      </c>
      <c r="B392" t="str">
        <f>HYPERLINK("https://talan.bank.gov.ua/get-user-certificate/qAVb0uSCmcbt17GxEdDC","Завантажити сертифікат")</f>
        <v>Завантажити сертифікат</v>
      </c>
    </row>
    <row r="393" spans="1:2" x14ac:dyDescent="0.3">
      <c r="A393" t="s">
        <v>392</v>
      </c>
      <c r="B393" t="str">
        <f>HYPERLINK("https://talan.bank.gov.ua/get-user-certificate/qAVb0QFVRHJW3RC0w0-t","Завантажити сертифікат")</f>
        <v>Завантажити сертифікат</v>
      </c>
    </row>
    <row r="394" spans="1:2" x14ac:dyDescent="0.3">
      <c r="A394" t="s">
        <v>393</v>
      </c>
      <c r="B394" t="str">
        <f>HYPERLINK("https://talan.bank.gov.ua/get-user-certificate/qAVb0GmDR0bGBRaqExfu","Завантажити сертифікат")</f>
        <v>Завантажити сертифікат</v>
      </c>
    </row>
    <row r="395" spans="1:2" x14ac:dyDescent="0.3">
      <c r="A395" t="s">
        <v>394</v>
      </c>
      <c r="B395" t="str">
        <f>HYPERLINK("https://talan.bank.gov.ua/get-user-certificate/qAVb0nDjQ1tPSJBW2c45","Завантажити сертифікат")</f>
        <v>Завантажити сертифікат</v>
      </c>
    </row>
    <row r="396" spans="1:2" x14ac:dyDescent="0.3">
      <c r="A396" t="s">
        <v>395</v>
      </c>
      <c r="B396" t="str">
        <f>HYPERLINK("https://talan.bank.gov.ua/get-user-certificate/qAVb01KGL8bIgOHO7lq1","Завантажити сертифікат")</f>
        <v>Завантажити сертифікат</v>
      </c>
    </row>
    <row r="397" spans="1:2" x14ac:dyDescent="0.3">
      <c r="A397" t="s">
        <v>396</v>
      </c>
      <c r="B397" t="str">
        <f>HYPERLINK("https://talan.bank.gov.ua/get-user-certificate/qAVb0yelPKsg79AVguVY","Завантажити сертифікат")</f>
        <v>Завантажити сертифікат</v>
      </c>
    </row>
    <row r="398" spans="1:2" x14ac:dyDescent="0.3">
      <c r="A398" t="s">
        <v>397</v>
      </c>
      <c r="B398" t="str">
        <f>HYPERLINK("https://talan.bank.gov.ua/get-user-certificate/qAVb0m27hMi965_GO7nB","Завантажити сертифікат")</f>
        <v>Завантажити сертифікат</v>
      </c>
    </row>
    <row r="399" spans="1:2" x14ac:dyDescent="0.3">
      <c r="A399" t="s">
        <v>398</v>
      </c>
      <c r="B399" t="str">
        <f>HYPERLINK("https://talan.bank.gov.ua/get-user-certificate/qAVb0XsPa2xx5gAarHQe","Завантажити сертифікат")</f>
        <v>Завантажити сертифікат</v>
      </c>
    </row>
    <row r="400" spans="1:2" x14ac:dyDescent="0.3">
      <c r="A400" t="s">
        <v>399</v>
      </c>
      <c r="B400" t="str">
        <f>HYPERLINK("https://talan.bank.gov.ua/get-user-certificate/qAVb0GzkzIspa-cd1GxS","Завантажити сертифікат")</f>
        <v>Завантажити сертифікат</v>
      </c>
    </row>
    <row r="401" spans="1:2" x14ac:dyDescent="0.3">
      <c r="A401" t="s">
        <v>400</v>
      </c>
      <c r="B401" t="str">
        <f>HYPERLINK("https://talan.bank.gov.ua/get-user-certificate/qAVb0FP6yD-ibRAvo3bu","Завантажити сертифікат")</f>
        <v>Завантажити сертифікат</v>
      </c>
    </row>
    <row r="402" spans="1:2" x14ac:dyDescent="0.3">
      <c r="A402" t="s">
        <v>401</v>
      </c>
      <c r="B402" t="str">
        <f>HYPERLINK("https://talan.bank.gov.ua/get-user-certificate/qAVb0szqHnfhWR-dJ-E2","Завантажити сертифікат")</f>
        <v>Завантажити сертифікат</v>
      </c>
    </row>
    <row r="403" spans="1:2" x14ac:dyDescent="0.3">
      <c r="A403" t="s">
        <v>402</v>
      </c>
      <c r="B403" t="str">
        <f>HYPERLINK("https://talan.bank.gov.ua/get-user-certificate/qAVb0S3PWGi1Nw76Yqws","Завантажити сертифікат")</f>
        <v>Завантажити сертифікат</v>
      </c>
    </row>
    <row r="404" spans="1:2" x14ac:dyDescent="0.3">
      <c r="A404" t="s">
        <v>403</v>
      </c>
      <c r="B404" t="str">
        <f>HYPERLINK("https://talan.bank.gov.ua/get-user-certificate/qAVb0jJc_qUiZVnFncsX","Завантажити сертифікат")</f>
        <v>Завантажити сертифікат</v>
      </c>
    </row>
    <row r="405" spans="1:2" x14ac:dyDescent="0.3">
      <c r="A405" t="s">
        <v>404</v>
      </c>
      <c r="B405" t="str">
        <f>HYPERLINK("https://talan.bank.gov.ua/get-user-certificate/qAVb0wBBedCbt5tkwodN","Завантажити сертифікат")</f>
        <v>Завантажити сертифікат</v>
      </c>
    </row>
    <row r="406" spans="1:2" x14ac:dyDescent="0.3">
      <c r="A406" t="s">
        <v>405</v>
      </c>
      <c r="B406" t="str">
        <f>HYPERLINK("https://talan.bank.gov.ua/get-user-certificate/qAVb0l33YysWrhfl9F1l","Завантажити сертифікат")</f>
        <v>Завантажити сертифікат</v>
      </c>
    </row>
    <row r="407" spans="1:2" x14ac:dyDescent="0.3">
      <c r="A407" t="s">
        <v>406</v>
      </c>
      <c r="B407" t="str">
        <f>HYPERLINK("https://talan.bank.gov.ua/get-user-certificate/qAVb0wn9DhnbOyWkIq16","Завантажити сертифікат")</f>
        <v>Завантажити сертифікат</v>
      </c>
    </row>
    <row r="408" spans="1:2" x14ac:dyDescent="0.3">
      <c r="A408" t="s">
        <v>407</v>
      </c>
      <c r="B408" t="str">
        <f>HYPERLINK("https://talan.bank.gov.ua/get-user-certificate/qAVb00Vjfc1q0vE8Nrq2","Завантажити сертифікат")</f>
        <v>Завантажити сертифікат</v>
      </c>
    </row>
    <row r="409" spans="1:2" x14ac:dyDescent="0.3">
      <c r="A409" t="s">
        <v>408</v>
      </c>
      <c r="B409" t="str">
        <f>HYPERLINK("https://talan.bank.gov.ua/get-user-certificate/qAVb0vJROrBUfoKMw66e","Завантажити сертифікат")</f>
        <v>Завантажити сертифікат</v>
      </c>
    </row>
    <row r="410" spans="1:2" x14ac:dyDescent="0.3">
      <c r="A410" t="s">
        <v>409</v>
      </c>
      <c r="B410" t="str">
        <f>HYPERLINK("https://talan.bank.gov.ua/get-user-certificate/qAVb0OT7oLQcCHnfRZgf","Завантажити сертифікат")</f>
        <v>Завантажити сертифікат</v>
      </c>
    </row>
    <row r="411" spans="1:2" x14ac:dyDescent="0.3">
      <c r="A411" t="s">
        <v>410</v>
      </c>
      <c r="B411" t="str">
        <f>HYPERLINK("https://talan.bank.gov.ua/get-user-certificate/qAVb0ZISQ4Z50y6M6Jxz","Завантажити сертифікат")</f>
        <v>Завантажити сертифікат</v>
      </c>
    </row>
    <row r="412" spans="1:2" x14ac:dyDescent="0.3">
      <c r="A412" t="s">
        <v>411</v>
      </c>
      <c r="B412" t="str">
        <f>HYPERLINK("https://talan.bank.gov.ua/get-user-certificate/qAVb0t0r31rgfBvov0K2","Завантажити сертифікат")</f>
        <v>Завантажити сертифікат</v>
      </c>
    </row>
    <row r="413" spans="1:2" x14ac:dyDescent="0.3">
      <c r="A413" t="s">
        <v>412</v>
      </c>
      <c r="B413" t="str">
        <f>HYPERLINK("https://talan.bank.gov.ua/get-user-certificate/qAVb0zx9yDTStdGiUH24","Завантажити сертифікат")</f>
        <v>Завантажити сертифікат</v>
      </c>
    </row>
    <row r="414" spans="1:2" x14ac:dyDescent="0.3">
      <c r="A414" t="s">
        <v>413</v>
      </c>
      <c r="B414" t="str">
        <f>HYPERLINK("https://talan.bank.gov.ua/get-user-certificate/qAVb00Tz9aWZ2TJTvXzN","Завантажити сертифікат")</f>
        <v>Завантажити сертифікат</v>
      </c>
    </row>
    <row r="415" spans="1:2" x14ac:dyDescent="0.3">
      <c r="A415" t="s">
        <v>414</v>
      </c>
      <c r="B415" t="str">
        <f>HYPERLINK("https://talan.bank.gov.ua/get-user-certificate/qAVb0I1SlJdCqDgQ7sIk","Завантажити сертифікат")</f>
        <v>Завантажити сертифікат</v>
      </c>
    </row>
    <row r="416" spans="1:2" x14ac:dyDescent="0.3">
      <c r="A416" t="s">
        <v>415</v>
      </c>
      <c r="B416" t="str">
        <f>HYPERLINK("https://talan.bank.gov.ua/get-user-certificate/qAVb0QAQdY9GEKAjfFyY","Завантажити сертифікат")</f>
        <v>Завантажити сертифікат</v>
      </c>
    </row>
    <row r="417" spans="1:2" x14ac:dyDescent="0.3">
      <c r="A417" t="s">
        <v>416</v>
      </c>
      <c r="B417" t="str">
        <f>HYPERLINK("https://talan.bank.gov.ua/get-user-certificate/qAVb0cQb0bCaAoWSMUFv","Завантажити сертифікат")</f>
        <v>Завантажити сертифікат</v>
      </c>
    </row>
    <row r="418" spans="1:2" x14ac:dyDescent="0.3">
      <c r="A418" t="s">
        <v>417</v>
      </c>
      <c r="B418" t="str">
        <f>HYPERLINK("https://talan.bank.gov.ua/get-user-certificate/qAVb09IVCPOHdRY8AQ6r","Завантажити сертифікат")</f>
        <v>Завантажити сертифікат</v>
      </c>
    </row>
    <row r="419" spans="1:2" x14ac:dyDescent="0.3">
      <c r="A419" t="s">
        <v>418</v>
      </c>
      <c r="B419" t="str">
        <f>HYPERLINK("https://talan.bank.gov.ua/get-user-certificate/qAVb02bHFuyu7mmEn4LA","Завантажити сертифікат")</f>
        <v>Завантажити сертифікат</v>
      </c>
    </row>
    <row r="420" spans="1:2" x14ac:dyDescent="0.3">
      <c r="A420" t="s">
        <v>419</v>
      </c>
      <c r="B420" t="str">
        <f>HYPERLINK("https://talan.bank.gov.ua/get-user-certificate/qAVb0slQNYCq9a4jWqed","Завантажити сертифікат")</f>
        <v>Завантажити сертифікат</v>
      </c>
    </row>
    <row r="421" spans="1:2" x14ac:dyDescent="0.3">
      <c r="A421" t="s">
        <v>420</v>
      </c>
      <c r="B421" t="str">
        <f>HYPERLINK("https://talan.bank.gov.ua/get-user-certificate/qAVb0AHx0Y6hsbuP7N2R","Завантажити сертифікат")</f>
        <v>Завантажити сертифікат</v>
      </c>
    </row>
    <row r="422" spans="1:2" x14ac:dyDescent="0.3">
      <c r="A422" t="s">
        <v>421</v>
      </c>
      <c r="B422" t="str">
        <f>HYPERLINK("https://talan.bank.gov.ua/get-user-certificate/qAVb0XI-3tjAFwqqbFX2","Завантажити сертифікат")</f>
        <v>Завантажити сертифікат</v>
      </c>
    </row>
    <row r="423" spans="1:2" x14ac:dyDescent="0.3">
      <c r="A423" t="s">
        <v>422</v>
      </c>
      <c r="B423" t="str">
        <f>HYPERLINK("https://talan.bank.gov.ua/get-user-certificate/qAVb0jjKQ1-cANkW0ADw","Завантажити сертифікат")</f>
        <v>Завантажити сертифікат</v>
      </c>
    </row>
    <row r="424" spans="1:2" x14ac:dyDescent="0.3">
      <c r="A424" t="s">
        <v>423</v>
      </c>
      <c r="B424" t="str">
        <f>HYPERLINK("https://talan.bank.gov.ua/get-user-certificate/qAVb0y1bTUqJ8TLnZ1Pa","Завантажити сертифікат")</f>
        <v>Завантажити сертифікат</v>
      </c>
    </row>
    <row r="425" spans="1:2" x14ac:dyDescent="0.3">
      <c r="A425" t="s">
        <v>424</v>
      </c>
      <c r="B425" t="str">
        <f>HYPERLINK("https://talan.bank.gov.ua/get-user-certificate/qAVb0cBkZXI4rGMdhZTF","Завантажити сертифікат")</f>
        <v>Завантажити сертифікат</v>
      </c>
    </row>
    <row r="426" spans="1:2" x14ac:dyDescent="0.3">
      <c r="A426" t="s">
        <v>425</v>
      </c>
      <c r="B426" t="str">
        <f>HYPERLINK("https://talan.bank.gov.ua/get-user-certificate/qAVb0QoiUWfn4-W5J-6o","Завантажити сертифікат")</f>
        <v>Завантажити сертифікат</v>
      </c>
    </row>
    <row r="427" spans="1:2" x14ac:dyDescent="0.3">
      <c r="A427" t="s">
        <v>426</v>
      </c>
      <c r="B427" t="str">
        <f>HYPERLINK("https://talan.bank.gov.ua/get-user-certificate/qAVb0GzYdR5WT5meY7oS","Завантажити сертифікат")</f>
        <v>Завантажити сертифікат</v>
      </c>
    </row>
    <row r="428" spans="1:2" x14ac:dyDescent="0.3">
      <c r="A428" t="s">
        <v>427</v>
      </c>
      <c r="B428" t="str">
        <f>HYPERLINK("https://talan.bank.gov.ua/get-user-certificate/qAVb06LmON_Z0tqz0VBX","Завантажити сертифікат")</f>
        <v>Завантажити сертифікат</v>
      </c>
    </row>
    <row r="429" spans="1:2" x14ac:dyDescent="0.3">
      <c r="A429" t="s">
        <v>428</v>
      </c>
      <c r="B429" t="str">
        <f>HYPERLINK("https://talan.bank.gov.ua/get-user-certificate/qAVb0dQrgA87B_srQlgP","Завантажити сертифікат")</f>
        <v>Завантажити сертифікат</v>
      </c>
    </row>
    <row r="430" spans="1:2" x14ac:dyDescent="0.3">
      <c r="A430" t="s">
        <v>429</v>
      </c>
      <c r="B430" t="str">
        <f>HYPERLINK("https://talan.bank.gov.ua/get-user-certificate/qAVb0YEyg3PEOMiYJIqy","Завантажити сертифікат")</f>
        <v>Завантажити сертифікат</v>
      </c>
    </row>
    <row r="431" spans="1:2" x14ac:dyDescent="0.3">
      <c r="A431" t="s">
        <v>430</v>
      </c>
      <c r="B431" t="str">
        <f>HYPERLINK("https://talan.bank.gov.ua/get-user-certificate/qAVb0FpFcgZO15GsXnUv","Завантажити сертифікат")</f>
        <v>Завантажити сертифікат</v>
      </c>
    </row>
    <row r="432" spans="1:2" x14ac:dyDescent="0.3">
      <c r="A432" t="s">
        <v>431</v>
      </c>
      <c r="B432" t="str">
        <f>HYPERLINK("https://talan.bank.gov.ua/get-user-certificate/qAVb0zINv0hDq-n9rEfs","Завантажити сертифікат")</f>
        <v>Завантажити сертифікат</v>
      </c>
    </row>
    <row r="433" spans="1:2" x14ac:dyDescent="0.3">
      <c r="A433" t="s">
        <v>432</v>
      </c>
      <c r="B433" t="str">
        <f>HYPERLINK("https://talan.bank.gov.ua/get-user-certificate/qAVb0jtU1REqSgnn_jsF","Завантажити сертифікат")</f>
        <v>Завантажити сертифікат</v>
      </c>
    </row>
    <row r="434" spans="1:2" x14ac:dyDescent="0.3">
      <c r="A434" t="s">
        <v>433</v>
      </c>
      <c r="B434" t="str">
        <f>HYPERLINK("https://talan.bank.gov.ua/get-user-certificate/qAVb0UCJpg7DZDW6GuPY","Завантажити сертифікат")</f>
        <v>Завантажити сертифікат</v>
      </c>
    </row>
    <row r="435" spans="1:2" x14ac:dyDescent="0.3">
      <c r="A435" t="s">
        <v>434</v>
      </c>
      <c r="B435" t="str">
        <f>HYPERLINK("https://talan.bank.gov.ua/get-user-certificate/qAVb0dZjZyPs0odhyXnl","Завантажити сертифікат")</f>
        <v>Завантажити сертифікат</v>
      </c>
    </row>
    <row r="436" spans="1:2" x14ac:dyDescent="0.3">
      <c r="A436" t="s">
        <v>435</v>
      </c>
      <c r="B436" t="str">
        <f>HYPERLINK("https://talan.bank.gov.ua/get-user-certificate/qAVb0PHxlOFD_LrJ_-gS","Завантажити сертифікат")</f>
        <v>Завантажити сертифікат</v>
      </c>
    </row>
    <row r="437" spans="1:2" x14ac:dyDescent="0.3">
      <c r="A437" t="s">
        <v>436</v>
      </c>
      <c r="B437" t="str">
        <f>HYPERLINK("https://talan.bank.gov.ua/get-user-certificate/qAVb0V_5EVMYaKjy4y25","Завантажити сертифікат")</f>
        <v>Завантажити сертифікат</v>
      </c>
    </row>
    <row r="438" spans="1:2" x14ac:dyDescent="0.3">
      <c r="A438" t="s">
        <v>437</v>
      </c>
      <c r="B438" t="str">
        <f>HYPERLINK("https://talan.bank.gov.ua/get-user-certificate/qAVb0VkgK7zoZIHD2YDo","Завантажити сертифікат")</f>
        <v>Завантажити сертифікат</v>
      </c>
    </row>
    <row r="439" spans="1:2" x14ac:dyDescent="0.3">
      <c r="A439" t="s">
        <v>438</v>
      </c>
      <c r="B439" t="str">
        <f>HYPERLINK("https://talan.bank.gov.ua/get-user-certificate/qAVb0qSy-bh_3OkyanOA","Завантажити сертифікат")</f>
        <v>Завантажити сертифікат</v>
      </c>
    </row>
    <row r="440" spans="1:2" x14ac:dyDescent="0.3">
      <c r="A440" t="s">
        <v>439</v>
      </c>
      <c r="B440" t="str">
        <f>HYPERLINK("https://talan.bank.gov.ua/get-user-certificate/qAVb0FNKNUI3rjwZ9bk1","Завантажити сертифікат")</f>
        <v>Завантажити сертифікат</v>
      </c>
    </row>
    <row r="441" spans="1:2" x14ac:dyDescent="0.3">
      <c r="A441" t="s">
        <v>440</v>
      </c>
      <c r="B441" t="str">
        <f>HYPERLINK("https://talan.bank.gov.ua/get-user-certificate/qAVb0kfHNvVfmSIncAX3","Завантажити сертифікат")</f>
        <v>Завантажити сертифікат</v>
      </c>
    </row>
    <row r="442" spans="1:2" x14ac:dyDescent="0.3">
      <c r="A442" t="s">
        <v>441</v>
      </c>
      <c r="B442" t="str">
        <f>HYPERLINK("https://talan.bank.gov.ua/get-user-certificate/qAVb0Wld8O_pKMjacOJd","Завантажити сертифікат")</f>
        <v>Завантажити сертифікат</v>
      </c>
    </row>
    <row r="443" spans="1:2" x14ac:dyDescent="0.3">
      <c r="A443" t="s">
        <v>442</v>
      </c>
      <c r="B443" t="str">
        <f>HYPERLINK("https://talan.bank.gov.ua/get-user-certificate/qAVb0W_M9tYvHODXVsCt","Завантажити сертифікат")</f>
        <v>Завантажити сертифікат</v>
      </c>
    </row>
    <row r="444" spans="1:2" x14ac:dyDescent="0.3">
      <c r="A444" t="s">
        <v>443</v>
      </c>
      <c r="B444" t="str">
        <f>HYPERLINK("https://talan.bank.gov.ua/get-user-certificate/qAVb0SSgaEGmp_YMjbL8","Завантажити сертифікат")</f>
        <v>Завантажити сертифікат</v>
      </c>
    </row>
    <row r="445" spans="1:2" x14ac:dyDescent="0.3">
      <c r="A445" t="s">
        <v>444</v>
      </c>
      <c r="B445" t="str">
        <f>HYPERLINK("https://talan.bank.gov.ua/get-user-certificate/qAVb0kKVAxvoZpSjn3gb","Завантажити сертифікат")</f>
        <v>Завантажити сертифікат</v>
      </c>
    </row>
    <row r="446" spans="1:2" x14ac:dyDescent="0.3">
      <c r="A446" t="s">
        <v>445</v>
      </c>
      <c r="B446" t="str">
        <f>HYPERLINK("https://talan.bank.gov.ua/get-user-certificate/qAVb0kpg4avPyXqcaGrD","Завантажити сертифікат")</f>
        <v>Завантажити сертифікат</v>
      </c>
    </row>
    <row r="447" spans="1:2" x14ac:dyDescent="0.3">
      <c r="A447" t="s">
        <v>446</v>
      </c>
      <c r="B447" t="str">
        <f>HYPERLINK("https://talan.bank.gov.ua/get-user-certificate/qAVb0IM1riassaby6tyJ","Завантажити сертифікат")</f>
        <v>Завантажити сертифікат</v>
      </c>
    </row>
    <row r="448" spans="1:2" x14ac:dyDescent="0.3">
      <c r="A448" t="s">
        <v>447</v>
      </c>
      <c r="B448" t="str">
        <f>HYPERLINK("https://talan.bank.gov.ua/get-user-certificate/qAVb02yuGMYFdUvA204n","Завантажити сертифікат")</f>
        <v>Завантажити сертифікат</v>
      </c>
    </row>
    <row r="449" spans="1:2" x14ac:dyDescent="0.3">
      <c r="A449" t="s">
        <v>448</v>
      </c>
      <c r="B449" t="str">
        <f>HYPERLINK("https://talan.bank.gov.ua/get-user-certificate/qAVb0sNPCtXwuKtU4mPJ","Завантажити сертифікат")</f>
        <v>Завантажити сертифікат</v>
      </c>
    </row>
    <row r="450" spans="1:2" x14ac:dyDescent="0.3">
      <c r="A450" t="s">
        <v>449</v>
      </c>
      <c r="B450" t="str">
        <f>HYPERLINK("https://talan.bank.gov.ua/get-user-certificate/qAVb0u8CAWPW71sqYRT2","Завантажити сертифікат")</f>
        <v>Завантажити сертифікат</v>
      </c>
    </row>
    <row r="451" spans="1:2" x14ac:dyDescent="0.3">
      <c r="A451" t="s">
        <v>450</v>
      </c>
      <c r="B451" t="str">
        <f>HYPERLINK("https://talan.bank.gov.ua/get-user-certificate/qAVb0BZH8oBhtyZVe--P","Завантажити сертифікат")</f>
        <v>Завантажити сертифікат</v>
      </c>
    </row>
    <row r="452" spans="1:2" x14ac:dyDescent="0.3">
      <c r="A452" t="s">
        <v>451</v>
      </c>
      <c r="B452" t="str">
        <f>HYPERLINK("https://talan.bank.gov.ua/get-user-certificate/qAVb075dMCvN7790FZ4D","Завантажити сертифікат")</f>
        <v>Завантажити сертифікат</v>
      </c>
    </row>
    <row r="453" spans="1:2" x14ac:dyDescent="0.3">
      <c r="A453" t="s">
        <v>452</v>
      </c>
      <c r="B453" t="str">
        <f>HYPERLINK("https://talan.bank.gov.ua/get-user-certificate/qAVb0hCpMLjLyH-NDh6h","Завантажити сертифікат")</f>
        <v>Завантажити сертифікат</v>
      </c>
    </row>
    <row r="454" spans="1:2" x14ac:dyDescent="0.3">
      <c r="A454" t="s">
        <v>453</v>
      </c>
      <c r="B454" t="str">
        <f>HYPERLINK("https://talan.bank.gov.ua/get-user-certificate/qAVb0CZJ3o07sXxaiuyX","Завантажити сертифікат")</f>
        <v>Завантажити сертифікат</v>
      </c>
    </row>
    <row r="455" spans="1:2" x14ac:dyDescent="0.3">
      <c r="A455" t="s">
        <v>454</v>
      </c>
      <c r="B455" t="str">
        <f>HYPERLINK("https://talan.bank.gov.ua/get-user-certificate/qAVb0g2QS845K-r_2AGz","Завантажити сертифікат")</f>
        <v>Завантажити сертифікат</v>
      </c>
    </row>
    <row r="456" spans="1:2" x14ac:dyDescent="0.3">
      <c r="A456" t="s">
        <v>455</v>
      </c>
      <c r="B456" t="str">
        <f>HYPERLINK("https://talan.bank.gov.ua/get-user-certificate/qAVb0ftjbm8mNGxbOPqa","Завантажити сертифікат")</f>
        <v>Завантажити сертифікат</v>
      </c>
    </row>
    <row r="457" spans="1:2" x14ac:dyDescent="0.3">
      <c r="A457" t="s">
        <v>456</v>
      </c>
      <c r="B457" t="str">
        <f>HYPERLINK("https://talan.bank.gov.ua/get-user-certificate/qAVb0863m4JGzydWS5SY","Завантажити сертифікат")</f>
        <v>Завантажити сертифікат</v>
      </c>
    </row>
    <row r="458" spans="1:2" x14ac:dyDescent="0.3">
      <c r="A458" t="s">
        <v>457</v>
      </c>
      <c r="B458" t="str">
        <f>HYPERLINK("https://talan.bank.gov.ua/get-user-certificate/qAVb02lpiIyuIRMda0UM","Завантажити сертифікат")</f>
        <v>Завантажити сертифікат</v>
      </c>
    </row>
    <row r="459" spans="1:2" x14ac:dyDescent="0.3">
      <c r="A459" t="s">
        <v>458</v>
      </c>
      <c r="B459" t="str">
        <f>HYPERLINK("https://talan.bank.gov.ua/get-user-certificate/qAVb0gUDHbWhi8oVhbGd","Завантажити сертифікат")</f>
        <v>Завантажити сертифікат</v>
      </c>
    </row>
    <row r="460" spans="1:2" x14ac:dyDescent="0.3">
      <c r="A460" t="s">
        <v>459</v>
      </c>
      <c r="B460" t="str">
        <f>HYPERLINK("https://talan.bank.gov.ua/get-user-certificate/qAVb0IrHkPtdvl8aZ9oZ","Завантажити сертифікат")</f>
        <v>Завантажити сертифікат</v>
      </c>
    </row>
    <row r="461" spans="1:2" x14ac:dyDescent="0.3">
      <c r="A461" t="s">
        <v>460</v>
      </c>
      <c r="B461" t="str">
        <f>HYPERLINK("https://talan.bank.gov.ua/get-user-certificate/qAVb0AiSbAygLwDHn2AI","Завантажити сертифікат")</f>
        <v>Завантажити сертифікат</v>
      </c>
    </row>
    <row r="462" spans="1:2" x14ac:dyDescent="0.3">
      <c r="A462" t="s">
        <v>461</v>
      </c>
      <c r="B462" t="str">
        <f>HYPERLINK("https://talan.bank.gov.ua/get-user-certificate/qAVb062NPTzA1q0ruUEe","Завантажити сертифікат")</f>
        <v>Завантажити сертифікат</v>
      </c>
    </row>
    <row r="463" spans="1:2" x14ac:dyDescent="0.3">
      <c r="A463" t="s">
        <v>462</v>
      </c>
      <c r="B463" t="str">
        <f>HYPERLINK("https://talan.bank.gov.ua/get-user-certificate/qAVb0BAyHL-SuvYUbV8o","Завантажити сертифікат")</f>
        <v>Завантажити сертифікат</v>
      </c>
    </row>
    <row r="464" spans="1:2" x14ac:dyDescent="0.3">
      <c r="A464" t="s">
        <v>463</v>
      </c>
      <c r="B464" t="str">
        <f>HYPERLINK("https://talan.bank.gov.ua/get-user-certificate/qAVb0eQzScprg3N9aMGV","Завантажити сертифікат")</f>
        <v>Завантажити сертифікат</v>
      </c>
    </row>
    <row r="465" spans="1:2" x14ac:dyDescent="0.3">
      <c r="A465" t="s">
        <v>464</v>
      </c>
      <c r="B465" t="str">
        <f>HYPERLINK("https://talan.bank.gov.ua/get-user-certificate/qAVb0MxhTBIrGIhX-2OF","Завантажити сертифікат")</f>
        <v>Завантажити сертифікат</v>
      </c>
    </row>
    <row r="466" spans="1:2" x14ac:dyDescent="0.3">
      <c r="A466" t="s">
        <v>465</v>
      </c>
      <c r="B466" t="str">
        <f>HYPERLINK("https://talan.bank.gov.ua/get-user-certificate/qAVb0WixmFwc6WfntigJ","Завантажити сертифікат")</f>
        <v>Завантажити сертифікат</v>
      </c>
    </row>
    <row r="467" spans="1:2" x14ac:dyDescent="0.3">
      <c r="A467" t="s">
        <v>466</v>
      </c>
      <c r="B467" t="str">
        <f>HYPERLINK("https://talan.bank.gov.ua/get-user-certificate/qAVb00pRCzKLpM81bJHu","Завантажити сертифікат")</f>
        <v>Завантажити сертифікат</v>
      </c>
    </row>
    <row r="468" spans="1:2" x14ac:dyDescent="0.3">
      <c r="A468" t="s">
        <v>467</v>
      </c>
      <c r="B468" t="str">
        <f>HYPERLINK("https://talan.bank.gov.ua/get-user-certificate/qAVb0rjKfgYvE_zBCdxk","Завантажити сертифікат")</f>
        <v>Завантажити сертифікат</v>
      </c>
    </row>
    <row r="469" spans="1:2" x14ac:dyDescent="0.3">
      <c r="A469" t="s">
        <v>468</v>
      </c>
      <c r="B469" t="str">
        <f>HYPERLINK("https://talan.bank.gov.ua/get-user-certificate/qAVb0z2sAQADJDek49bs","Завантажити сертифікат")</f>
        <v>Завантажити сертифікат</v>
      </c>
    </row>
    <row r="470" spans="1:2" x14ac:dyDescent="0.3">
      <c r="A470" t="s">
        <v>469</v>
      </c>
      <c r="B470" t="str">
        <f>HYPERLINK("https://talan.bank.gov.ua/get-user-certificate/qAVb0pa7DeJWxVK7oAz2","Завантажити сертифікат")</f>
        <v>Завантажити сертифікат</v>
      </c>
    </row>
    <row r="471" spans="1:2" x14ac:dyDescent="0.3">
      <c r="A471" t="s">
        <v>470</v>
      </c>
      <c r="B471" t="str">
        <f>HYPERLINK("https://talan.bank.gov.ua/get-user-certificate/qAVb0uB9EZST0LzBmis_","Завантажити сертифікат")</f>
        <v>Завантажити сертифікат</v>
      </c>
    </row>
    <row r="472" spans="1:2" x14ac:dyDescent="0.3">
      <c r="A472" t="s">
        <v>471</v>
      </c>
      <c r="B472" t="str">
        <f>HYPERLINK("https://talan.bank.gov.ua/get-user-certificate/qAVb0OkYYtWiarDtImEW","Завантажити сертифікат")</f>
        <v>Завантажити сертифікат</v>
      </c>
    </row>
    <row r="473" spans="1:2" x14ac:dyDescent="0.3">
      <c r="A473" t="s">
        <v>472</v>
      </c>
      <c r="B473" t="str">
        <f>HYPERLINK("https://talan.bank.gov.ua/get-user-certificate/qAVb02z4t-GkEu2KArhV","Завантажити сертифікат")</f>
        <v>Завантажити сертифікат</v>
      </c>
    </row>
    <row r="474" spans="1:2" x14ac:dyDescent="0.3">
      <c r="A474" t="s">
        <v>473</v>
      </c>
      <c r="B474" t="str">
        <f>HYPERLINK("https://talan.bank.gov.ua/get-user-certificate/qAVb0XnQRQDmRbRpSSFM","Завантажити сертифікат")</f>
        <v>Завантажити сертифікат</v>
      </c>
    </row>
    <row r="475" spans="1:2" x14ac:dyDescent="0.3">
      <c r="A475" t="s">
        <v>474</v>
      </c>
      <c r="B475" t="str">
        <f>HYPERLINK("https://talan.bank.gov.ua/get-user-certificate/qAVb0J1VKbgquh9WXwlC","Завантажити сертифікат")</f>
        <v>Завантажити сертифікат</v>
      </c>
    </row>
    <row r="476" spans="1:2" x14ac:dyDescent="0.3">
      <c r="A476" t="s">
        <v>475</v>
      </c>
      <c r="B476" t="str">
        <f>HYPERLINK("https://talan.bank.gov.ua/get-user-certificate/qAVb0K7daUIiVu-rhNr4","Завантажити сертифікат")</f>
        <v>Завантажити сертифікат</v>
      </c>
    </row>
    <row r="477" spans="1:2" x14ac:dyDescent="0.3">
      <c r="A477" t="s">
        <v>476</v>
      </c>
      <c r="B477" t="str">
        <f>HYPERLINK("https://talan.bank.gov.ua/get-user-certificate/qAVb05X2kHwoVvCVEODN","Завантажити сертифікат")</f>
        <v>Завантажити сертифікат</v>
      </c>
    </row>
    <row r="478" spans="1:2" x14ac:dyDescent="0.3">
      <c r="A478" t="s">
        <v>477</v>
      </c>
      <c r="B478" t="str">
        <f>HYPERLINK("https://talan.bank.gov.ua/get-user-certificate/qAVb0LshANqsFkE3jB1d","Завантажити сертифікат")</f>
        <v>Завантажити сертифікат</v>
      </c>
    </row>
    <row r="479" spans="1:2" x14ac:dyDescent="0.3">
      <c r="A479" t="s">
        <v>478</v>
      </c>
      <c r="B479" t="str">
        <f>HYPERLINK("https://talan.bank.gov.ua/get-user-certificate/qAVb0eZpl68BTkgdkL2Y","Завантажити сертифікат")</f>
        <v>Завантажити сертифікат</v>
      </c>
    </row>
    <row r="480" spans="1:2" x14ac:dyDescent="0.3">
      <c r="A480" t="s">
        <v>479</v>
      </c>
      <c r="B480" t="str">
        <f>HYPERLINK("https://talan.bank.gov.ua/get-user-certificate/qAVb0RQmkgpl_fwASHdo","Завантажити сертифікат")</f>
        <v>Завантажити сертифікат</v>
      </c>
    </row>
    <row r="481" spans="1:2" x14ac:dyDescent="0.3">
      <c r="A481" t="s">
        <v>480</v>
      </c>
      <c r="B481" t="str">
        <f>HYPERLINK("https://talan.bank.gov.ua/get-user-certificate/qAVb0VlectPke2iaF10g","Завантажити сертифікат")</f>
        <v>Завантажити сертифікат</v>
      </c>
    </row>
    <row r="482" spans="1:2" x14ac:dyDescent="0.3">
      <c r="A482" t="s">
        <v>481</v>
      </c>
      <c r="B482" t="str">
        <f>HYPERLINK("https://talan.bank.gov.ua/get-user-certificate/qAVb0nvKHZaMb_ssvd6l","Завантажити сертифікат")</f>
        <v>Завантажити сертифікат</v>
      </c>
    </row>
    <row r="483" spans="1:2" x14ac:dyDescent="0.3">
      <c r="A483" t="s">
        <v>482</v>
      </c>
      <c r="B483" t="str">
        <f>HYPERLINK("https://talan.bank.gov.ua/get-user-certificate/qAVb0_cgqX4OV9dITpx5","Завантажити сертифікат")</f>
        <v>Завантажити сертифікат</v>
      </c>
    </row>
    <row r="484" spans="1:2" x14ac:dyDescent="0.3">
      <c r="A484" t="s">
        <v>483</v>
      </c>
      <c r="B484" t="str">
        <f>HYPERLINK("https://talan.bank.gov.ua/get-user-certificate/qAVb0ROyaHiD_ArHexLn","Завантажити сертифікат")</f>
        <v>Завантажити сертифікат</v>
      </c>
    </row>
    <row r="485" spans="1:2" x14ac:dyDescent="0.3">
      <c r="A485" t="s">
        <v>484</v>
      </c>
      <c r="B485" t="str">
        <f>HYPERLINK("https://talan.bank.gov.ua/get-user-certificate/qAVb0707U54XVlrxRyij","Завантажити сертифікат")</f>
        <v>Завантажити сертифікат</v>
      </c>
    </row>
    <row r="486" spans="1:2" x14ac:dyDescent="0.3">
      <c r="A486" t="s">
        <v>485</v>
      </c>
      <c r="B486" t="str">
        <f>HYPERLINK("https://talan.bank.gov.ua/get-user-certificate/qAVb0_OJhXNdtIvuDxot","Завантажити сертифікат")</f>
        <v>Завантажити сертифікат</v>
      </c>
    </row>
    <row r="487" spans="1:2" x14ac:dyDescent="0.3">
      <c r="A487" t="s">
        <v>486</v>
      </c>
      <c r="B487" t="str">
        <f>HYPERLINK("https://talan.bank.gov.ua/get-user-certificate/qAVb03MMYD5UIMKpNwNX","Завантажити сертифікат")</f>
        <v>Завантажити сертифікат</v>
      </c>
    </row>
    <row r="488" spans="1:2" x14ac:dyDescent="0.3">
      <c r="A488" t="s">
        <v>487</v>
      </c>
      <c r="B488" t="str">
        <f>HYPERLINK("https://talan.bank.gov.ua/get-user-certificate/qAVb0S-6OnQyqR7XuCNX","Завантажити сертифікат")</f>
        <v>Завантажити сертифікат</v>
      </c>
    </row>
    <row r="489" spans="1:2" x14ac:dyDescent="0.3">
      <c r="A489" t="s">
        <v>488</v>
      </c>
      <c r="B489" t="str">
        <f>HYPERLINK("https://talan.bank.gov.ua/get-user-certificate/qAVb0GGkToKrJg4VOjvK","Завантажити сертифікат")</f>
        <v>Завантажити сертифікат</v>
      </c>
    </row>
    <row r="490" spans="1:2" x14ac:dyDescent="0.3">
      <c r="A490" t="s">
        <v>489</v>
      </c>
      <c r="B490" t="str">
        <f>HYPERLINK("https://talan.bank.gov.ua/get-user-certificate/qAVb0EU0cHc6RE9SttbH","Завантажити сертифікат")</f>
        <v>Завантажити сертифікат</v>
      </c>
    </row>
    <row r="491" spans="1:2" x14ac:dyDescent="0.3">
      <c r="A491" t="s">
        <v>490</v>
      </c>
      <c r="B491" t="str">
        <f>HYPERLINK("https://talan.bank.gov.ua/get-user-certificate/qAVb0ddhigUWkpQ4G9j4","Завантажити сертифікат")</f>
        <v>Завантажити сертифікат</v>
      </c>
    </row>
    <row r="492" spans="1:2" x14ac:dyDescent="0.3">
      <c r="A492" t="s">
        <v>491</v>
      </c>
      <c r="B492" t="str">
        <f>HYPERLINK("https://talan.bank.gov.ua/get-user-certificate/qAVb0NfE91ko9aqvQxfR","Завантажити сертифікат")</f>
        <v>Завантажити сертифікат</v>
      </c>
    </row>
    <row r="493" spans="1:2" x14ac:dyDescent="0.3">
      <c r="A493" t="s">
        <v>492</v>
      </c>
      <c r="B493" t="str">
        <f>HYPERLINK("https://talan.bank.gov.ua/get-user-certificate/qAVb0DTR311reOoy8An9","Завантажити сертифікат")</f>
        <v>Завантажити сертифікат</v>
      </c>
    </row>
    <row r="494" spans="1:2" x14ac:dyDescent="0.3">
      <c r="A494" t="s">
        <v>493</v>
      </c>
      <c r="B494" t="str">
        <f>HYPERLINK("https://talan.bank.gov.ua/get-user-certificate/qAVb0PB8Whh3_oU8wl-q","Завантажити сертифікат")</f>
        <v>Завантажити сертифікат</v>
      </c>
    </row>
    <row r="495" spans="1:2" x14ac:dyDescent="0.3">
      <c r="A495" t="s">
        <v>494</v>
      </c>
      <c r="B495" t="str">
        <f>HYPERLINK("https://talan.bank.gov.ua/get-user-certificate/qAVb0P8_14fGfYMbpHP2","Завантажити сертифікат")</f>
        <v>Завантажити сертифікат</v>
      </c>
    </row>
    <row r="496" spans="1:2" x14ac:dyDescent="0.3">
      <c r="A496" t="s">
        <v>495</v>
      </c>
      <c r="B496" t="str">
        <f>HYPERLINK("https://talan.bank.gov.ua/get-user-certificate/qAVb0EqvxXTuRuH6K7LA","Завантажити сертифікат")</f>
        <v>Завантажити сертифікат</v>
      </c>
    </row>
    <row r="497" spans="1:2" x14ac:dyDescent="0.3">
      <c r="A497" t="s">
        <v>496</v>
      </c>
      <c r="B497" t="str">
        <f>HYPERLINK("https://talan.bank.gov.ua/get-user-certificate/qAVb0BtfMLGIAy0pV8_G","Завантажити сертифікат")</f>
        <v>Завантажити сертифікат</v>
      </c>
    </row>
    <row r="498" spans="1:2" x14ac:dyDescent="0.3">
      <c r="A498" t="s">
        <v>497</v>
      </c>
      <c r="B498" t="str">
        <f>HYPERLINK("https://talan.bank.gov.ua/get-user-certificate/qAVb0ahd8e6FNKLN3gwj","Завантажити сертифікат")</f>
        <v>Завантажити сертифікат</v>
      </c>
    </row>
    <row r="499" spans="1:2" x14ac:dyDescent="0.3">
      <c r="A499" t="s">
        <v>498</v>
      </c>
      <c r="B499" t="str">
        <f>HYPERLINK("https://talan.bank.gov.ua/get-user-certificate/qAVb0pexZFF9S1QPs7-K","Завантажити сертифікат")</f>
        <v>Завантажити сертифікат</v>
      </c>
    </row>
    <row r="500" spans="1:2" x14ac:dyDescent="0.3">
      <c r="A500" t="s">
        <v>499</v>
      </c>
      <c r="B500" t="str">
        <f>HYPERLINK("https://talan.bank.gov.ua/get-user-certificate/qAVb0SgK60BP7HWBDohx","Завантажити сертифікат")</f>
        <v>Завантажити сертифікат</v>
      </c>
    </row>
    <row r="501" spans="1:2" x14ac:dyDescent="0.3">
      <c r="A501" t="s">
        <v>500</v>
      </c>
      <c r="B501" t="str">
        <f>HYPERLINK("https://talan.bank.gov.ua/get-user-certificate/qAVb0VJXESMq5Jz-YlNr","Завантажити сертифікат")</f>
        <v>Завантажити сертифікат</v>
      </c>
    </row>
    <row r="502" spans="1:2" x14ac:dyDescent="0.3">
      <c r="A502" t="s">
        <v>501</v>
      </c>
      <c r="B502" t="str">
        <f>HYPERLINK("https://talan.bank.gov.ua/get-user-certificate/qAVb0Sy4ojlYw6cMRQd9","Завантажити сертифікат")</f>
        <v>Завантажити сертифікат</v>
      </c>
    </row>
    <row r="503" spans="1:2" x14ac:dyDescent="0.3">
      <c r="A503" t="s">
        <v>502</v>
      </c>
      <c r="B503" t="str">
        <f>HYPERLINK("https://talan.bank.gov.ua/get-user-certificate/qAVb0PqzCjZbabDxhxl_","Завантажити сертифікат")</f>
        <v>Завантажити сертифікат</v>
      </c>
    </row>
    <row r="504" spans="1:2" x14ac:dyDescent="0.3">
      <c r="A504" t="s">
        <v>503</v>
      </c>
      <c r="B504" t="str">
        <f>HYPERLINK("https://talan.bank.gov.ua/get-user-certificate/qAVb04zNBUyuCwu4HDr_","Завантажити сертифікат")</f>
        <v>Завантажити сертифікат</v>
      </c>
    </row>
    <row r="505" spans="1:2" x14ac:dyDescent="0.3">
      <c r="A505" t="s">
        <v>504</v>
      </c>
      <c r="B505" t="str">
        <f>HYPERLINK("https://talan.bank.gov.ua/get-user-certificate/qAVb0VU1LPUr9Y1QQiTT","Завантажити сертифікат")</f>
        <v>Завантажити сертифікат</v>
      </c>
    </row>
    <row r="506" spans="1:2" x14ac:dyDescent="0.3">
      <c r="A506" t="s">
        <v>505</v>
      </c>
      <c r="B506" t="str">
        <f>HYPERLINK("https://talan.bank.gov.ua/get-user-certificate/qAVb0OEoveYe4iWqsyRn","Завантажити сертифікат")</f>
        <v>Завантажити сертифікат</v>
      </c>
    </row>
    <row r="507" spans="1:2" x14ac:dyDescent="0.3">
      <c r="A507" t="s">
        <v>506</v>
      </c>
      <c r="B507" t="str">
        <f>HYPERLINK("https://talan.bank.gov.ua/get-user-certificate/qAVb0MyEI-hd0Rj-XYb4","Завантажити сертифікат")</f>
        <v>Завантажити сертифікат</v>
      </c>
    </row>
    <row r="508" spans="1:2" x14ac:dyDescent="0.3">
      <c r="A508" t="s">
        <v>507</v>
      </c>
      <c r="B508" t="str">
        <f>HYPERLINK("https://talan.bank.gov.ua/get-user-certificate/qAVb0n_XloZA8C-g0DC0","Завантажити сертифікат")</f>
        <v>Завантажити сертифікат</v>
      </c>
    </row>
    <row r="509" spans="1:2" x14ac:dyDescent="0.3">
      <c r="A509" t="s">
        <v>508</v>
      </c>
      <c r="B509" t="str">
        <f>HYPERLINK("https://talan.bank.gov.ua/get-user-certificate/qAVb0M8ypX3SdsF9TDEZ","Завантажити сертифікат")</f>
        <v>Завантажити сертифікат</v>
      </c>
    </row>
    <row r="510" spans="1:2" x14ac:dyDescent="0.3">
      <c r="A510" t="s">
        <v>509</v>
      </c>
      <c r="B510" t="str">
        <f>HYPERLINK("https://talan.bank.gov.ua/get-user-certificate/qAVb0rQVSotP5Z7bixfu","Завантажити сертифікат")</f>
        <v>Завантажити сертифікат</v>
      </c>
    </row>
    <row r="511" spans="1:2" x14ac:dyDescent="0.3">
      <c r="A511" t="s">
        <v>510</v>
      </c>
      <c r="B511" t="str">
        <f>HYPERLINK("https://talan.bank.gov.ua/get-user-certificate/qAVb0HXNAfOCJjG4JwOO","Завантажити сертифікат")</f>
        <v>Завантажити сертифікат</v>
      </c>
    </row>
    <row r="512" spans="1:2" x14ac:dyDescent="0.3">
      <c r="A512" t="s">
        <v>511</v>
      </c>
      <c r="B512" t="str">
        <f>HYPERLINK("https://talan.bank.gov.ua/get-user-certificate/qAVb09TIkbGPJxPA8Liy","Завантажити сертифікат")</f>
        <v>Завантажити сертифікат</v>
      </c>
    </row>
    <row r="513" spans="1:2" x14ac:dyDescent="0.3">
      <c r="A513" t="s">
        <v>512</v>
      </c>
      <c r="B513" t="str">
        <f>HYPERLINK("https://talan.bank.gov.ua/get-user-certificate/qAVb0qQhOgWHoM3157aV","Завантажити сертифікат")</f>
        <v>Завантажити сертифікат</v>
      </c>
    </row>
    <row r="514" spans="1:2" x14ac:dyDescent="0.3">
      <c r="A514" t="s">
        <v>512</v>
      </c>
      <c r="B514" t="str">
        <f>HYPERLINK("https://talan.bank.gov.ua/get-user-certificate/qAVb0VcbctVibJxXizYr","Завантажити сертифікат")</f>
        <v>Завантажити сертифікат</v>
      </c>
    </row>
    <row r="515" spans="1:2" x14ac:dyDescent="0.3">
      <c r="A515" t="s">
        <v>513</v>
      </c>
      <c r="B515" t="str">
        <f>HYPERLINK("https://talan.bank.gov.ua/get-user-certificate/qAVb0RXO49gF94tZZKwN","Завантажити сертифікат")</f>
        <v>Завантажити сертифікат</v>
      </c>
    </row>
    <row r="516" spans="1:2" x14ac:dyDescent="0.3">
      <c r="A516" t="s">
        <v>514</v>
      </c>
      <c r="B516" t="str">
        <f>HYPERLINK("https://talan.bank.gov.ua/get-user-certificate/qAVb0fPxEsWJJW-jZfUg","Завантажити сертифікат")</f>
        <v>Завантажити сертифікат</v>
      </c>
    </row>
    <row r="517" spans="1:2" x14ac:dyDescent="0.3">
      <c r="A517" t="s">
        <v>515</v>
      </c>
      <c r="B517" t="str">
        <f>HYPERLINK("https://talan.bank.gov.ua/get-user-certificate/qAVb0H7rd6-hvXXfz_aR","Завантажити сертифікат")</f>
        <v>Завантажити сертифікат</v>
      </c>
    </row>
    <row r="518" spans="1:2" x14ac:dyDescent="0.3">
      <c r="A518" t="s">
        <v>516</v>
      </c>
      <c r="B518" t="str">
        <f>HYPERLINK("https://talan.bank.gov.ua/get-user-certificate/qAVb0zwpGcS1XBiocMkW","Завантажити сертифікат")</f>
        <v>Завантажити сертифікат</v>
      </c>
    </row>
    <row r="519" spans="1:2" x14ac:dyDescent="0.3">
      <c r="A519" t="s">
        <v>516</v>
      </c>
      <c r="B519" t="str">
        <f>HYPERLINK("https://talan.bank.gov.ua/get-user-certificate/qAVb0O4tplFZVASSQCqm","Завантажити сертифікат")</f>
        <v>Завантажити сертифікат</v>
      </c>
    </row>
    <row r="520" spans="1:2" x14ac:dyDescent="0.3">
      <c r="A520" t="s">
        <v>517</v>
      </c>
      <c r="B520" t="str">
        <f>HYPERLINK("https://talan.bank.gov.ua/get-user-certificate/qAVb0S5wdEd1ts4auDuY","Завантажити сертифікат")</f>
        <v>Завантажити сертифікат</v>
      </c>
    </row>
    <row r="521" spans="1:2" x14ac:dyDescent="0.3">
      <c r="A521" t="s">
        <v>518</v>
      </c>
      <c r="B521" t="str">
        <f>HYPERLINK("https://talan.bank.gov.ua/get-user-certificate/qAVb0QfwLhn-l3mAatbp","Завантажити сертифікат")</f>
        <v>Завантажити сертифікат</v>
      </c>
    </row>
    <row r="522" spans="1:2" x14ac:dyDescent="0.3">
      <c r="A522" t="s">
        <v>519</v>
      </c>
      <c r="B522" t="str">
        <f>HYPERLINK("https://talan.bank.gov.ua/get-user-certificate/qAVb0H9oxMJjRegMmWO4","Завантажити сертифікат")</f>
        <v>Завантажити сертифікат</v>
      </c>
    </row>
    <row r="523" spans="1:2" x14ac:dyDescent="0.3">
      <c r="A523" t="s">
        <v>520</v>
      </c>
      <c r="B523" t="str">
        <f>HYPERLINK("https://talan.bank.gov.ua/get-user-certificate/qAVb06yyiVrj6C5HjzLh","Завантажити сертифікат")</f>
        <v>Завантажити сертифікат</v>
      </c>
    </row>
    <row r="524" spans="1:2" x14ac:dyDescent="0.3">
      <c r="A524" t="s">
        <v>521</v>
      </c>
      <c r="B524" t="str">
        <f>HYPERLINK("https://talan.bank.gov.ua/get-user-certificate/qAVb0SoyYGd_JJ7C0inY","Завантажити сертифікат")</f>
        <v>Завантажити сертифікат</v>
      </c>
    </row>
    <row r="525" spans="1:2" x14ac:dyDescent="0.3">
      <c r="A525" t="s">
        <v>522</v>
      </c>
      <c r="B525" t="str">
        <f>HYPERLINK("https://talan.bank.gov.ua/get-user-certificate/qAVb0rMVntQYAXhnMPmU","Завантажити сертифікат")</f>
        <v>Завантажити сертифікат</v>
      </c>
    </row>
    <row r="526" spans="1:2" x14ac:dyDescent="0.3">
      <c r="A526" t="s">
        <v>523</v>
      </c>
      <c r="B526" t="str">
        <f>HYPERLINK("https://talan.bank.gov.ua/get-user-certificate/qAVb0f0Qer7f0vTfUlUM","Завантажити сертифікат")</f>
        <v>Завантажити сертифікат</v>
      </c>
    </row>
    <row r="527" spans="1:2" x14ac:dyDescent="0.3">
      <c r="A527" t="s">
        <v>524</v>
      </c>
      <c r="B527" t="str">
        <f>HYPERLINK("https://talan.bank.gov.ua/get-user-certificate/qAVb0zDjA8aqhJCbmLvr","Завантажити сертифікат")</f>
        <v>Завантажити сертифікат</v>
      </c>
    </row>
    <row r="528" spans="1:2" x14ac:dyDescent="0.3">
      <c r="A528" t="s">
        <v>525</v>
      </c>
      <c r="B528" t="str">
        <f>HYPERLINK("https://talan.bank.gov.ua/get-user-certificate/qAVb0q5LAuaCc6qkkPF_","Завантажити сертифікат")</f>
        <v>Завантажити сертифікат</v>
      </c>
    </row>
    <row r="529" spans="1:2" x14ac:dyDescent="0.3">
      <c r="A529" t="s">
        <v>526</v>
      </c>
      <c r="B529" t="str">
        <f>HYPERLINK("https://talan.bank.gov.ua/get-user-certificate/qAVb0_ZIVeUGjuu0Ip8V","Завантажити сертифікат")</f>
        <v>Завантажити сертифікат</v>
      </c>
    </row>
    <row r="530" spans="1:2" x14ac:dyDescent="0.3">
      <c r="A530" t="s">
        <v>527</v>
      </c>
      <c r="B530" t="str">
        <f>HYPERLINK("https://talan.bank.gov.ua/get-user-certificate/qAVb0tCxIhHA137EWve_","Завантажити сертифікат")</f>
        <v>Завантажити сертифікат</v>
      </c>
    </row>
    <row r="531" spans="1:2" x14ac:dyDescent="0.3">
      <c r="A531" t="s">
        <v>528</v>
      </c>
      <c r="B531" t="str">
        <f>HYPERLINK("https://talan.bank.gov.ua/get-user-certificate/qAVb0uVd-3n_Vy4rJ6JQ","Завантажити сертифікат")</f>
        <v>Завантажити сертифікат</v>
      </c>
    </row>
    <row r="532" spans="1:2" x14ac:dyDescent="0.3">
      <c r="A532" t="s">
        <v>529</v>
      </c>
      <c r="B532" t="str">
        <f>HYPERLINK("https://talan.bank.gov.ua/get-user-certificate/qAVb0KGWwNjiTRpTkxzH","Завантажити сертифікат")</f>
        <v>Завантажити сертифікат</v>
      </c>
    </row>
    <row r="533" spans="1:2" x14ac:dyDescent="0.3">
      <c r="A533" t="s">
        <v>530</v>
      </c>
      <c r="B533" t="str">
        <f>HYPERLINK("https://talan.bank.gov.ua/get-user-certificate/qAVb0L8weO53uHbkJb5r","Завантажити сертифікат")</f>
        <v>Завантажити сертифікат</v>
      </c>
    </row>
    <row r="534" spans="1:2" x14ac:dyDescent="0.3">
      <c r="A534" t="s">
        <v>531</v>
      </c>
      <c r="B534" t="str">
        <f>HYPERLINK("https://talan.bank.gov.ua/get-user-certificate/qAVb0M24fyzDgLUucjua","Завантажити сертифікат")</f>
        <v>Завантажити сертифікат</v>
      </c>
    </row>
    <row r="535" spans="1:2" x14ac:dyDescent="0.3">
      <c r="A535" t="s">
        <v>532</v>
      </c>
      <c r="B535" t="str">
        <f>HYPERLINK("https://talan.bank.gov.ua/get-user-certificate/qAVb0TEdVz76S5nCb5Xk","Завантажити сертифікат")</f>
        <v>Завантажити сертифікат</v>
      </c>
    </row>
    <row r="536" spans="1:2" x14ac:dyDescent="0.3">
      <c r="A536" t="s">
        <v>533</v>
      </c>
      <c r="B536" t="str">
        <f>HYPERLINK("https://talan.bank.gov.ua/get-user-certificate/qAVb0eAZs89GV09rTJ61","Завантажити сертифікат")</f>
        <v>Завантажити сертифікат</v>
      </c>
    </row>
    <row r="537" spans="1:2" x14ac:dyDescent="0.3">
      <c r="A537" t="s">
        <v>534</v>
      </c>
      <c r="B537" t="str">
        <f>HYPERLINK("https://talan.bank.gov.ua/get-user-certificate/qAVb0HkYd2-46DOt-9mc","Завантажити сертифікат")</f>
        <v>Завантажити сертифікат</v>
      </c>
    </row>
    <row r="538" spans="1:2" x14ac:dyDescent="0.3">
      <c r="A538" t="s">
        <v>535</v>
      </c>
      <c r="B538" t="str">
        <f>HYPERLINK("https://talan.bank.gov.ua/get-user-certificate/qAVb0jGKSKHek1Wy5ZzE","Завантажити сертифікат")</f>
        <v>Завантажити сертифікат</v>
      </c>
    </row>
    <row r="539" spans="1:2" x14ac:dyDescent="0.3">
      <c r="A539" t="s">
        <v>536</v>
      </c>
      <c r="B539" t="str">
        <f>HYPERLINK("https://talan.bank.gov.ua/get-user-certificate/qAVb0sR765_BhHwszUiD","Завантажити сертифікат")</f>
        <v>Завантажити сертифікат</v>
      </c>
    </row>
    <row r="540" spans="1:2" x14ac:dyDescent="0.3">
      <c r="A540" t="s">
        <v>537</v>
      </c>
      <c r="B540" t="str">
        <f>HYPERLINK("https://talan.bank.gov.ua/get-user-certificate/qAVb0Kh8tEaCpI0YFsIn","Завантажити сертифікат")</f>
        <v>Завантажити сертифікат</v>
      </c>
    </row>
    <row r="541" spans="1:2" x14ac:dyDescent="0.3">
      <c r="A541" t="s">
        <v>538</v>
      </c>
      <c r="B541" t="str">
        <f>HYPERLINK("https://talan.bank.gov.ua/get-user-certificate/qAVb0n1ydMuDPtmtcPSo","Завантажити сертифікат")</f>
        <v>Завантажити сертифікат</v>
      </c>
    </row>
    <row r="542" spans="1:2" x14ac:dyDescent="0.3">
      <c r="A542" t="s">
        <v>539</v>
      </c>
      <c r="B542" t="str">
        <f>HYPERLINK("https://talan.bank.gov.ua/get-user-certificate/qAVb0nBmU3fqNPSW9w-P","Завантажити сертифікат")</f>
        <v>Завантажити сертифікат</v>
      </c>
    </row>
    <row r="543" spans="1:2" x14ac:dyDescent="0.3">
      <c r="A543" t="s">
        <v>540</v>
      </c>
      <c r="B543" t="str">
        <f>HYPERLINK("https://talan.bank.gov.ua/get-user-certificate/qAVb07xftXYrep-J7VWQ","Завантажити сертифікат")</f>
        <v>Завантажити сертифікат</v>
      </c>
    </row>
    <row r="544" spans="1:2" x14ac:dyDescent="0.3">
      <c r="A544" t="s">
        <v>541</v>
      </c>
      <c r="B544" t="str">
        <f>HYPERLINK("https://talan.bank.gov.ua/get-user-certificate/qAVb0D1-nlQfNiGjQVZD","Завантажити сертифікат")</f>
        <v>Завантажити сертифікат</v>
      </c>
    </row>
    <row r="545" spans="1:2" x14ac:dyDescent="0.3">
      <c r="A545" t="s">
        <v>542</v>
      </c>
      <c r="B545" t="str">
        <f>HYPERLINK("https://talan.bank.gov.ua/get-user-certificate/qAVb0iKIrjf-JFvCQxvO","Завантажити сертифікат")</f>
        <v>Завантажити сертифікат</v>
      </c>
    </row>
    <row r="546" spans="1:2" x14ac:dyDescent="0.3">
      <c r="A546" t="s">
        <v>543</v>
      </c>
      <c r="B546" t="str">
        <f>HYPERLINK("https://talan.bank.gov.ua/get-user-certificate/qAVb0watoJ8qAtHvZQXr","Завантажити сертифікат")</f>
        <v>Завантажити сертифікат</v>
      </c>
    </row>
    <row r="547" spans="1:2" x14ac:dyDescent="0.3">
      <c r="A547" t="s">
        <v>544</v>
      </c>
      <c r="B547" t="str">
        <f>HYPERLINK("https://talan.bank.gov.ua/get-user-certificate/qAVb0IbpSYqylp2sjSkl","Завантажити сертифікат")</f>
        <v>Завантажити сертифікат</v>
      </c>
    </row>
    <row r="548" spans="1:2" x14ac:dyDescent="0.3">
      <c r="A548" t="s">
        <v>545</v>
      </c>
      <c r="B548" t="str">
        <f>HYPERLINK("https://talan.bank.gov.ua/get-user-certificate/qAVb0ZPYAqdDSA2MKPFh","Завантажити сертифікат")</f>
        <v>Завантажити сертифікат</v>
      </c>
    </row>
    <row r="549" spans="1:2" x14ac:dyDescent="0.3">
      <c r="A549" t="s">
        <v>546</v>
      </c>
      <c r="B549" t="str">
        <f>HYPERLINK("https://talan.bank.gov.ua/get-user-certificate/qAVb0rK5DdzmD4StMv7G","Завантажити сертифікат")</f>
        <v>Завантажити сертифікат</v>
      </c>
    </row>
    <row r="550" spans="1:2" x14ac:dyDescent="0.3">
      <c r="A550" t="s">
        <v>547</v>
      </c>
      <c r="B550" t="str">
        <f>HYPERLINK("https://talan.bank.gov.ua/get-user-certificate/qAVb0Nnbm1sVrqRyVmhQ","Завантажити сертифікат")</f>
        <v>Завантажити сертифікат</v>
      </c>
    </row>
    <row r="551" spans="1:2" x14ac:dyDescent="0.3">
      <c r="A551" t="s">
        <v>548</v>
      </c>
      <c r="B551" t="str">
        <f>HYPERLINK("https://talan.bank.gov.ua/get-user-certificate/qAVb0KvmPtgwY6tNiE1J","Завантажити сертифікат")</f>
        <v>Завантажити сертифікат</v>
      </c>
    </row>
    <row r="552" spans="1:2" x14ac:dyDescent="0.3">
      <c r="A552" t="s">
        <v>549</v>
      </c>
      <c r="B552" t="str">
        <f>HYPERLINK("https://talan.bank.gov.ua/get-user-certificate/qAVb01WKUHV1NsP-kpvH","Завантажити сертифікат")</f>
        <v>Завантажити сертифікат</v>
      </c>
    </row>
    <row r="553" spans="1:2" x14ac:dyDescent="0.3">
      <c r="A553" t="s">
        <v>550</v>
      </c>
      <c r="B553" t="str">
        <f>HYPERLINK("https://talan.bank.gov.ua/get-user-certificate/qAVb0ZKcbDNpfa_bnNd6","Завантажити сертифікат")</f>
        <v>Завантажити сертифікат</v>
      </c>
    </row>
    <row r="554" spans="1:2" x14ac:dyDescent="0.3">
      <c r="A554" t="s">
        <v>551</v>
      </c>
      <c r="B554" t="str">
        <f>HYPERLINK("https://talan.bank.gov.ua/get-user-certificate/qAVb0mM0kZpso-pFpDGk","Завантажити сертифікат")</f>
        <v>Завантажити сертифікат</v>
      </c>
    </row>
    <row r="555" spans="1:2" x14ac:dyDescent="0.3">
      <c r="A555" t="s">
        <v>552</v>
      </c>
      <c r="B555" t="str">
        <f>HYPERLINK("https://talan.bank.gov.ua/get-user-certificate/qAVb0REd46OsK979U91-","Завантажити сертифікат")</f>
        <v>Завантажити сертифікат</v>
      </c>
    </row>
    <row r="556" spans="1:2" x14ac:dyDescent="0.3">
      <c r="A556" t="s">
        <v>553</v>
      </c>
      <c r="B556" t="str">
        <f>HYPERLINK("https://talan.bank.gov.ua/get-user-certificate/qAVb0ASK_6CJL6jxyobs","Завантажити сертифікат")</f>
        <v>Завантажити сертифікат</v>
      </c>
    </row>
    <row r="557" spans="1:2" x14ac:dyDescent="0.3">
      <c r="A557" t="s">
        <v>554</v>
      </c>
      <c r="B557" t="str">
        <f>HYPERLINK("https://talan.bank.gov.ua/get-user-certificate/qAVb0AuzMBWDoLpKHI7H","Завантажити сертифікат")</f>
        <v>Завантажити сертифікат</v>
      </c>
    </row>
    <row r="558" spans="1:2" x14ac:dyDescent="0.3">
      <c r="A558" t="s">
        <v>555</v>
      </c>
      <c r="B558" t="str">
        <f>HYPERLINK("https://talan.bank.gov.ua/get-user-certificate/qAVb0yCvrignrB3RFrpW","Завантажити сертифікат")</f>
        <v>Завантажити сертифікат</v>
      </c>
    </row>
    <row r="559" spans="1:2" x14ac:dyDescent="0.3">
      <c r="A559" t="s">
        <v>556</v>
      </c>
      <c r="B559" t="str">
        <f>HYPERLINK("https://talan.bank.gov.ua/get-user-certificate/qAVb00PqTsJr2qdHOZjq","Завантажити сертифікат")</f>
        <v>Завантажити сертифікат</v>
      </c>
    </row>
    <row r="560" spans="1:2" x14ac:dyDescent="0.3">
      <c r="A560" t="s">
        <v>557</v>
      </c>
      <c r="B560" t="str">
        <f>HYPERLINK("https://talan.bank.gov.ua/get-user-certificate/qAVb0EcvZq4rG5ilm4Mr","Завантажити сертифікат")</f>
        <v>Завантажити сертифікат</v>
      </c>
    </row>
    <row r="561" spans="1:2" x14ac:dyDescent="0.3">
      <c r="A561" t="s">
        <v>558</v>
      </c>
      <c r="B561" t="str">
        <f>HYPERLINK("https://talan.bank.gov.ua/get-user-certificate/qAVb0ODt0hJRQnQXW0Si","Завантажити сертифікат")</f>
        <v>Завантажити сертифікат</v>
      </c>
    </row>
    <row r="562" spans="1:2" x14ac:dyDescent="0.3">
      <c r="A562" t="s">
        <v>559</v>
      </c>
      <c r="B562" t="str">
        <f>HYPERLINK("https://talan.bank.gov.ua/get-user-certificate/qAVb0O_VdGcgX7asSkkj","Завантажити сертифікат")</f>
        <v>Завантажити сертифікат</v>
      </c>
    </row>
    <row r="563" spans="1:2" x14ac:dyDescent="0.3">
      <c r="A563" t="s">
        <v>560</v>
      </c>
      <c r="B563" t="str">
        <f>HYPERLINK("https://talan.bank.gov.ua/get-user-certificate/qAVb0OdtuuW1VvSk-7ic","Завантажити сертифікат")</f>
        <v>Завантажити сертифікат</v>
      </c>
    </row>
    <row r="564" spans="1:2" x14ac:dyDescent="0.3">
      <c r="A564" t="s">
        <v>561</v>
      </c>
      <c r="B564" t="str">
        <f>HYPERLINK("https://talan.bank.gov.ua/get-user-certificate/qAVb0zzkjtcqG6mFgDxY","Завантажити сертифікат")</f>
        <v>Завантажити сертифікат</v>
      </c>
    </row>
    <row r="565" spans="1:2" x14ac:dyDescent="0.3">
      <c r="A565" t="s">
        <v>562</v>
      </c>
      <c r="B565" t="str">
        <f>HYPERLINK("https://talan.bank.gov.ua/get-user-certificate/qAVb0lc_wm3jOiG2N5De","Завантажити сертифікат")</f>
        <v>Завантажити сертифікат</v>
      </c>
    </row>
    <row r="566" spans="1:2" x14ac:dyDescent="0.3">
      <c r="A566" t="s">
        <v>563</v>
      </c>
      <c r="B566" t="str">
        <f>HYPERLINK("https://talan.bank.gov.ua/get-user-certificate/qAVb0TtrCDftJALJ8YvQ","Завантажити сертифікат")</f>
        <v>Завантажити сертифікат</v>
      </c>
    </row>
    <row r="567" spans="1:2" x14ac:dyDescent="0.3">
      <c r="A567" t="s">
        <v>564</v>
      </c>
      <c r="B567" t="str">
        <f>HYPERLINK("https://talan.bank.gov.ua/get-user-certificate/qAVb0AXkGREEeUQvPr8g","Завантажити сертифікат")</f>
        <v>Завантажити сертифікат</v>
      </c>
    </row>
    <row r="568" spans="1:2" x14ac:dyDescent="0.3">
      <c r="A568" t="s">
        <v>565</v>
      </c>
      <c r="B568" t="str">
        <f>HYPERLINK("https://talan.bank.gov.ua/get-user-certificate/qAVb0_AWcvNk7MbCVjgS","Завантажити сертифікат")</f>
        <v>Завантажити сертифікат</v>
      </c>
    </row>
    <row r="569" spans="1:2" x14ac:dyDescent="0.3">
      <c r="A569" t="s">
        <v>566</v>
      </c>
      <c r="B569" t="str">
        <f>HYPERLINK("https://talan.bank.gov.ua/get-user-certificate/qAVb0-gsQLdH-lufYVnL","Завантажити сертифікат")</f>
        <v>Завантажити сертифікат</v>
      </c>
    </row>
    <row r="570" spans="1:2" x14ac:dyDescent="0.3">
      <c r="A570" t="s">
        <v>567</v>
      </c>
      <c r="B570" t="str">
        <f>HYPERLINK("https://talan.bank.gov.ua/get-user-certificate/qAVb0HjZQ7yLTmjsyDMI","Завантажити сертифікат")</f>
        <v>Завантажити сертифікат</v>
      </c>
    </row>
    <row r="571" spans="1:2" x14ac:dyDescent="0.3">
      <c r="A571" t="s">
        <v>568</v>
      </c>
      <c r="B571" t="str">
        <f>HYPERLINK("https://talan.bank.gov.ua/get-user-certificate/qAVb0aY2KhZifnCbZUVq","Завантажити сертифікат")</f>
        <v>Завантажити сертифікат</v>
      </c>
    </row>
    <row r="572" spans="1:2" x14ac:dyDescent="0.3">
      <c r="A572" t="s">
        <v>569</v>
      </c>
      <c r="B572" t="str">
        <f>HYPERLINK("https://talan.bank.gov.ua/get-user-certificate/qAVb088aoNgvCeccKut1","Завантажити сертифікат")</f>
        <v>Завантажити сертифікат</v>
      </c>
    </row>
    <row r="573" spans="1:2" x14ac:dyDescent="0.3">
      <c r="A573" t="s">
        <v>570</v>
      </c>
      <c r="B573" t="str">
        <f>HYPERLINK("https://talan.bank.gov.ua/get-user-certificate/qAVb016q6_Um5eYbUdxn","Завантажити сертифікат")</f>
        <v>Завантажити сертифікат</v>
      </c>
    </row>
    <row r="574" spans="1:2" x14ac:dyDescent="0.3">
      <c r="A574" t="s">
        <v>571</v>
      </c>
      <c r="B574" t="str">
        <f>HYPERLINK("https://talan.bank.gov.ua/get-user-certificate/qAVb0H4hCdFW4F0JiBSM","Завантажити сертифікат")</f>
        <v>Завантажити сертифікат</v>
      </c>
    </row>
    <row r="575" spans="1:2" x14ac:dyDescent="0.3">
      <c r="A575" t="s">
        <v>572</v>
      </c>
      <c r="B575" t="str">
        <f>HYPERLINK("https://talan.bank.gov.ua/get-user-certificate/qAVb0z3lD_901vrAdtqK","Завантажити сертифікат")</f>
        <v>Завантажити сертифікат</v>
      </c>
    </row>
    <row r="576" spans="1:2" x14ac:dyDescent="0.3">
      <c r="A576" t="s">
        <v>573</v>
      </c>
      <c r="B576" t="str">
        <f>HYPERLINK("https://talan.bank.gov.ua/get-user-certificate/qAVb0rdIpugu-C561I2d","Завантажити сертифікат")</f>
        <v>Завантажити сертифікат</v>
      </c>
    </row>
    <row r="577" spans="1:2" x14ac:dyDescent="0.3">
      <c r="A577" t="s">
        <v>574</v>
      </c>
      <c r="B577" t="str">
        <f>HYPERLINK("https://talan.bank.gov.ua/get-user-certificate/qAVb0SPi2644B3_F-aqB","Завантажити сертифікат")</f>
        <v>Завантажити сертифікат</v>
      </c>
    </row>
    <row r="578" spans="1:2" x14ac:dyDescent="0.3">
      <c r="A578" t="s">
        <v>575</v>
      </c>
      <c r="B578" t="str">
        <f>HYPERLINK("https://talan.bank.gov.ua/get-user-certificate/qAVb0R3uRUZ-W1I0BAGg","Завантажити сертифікат")</f>
        <v>Завантажити сертифікат</v>
      </c>
    </row>
    <row r="579" spans="1:2" x14ac:dyDescent="0.3">
      <c r="A579" t="s">
        <v>576</v>
      </c>
      <c r="B579" t="str">
        <f>HYPERLINK("https://talan.bank.gov.ua/get-user-certificate/qAVb02XATEavHZG6RoPV","Завантажити сертифікат")</f>
        <v>Завантажити сертифікат</v>
      </c>
    </row>
    <row r="580" spans="1:2" x14ac:dyDescent="0.3">
      <c r="A580" t="s">
        <v>577</v>
      </c>
      <c r="B580" t="str">
        <f>HYPERLINK("https://talan.bank.gov.ua/get-user-certificate/qAVb01oQG3Y9bvQ987y1","Завантажити сертифікат")</f>
        <v>Завантажити сертифікат</v>
      </c>
    </row>
    <row r="581" spans="1:2" x14ac:dyDescent="0.3">
      <c r="A581" t="s">
        <v>578</v>
      </c>
      <c r="B581" t="str">
        <f>HYPERLINK("https://talan.bank.gov.ua/get-user-certificate/qAVb0EqNBX4IraH_pjKX","Завантажити сертифікат")</f>
        <v>Завантажити сертифікат</v>
      </c>
    </row>
    <row r="582" spans="1:2" x14ac:dyDescent="0.3">
      <c r="A582" t="s">
        <v>579</v>
      </c>
      <c r="B582" t="str">
        <f>HYPERLINK("https://talan.bank.gov.ua/get-user-certificate/qAVb0WFvieFtzZVvuKU4","Завантажити сертифікат")</f>
        <v>Завантажити сертифікат</v>
      </c>
    </row>
    <row r="583" spans="1:2" x14ac:dyDescent="0.3">
      <c r="A583" t="s">
        <v>580</v>
      </c>
      <c r="B583" t="str">
        <f>HYPERLINK("https://talan.bank.gov.ua/get-user-certificate/qAVb0SU4nFqqgeoYXCHe","Завантажити сертифікат")</f>
        <v>Завантажити сертифікат</v>
      </c>
    </row>
    <row r="584" spans="1:2" x14ac:dyDescent="0.3">
      <c r="A584" t="s">
        <v>581</v>
      </c>
      <c r="B584" t="str">
        <f>HYPERLINK("https://talan.bank.gov.ua/get-user-certificate/qAVb0oZH9xhtunjvbM8a","Завантажити сертифікат")</f>
        <v>Завантажити сертифікат</v>
      </c>
    </row>
    <row r="585" spans="1:2" x14ac:dyDescent="0.3">
      <c r="A585" t="s">
        <v>582</v>
      </c>
      <c r="B585" t="str">
        <f>HYPERLINK("https://talan.bank.gov.ua/get-user-certificate/qAVb0tMr-J759RcxcVLM","Завантажити сертифікат")</f>
        <v>Завантажити сертифікат</v>
      </c>
    </row>
    <row r="586" spans="1:2" x14ac:dyDescent="0.3">
      <c r="A586" t="s">
        <v>583</v>
      </c>
      <c r="B586" t="str">
        <f>HYPERLINK("https://talan.bank.gov.ua/get-user-certificate/qAVb0T9si4n4lc-Wl87n","Завантажити сертифікат")</f>
        <v>Завантажити сертифікат</v>
      </c>
    </row>
    <row r="587" spans="1:2" x14ac:dyDescent="0.3">
      <c r="A587" t="s">
        <v>584</v>
      </c>
      <c r="B587" t="str">
        <f>HYPERLINK("https://talan.bank.gov.ua/get-user-certificate/qAVb0hQvonlMufApekVS","Завантажити сертифікат")</f>
        <v>Завантажити сертифікат</v>
      </c>
    </row>
    <row r="588" spans="1:2" x14ac:dyDescent="0.3">
      <c r="A588" t="s">
        <v>585</v>
      </c>
      <c r="B588" t="str">
        <f>HYPERLINK("https://talan.bank.gov.ua/get-user-certificate/qAVb0sOuBU43bFPfRIIn","Завантажити сертифікат")</f>
        <v>Завантажити сертифікат</v>
      </c>
    </row>
    <row r="589" spans="1:2" x14ac:dyDescent="0.3">
      <c r="A589" t="s">
        <v>586</v>
      </c>
      <c r="B589" t="str">
        <f>HYPERLINK("https://talan.bank.gov.ua/get-user-certificate/qAVb0KMQchr9lrRRMjeK","Завантажити сертифікат")</f>
        <v>Завантажити сертифікат</v>
      </c>
    </row>
    <row r="590" spans="1:2" x14ac:dyDescent="0.3">
      <c r="A590" t="s">
        <v>587</v>
      </c>
      <c r="B590" t="str">
        <f>HYPERLINK("https://talan.bank.gov.ua/get-user-certificate/qAVb0W8ZWKNqlD9Zv-dp","Завантажити сертифікат")</f>
        <v>Завантажити сертифікат</v>
      </c>
    </row>
    <row r="591" spans="1:2" x14ac:dyDescent="0.3">
      <c r="A591" t="s">
        <v>588</v>
      </c>
      <c r="B591" t="str">
        <f>HYPERLINK("https://talan.bank.gov.ua/get-user-certificate/qAVb0MRZGg6s1EHS-_nh","Завантажити сертифікат")</f>
        <v>Завантажити сертифікат</v>
      </c>
    </row>
    <row r="592" spans="1:2" x14ac:dyDescent="0.3">
      <c r="A592" t="s">
        <v>589</v>
      </c>
      <c r="B592" t="str">
        <f>HYPERLINK("https://talan.bank.gov.ua/get-user-certificate/qAVb0pboAZNu8fkulLPv","Завантажити сертифікат")</f>
        <v>Завантажити сертифікат</v>
      </c>
    </row>
    <row r="593" spans="1:2" x14ac:dyDescent="0.3">
      <c r="A593" t="s">
        <v>590</v>
      </c>
      <c r="B593" t="str">
        <f>HYPERLINK("https://talan.bank.gov.ua/get-user-certificate/qAVb0cvVznW6ORGDVrKl","Завантажити сертифікат")</f>
        <v>Завантажити сертифікат</v>
      </c>
    </row>
    <row r="594" spans="1:2" x14ac:dyDescent="0.3">
      <c r="A594" t="s">
        <v>591</v>
      </c>
      <c r="B594" t="str">
        <f>HYPERLINK("https://talan.bank.gov.ua/get-user-certificate/qAVb03EaTbFDdWMZtLzt","Завантажити сертифікат")</f>
        <v>Завантажити сертифікат</v>
      </c>
    </row>
    <row r="595" spans="1:2" x14ac:dyDescent="0.3">
      <c r="A595" t="s">
        <v>592</v>
      </c>
      <c r="B595" t="str">
        <f>HYPERLINK("https://talan.bank.gov.ua/get-user-certificate/qAVb0DQ9Praa9OS7W7Rc","Завантажити сертифікат")</f>
        <v>Завантажити сертифікат</v>
      </c>
    </row>
    <row r="596" spans="1:2" x14ac:dyDescent="0.3">
      <c r="A596" t="s">
        <v>593</v>
      </c>
      <c r="B596" t="str">
        <f>HYPERLINK("https://talan.bank.gov.ua/get-user-certificate/qAVb0XVzaoEnCZUEupsR","Завантажити сертифікат")</f>
        <v>Завантажити сертифікат</v>
      </c>
    </row>
    <row r="597" spans="1:2" x14ac:dyDescent="0.3">
      <c r="A597" t="s">
        <v>594</v>
      </c>
      <c r="B597" t="str">
        <f>HYPERLINK("https://talan.bank.gov.ua/get-user-certificate/qAVb0OqmzG1RdH2qotbe","Завантажити сертифікат")</f>
        <v>Завантажити сертифікат</v>
      </c>
    </row>
    <row r="598" spans="1:2" x14ac:dyDescent="0.3">
      <c r="A598" t="s">
        <v>595</v>
      </c>
      <c r="B598" t="str">
        <f>HYPERLINK("https://talan.bank.gov.ua/get-user-certificate/qAVb07FHVqinrndEZfaB","Завантажити сертифікат")</f>
        <v>Завантажити сертифікат</v>
      </c>
    </row>
    <row r="599" spans="1:2" x14ac:dyDescent="0.3">
      <c r="A599" t="s">
        <v>596</v>
      </c>
      <c r="B599" t="str">
        <f>HYPERLINK("https://talan.bank.gov.ua/get-user-certificate/qAVb08GWNvepJaYzC-JG","Завантажити сертифікат")</f>
        <v>Завантажити сертифікат</v>
      </c>
    </row>
    <row r="600" spans="1:2" x14ac:dyDescent="0.3">
      <c r="A600" t="s">
        <v>597</v>
      </c>
      <c r="B600" t="str">
        <f>HYPERLINK("https://talan.bank.gov.ua/get-user-certificate/qAVb0oAtFePtrZgknbLk","Завантажити сертифікат")</f>
        <v>Завантажити сертифікат</v>
      </c>
    </row>
    <row r="601" spans="1:2" x14ac:dyDescent="0.3">
      <c r="A601" t="s">
        <v>598</v>
      </c>
      <c r="B601" t="str">
        <f>HYPERLINK("https://talan.bank.gov.ua/get-user-certificate/qAVb0cFx_Wy7yTW35-mf","Завантажити сертифікат")</f>
        <v>Завантажити сертифікат</v>
      </c>
    </row>
    <row r="602" spans="1:2" x14ac:dyDescent="0.3">
      <c r="A602" t="s">
        <v>599</v>
      </c>
      <c r="B602" t="str">
        <f>HYPERLINK("https://talan.bank.gov.ua/get-user-certificate/qAVb0tAvFX7XGYE4eWZq","Завантажити сертифікат")</f>
        <v>Завантажити сертифікат</v>
      </c>
    </row>
    <row r="603" spans="1:2" x14ac:dyDescent="0.3">
      <c r="A603" t="s">
        <v>600</v>
      </c>
      <c r="B603" t="str">
        <f>HYPERLINK("https://talan.bank.gov.ua/get-user-certificate/qAVb0ukmjViivUa1OzFZ","Завантажити сертифікат")</f>
        <v>Завантажити сертифікат</v>
      </c>
    </row>
    <row r="604" spans="1:2" x14ac:dyDescent="0.3">
      <c r="A604" t="s">
        <v>601</v>
      </c>
      <c r="B604" t="str">
        <f>HYPERLINK("https://talan.bank.gov.ua/get-user-certificate/qAVb04d9bRoOZxxO32Wd","Завантажити сертифікат")</f>
        <v>Завантажити сертифікат</v>
      </c>
    </row>
    <row r="605" spans="1:2" x14ac:dyDescent="0.3">
      <c r="A605" t="s">
        <v>602</v>
      </c>
      <c r="B605" t="str">
        <f>HYPERLINK("https://talan.bank.gov.ua/get-user-certificate/qAVb0qTqo0Q819z6nLeH","Завантажити сертифікат")</f>
        <v>Завантажити сертифікат</v>
      </c>
    </row>
    <row r="606" spans="1:2" x14ac:dyDescent="0.3">
      <c r="A606" t="s">
        <v>603</v>
      </c>
      <c r="B606" t="str">
        <f>HYPERLINK("https://talan.bank.gov.ua/get-user-certificate/qAVb0uXwfU1oPfUcIH6T","Завантажити сертифікат")</f>
        <v>Завантажити сертифікат</v>
      </c>
    </row>
    <row r="607" spans="1:2" x14ac:dyDescent="0.3">
      <c r="A607" t="s">
        <v>604</v>
      </c>
      <c r="B607" t="str">
        <f>HYPERLINK("https://talan.bank.gov.ua/get-user-certificate/qAVb0ujNFSHzgy1n4MDX","Завантажити сертифікат")</f>
        <v>Завантажити сертифікат</v>
      </c>
    </row>
    <row r="608" spans="1:2" x14ac:dyDescent="0.3">
      <c r="A608" t="s">
        <v>605</v>
      </c>
      <c r="B608" t="str">
        <f>HYPERLINK("https://talan.bank.gov.ua/get-user-certificate/qAVb0SY5eC09IhsmogcN","Завантажити сертифікат")</f>
        <v>Завантажити сертифікат</v>
      </c>
    </row>
    <row r="609" spans="1:2" x14ac:dyDescent="0.3">
      <c r="A609" t="s">
        <v>606</v>
      </c>
      <c r="B609" t="str">
        <f>HYPERLINK("https://talan.bank.gov.ua/get-user-certificate/qAVb0AufJsyjow5GMEjW","Завантажити сертифікат")</f>
        <v>Завантажити сертифікат</v>
      </c>
    </row>
    <row r="610" spans="1:2" x14ac:dyDescent="0.3">
      <c r="A610" t="s">
        <v>607</v>
      </c>
      <c r="B610" t="str">
        <f>HYPERLINK("https://talan.bank.gov.ua/get-user-certificate/qAVb07elOHtl9KRsxV0G","Завантажити сертифікат")</f>
        <v>Завантажити сертифікат</v>
      </c>
    </row>
    <row r="611" spans="1:2" x14ac:dyDescent="0.3">
      <c r="A611" t="s">
        <v>608</v>
      </c>
      <c r="B611" t="str">
        <f>HYPERLINK("https://talan.bank.gov.ua/get-user-certificate/qAVb0geE0jcGBNFHZwt-","Завантажити сертифікат")</f>
        <v>Завантажити сертифікат</v>
      </c>
    </row>
    <row r="612" spans="1:2" x14ac:dyDescent="0.3">
      <c r="A612" t="s">
        <v>609</v>
      </c>
      <c r="B612" t="str">
        <f>HYPERLINK("https://talan.bank.gov.ua/get-user-certificate/qAVb0OjNZLTeSRL-inDV","Завантажити сертифікат")</f>
        <v>Завантажити сертифікат</v>
      </c>
    </row>
    <row r="613" spans="1:2" x14ac:dyDescent="0.3">
      <c r="A613" t="s">
        <v>610</v>
      </c>
      <c r="B613" t="str">
        <f>HYPERLINK("https://talan.bank.gov.ua/get-user-certificate/qAVb0ePWuujXBikRLUhB","Завантажити сертифікат")</f>
        <v>Завантажити сертифікат</v>
      </c>
    </row>
    <row r="614" spans="1:2" x14ac:dyDescent="0.3">
      <c r="A614" t="s">
        <v>611</v>
      </c>
      <c r="B614" t="str">
        <f>HYPERLINK("https://talan.bank.gov.ua/get-user-certificate/qAVb0JTu17TmTUdIh2mg","Завантажити сертифікат")</f>
        <v>Завантажити сертифікат</v>
      </c>
    </row>
    <row r="615" spans="1:2" x14ac:dyDescent="0.3">
      <c r="A615" t="s">
        <v>612</v>
      </c>
      <c r="B615" t="str">
        <f>HYPERLINK("https://talan.bank.gov.ua/get-user-certificate/qAVb0YF-qv9NSBRSDff9","Завантажити сертифікат")</f>
        <v>Завантажити сертифікат</v>
      </c>
    </row>
    <row r="616" spans="1:2" x14ac:dyDescent="0.3">
      <c r="A616" t="s">
        <v>613</v>
      </c>
      <c r="B616" t="str">
        <f>HYPERLINK("https://talan.bank.gov.ua/get-user-certificate/qAVb0TjuKgYAdAS_VDNy","Завантажити сертифікат")</f>
        <v>Завантажити сертифікат</v>
      </c>
    </row>
    <row r="617" spans="1:2" x14ac:dyDescent="0.3">
      <c r="A617" t="s">
        <v>614</v>
      </c>
      <c r="B617" t="str">
        <f>HYPERLINK("https://talan.bank.gov.ua/get-user-certificate/qAVb006miBoNRyBa_74C","Завантажити сертифікат")</f>
        <v>Завантажити сертифікат</v>
      </c>
    </row>
    <row r="618" spans="1:2" x14ac:dyDescent="0.3">
      <c r="A618" t="s">
        <v>615</v>
      </c>
      <c r="B618" t="str">
        <f>HYPERLINK("https://talan.bank.gov.ua/get-user-certificate/qAVb0hXyFBNS8UrcwVdi","Завантажити сертифікат")</f>
        <v>Завантажити сертифікат</v>
      </c>
    </row>
    <row r="619" spans="1:2" x14ac:dyDescent="0.3">
      <c r="A619" t="s">
        <v>616</v>
      </c>
      <c r="B619" t="str">
        <f>HYPERLINK("https://talan.bank.gov.ua/get-user-certificate/qAVb0kugeONR8a57M5MN","Завантажити сертифікат")</f>
        <v>Завантажити сертифікат</v>
      </c>
    </row>
    <row r="620" spans="1:2" x14ac:dyDescent="0.3">
      <c r="A620" t="s">
        <v>617</v>
      </c>
      <c r="B620" t="str">
        <f>HYPERLINK("https://talan.bank.gov.ua/get-user-certificate/qAVb0vLQIHiosV-13wd4","Завантажити сертифікат")</f>
        <v>Завантажити сертифікат</v>
      </c>
    </row>
    <row r="621" spans="1:2" x14ac:dyDescent="0.3">
      <c r="A621" t="s">
        <v>618</v>
      </c>
      <c r="B621" t="str">
        <f>HYPERLINK("https://talan.bank.gov.ua/get-user-certificate/qAVb0s6cKdvHA4nAHzVB","Завантажити сертифікат")</f>
        <v>Завантажити сертифікат</v>
      </c>
    </row>
    <row r="622" spans="1:2" x14ac:dyDescent="0.3">
      <c r="A622" t="s">
        <v>619</v>
      </c>
      <c r="B622" t="str">
        <f>HYPERLINK("https://talan.bank.gov.ua/get-user-certificate/qAVb0NGomvbbkfEYVc-_","Завантажити сертифікат")</f>
        <v>Завантажити сертифікат</v>
      </c>
    </row>
    <row r="623" spans="1:2" x14ac:dyDescent="0.3">
      <c r="A623" t="s">
        <v>620</v>
      </c>
      <c r="B623" t="str">
        <f>HYPERLINK("https://talan.bank.gov.ua/get-user-certificate/qAVb0YOoZ4FuWbww20Ez","Завантажити сертифікат")</f>
        <v>Завантажити сертифікат</v>
      </c>
    </row>
    <row r="624" spans="1:2" x14ac:dyDescent="0.3">
      <c r="A624" t="s">
        <v>621</v>
      </c>
      <c r="B624" t="str">
        <f>HYPERLINK("https://talan.bank.gov.ua/get-user-certificate/qAVb0QrkU1-isVz8z-aR","Завантажити сертифікат")</f>
        <v>Завантажити сертифікат</v>
      </c>
    </row>
    <row r="625" spans="1:2" x14ac:dyDescent="0.3">
      <c r="A625" t="s">
        <v>622</v>
      </c>
      <c r="B625" t="str">
        <f>HYPERLINK("https://talan.bank.gov.ua/get-user-certificate/qAVb0MoKW4ByM4RrEszC","Завантажити сертифікат")</f>
        <v>Завантажити сертифікат</v>
      </c>
    </row>
    <row r="626" spans="1:2" x14ac:dyDescent="0.3">
      <c r="A626" t="s">
        <v>623</v>
      </c>
      <c r="B626" t="str">
        <f>HYPERLINK("https://talan.bank.gov.ua/get-user-certificate/qAVb0nfp3Zq1bAsRzxj7","Завантажити сертифікат")</f>
        <v>Завантажити сертифікат</v>
      </c>
    </row>
    <row r="627" spans="1:2" x14ac:dyDescent="0.3">
      <c r="A627" t="s">
        <v>624</v>
      </c>
      <c r="B627" t="str">
        <f>HYPERLINK("https://talan.bank.gov.ua/get-user-certificate/qAVb0Ou6H0ZoTyG4bKY2","Завантажити сертифікат")</f>
        <v>Завантажити сертифікат</v>
      </c>
    </row>
    <row r="628" spans="1:2" x14ac:dyDescent="0.3">
      <c r="A628" t="s">
        <v>625</v>
      </c>
      <c r="B628" t="str">
        <f>HYPERLINK("https://talan.bank.gov.ua/get-user-certificate/qAVb0Y8_tanMy16eJFUN","Завантажити сертифікат")</f>
        <v>Завантажити сертифікат</v>
      </c>
    </row>
    <row r="629" spans="1:2" x14ac:dyDescent="0.3">
      <c r="A629" t="s">
        <v>626</v>
      </c>
      <c r="B629" t="str">
        <f>HYPERLINK("https://talan.bank.gov.ua/get-user-certificate/qAVb0nLOYwQygy4jz9No","Завантажити сертифікат")</f>
        <v>Завантажити сертифікат</v>
      </c>
    </row>
    <row r="630" spans="1:2" x14ac:dyDescent="0.3">
      <c r="A630" t="s">
        <v>627</v>
      </c>
      <c r="B630" t="str">
        <f>HYPERLINK("https://talan.bank.gov.ua/get-user-certificate/qAVb0P6EzD40Pvmb7Gtd","Завантажити сертифікат")</f>
        <v>Завантажити сертифікат</v>
      </c>
    </row>
    <row r="631" spans="1:2" x14ac:dyDescent="0.3">
      <c r="A631" t="s">
        <v>628</v>
      </c>
      <c r="B631" t="str">
        <f>HYPERLINK("https://talan.bank.gov.ua/get-user-certificate/qAVb0oIPucVf7EFn6LMj","Завантажити сертифікат")</f>
        <v>Завантажити сертифікат</v>
      </c>
    </row>
    <row r="632" spans="1:2" x14ac:dyDescent="0.3">
      <c r="A632" t="s">
        <v>629</v>
      </c>
      <c r="B632" t="str">
        <f>HYPERLINK("https://talan.bank.gov.ua/get-user-certificate/qAVb0543qjsl0Km5-rns","Завантажити сертифікат")</f>
        <v>Завантажити сертифікат</v>
      </c>
    </row>
    <row r="633" spans="1:2" x14ac:dyDescent="0.3">
      <c r="A633" t="s">
        <v>630</v>
      </c>
      <c r="B633" t="str">
        <f>HYPERLINK("https://talan.bank.gov.ua/get-user-certificate/qAVb0NBmW3sbIHFkz2MM","Завантажити сертифікат")</f>
        <v>Завантажити сертифікат</v>
      </c>
    </row>
    <row r="634" spans="1:2" x14ac:dyDescent="0.3">
      <c r="A634" t="s">
        <v>631</v>
      </c>
      <c r="B634" t="str">
        <f>HYPERLINK("https://talan.bank.gov.ua/get-user-certificate/qAVb0ERJMu3UTbBIz1Sz","Завантажити сертифікат")</f>
        <v>Завантажити сертифікат</v>
      </c>
    </row>
    <row r="635" spans="1:2" x14ac:dyDescent="0.3">
      <c r="A635" t="s">
        <v>632</v>
      </c>
      <c r="B635" t="str">
        <f>HYPERLINK("https://talan.bank.gov.ua/get-user-certificate/qAVb0u1k7btHWCOuEJiG","Завантажити сертифікат")</f>
        <v>Завантажити сертифікат</v>
      </c>
    </row>
    <row r="636" spans="1:2" x14ac:dyDescent="0.3">
      <c r="A636" t="s">
        <v>633</v>
      </c>
      <c r="B636" t="str">
        <f>HYPERLINK("https://talan.bank.gov.ua/get-user-certificate/qAVb0LqPOVL4Rzi6tH1i","Завантажити сертифікат")</f>
        <v>Завантажити сертифікат</v>
      </c>
    </row>
    <row r="637" spans="1:2" x14ac:dyDescent="0.3">
      <c r="A637" t="s">
        <v>634</v>
      </c>
      <c r="B637" t="str">
        <f>HYPERLINK("https://talan.bank.gov.ua/get-user-certificate/qAVb0QIFQEB0JHdOMFBP","Завантажити сертифікат")</f>
        <v>Завантажити сертифікат</v>
      </c>
    </row>
    <row r="638" spans="1:2" x14ac:dyDescent="0.3">
      <c r="A638" t="s">
        <v>635</v>
      </c>
      <c r="B638" t="str">
        <f>HYPERLINK("https://talan.bank.gov.ua/get-user-certificate/qAVb0WwIWCClmBhGbFhk","Завантажити сертифікат")</f>
        <v>Завантажити сертифікат</v>
      </c>
    </row>
    <row r="639" spans="1:2" x14ac:dyDescent="0.3">
      <c r="A639" t="s">
        <v>636</v>
      </c>
      <c r="B639" t="str">
        <f>HYPERLINK("https://talan.bank.gov.ua/get-user-certificate/qAVb01ckKVJGibHX7m4f","Завантажити сертифікат")</f>
        <v>Завантажити сертифікат</v>
      </c>
    </row>
    <row r="640" spans="1:2" x14ac:dyDescent="0.3">
      <c r="A640" t="s">
        <v>637</v>
      </c>
      <c r="B640" t="str">
        <f>HYPERLINK("https://talan.bank.gov.ua/get-user-certificate/qAVb0ULgzuinp4z8DITw","Завантажити сертифікат")</f>
        <v>Завантажити сертифікат</v>
      </c>
    </row>
    <row r="641" spans="1:2" x14ac:dyDescent="0.3">
      <c r="A641" t="s">
        <v>638</v>
      </c>
      <c r="B641" t="str">
        <f>HYPERLINK("https://talan.bank.gov.ua/get-user-certificate/qAVb0S46gvv1T7VEFSBh","Завантажити сертифікат")</f>
        <v>Завантажити сертифікат</v>
      </c>
    </row>
    <row r="642" spans="1:2" x14ac:dyDescent="0.3">
      <c r="A642" t="s">
        <v>639</v>
      </c>
      <c r="B642" t="str">
        <f>HYPERLINK("https://talan.bank.gov.ua/get-user-certificate/qAVb0So9OjMH0wq9yDDP","Завантажити сертифікат")</f>
        <v>Завантажити сертифікат</v>
      </c>
    </row>
    <row r="643" spans="1:2" x14ac:dyDescent="0.3">
      <c r="A643" t="s">
        <v>640</v>
      </c>
      <c r="B643" t="str">
        <f>HYPERLINK("https://talan.bank.gov.ua/get-user-certificate/qAVb0RLFCG70oe3s60gK","Завантажити сертифікат")</f>
        <v>Завантажити сертифікат</v>
      </c>
    </row>
    <row r="644" spans="1:2" x14ac:dyDescent="0.3">
      <c r="A644" t="s">
        <v>641</v>
      </c>
      <c r="B644" t="str">
        <f>HYPERLINK("https://talan.bank.gov.ua/get-user-certificate/qAVb0oPn1b4CbPqnvR-x","Завантажити сертифікат")</f>
        <v>Завантажити сертифікат</v>
      </c>
    </row>
    <row r="645" spans="1:2" x14ac:dyDescent="0.3">
      <c r="A645" t="s">
        <v>642</v>
      </c>
      <c r="B645" t="str">
        <f>HYPERLINK("https://talan.bank.gov.ua/get-user-certificate/qAVb09EP19B_VxB4l0Qu","Завантажити сертифікат")</f>
        <v>Завантажити сертифікат</v>
      </c>
    </row>
    <row r="646" spans="1:2" x14ac:dyDescent="0.3">
      <c r="A646" t="s">
        <v>643</v>
      </c>
      <c r="B646" t="str">
        <f>HYPERLINK("https://talan.bank.gov.ua/get-user-certificate/qAVb0zQe3TWjy_fVq3TC","Завантажити сертифікат")</f>
        <v>Завантажити сертифікат</v>
      </c>
    </row>
    <row r="647" spans="1:2" x14ac:dyDescent="0.3">
      <c r="A647" t="s">
        <v>644</v>
      </c>
      <c r="B647" t="str">
        <f>HYPERLINK("https://talan.bank.gov.ua/get-user-certificate/qAVb0Zs9abTwW1tgwYN9","Завантажити сертифікат")</f>
        <v>Завантажити сертифікат</v>
      </c>
    </row>
    <row r="648" spans="1:2" x14ac:dyDescent="0.3">
      <c r="A648" t="s">
        <v>645</v>
      </c>
      <c r="B648" t="str">
        <f>HYPERLINK("https://talan.bank.gov.ua/get-user-certificate/qAVb0VbqxgSqeBsOvrmR","Завантажити сертифікат")</f>
        <v>Завантажити сертифікат</v>
      </c>
    </row>
    <row r="649" spans="1:2" x14ac:dyDescent="0.3">
      <c r="A649" t="s">
        <v>646</v>
      </c>
      <c r="B649" t="str">
        <f>HYPERLINK("https://talan.bank.gov.ua/get-user-certificate/qAVb087x2X4LL6hjknbq","Завантажити сертифікат")</f>
        <v>Завантажити сертифікат</v>
      </c>
    </row>
    <row r="650" spans="1:2" x14ac:dyDescent="0.3">
      <c r="A650" t="s">
        <v>647</v>
      </c>
      <c r="B650" t="str">
        <f>HYPERLINK("https://talan.bank.gov.ua/get-user-certificate/qAVb0ZMFS2XHsfrdsJgL","Завантажити сертифікат")</f>
        <v>Завантажити сертифікат</v>
      </c>
    </row>
    <row r="651" spans="1:2" x14ac:dyDescent="0.3">
      <c r="A651" t="s">
        <v>648</v>
      </c>
      <c r="B651" t="str">
        <f>HYPERLINK("https://talan.bank.gov.ua/get-user-certificate/qAVb0wKOJjTkP1rPsgGF","Завантажити сертифікат")</f>
        <v>Завантажити сертифікат</v>
      </c>
    </row>
    <row r="652" spans="1:2" x14ac:dyDescent="0.3">
      <c r="A652" t="s">
        <v>649</v>
      </c>
      <c r="B652" t="str">
        <f>HYPERLINK("https://talan.bank.gov.ua/get-user-certificate/qAVb0iVF9jJ5pVaD_iBi","Завантажити сертифікат")</f>
        <v>Завантажити сертифікат</v>
      </c>
    </row>
    <row r="653" spans="1:2" x14ac:dyDescent="0.3">
      <c r="A653" t="s">
        <v>650</v>
      </c>
      <c r="B653" t="str">
        <f>HYPERLINK("https://talan.bank.gov.ua/get-user-certificate/qAVb0KypZLDjMyfogBG4","Завантажити сертифікат")</f>
        <v>Завантажити сертифікат</v>
      </c>
    </row>
    <row r="654" spans="1:2" x14ac:dyDescent="0.3">
      <c r="A654" t="s">
        <v>651</v>
      </c>
      <c r="B654" t="str">
        <f>HYPERLINK("https://talan.bank.gov.ua/get-user-certificate/qAVb0N6BCcpG4RnB6z2K","Завантажити сертифікат")</f>
        <v>Завантажити сертифікат</v>
      </c>
    </row>
    <row r="655" spans="1:2" x14ac:dyDescent="0.3">
      <c r="A655" t="s">
        <v>652</v>
      </c>
      <c r="B655" t="str">
        <f>HYPERLINK("https://talan.bank.gov.ua/get-user-certificate/qAVb0TxvnxKNeY5htykn","Завантажити сертифікат")</f>
        <v>Завантажити сертифікат</v>
      </c>
    </row>
    <row r="656" spans="1:2" x14ac:dyDescent="0.3">
      <c r="A656" t="s">
        <v>653</v>
      </c>
      <c r="B656" t="str">
        <f>HYPERLINK("https://talan.bank.gov.ua/get-user-certificate/qAVb01lyyhKDY52s7_nc","Завантажити сертифікат")</f>
        <v>Завантажити сертифікат</v>
      </c>
    </row>
    <row r="657" spans="1:2" x14ac:dyDescent="0.3">
      <c r="A657" t="s">
        <v>654</v>
      </c>
      <c r="B657" t="str">
        <f>HYPERLINK("https://talan.bank.gov.ua/get-user-certificate/qAVb0tlU2XmYYC9TyfL7","Завантажити сертифікат")</f>
        <v>Завантажити сертифікат</v>
      </c>
    </row>
    <row r="658" spans="1:2" x14ac:dyDescent="0.3">
      <c r="A658" t="s">
        <v>655</v>
      </c>
      <c r="B658" t="str">
        <f>HYPERLINK("https://talan.bank.gov.ua/get-user-certificate/qAVb02UY80JaR2atSuyP","Завантажити сертифікат")</f>
        <v>Завантажити сертифікат</v>
      </c>
    </row>
    <row r="659" spans="1:2" x14ac:dyDescent="0.3">
      <c r="A659" t="s">
        <v>656</v>
      </c>
      <c r="B659" t="str">
        <f>HYPERLINK("https://talan.bank.gov.ua/get-user-certificate/qAVb08oEnml-G3jjyrA_","Завантажити сертифікат")</f>
        <v>Завантажити сертифікат</v>
      </c>
    </row>
    <row r="660" spans="1:2" x14ac:dyDescent="0.3">
      <c r="A660" t="s">
        <v>657</v>
      </c>
      <c r="B660" t="str">
        <f>HYPERLINK("https://talan.bank.gov.ua/get-user-certificate/qAVb0_qRC3E4s633Kt9G","Завантажити сертифікат")</f>
        <v>Завантажити сертифікат</v>
      </c>
    </row>
    <row r="661" spans="1:2" x14ac:dyDescent="0.3">
      <c r="A661" t="s">
        <v>658</v>
      </c>
      <c r="B661" t="str">
        <f>HYPERLINK("https://talan.bank.gov.ua/get-user-certificate/qAVb0MtHDLKv_yJKJUnJ","Завантажити сертифікат")</f>
        <v>Завантажити сертифікат</v>
      </c>
    </row>
    <row r="662" spans="1:2" x14ac:dyDescent="0.3">
      <c r="A662" t="s">
        <v>659</v>
      </c>
      <c r="B662" t="str">
        <f>HYPERLINK("https://talan.bank.gov.ua/get-user-certificate/qAVb0m0TUPl1f7k5JLCi","Завантажити сертифікат")</f>
        <v>Завантажити сертифікат</v>
      </c>
    </row>
    <row r="663" spans="1:2" x14ac:dyDescent="0.3">
      <c r="A663" t="s">
        <v>660</v>
      </c>
      <c r="B663" t="str">
        <f>HYPERLINK("https://talan.bank.gov.ua/get-user-certificate/qAVb0RvlsquIp5tX9t24","Завантажити сертифікат")</f>
        <v>Завантажити сертифікат</v>
      </c>
    </row>
    <row r="664" spans="1:2" x14ac:dyDescent="0.3">
      <c r="A664" t="s">
        <v>661</v>
      </c>
      <c r="B664" t="str">
        <f>HYPERLINK("https://talan.bank.gov.ua/get-user-certificate/qAVb098aaqZumgl-bHhy","Завантажити сертифікат")</f>
        <v>Завантажити сертифікат</v>
      </c>
    </row>
    <row r="665" spans="1:2" x14ac:dyDescent="0.3">
      <c r="A665" t="s">
        <v>662</v>
      </c>
      <c r="B665" t="str">
        <f>HYPERLINK("https://talan.bank.gov.ua/get-user-certificate/qAVb0vL8qbbGXRi0nYqA","Завантажити сертифікат")</f>
        <v>Завантажити сертифікат</v>
      </c>
    </row>
    <row r="666" spans="1:2" x14ac:dyDescent="0.3">
      <c r="A666" t="s">
        <v>663</v>
      </c>
      <c r="B666" t="str">
        <f>HYPERLINK("https://talan.bank.gov.ua/get-user-certificate/qAVb0Cy0K9PmuTcntu_1","Завантажити сертифікат")</f>
        <v>Завантажити сертифікат</v>
      </c>
    </row>
    <row r="667" spans="1:2" x14ac:dyDescent="0.3">
      <c r="A667" t="s">
        <v>664</v>
      </c>
      <c r="B667" t="str">
        <f>HYPERLINK("https://talan.bank.gov.ua/get-user-certificate/qAVb0ww9lhtktO6ptPeN","Завантажити сертифікат")</f>
        <v>Завантажити сертифікат</v>
      </c>
    </row>
    <row r="668" spans="1:2" x14ac:dyDescent="0.3">
      <c r="A668" t="s">
        <v>665</v>
      </c>
      <c r="B668" t="str">
        <f>HYPERLINK("https://talan.bank.gov.ua/get-user-certificate/qAVb0epWoizhkCwZi3ge","Завантажити сертифікат")</f>
        <v>Завантажити сертифікат</v>
      </c>
    </row>
    <row r="669" spans="1:2" x14ac:dyDescent="0.3">
      <c r="A669" t="s">
        <v>666</v>
      </c>
      <c r="B669" t="str">
        <f>HYPERLINK("https://talan.bank.gov.ua/get-user-certificate/qAVb0ysmfjicYQPAmWiE","Завантажити сертифікат")</f>
        <v>Завантажити сертифікат</v>
      </c>
    </row>
    <row r="670" spans="1:2" x14ac:dyDescent="0.3">
      <c r="A670" t="s">
        <v>667</v>
      </c>
      <c r="B670" t="str">
        <f>HYPERLINK("https://talan.bank.gov.ua/get-user-certificate/qAVb0hZlZ7zrd0Bq32Rd","Завантажити сертифікат")</f>
        <v>Завантажити сертифікат</v>
      </c>
    </row>
    <row r="671" spans="1:2" x14ac:dyDescent="0.3">
      <c r="A671" t="s">
        <v>668</v>
      </c>
      <c r="B671" t="str">
        <f>HYPERLINK("https://talan.bank.gov.ua/get-user-certificate/qAVb0jgaUVVBNXvzpBc1","Завантажити сертифікат")</f>
        <v>Завантажити сертифікат</v>
      </c>
    </row>
    <row r="672" spans="1:2" x14ac:dyDescent="0.3">
      <c r="A672" t="s">
        <v>669</v>
      </c>
      <c r="B672" t="str">
        <f>HYPERLINK("https://talan.bank.gov.ua/get-user-certificate/qAVb0s9g3rHcBvfol0LJ","Завантажити сертифікат")</f>
        <v>Завантажити сертифікат</v>
      </c>
    </row>
    <row r="673" spans="1:2" x14ac:dyDescent="0.3">
      <c r="A673" t="s">
        <v>670</v>
      </c>
      <c r="B673" t="str">
        <f>HYPERLINK("https://talan.bank.gov.ua/get-user-certificate/qAVb0T9n9lLa8mNgWFdR","Завантажити сертифікат")</f>
        <v>Завантажити сертифікат</v>
      </c>
    </row>
    <row r="674" spans="1:2" x14ac:dyDescent="0.3">
      <c r="A674" t="s">
        <v>671</v>
      </c>
      <c r="B674" t="str">
        <f>HYPERLINK("https://talan.bank.gov.ua/get-user-certificate/qAVb01dOymupaskbHPOx","Завантажити сертифікат")</f>
        <v>Завантажити сертифікат</v>
      </c>
    </row>
    <row r="675" spans="1:2" x14ac:dyDescent="0.3">
      <c r="A675" t="s">
        <v>672</v>
      </c>
      <c r="B675" t="str">
        <f>HYPERLINK("https://talan.bank.gov.ua/get-user-certificate/qAVb0nBKCTI2wrTdpvMM","Завантажити сертифікат")</f>
        <v>Завантажити сертифікат</v>
      </c>
    </row>
    <row r="676" spans="1:2" x14ac:dyDescent="0.3">
      <c r="A676" t="s">
        <v>673</v>
      </c>
      <c r="B676" t="str">
        <f>HYPERLINK("https://talan.bank.gov.ua/get-user-certificate/qAVb0HX6a8f2lSZuUr31","Завантажити сертифікат")</f>
        <v>Завантажити сертифікат</v>
      </c>
    </row>
    <row r="677" spans="1:2" x14ac:dyDescent="0.3">
      <c r="A677" t="s">
        <v>674</v>
      </c>
      <c r="B677" t="str">
        <f>HYPERLINK("https://talan.bank.gov.ua/get-user-certificate/qAVb0E1r2o2a8FwMGlqw","Завантажити сертифікат")</f>
        <v>Завантажити сертифікат</v>
      </c>
    </row>
    <row r="678" spans="1:2" x14ac:dyDescent="0.3">
      <c r="A678" t="s">
        <v>675</v>
      </c>
      <c r="B678" t="str">
        <f>HYPERLINK("https://talan.bank.gov.ua/get-user-certificate/qAVb0_P3UVAWxl2qo5m4","Завантажити сертифікат")</f>
        <v>Завантажити сертифікат</v>
      </c>
    </row>
    <row r="679" spans="1:2" x14ac:dyDescent="0.3">
      <c r="A679" t="s">
        <v>676</v>
      </c>
      <c r="B679" t="str">
        <f>HYPERLINK("https://talan.bank.gov.ua/get-user-certificate/qAVb0Un4AzTqWE79nWUV","Завантажити сертифікат")</f>
        <v>Завантажити сертифікат</v>
      </c>
    </row>
    <row r="680" spans="1:2" x14ac:dyDescent="0.3">
      <c r="A680" t="s">
        <v>677</v>
      </c>
      <c r="B680" t="str">
        <f>HYPERLINK("https://talan.bank.gov.ua/get-user-certificate/qAVb0Geqk63QmqK4sLTD","Завантажити сертифікат")</f>
        <v>Завантажити сертифікат</v>
      </c>
    </row>
    <row r="681" spans="1:2" x14ac:dyDescent="0.3">
      <c r="A681" t="s">
        <v>678</v>
      </c>
      <c r="B681" t="str">
        <f>HYPERLINK("https://talan.bank.gov.ua/get-user-certificate/qAVb0CF-wC7GR6x8A_Ta","Завантажити сертифікат")</f>
        <v>Завантажити сертифікат</v>
      </c>
    </row>
    <row r="682" spans="1:2" x14ac:dyDescent="0.3">
      <c r="A682" t="s">
        <v>679</v>
      </c>
      <c r="B682" t="str">
        <f>HYPERLINK("https://talan.bank.gov.ua/get-user-certificate/qAVb0BvEvUIxh6ylwDhU","Завантажити сертифікат")</f>
        <v>Завантажити сертифікат</v>
      </c>
    </row>
    <row r="683" spans="1:2" x14ac:dyDescent="0.3">
      <c r="A683" t="s">
        <v>680</v>
      </c>
      <c r="B683" t="str">
        <f>HYPERLINK("https://talan.bank.gov.ua/get-user-certificate/qAVb0EqhCkyn7azBuYbM","Завантажити сертифікат")</f>
        <v>Завантажити сертифікат</v>
      </c>
    </row>
    <row r="684" spans="1:2" x14ac:dyDescent="0.3">
      <c r="A684" t="s">
        <v>681</v>
      </c>
      <c r="B684" t="str">
        <f>HYPERLINK("https://talan.bank.gov.ua/get-user-certificate/qAVb0qU7xcIZPfep5Osa","Завантажити сертифікат")</f>
        <v>Завантажити сертифікат</v>
      </c>
    </row>
    <row r="685" spans="1:2" x14ac:dyDescent="0.3">
      <c r="A685" t="s">
        <v>682</v>
      </c>
      <c r="B685" t="str">
        <f>HYPERLINK("https://talan.bank.gov.ua/get-user-certificate/qAVb0XjdOV8g-QpyBiHI","Завантажити сертифікат")</f>
        <v>Завантажити сертифікат</v>
      </c>
    </row>
    <row r="686" spans="1:2" x14ac:dyDescent="0.3">
      <c r="A686" t="s">
        <v>683</v>
      </c>
      <c r="B686" t="str">
        <f>HYPERLINK("https://talan.bank.gov.ua/get-user-certificate/qAVb0WmdPmgBCnBgHstL","Завантажити сертифікат")</f>
        <v>Завантажити сертифікат</v>
      </c>
    </row>
    <row r="687" spans="1:2" x14ac:dyDescent="0.3">
      <c r="A687" t="s">
        <v>684</v>
      </c>
      <c r="B687" t="str">
        <f>HYPERLINK("https://talan.bank.gov.ua/get-user-certificate/qAVb0qRn7-fAYTBWVhLT","Завантажити сертифікат")</f>
        <v>Завантажити сертифікат</v>
      </c>
    </row>
    <row r="688" spans="1:2" x14ac:dyDescent="0.3">
      <c r="A688" t="s">
        <v>685</v>
      </c>
      <c r="B688" t="str">
        <f>HYPERLINK("https://talan.bank.gov.ua/get-user-certificate/qAVb0LNydUS7f1-w6OVX","Завантажити сертифікат")</f>
        <v>Завантажити сертифікат</v>
      </c>
    </row>
    <row r="689" spans="1:2" x14ac:dyDescent="0.3">
      <c r="A689" t="s">
        <v>686</v>
      </c>
      <c r="B689" t="str">
        <f>HYPERLINK("https://talan.bank.gov.ua/get-user-certificate/qAVb0hz71eMnS1WEv2r2","Завантажити сертифікат")</f>
        <v>Завантажити сертифікат</v>
      </c>
    </row>
    <row r="690" spans="1:2" x14ac:dyDescent="0.3">
      <c r="A690" t="s">
        <v>687</v>
      </c>
      <c r="B690" t="str">
        <f>HYPERLINK("https://talan.bank.gov.ua/get-user-certificate/qAVb0V78PFRBN1whwCML","Завантажити сертифікат")</f>
        <v>Завантажити сертифікат</v>
      </c>
    </row>
    <row r="691" spans="1:2" x14ac:dyDescent="0.3">
      <c r="A691" t="s">
        <v>688</v>
      </c>
      <c r="B691" t="str">
        <f>HYPERLINK("https://talan.bank.gov.ua/get-user-certificate/qAVb0QyKX1Z_4bv17H6y","Завантажити сертифікат")</f>
        <v>Завантажити сертифікат</v>
      </c>
    </row>
    <row r="692" spans="1:2" x14ac:dyDescent="0.3">
      <c r="A692" t="s">
        <v>689</v>
      </c>
      <c r="B692" t="str">
        <f>HYPERLINK("https://talan.bank.gov.ua/get-user-certificate/qAVb0nPa-V4L6lGznGxZ","Завантажити сертифікат")</f>
        <v>Завантажити сертифікат</v>
      </c>
    </row>
    <row r="693" spans="1:2" x14ac:dyDescent="0.3">
      <c r="A693" t="s">
        <v>690</v>
      </c>
      <c r="B693" t="str">
        <f>HYPERLINK("https://talan.bank.gov.ua/get-user-certificate/qAVb0gRmq36qr8iTEZgw","Завантажити сертифікат")</f>
        <v>Завантажити сертифікат</v>
      </c>
    </row>
    <row r="694" spans="1:2" x14ac:dyDescent="0.3">
      <c r="A694" t="s">
        <v>691</v>
      </c>
      <c r="B694" t="str">
        <f>HYPERLINK("https://talan.bank.gov.ua/get-user-certificate/qAVb0lj6zZfmBW5QCdUR","Завантажити сертифікат")</f>
        <v>Завантажити сертифікат</v>
      </c>
    </row>
    <row r="695" spans="1:2" x14ac:dyDescent="0.3">
      <c r="A695" t="s">
        <v>692</v>
      </c>
      <c r="B695" t="str">
        <f>HYPERLINK("https://talan.bank.gov.ua/get-user-certificate/qAVb01_xK7eaf5iWCrc1","Завантажити сертифікат")</f>
        <v>Завантажити сертифікат</v>
      </c>
    </row>
    <row r="696" spans="1:2" x14ac:dyDescent="0.3">
      <c r="A696" t="s">
        <v>693</v>
      </c>
      <c r="B696" t="str">
        <f>HYPERLINK("https://talan.bank.gov.ua/get-user-certificate/qAVb0f-uR6IRSHDmQmeF","Завантажити сертифікат")</f>
        <v>Завантажити сертифікат</v>
      </c>
    </row>
    <row r="697" spans="1:2" x14ac:dyDescent="0.3">
      <c r="A697" t="s">
        <v>694</v>
      </c>
      <c r="B697" t="str">
        <f>HYPERLINK("https://talan.bank.gov.ua/get-user-certificate/qAVb01THjRx1Uc9kC_yK","Завантажити сертифікат")</f>
        <v>Завантажити сертифікат</v>
      </c>
    </row>
    <row r="698" spans="1:2" x14ac:dyDescent="0.3">
      <c r="A698" t="s">
        <v>695</v>
      </c>
      <c r="B698" t="str">
        <f>HYPERLINK("https://talan.bank.gov.ua/get-user-certificate/qAVb0_0-IcJtq9SwozuP","Завантажити сертифікат")</f>
        <v>Завантажити сертифікат</v>
      </c>
    </row>
    <row r="699" spans="1:2" x14ac:dyDescent="0.3">
      <c r="A699" t="s">
        <v>696</v>
      </c>
      <c r="B699" t="str">
        <f>HYPERLINK("https://talan.bank.gov.ua/get-user-certificate/qAVb03DmhH4AXWc7dSzU","Завантажити сертифікат")</f>
        <v>Завантажити сертифікат</v>
      </c>
    </row>
    <row r="700" spans="1:2" x14ac:dyDescent="0.3">
      <c r="A700" t="s">
        <v>697</v>
      </c>
      <c r="B700" t="str">
        <f>HYPERLINK("https://talan.bank.gov.ua/get-user-certificate/qAVb0KOXWh3C-x-mONB5","Завантажити сертифікат")</f>
        <v>Завантажити сертифікат</v>
      </c>
    </row>
    <row r="701" spans="1:2" x14ac:dyDescent="0.3">
      <c r="A701" t="s">
        <v>698</v>
      </c>
      <c r="B701" t="str">
        <f>HYPERLINK("https://talan.bank.gov.ua/get-user-certificate/qAVb0mBnhcS03ShEUwdX","Завантажити сертифікат")</f>
        <v>Завантажити сертифікат</v>
      </c>
    </row>
    <row r="702" spans="1:2" x14ac:dyDescent="0.3">
      <c r="A702" t="s">
        <v>699</v>
      </c>
      <c r="B702" t="str">
        <f>HYPERLINK("https://talan.bank.gov.ua/get-user-certificate/qAVb0zKTwChLdKOqkxdr","Завантажити сертифікат")</f>
        <v>Завантажити сертифікат</v>
      </c>
    </row>
    <row r="703" spans="1:2" x14ac:dyDescent="0.3">
      <c r="A703" t="s">
        <v>700</v>
      </c>
      <c r="B703" t="str">
        <f>HYPERLINK("https://talan.bank.gov.ua/get-user-certificate/qAVb0e7YCg6XcBKNQ1Gt","Завантажити сертифікат")</f>
        <v>Завантажити сертифікат</v>
      </c>
    </row>
    <row r="704" spans="1:2" x14ac:dyDescent="0.3">
      <c r="A704" t="s">
        <v>701</v>
      </c>
      <c r="B704" t="str">
        <f>HYPERLINK("https://talan.bank.gov.ua/get-user-certificate/qAVb06fVNa9_YSvsF_ke","Завантажити сертифікат")</f>
        <v>Завантажити сертифікат</v>
      </c>
    </row>
    <row r="705" spans="1:2" x14ac:dyDescent="0.3">
      <c r="A705" t="s">
        <v>702</v>
      </c>
      <c r="B705" t="str">
        <f>HYPERLINK("https://talan.bank.gov.ua/get-user-certificate/qAVb06NGjrV4Qi4ZfO9a","Завантажити сертифікат")</f>
        <v>Завантажити сертифікат</v>
      </c>
    </row>
    <row r="706" spans="1:2" x14ac:dyDescent="0.3">
      <c r="A706" t="s">
        <v>703</v>
      </c>
      <c r="B706" t="str">
        <f>HYPERLINK("https://talan.bank.gov.ua/get-user-certificate/qAVb0tnzNc-nI-eDldDi","Завантажити сертифікат")</f>
        <v>Завантажити сертифікат</v>
      </c>
    </row>
    <row r="707" spans="1:2" x14ac:dyDescent="0.3">
      <c r="A707" t="s">
        <v>704</v>
      </c>
      <c r="B707" t="str">
        <f>HYPERLINK("https://talan.bank.gov.ua/get-user-certificate/qAVb084ofiMFz4Uec3A3","Завантажити сертифікат")</f>
        <v>Завантажити сертифікат</v>
      </c>
    </row>
    <row r="708" spans="1:2" x14ac:dyDescent="0.3">
      <c r="A708" t="s">
        <v>705</v>
      </c>
      <c r="B708" t="str">
        <f>HYPERLINK("https://talan.bank.gov.ua/get-user-certificate/qAVb0SkwEP0D4ItrDC_2","Завантажити сертифікат")</f>
        <v>Завантажити сертифікат</v>
      </c>
    </row>
    <row r="709" spans="1:2" x14ac:dyDescent="0.3">
      <c r="A709" t="s">
        <v>706</v>
      </c>
      <c r="B709" t="str">
        <f>HYPERLINK("https://talan.bank.gov.ua/get-user-certificate/qAVb07xI0tgItNnU6Y03","Завантажити сертифікат")</f>
        <v>Завантажити сертифікат</v>
      </c>
    </row>
    <row r="710" spans="1:2" x14ac:dyDescent="0.3">
      <c r="A710" t="s">
        <v>707</v>
      </c>
      <c r="B710" t="str">
        <f>HYPERLINK("https://talan.bank.gov.ua/get-user-certificate/qAVb0qkocEKta1Yp9uCw","Завантажити сертифікат")</f>
        <v>Завантажити сертифікат</v>
      </c>
    </row>
    <row r="711" spans="1:2" x14ac:dyDescent="0.3">
      <c r="A711" t="s">
        <v>708</v>
      </c>
      <c r="B711" t="str">
        <f>HYPERLINK("https://talan.bank.gov.ua/get-user-certificate/qAVb0puGuaPa4TTJ_H5V","Завантажити сертифікат")</f>
        <v>Завантажити сертифікат</v>
      </c>
    </row>
    <row r="712" spans="1:2" x14ac:dyDescent="0.3">
      <c r="A712" t="s">
        <v>709</v>
      </c>
      <c r="B712" t="str">
        <f>HYPERLINK("https://talan.bank.gov.ua/get-user-certificate/qAVb0Z_tJDCKkaPgJSLi","Завантажити сертифікат")</f>
        <v>Завантажити сертифікат</v>
      </c>
    </row>
    <row r="713" spans="1:2" x14ac:dyDescent="0.3">
      <c r="A713" t="s">
        <v>710</v>
      </c>
      <c r="B713" t="str">
        <f>HYPERLINK("https://talan.bank.gov.ua/get-user-certificate/qAVb05UqEHC4Z7rfjJNH","Завантажити сертифікат")</f>
        <v>Завантажити сертифікат</v>
      </c>
    </row>
    <row r="714" spans="1:2" x14ac:dyDescent="0.3">
      <c r="A714" t="s">
        <v>711</v>
      </c>
      <c r="B714" t="str">
        <f>HYPERLINK("https://talan.bank.gov.ua/get-user-certificate/qAVb0PyRTYquByOFsHEy","Завантажити сертифікат")</f>
        <v>Завантажити сертифікат</v>
      </c>
    </row>
    <row r="715" spans="1:2" x14ac:dyDescent="0.3">
      <c r="A715" t="s">
        <v>712</v>
      </c>
      <c r="B715" t="str">
        <f>HYPERLINK("https://talan.bank.gov.ua/get-user-certificate/qAVb0CXUS81WQ90qA3zW","Завантажити сертифікат")</f>
        <v>Завантажити сертифікат</v>
      </c>
    </row>
    <row r="716" spans="1:2" x14ac:dyDescent="0.3">
      <c r="A716" t="s">
        <v>713</v>
      </c>
      <c r="B716" t="str">
        <f>HYPERLINK("https://talan.bank.gov.ua/get-user-certificate/qAVb0fTKNtYAfjnpyyt8","Завантажити сертифікат")</f>
        <v>Завантажити сертифікат</v>
      </c>
    </row>
    <row r="717" spans="1:2" x14ac:dyDescent="0.3">
      <c r="A717" t="s">
        <v>714</v>
      </c>
      <c r="B717" t="str">
        <f>HYPERLINK("https://talan.bank.gov.ua/get-user-certificate/qAVb0NXE7uUpBOf0pSU6","Завантажити сертифікат")</f>
        <v>Завантажити сертифікат</v>
      </c>
    </row>
    <row r="718" spans="1:2" x14ac:dyDescent="0.3">
      <c r="A718" t="s">
        <v>715</v>
      </c>
      <c r="B718" t="str">
        <f>HYPERLINK("https://talan.bank.gov.ua/get-user-certificate/qAVb0gEZcmdofAfjueq3","Завантажити сертифікат")</f>
        <v>Завантажити сертифікат</v>
      </c>
    </row>
    <row r="719" spans="1:2" x14ac:dyDescent="0.3">
      <c r="A719" t="s">
        <v>716</v>
      </c>
      <c r="B719" t="str">
        <f>HYPERLINK("https://talan.bank.gov.ua/get-user-certificate/qAVb0lwJtd_10gT_E3oB","Завантажити сертифікат")</f>
        <v>Завантажити сертифікат</v>
      </c>
    </row>
    <row r="720" spans="1:2" x14ac:dyDescent="0.3">
      <c r="A720" t="s">
        <v>717</v>
      </c>
      <c r="B720" t="str">
        <f>HYPERLINK("https://talan.bank.gov.ua/get-user-certificate/qAVb0ZwRHCixJr04McSJ","Завантажити сертифікат")</f>
        <v>Завантажити сертифікат</v>
      </c>
    </row>
    <row r="721" spans="1:2" x14ac:dyDescent="0.3">
      <c r="A721" t="s">
        <v>718</v>
      </c>
      <c r="B721" t="str">
        <f>HYPERLINK("https://talan.bank.gov.ua/get-user-certificate/qAVb03NQmF3lzVS-UZbD","Завантажити сертифікат")</f>
        <v>Завантажити сертифікат</v>
      </c>
    </row>
    <row r="722" spans="1:2" x14ac:dyDescent="0.3">
      <c r="A722" t="s">
        <v>719</v>
      </c>
      <c r="B722" t="str">
        <f>HYPERLINK("https://talan.bank.gov.ua/get-user-certificate/qAVb0P07rY-_tSx2lwRr","Завантажити сертифікат")</f>
        <v>Завантажити сертифікат</v>
      </c>
    </row>
    <row r="723" spans="1:2" x14ac:dyDescent="0.3">
      <c r="A723" t="s">
        <v>720</v>
      </c>
      <c r="B723" t="str">
        <f>HYPERLINK("https://talan.bank.gov.ua/get-user-certificate/qAVb0BPjdyxtsTb4Te2h","Завантажити сертифікат")</f>
        <v>Завантажити сертифікат</v>
      </c>
    </row>
    <row r="724" spans="1:2" x14ac:dyDescent="0.3">
      <c r="A724" t="s">
        <v>721</v>
      </c>
      <c r="B724" t="str">
        <f>HYPERLINK("https://talan.bank.gov.ua/get-user-certificate/qAVb0T-S7j69CNtjr8T1","Завантажити сертифікат")</f>
        <v>Завантажити сертифікат</v>
      </c>
    </row>
    <row r="725" spans="1:2" x14ac:dyDescent="0.3">
      <c r="A725" t="s">
        <v>722</v>
      </c>
      <c r="B725" t="str">
        <f>HYPERLINK("https://talan.bank.gov.ua/get-user-certificate/qAVb0b68ku2oKd9_MBOt","Завантажити сертифікат")</f>
        <v>Завантажити сертифікат</v>
      </c>
    </row>
    <row r="726" spans="1:2" x14ac:dyDescent="0.3">
      <c r="A726" t="s">
        <v>723</v>
      </c>
      <c r="B726" t="str">
        <f>HYPERLINK("https://talan.bank.gov.ua/get-user-certificate/qAVb0O7z7IKZ_DGy5Nme","Завантажити сертифікат")</f>
        <v>Завантажити сертифікат</v>
      </c>
    </row>
    <row r="727" spans="1:2" x14ac:dyDescent="0.3">
      <c r="A727" t="s">
        <v>724</v>
      </c>
      <c r="B727" t="str">
        <f>HYPERLINK("https://talan.bank.gov.ua/get-user-certificate/qAVb0S7yAiexFmySLZpw","Завантажити сертифікат")</f>
        <v>Завантажити сертифікат</v>
      </c>
    </row>
    <row r="728" spans="1:2" x14ac:dyDescent="0.3">
      <c r="A728" t="s">
        <v>725</v>
      </c>
      <c r="B728" t="str">
        <f>HYPERLINK("https://talan.bank.gov.ua/get-user-certificate/qAVb0BhmLZrfZ2W2kQTN","Завантажити сертифікат")</f>
        <v>Завантажити сертифікат</v>
      </c>
    </row>
    <row r="729" spans="1:2" x14ac:dyDescent="0.3">
      <c r="A729" t="s">
        <v>726</v>
      </c>
      <c r="B729" t="str">
        <f>HYPERLINK("https://talan.bank.gov.ua/get-user-certificate/qAVb0i4fUINnIYLmsge5","Завантажити сертифікат")</f>
        <v>Завантажити сертифікат</v>
      </c>
    </row>
    <row r="730" spans="1:2" x14ac:dyDescent="0.3">
      <c r="A730" t="s">
        <v>727</v>
      </c>
      <c r="B730" t="str">
        <f>HYPERLINK("https://talan.bank.gov.ua/get-user-certificate/qAVb0DhBaXpGLkNbJKiY","Завантажити сертифікат")</f>
        <v>Завантажити сертифікат</v>
      </c>
    </row>
    <row r="731" spans="1:2" x14ac:dyDescent="0.3">
      <c r="A731" t="s">
        <v>728</v>
      </c>
      <c r="B731" t="str">
        <f>HYPERLINK("https://talan.bank.gov.ua/get-user-certificate/qAVb0-9Joj7ctp9e-wo0","Завантажити сертифікат")</f>
        <v>Завантажити сертифікат</v>
      </c>
    </row>
    <row r="732" spans="1:2" x14ac:dyDescent="0.3">
      <c r="A732" t="s">
        <v>729</v>
      </c>
      <c r="B732" t="str">
        <f>HYPERLINK("https://talan.bank.gov.ua/get-user-certificate/qAVb0aEBGScX3Z3Ld77H","Завантажити сертифікат")</f>
        <v>Завантажити сертифікат</v>
      </c>
    </row>
    <row r="733" spans="1:2" x14ac:dyDescent="0.3">
      <c r="A733" t="s">
        <v>730</v>
      </c>
      <c r="B733" t="str">
        <f>HYPERLINK("https://talan.bank.gov.ua/get-user-certificate/qAVb0_k_AvYrTq0ur8gr","Завантажити сертифікат")</f>
        <v>Завантажити сертифікат</v>
      </c>
    </row>
    <row r="734" spans="1:2" x14ac:dyDescent="0.3">
      <c r="A734" t="s">
        <v>731</v>
      </c>
      <c r="B734" t="str">
        <f>HYPERLINK("https://talan.bank.gov.ua/get-user-certificate/qAVb0of1pyi7is7bPPgb","Завантажити сертифікат")</f>
        <v>Завантажити сертифікат</v>
      </c>
    </row>
    <row r="735" spans="1:2" x14ac:dyDescent="0.3">
      <c r="A735" t="s">
        <v>732</v>
      </c>
      <c r="B735" t="str">
        <f>HYPERLINK("https://talan.bank.gov.ua/get-user-certificate/qAVb0q6-kvGhG7JQ9G8Q","Завантажити сертифікат")</f>
        <v>Завантажити сертифікат</v>
      </c>
    </row>
    <row r="736" spans="1:2" x14ac:dyDescent="0.3">
      <c r="A736" t="s">
        <v>733</v>
      </c>
      <c r="B736" t="str">
        <f>HYPERLINK("https://talan.bank.gov.ua/get-user-certificate/qAVb05Blk4sseUguCw-l","Завантажити сертифікат")</f>
        <v>Завантажити сертифікат</v>
      </c>
    </row>
    <row r="737" spans="1:2" x14ac:dyDescent="0.3">
      <c r="A737" t="s">
        <v>734</v>
      </c>
      <c r="B737" t="str">
        <f>HYPERLINK("https://talan.bank.gov.ua/get-user-certificate/qAVb0eYeY9aKGBSjWhyr","Завантажити сертифікат")</f>
        <v>Завантажити сертифікат</v>
      </c>
    </row>
    <row r="738" spans="1:2" x14ac:dyDescent="0.3">
      <c r="A738" t="s">
        <v>735</v>
      </c>
      <c r="B738" t="str">
        <f>HYPERLINK("https://talan.bank.gov.ua/get-user-certificate/qAVb0mjKr9lLSfgGoU8e","Завантажити сертифікат")</f>
        <v>Завантажити сертифікат</v>
      </c>
    </row>
    <row r="739" spans="1:2" x14ac:dyDescent="0.3">
      <c r="A739" t="s">
        <v>736</v>
      </c>
      <c r="B739" t="str">
        <f>HYPERLINK("https://talan.bank.gov.ua/get-user-certificate/qAVb07cNAt1fkThoOho8","Завантажити сертифікат")</f>
        <v>Завантажити сертифікат</v>
      </c>
    </row>
    <row r="740" spans="1:2" x14ac:dyDescent="0.3">
      <c r="A740" t="s">
        <v>737</v>
      </c>
      <c r="B740" t="str">
        <f>HYPERLINK("https://talan.bank.gov.ua/get-user-certificate/qAVb0bEmt2fl0DTBfHRR","Завантажити сертифікат")</f>
        <v>Завантажити сертифікат</v>
      </c>
    </row>
    <row r="741" spans="1:2" x14ac:dyDescent="0.3">
      <c r="A741" t="s">
        <v>738</v>
      </c>
      <c r="B741" t="str">
        <f>HYPERLINK("https://talan.bank.gov.ua/get-user-certificate/qAVb0URLQCzGw7DzTBnH","Завантажити сертифікат")</f>
        <v>Завантажити сертифікат</v>
      </c>
    </row>
    <row r="742" spans="1:2" x14ac:dyDescent="0.3">
      <c r="A742" t="s">
        <v>739</v>
      </c>
      <c r="B742" t="str">
        <f>HYPERLINK("https://talan.bank.gov.ua/get-user-certificate/qAVb0smebByxPNMQz3jV","Завантажити сертифікат")</f>
        <v>Завантажити сертифікат</v>
      </c>
    </row>
    <row r="743" spans="1:2" x14ac:dyDescent="0.3">
      <c r="A743" t="s">
        <v>740</v>
      </c>
      <c r="B743" t="str">
        <f>HYPERLINK("https://talan.bank.gov.ua/get-user-certificate/qAVb0gTDpr9Xbkrr6U5w","Завантажити сертифікат")</f>
        <v>Завантажити сертифікат</v>
      </c>
    </row>
    <row r="744" spans="1:2" x14ac:dyDescent="0.3">
      <c r="A744" t="s">
        <v>741</v>
      </c>
      <c r="B744" t="str">
        <f>HYPERLINK("https://talan.bank.gov.ua/get-user-certificate/qAVb0mfBw3HvnxMv_-79","Завантажити сертифікат")</f>
        <v>Завантажити сертифікат</v>
      </c>
    </row>
    <row r="745" spans="1:2" x14ac:dyDescent="0.3">
      <c r="A745" t="s">
        <v>742</v>
      </c>
      <c r="B745" t="str">
        <f>HYPERLINK("https://talan.bank.gov.ua/get-user-certificate/qAVb0b0E4ggNUMHuOinK","Завантажити сертифікат")</f>
        <v>Завантажити сертифікат</v>
      </c>
    </row>
    <row r="746" spans="1:2" x14ac:dyDescent="0.3">
      <c r="A746" t="s">
        <v>743</v>
      </c>
      <c r="B746" t="str">
        <f>HYPERLINK("https://talan.bank.gov.ua/get-user-certificate/qAVb0e5sieGoav-nR6jj","Завантажити сертифікат")</f>
        <v>Завантажити сертифікат</v>
      </c>
    </row>
    <row r="747" spans="1:2" x14ac:dyDescent="0.3">
      <c r="A747" t="s">
        <v>744</v>
      </c>
      <c r="B747" t="str">
        <f>HYPERLINK("https://talan.bank.gov.ua/get-user-certificate/qAVb0zaR4lpyIlPZMYpU","Завантажити сертифікат")</f>
        <v>Завантажити сертифікат</v>
      </c>
    </row>
    <row r="748" spans="1:2" x14ac:dyDescent="0.3">
      <c r="A748" t="s">
        <v>745</v>
      </c>
      <c r="B748" t="str">
        <f>HYPERLINK("https://talan.bank.gov.ua/get-user-certificate/qAVb0fYlIoflTEtcet8M","Завантажити сертифікат")</f>
        <v>Завантажити сертифікат</v>
      </c>
    </row>
    <row r="749" spans="1:2" x14ac:dyDescent="0.3">
      <c r="A749" t="s">
        <v>746</v>
      </c>
      <c r="B749" t="str">
        <f>HYPERLINK("https://talan.bank.gov.ua/get-user-certificate/qAVb016nMrgVLfDcpb2p","Завантажити сертифікат")</f>
        <v>Завантажити сертифікат</v>
      </c>
    </row>
    <row r="750" spans="1:2" x14ac:dyDescent="0.3">
      <c r="A750" t="s">
        <v>747</v>
      </c>
      <c r="B750" t="str">
        <f>HYPERLINK("https://talan.bank.gov.ua/get-user-certificate/qAVb0Q8IxQF6KKVC4Rs0","Завантажити сертифікат")</f>
        <v>Завантажити сертифікат</v>
      </c>
    </row>
    <row r="751" spans="1:2" x14ac:dyDescent="0.3">
      <c r="A751" t="s">
        <v>748</v>
      </c>
      <c r="B751" t="str">
        <f>HYPERLINK("https://talan.bank.gov.ua/get-user-certificate/qAVb09L_mjqIk9p-GBFK","Завантажити сертифікат")</f>
        <v>Завантажити сертифікат</v>
      </c>
    </row>
    <row r="752" spans="1:2" x14ac:dyDescent="0.3">
      <c r="A752" t="s">
        <v>749</v>
      </c>
      <c r="B752" t="str">
        <f>HYPERLINK("https://talan.bank.gov.ua/get-user-certificate/qAVb0cndGwnP6Z2NVUl6","Завантажити сертифікат")</f>
        <v>Завантажити сертифікат</v>
      </c>
    </row>
    <row r="753" spans="1:2" x14ac:dyDescent="0.3">
      <c r="A753" t="s">
        <v>750</v>
      </c>
      <c r="B753" t="str">
        <f>HYPERLINK("https://talan.bank.gov.ua/get-user-certificate/qAVb0yPuhQH31ujS2t-6","Завантажити сертифікат")</f>
        <v>Завантажити сертифікат</v>
      </c>
    </row>
    <row r="754" spans="1:2" x14ac:dyDescent="0.3">
      <c r="A754" t="s">
        <v>751</v>
      </c>
      <c r="B754" t="str">
        <f>HYPERLINK("https://talan.bank.gov.ua/get-user-certificate/qAVb0MZYDUD__uKYJOM-","Завантажити сертифікат")</f>
        <v>Завантажити сертифікат</v>
      </c>
    </row>
    <row r="755" spans="1:2" x14ac:dyDescent="0.3">
      <c r="A755" t="s">
        <v>752</v>
      </c>
      <c r="B755" t="str">
        <f>HYPERLINK("https://talan.bank.gov.ua/get-user-certificate/qAVb0sLpnNgXGe1u3tir","Завантажити сертифікат")</f>
        <v>Завантажити сертифікат</v>
      </c>
    </row>
    <row r="756" spans="1:2" x14ac:dyDescent="0.3">
      <c r="A756" t="s">
        <v>753</v>
      </c>
      <c r="B756" t="str">
        <f>HYPERLINK("https://talan.bank.gov.ua/get-user-certificate/qAVb05ierNTimooddLfe","Завантажити сертифікат")</f>
        <v>Завантажити сертифікат</v>
      </c>
    </row>
    <row r="757" spans="1:2" x14ac:dyDescent="0.3">
      <c r="A757" t="s">
        <v>754</v>
      </c>
      <c r="B757" t="str">
        <f>HYPERLINK("https://talan.bank.gov.ua/get-user-certificate/qAVb0Y8FfihBS5wTHbF8","Завантажити сертифікат")</f>
        <v>Завантажити сертифікат</v>
      </c>
    </row>
    <row r="758" spans="1:2" x14ac:dyDescent="0.3">
      <c r="A758" t="s">
        <v>755</v>
      </c>
      <c r="B758" t="str">
        <f>HYPERLINK("https://talan.bank.gov.ua/get-user-certificate/qAVb03m6beK8aSP_xv7l","Завантажити сертифікат")</f>
        <v>Завантажити сертифікат</v>
      </c>
    </row>
    <row r="759" spans="1:2" x14ac:dyDescent="0.3">
      <c r="A759" t="s">
        <v>756</v>
      </c>
      <c r="B759" t="str">
        <f>HYPERLINK("https://talan.bank.gov.ua/get-user-certificate/qAVb0o1Xjrx1vSNMav_S","Завантажити сертифікат")</f>
        <v>Завантажити сертифікат</v>
      </c>
    </row>
    <row r="760" spans="1:2" x14ac:dyDescent="0.3">
      <c r="A760" t="s">
        <v>757</v>
      </c>
      <c r="B760" t="str">
        <f>HYPERLINK("https://talan.bank.gov.ua/get-user-certificate/qAVb0MZAAV6iM8bZqyGs","Завантажити сертифікат")</f>
        <v>Завантажити сертифікат</v>
      </c>
    </row>
    <row r="761" spans="1:2" x14ac:dyDescent="0.3">
      <c r="A761" t="s">
        <v>758</v>
      </c>
      <c r="B761" t="str">
        <f>HYPERLINK("https://talan.bank.gov.ua/get-user-certificate/qAVb0KTrvvXmhYzYOfcn","Завантажити сертифікат")</f>
        <v>Завантажити сертифікат</v>
      </c>
    </row>
    <row r="762" spans="1:2" x14ac:dyDescent="0.3">
      <c r="A762" t="s">
        <v>759</v>
      </c>
      <c r="B762" t="str">
        <f>HYPERLINK("https://talan.bank.gov.ua/get-user-certificate/qAVb0IK59eERW6tFJaPV","Завантажити сертифікат")</f>
        <v>Завантажити сертифікат</v>
      </c>
    </row>
    <row r="763" spans="1:2" x14ac:dyDescent="0.3">
      <c r="A763" t="s">
        <v>760</v>
      </c>
      <c r="B763" t="str">
        <f>HYPERLINK("https://talan.bank.gov.ua/get-user-certificate/qAVb0h3yZ-1iLBTHr7V5","Завантажити сертифікат")</f>
        <v>Завантажити сертифікат</v>
      </c>
    </row>
    <row r="764" spans="1:2" x14ac:dyDescent="0.3">
      <c r="A764" t="s">
        <v>761</v>
      </c>
      <c r="B764" t="str">
        <f>HYPERLINK("https://talan.bank.gov.ua/get-user-certificate/qAVb0rCw3fFYCKP177bC","Завантажити сертифікат")</f>
        <v>Завантажити сертифікат</v>
      </c>
    </row>
    <row r="765" spans="1:2" x14ac:dyDescent="0.3">
      <c r="A765" t="s">
        <v>762</v>
      </c>
      <c r="B765" t="str">
        <f>HYPERLINK("https://talan.bank.gov.ua/get-user-certificate/qAVb0hgcYEe52bWT-pln","Завантажити сертифікат")</f>
        <v>Завантажити сертифікат</v>
      </c>
    </row>
    <row r="766" spans="1:2" x14ac:dyDescent="0.3">
      <c r="A766" t="s">
        <v>763</v>
      </c>
      <c r="B766" t="str">
        <f>HYPERLINK("https://talan.bank.gov.ua/get-user-certificate/qAVb0wnLKNPRfUIGgNi3","Завантажити сертифікат")</f>
        <v>Завантажити сертифікат</v>
      </c>
    </row>
    <row r="767" spans="1:2" x14ac:dyDescent="0.3">
      <c r="A767" t="s">
        <v>764</v>
      </c>
      <c r="B767" t="str">
        <f>HYPERLINK("https://talan.bank.gov.ua/get-user-certificate/qAVb0zh9pgAoexHFakxz","Завантажити сертифікат")</f>
        <v>Завантажити сертифікат</v>
      </c>
    </row>
    <row r="768" spans="1:2" x14ac:dyDescent="0.3">
      <c r="A768" t="s">
        <v>765</v>
      </c>
      <c r="B768" t="str">
        <f>HYPERLINK("https://talan.bank.gov.ua/get-user-certificate/qAVb0bzg-XeHWyfZtV5I","Завантажити сертифікат")</f>
        <v>Завантажити сертифікат</v>
      </c>
    </row>
    <row r="769" spans="1:2" x14ac:dyDescent="0.3">
      <c r="A769" t="s">
        <v>766</v>
      </c>
      <c r="B769" t="str">
        <f>HYPERLINK("https://talan.bank.gov.ua/get-user-certificate/qAVb0trwtKhkl4gs3t7m","Завантажити сертифікат")</f>
        <v>Завантажити сертифікат</v>
      </c>
    </row>
    <row r="770" spans="1:2" x14ac:dyDescent="0.3">
      <c r="A770" t="s">
        <v>767</v>
      </c>
      <c r="B770" t="str">
        <f>HYPERLINK("https://talan.bank.gov.ua/get-user-certificate/qAVb0f066xbtFiK3km2b","Завантажити сертифікат")</f>
        <v>Завантажити сертифікат</v>
      </c>
    </row>
    <row r="771" spans="1:2" x14ac:dyDescent="0.3">
      <c r="A771" t="s">
        <v>768</v>
      </c>
      <c r="B771" t="str">
        <f>HYPERLINK("https://talan.bank.gov.ua/get-user-certificate/qAVb0TSQvZcoKo6SSwgh","Завантажити сертифікат")</f>
        <v>Завантажити сертифікат</v>
      </c>
    </row>
    <row r="772" spans="1:2" x14ac:dyDescent="0.3">
      <c r="A772" t="s">
        <v>769</v>
      </c>
      <c r="B772" t="str">
        <f>HYPERLINK("https://talan.bank.gov.ua/get-user-certificate/qAVb0JXAsXJf0fkmkMN4","Завантажити сертифікат")</f>
        <v>Завантажити сертифікат</v>
      </c>
    </row>
    <row r="773" spans="1:2" x14ac:dyDescent="0.3">
      <c r="A773" t="s">
        <v>770</v>
      </c>
      <c r="B773" t="str">
        <f>HYPERLINK("https://talan.bank.gov.ua/get-user-certificate/qAVb09OWMDqjuPULGlYE","Завантажити сертифікат")</f>
        <v>Завантажити сертифікат</v>
      </c>
    </row>
    <row r="774" spans="1:2" x14ac:dyDescent="0.3">
      <c r="A774" t="s">
        <v>771</v>
      </c>
      <c r="B774" t="str">
        <f>HYPERLINK("https://talan.bank.gov.ua/get-user-certificate/qAVb0HBcjK7hKPF8UoCc","Завантажити сертифікат")</f>
        <v>Завантажити сертифікат</v>
      </c>
    </row>
    <row r="775" spans="1:2" x14ac:dyDescent="0.3">
      <c r="A775" t="s">
        <v>772</v>
      </c>
      <c r="B775" t="str">
        <f>HYPERLINK("https://talan.bank.gov.ua/get-user-certificate/qAVb0KIlXgtt65nAg0rh","Завантажити сертифікат")</f>
        <v>Завантажити сертифікат</v>
      </c>
    </row>
    <row r="776" spans="1:2" x14ac:dyDescent="0.3">
      <c r="A776" t="s">
        <v>773</v>
      </c>
      <c r="B776" t="str">
        <f>HYPERLINK("https://talan.bank.gov.ua/get-user-certificate/qAVb0fLGPAVx-i1oX-D5","Завантажити сертифікат")</f>
        <v>Завантажити сертифікат</v>
      </c>
    </row>
    <row r="777" spans="1:2" x14ac:dyDescent="0.3">
      <c r="A777" t="s">
        <v>774</v>
      </c>
      <c r="B777" t="str">
        <f>HYPERLINK("https://talan.bank.gov.ua/get-user-certificate/qAVb05x76TsM6HqXiKxM","Завантажити сертифікат")</f>
        <v>Завантажити сертифікат</v>
      </c>
    </row>
    <row r="778" spans="1:2" x14ac:dyDescent="0.3">
      <c r="A778" t="s">
        <v>775</v>
      </c>
      <c r="B778" t="str">
        <f>HYPERLINK("https://talan.bank.gov.ua/get-user-certificate/qAVb0P7pp_kYw7b6RraE","Завантажити сертифікат")</f>
        <v>Завантажити сертифікат</v>
      </c>
    </row>
    <row r="779" spans="1:2" x14ac:dyDescent="0.3">
      <c r="A779" t="s">
        <v>776</v>
      </c>
      <c r="B779" t="str">
        <f>HYPERLINK("https://talan.bank.gov.ua/get-user-certificate/qAVb0G8EvBX1Wc9GghxO","Завантажити сертифікат")</f>
        <v>Завантажити сертифікат</v>
      </c>
    </row>
    <row r="780" spans="1:2" x14ac:dyDescent="0.3">
      <c r="A780" t="s">
        <v>777</v>
      </c>
      <c r="B780" t="str">
        <f>HYPERLINK("https://talan.bank.gov.ua/get-user-certificate/qAVb00Zc-qR1_sSTnl6Z","Завантажити сертифікат")</f>
        <v>Завантажити сертифікат</v>
      </c>
    </row>
    <row r="781" spans="1:2" x14ac:dyDescent="0.3">
      <c r="A781" t="s">
        <v>778</v>
      </c>
      <c r="B781" t="str">
        <f>HYPERLINK("https://talan.bank.gov.ua/get-user-certificate/qAVb0EOSALY1-XmeoefM","Завантажити сертифікат")</f>
        <v>Завантажити сертифікат</v>
      </c>
    </row>
    <row r="782" spans="1:2" x14ac:dyDescent="0.3">
      <c r="A782" t="s">
        <v>779</v>
      </c>
      <c r="B782" t="str">
        <f>HYPERLINK("https://talan.bank.gov.ua/get-user-certificate/qAVb0szRqfN4Ob1Cf2uC","Завантажити сертифікат")</f>
        <v>Завантажити сертифікат</v>
      </c>
    </row>
    <row r="783" spans="1:2" x14ac:dyDescent="0.3">
      <c r="A783" t="s">
        <v>780</v>
      </c>
      <c r="B783" t="str">
        <f>HYPERLINK("https://talan.bank.gov.ua/get-user-certificate/qAVb0YT4fHf339nxKki9","Завантажити сертифікат")</f>
        <v>Завантажити сертифікат</v>
      </c>
    </row>
    <row r="784" spans="1:2" x14ac:dyDescent="0.3">
      <c r="A784" t="s">
        <v>781</v>
      </c>
      <c r="B784" t="str">
        <f>HYPERLINK("https://talan.bank.gov.ua/get-user-certificate/qAVb0kk6ti3mqH_JJ-xv","Завантажити сертифікат")</f>
        <v>Завантажити сертифікат</v>
      </c>
    </row>
    <row r="785" spans="1:2" x14ac:dyDescent="0.3">
      <c r="A785" t="s">
        <v>782</v>
      </c>
      <c r="B785" t="str">
        <f>HYPERLINK("https://talan.bank.gov.ua/get-user-certificate/qAVb03g2MtxwRIjMBK1c","Завантажити сертифікат")</f>
        <v>Завантажити сертифікат</v>
      </c>
    </row>
    <row r="786" spans="1:2" x14ac:dyDescent="0.3">
      <c r="A786" t="s">
        <v>783</v>
      </c>
      <c r="B786" t="str">
        <f>HYPERLINK("https://talan.bank.gov.ua/get-user-certificate/qAVb0dGBap4aaj9sepB9","Завантажити сертифікат")</f>
        <v>Завантажити сертифікат</v>
      </c>
    </row>
    <row r="787" spans="1:2" x14ac:dyDescent="0.3">
      <c r="A787" t="s">
        <v>784</v>
      </c>
      <c r="B787" t="str">
        <f>HYPERLINK("https://talan.bank.gov.ua/get-user-certificate/qAVb0FtakvqoKhiwkhEx","Завантажити сертифікат")</f>
        <v>Завантажити сертифікат</v>
      </c>
    </row>
    <row r="788" spans="1:2" x14ac:dyDescent="0.3">
      <c r="A788" t="s">
        <v>785</v>
      </c>
      <c r="B788" t="str">
        <f>HYPERLINK("https://talan.bank.gov.ua/get-user-certificate/qAVb0ccLUOVJWwFZNvrY","Завантажити сертифікат")</f>
        <v>Завантажити сертифікат</v>
      </c>
    </row>
    <row r="789" spans="1:2" x14ac:dyDescent="0.3">
      <c r="A789" t="s">
        <v>786</v>
      </c>
      <c r="B789" t="str">
        <f>HYPERLINK("https://talan.bank.gov.ua/get-user-certificate/qAVb0e_0Sd83Jwt7SGJI","Завантажити сертифікат")</f>
        <v>Завантажити сертифікат</v>
      </c>
    </row>
    <row r="790" spans="1:2" x14ac:dyDescent="0.3">
      <c r="A790" t="s">
        <v>787</v>
      </c>
      <c r="B790" t="str">
        <f>HYPERLINK("https://talan.bank.gov.ua/get-user-certificate/qAVb0912KZZl7OU2zVux","Завантажити сертифікат")</f>
        <v>Завантажити сертифікат</v>
      </c>
    </row>
    <row r="791" spans="1:2" x14ac:dyDescent="0.3">
      <c r="A791" t="s">
        <v>788</v>
      </c>
      <c r="B791" t="str">
        <f>HYPERLINK("https://talan.bank.gov.ua/get-user-certificate/qAVb0FavP4r8SS2kShyP","Завантажити сертифікат")</f>
        <v>Завантажити сертифікат</v>
      </c>
    </row>
    <row r="792" spans="1:2" x14ac:dyDescent="0.3">
      <c r="A792" t="s">
        <v>789</v>
      </c>
      <c r="B792" t="str">
        <f>HYPERLINK("https://talan.bank.gov.ua/get-user-certificate/qAVb03WHqYfIiVpJjEjA","Завантажити сертифікат")</f>
        <v>Завантажити сертифікат</v>
      </c>
    </row>
    <row r="793" spans="1:2" x14ac:dyDescent="0.3">
      <c r="A793" t="s">
        <v>790</v>
      </c>
      <c r="B793" t="str">
        <f>HYPERLINK("https://talan.bank.gov.ua/get-user-certificate/qAVb0FALDLo5WUHeJ0LX","Завантажити сертифікат")</f>
        <v>Завантажити сертифікат</v>
      </c>
    </row>
    <row r="794" spans="1:2" x14ac:dyDescent="0.3">
      <c r="A794" t="s">
        <v>791</v>
      </c>
      <c r="B794" t="str">
        <f>HYPERLINK("https://talan.bank.gov.ua/get-user-certificate/qAVb0MxiGGo5dn5tZtFL","Завантажити сертифікат")</f>
        <v>Завантажити сертифікат</v>
      </c>
    </row>
    <row r="795" spans="1:2" x14ac:dyDescent="0.3">
      <c r="A795" t="s">
        <v>792</v>
      </c>
      <c r="B795" t="str">
        <f>HYPERLINK("https://talan.bank.gov.ua/get-user-certificate/qAVb0azIH2tczgpqRSg-","Завантажити сертифікат")</f>
        <v>Завантажити сертифікат</v>
      </c>
    </row>
    <row r="796" spans="1:2" x14ac:dyDescent="0.3">
      <c r="A796" t="s">
        <v>793</v>
      </c>
      <c r="B796" t="str">
        <f>HYPERLINK("https://talan.bank.gov.ua/get-user-certificate/qAVb0Curz1dGqhvWrkAI","Завантажити сертифікат")</f>
        <v>Завантажити сертифікат</v>
      </c>
    </row>
    <row r="797" spans="1:2" x14ac:dyDescent="0.3">
      <c r="A797" t="s">
        <v>794</v>
      </c>
      <c r="B797" t="str">
        <f>HYPERLINK("https://talan.bank.gov.ua/get-user-certificate/qAVb0IkMZiXhlmDEs3hq","Завантажити сертифікат")</f>
        <v>Завантажити сертифікат</v>
      </c>
    </row>
    <row r="798" spans="1:2" x14ac:dyDescent="0.3">
      <c r="A798" t="s">
        <v>795</v>
      </c>
      <c r="B798" t="str">
        <f>HYPERLINK("https://talan.bank.gov.ua/get-user-certificate/qAVb0IrCzGGTUx1-Wnr_","Завантажити сертифікат")</f>
        <v>Завантажити сертифікат</v>
      </c>
    </row>
    <row r="799" spans="1:2" x14ac:dyDescent="0.3">
      <c r="A799" t="s">
        <v>796</v>
      </c>
      <c r="B799" t="str">
        <f>HYPERLINK("https://talan.bank.gov.ua/get-user-certificate/qAVb0j2Q3BIJtHGzl2uc","Завантажити сертифікат")</f>
        <v>Завантажити сертифікат</v>
      </c>
    </row>
    <row r="800" spans="1:2" x14ac:dyDescent="0.3">
      <c r="A800" t="s">
        <v>797</v>
      </c>
      <c r="B800" t="str">
        <f>HYPERLINK("https://talan.bank.gov.ua/get-user-certificate/qAVb0dSqQd6nXb6V-13_","Завантажити сертифікат")</f>
        <v>Завантажити сертифікат</v>
      </c>
    </row>
    <row r="801" spans="1:2" x14ac:dyDescent="0.3">
      <c r="A801" t="s">
        <v>798</v>
      </c>
      <c r="B801" t="str">
        <f>HYPERLINK("https://talan.bank.gov.ua/get-user-certificate/qAVb0WOc1EHX0veAcYIn","Завантажити сертифікат")</f>
        <v>Завантажити сертифікат</v>
      </c>
    </row>
    <row r="802" spans="1:2" x14ac:dyDescent="0.3">
      <c r="A802" t="s">
        <v>799</v>
      </c>
      <c r="B802" t="str">
        <f>HYPERLINK("https://talan.bank.gov.ua/get-user-certificate/qAVb0kxe9qRT8T7vlZhe","Завантажити сертифікат")</f>
        <v>Завантажити сертифікат</v>
      </c>
    </row>
    <row r="803" spans="1:2" x14ac:dyDescent="0.3">
      <c r="A803" t="s">
        <v>800</v>
      </c>
      <c r="B803" t="str">
        <f>HYPERLINK("https://talan.bank.gov.ua/get-user-certificate/qAVb0tk83DCbfFu0ENSh","Завантажити сертифікат")</f>
        <v>Завантажити сертифікат</v>
      </c>
    </row>
    <row r="804" spans="1:2" x14ac:dyDescent="0.3">
      <c r="A804" t="s">
        <v>801</v>
      </c>
      <c r="B804" t="str">
        <f>HYPERLINK("https://talan.bank.gov.ua/get-user-certificate/qAVb0tQTIdv22MHPL5ID","Завантажити сертифікат")</f>
        <v>Завантажити сертифікат</v>
      </c>
    </row>
    <row r="805" spans="1:2" x14ac:dyDescent="0.3">
      <c r="A805" t="s">
        <v>802</v>
      </c>
      <c r="B805" t="str">
        <f>HYPERLINK("https://talan.bank.gov.ua/get-user-certificate/qAVb0aAUF9KOnyLoOIwW","Завантажити сертифікат")</f>
        <v>Завантажити сертифікат</v>
      </c>
    </row>
    <row r="806" spans="1:2" x14ac:dyDescent="0.3">
      <c r="A806" t="s">
        <v>803</v>
      </c>
      <c r="B806" t="str">
        <f>HYPERLINK("https://talan.bank.gov.ua/get-user-certificate/qAVb0je6xmUy2ysHKK9i","Завантажити сертифікат")</f>
        <v>Завантажити сертифікат</v>
      </c>
    </row>
    <row r="807" spans="1:2" x14ac:dyDescent="0.3">
      <c r="A807" t="s">
        <v>804</v>
      </c>
      <c r="B807" t="str">
        <f>HYPERLINK("https://talan.bank.gov.ua/get-user-certificate/qAVb0kbFTfa1nfW_r3oy","Завантажити сертифікат")</f>
        <v>Завантажити сертифікат</v>
      </c>
    </row>
    <row r="808" spans="1:2" x14ac:dyDescent="0.3">
      <c r="A808" t="s">
        <v>805</v>
      </c>
      <c r="B808" t="str">
        <f>HYPERLINK("https://talan.bank.gov.ua/get-user-certificate/qAVb0kRcGhLObGtsMKJZ","Завантажити сертифікат")</f>
        <v>Завантажити сертифікат</v>
      </c>
    </row>
    <row r="809" spans="1:2" x14ac:dyDescent="0.3">
      <c r="A809" t="s">
        <v>806</v>
      </c>
      <c r="B809" t="str">
        <f>HYPERLINK("https://talan.bank.gov.ua/get-user-certificate/qAVb0kQBYRqhF6h-8PzP","Завантажити сертифікат")</f>
        <v>Завантажити сертифікат</v>
      </c>
    </row>
    <row r="810" spans="1:2" x14ac:dyDescent="0.3">
      <c r="A810" t="s">
        <v>807</v>
      </c>
      <c r="B810" t="str">
        <f>HYPERLINK("https://talan.bank.gov.ua/get-user-certificate/qAVb0DGy_b0KJJvswEDN","Завантажити сертифікат")</f>
        <v>Завантажити сертифікат</v>
      </c>
    </row>
    <row r="811" spans="1:2" x14ac:dyDescent="0.3">
      <c r="A811" t="s">
        <v>808</v>
      </c>
      <c r="B811" t="str">
        <f>HYPERLINK("https://talan.bank.gov.ua/get-user-certificate/qAVb0fgXjUh7aGCoYgIE","Завантажити сертифікат")</f>
        <v>Завантажити сертифікат</v>
      </c>
    </row>
    <row r="812" spans="1:2" x14ac:dyDescent="0.3">
      <c r="A812" t="s">
        <v>809</v>
      </c>
      <c r="B812" t="str">
        <f>HYPERLINK("https://talan.bank.gov.ua/get-user-certificate/qAVb0Z_IQSqUV23E-VAW","Завантажити сертифікат")</f>
        <v>Завантажити сертифікат</v>
      </c>
    </row>
    <row r="813" spans="1:2" x14ac:dyDescent="0.3">
      <c r="A813" t="s">
        <v>810</v>
      </c>
      <c r="B813" t="str">
        <f>HYPERLINK("https://talan.bank.gov.ua/get-user-certificate/qAVb0f2sQgIBGS4NW3yU","Завантажити сертифікат")</f>
        <v>Завантажити сертифікат</v>
      </c>
    </row>
    <row r="814" spans="1:2" x14ac:dyDescent="0.3">
      <c r="A814" t="s">
        <v>811</v>
      </c>
      <c r="B814" t="str">
        <f>HYPERLINK("https://talan.bank.gov.ua/get-user-certificate/qAVb0tUHzpRHrft0sCtc","Завантажити сертифікат")</f>
        <v>Завантажити сертифікат</v>
      </c>
    </row>
    <row r="815" spans="1:2" x14ac:dyDescent="0.3">
      <c r="A815" t="s">
        <v>812</v>
      </c>
      <c r="B815" t="str">
        <f>HYPERLINK("https://talan.bank.gov.ua/get-user-certificate/qAVb05jXJSE4AVN6jqT5","Завантажити сертифікат")</f>
        <v>Завантажити сертифікат</v>
      </c>
    </row>
    <row r="816" spans="1:2" x14ac:dyDescent="0.3">
      <c r="A816" t="s">
        <v>813</v>
      </c>
      <c r="B816" t="str">
        <f>HYPERLINK("https://talan.bank.gov.ua/get-user-certificate/qAVb0AkHk89E6PcdKP2v","Завантажити сертифікат")</f>
        <v>Завантажити сертифікат</v>
      </c>
    </row>
    <row r="817" spans="1:2" x14ac:dyDescent="0.3">
      <c r="A817" t="s">
        <v>814</v>
      </c>
      <c r="B817" t="str">
        <f>HYPERLINK("https://talan.bank.gov.ua/get-user-certificate/qAVb0BDiE8s3p36QZOCX","Завантажити сертифікат")</f>
        <v>Завантажити сертифікат</v>
      </c>
    </row>
    <row r="818" spans="1:2" x14ac:dyDescent="0.3">
      <c r="A818" t="s">
        <v>815</v>
      </c>
      <c r="B818" t="str">
        <f>HYPERLINK("https://talan.bank.gov.ua/get-user-certificate/qAVb07i2DYsWp8KoAACj","Завантажити сертифікат")</f>
        <v>Завантажити сертифікат</v>
      </c>
    </row>
    <row r="819" spans="1:2" x14ac:dyDescent="0.3">
      <c r="A819" t="s">
        <v>816</v>
      </c>
      <c r="B819" t="str">
        <f>HYPERLINK("https://talan.bank.gov.ua/get-user-certificate/qAVb037m9q0e8A9bxouR","Завантажити сертифікат")</f>
        <v>Завантажити сертифікат</v>
      </c>
    </row>
    <row r="820" spans="1:2" x14ac:dyDescent="0.3">
      <c r="A820" t="s">
        <v>817</v>
      </c>
      <c r="B820" t="str">
        <f>HYPERLINK("https://talan.bank.gov.ua/get-user-certificate/qAVb089uU9hZ0bH9cEKf","Завантажити сертифікат")</f>
        <v>Завантажити сертифікат</v>
      </c>
    </row>
    <row r="821" spans="1:2" x14ac:dyDescent="0.3">
      <c r="A821" t="s">
        <v>818</v>
      </c>
      <c r="B821" t="str">
        <f>HYPERLINK("https://talan.bank.gov.ua/get-user-certificate/qAVb08OYQ7lp782VsoYq","Завантажити сертифікат")</f>
        <v>Завантажити сертифікат</v>
      </c>
    </row>
    <row r="822" spans="1:2" x14ac:dyDescent="0.3">
      <c r="A822" t="s">
        <v>819</v>
      </c>
      <c r="B822" t="str">
        <f>HYPERLINK("https://talan.bank.gov.ua/get-user-certificate/qAVb0yLLTQ9oDZG8WQfX","Завантажити сертифікат")</f>
        <v>Завантажити сертифікат</v>
      </c>
    </row>
    <row r="823" spans="1:2" x14ac:dyDescent="0.3">
      <c r="A823" t="s">
        <v>820</v>
      </c>
      <c r="B823" t="str">
        <f>HYPERLINK("https://talan.bank.gov.ua/get-user-certificate/qAVb04mPylXMj-yDkpu7","Завантажити сертифікат")</f>
        <v>Завантажити сертифікат</v>
      </c>
    </row>
    <row r="824" spans="1:2" x14ac:dyDescent="0.3">
      <c r="A824" t="s">
        <v>821</v>
      </c>
      <c r="B824" t="str">
        <f>HYPERLINK("https://talan.bank.gov.ua/get-user-certificate/qAVb0gQAHetO2BsxJSZ6","Завантажити сертифікат")</f>
        <v>Завантажити сертифікат</v>
      </c>
    </row>
    <row r="825" spans="1:2" x14ac:dyDescent="0.3">
      <c r="A825" t="s">
        <v>822</v>
      </c>
      <c r="B825" t="str">
        <f>HYPERLINK("https://talan.bank.gov.ua/get-user-certificate/qAVb0KpL701z0FaEFTyy","Завантажити сертифікат")</f>
        <v>Завантажити сертифікат</v>
      </c>
    </row>
    <row r="826" spans="1:2" x14ac:dyDescent="0.3">
      <c r="A826" t="s">
        <v>823</v>
      </c>
      <c r="B826" t="str">
        <f>HYPERLINK("https://talan.bank.gov.ua/get-user-certificate/qAVb0EIwii4INOCPNx5q","Завантажити сертифікат")</f>
        <v>Завантажити сертифікат</v>
      </c>
    </row>
    <row r="827" spans="1:2" x14ac:dyDescent="0.3">
      <c r="A827" t="s">
        <v>824</v>
      </c>
      <c r="B827" t="str">
        <f>HYPERLINK("https://talan.bank.gov.ua/get-user-certificate/qAVb0U2L8xjvcHGwoyhi","Завантажити сертифікат")</f>
        <v>Завантажити сертифікат</v>
      </c>
    </row>
    <row r="828" spans="1:2" x14ac:dyDescent="0.3">
      <c r="A828" t="s">
        <v>825</v>
      </c>
      <c r="B828" t="str">
        <f>HYPERLINK("https://talan.bank.gov.ua/get-user-certificate/qAVb0uyJIhh2Cv4vGmWa","Завантажити сертифікат")</f>
        <v>Завантажити сертифікат</v>
      </c>
    </row>
    <row r="829" spans="1:2" x14ac:dyDescent="0.3">
      <c r="A829" t="s">
        <v>826</v>
      </c>
      <c r="B829" t="str">
        <f>HYPERLINK("https://talan.bank.gov.ua/get-user-certificate/qAVb00E0jL4hTtVLs9xO","Завантажити сертифікат")</f>
        <v>Завантажити сертифікат</v>
      </c>
    </row>
    <row r="830" spans="1:2" x14ac:dyDescent="0.3">
      <c r="A830" t="s">
        <v>827</v>
      </c>
      <c r="B830" t="str">
        <f>HYPERLINK("https://talan.bank.gov.ua/get-user-certificate/qAVb0vYjjSMyRu9xbEHF","Завантажити сертифікат")</f>
        <v>Завантажити сертифікат</v>
      </c>
    </row>
    <row r="831" spans="1:2" x14ac:dyDescent="0.3">
      <c r="A831" t="s">
        <v>828</v>
      </c>
      <c r="B831" t="str">
        <f>HYPERLINK("https://talan.bank.gov.ua/get-user-certificate/qAVb0g2XJ_XHX8KUyfSz","Завантажити сертифікат")</f>
        <v>Завантажити сертифікат</v>
      </c>
    </row>
    <row r="832" spans="1:2" x14ac:dyDescent="0.3">
      <c r="A832" t="s">
        <v>829</v>
      </c>
      <c r="B832" t="str">
        <f>HYPERLINK("https://talan.bank.gov.ua/get-user-certificate/qAVb0Jbv3ROGnSU8uqOv","Завантажити сертифікат")</f>
        <v>Завантажити сертифікат</v>
      </c>
    </row>
    <row r="833" spans="1:2" x14ac:dyDescent="0.3">
      <c r="A833" t="s">
        <v>830</v>
      </c>
      <c r="B833" t="str">
        <f>HYPERLINK("https://talan.bank.gov.ua/get-user-certificate/qAVb0m5L3vdAXCGjgIJr","Завантажити сертифікат")</f>
        <v>Завантажити сертифікат</v>
      </c>
    </row>
    <row r="834" spans="1:2" x14ac:dyDescent="0.3">
      <c r="A834" t="s">
        <v>831</v>
      </c>
      <c r="B834" t="str">
        <f>HYPERLINK("https://talan.bank.gov.ua/get-user-certificate/qAVb0b2nhUOtS_fVezlO","Завантажити сертифікат")</f>
        <v>Завантажити сертифікат</v>
      </c>
    </row>
    <row r="835" spans="1:2" x14ac:dyDescent="0.3">
      <c r="A835" t="s">
        <v>832</v>
      </c>
      <c r="B835" t="str">
        <f>HYPERLINK("https://talan.bank.gov.ua/get-user-certificate/qAVb04CW_IRvtzcX2TAW","Завантажити сертифікат")</f>
        <v>Завантажити сертифікат</v>
      </c>
    </row>
    <row r="836" spans="1:2" x14ac:dyDescent="0.3">
      <c r="A836" t="s">
        <v>833</v>
      </c>
      <c r="B836" t="str">
        <f>HYPERLINK("https://talan.bank.gov.ua/get-user-certificate/qAVb0VH36ZZ1z44gGFud","Завантажити сертифікат")</f>
        <v>Завантажити сертифікат</v>
      </c>
    </row>
    <row r="837" spans="1:2" x14ac:dyDescent="0.3">
      <c r="A837" t="s">
        <v>834</v>
      </c>
      <c r="B837" t="str">
        <f>HYPERLINK("https://talan.bank.gov.ua/get-user-certificate/qAVb0WQTUoXcNFrBX9nG","Завантажити сертифікат")</f>
        <v>Завантажити сертифікат</v>
      </c>
    </row>
    <row r="838" spans="1:2" x14ac:dyDescent="0.3">
      <c r="A838" t="s">
        <v>835</v>
      </c>
      <c r="B838" t="str">
        <f>HYPERLINK("https://talan.bank.gov.ua/get-user-certificate/qAVb0US6rztH6kAGlRLQ","Завантажити сертифікат")</f>
        <v>Завантажити сертифікат</v>
      </c>
    </row>
    <row r="839" spans="1:2" x14ac:dyDescent="0.3">
      <c r="A839" t="s">
        <v>836</v>
      </c>
      <c r="B839" t="str">
        <f>HYPERLINK("https://talan.bank.gov.ua/get-user-certificate/qAVb0P4YiyNBkeLFT_BT","Завантажити сертифікат")</f>
        <v>Завантажити сертифікат</v>
      </c>
    </row>
    <row r="840" spans="1:2" x14ac:dyDescent="0.3">
      <c r="A840" t="s">
        <v>837</v>
      </c>
      <c r="B840" t="str">
        <f>HYPERLINK("https://talan.bank.gov.ua/get-user-certificate/qAVb09YNgJoFu1gNBW0e","Завантажити сертифікат")</f>
        <v>Завантажити сертифікат</v>
      </c>
    </row>
    <row r="841" spans="1:2" x14ac:dyDescent="0.3">
      <c r="A841" t="s">
        <v>838</v>
      </c>
      <c r="B841" t="str">
        <f>HYPERLINK("https://talan.bank.gov.ua/get-user-certificate/qAVb0XJsmKphESJdizp4","Завантажити сертифікат")</f>
        <v>Завантажити сертифікат</v>
      </c>
    </row>
    <row r="842" spans="1:2" x14ac:dyDescent="0.3">
      <c r="A842" t="s">
        <v>839</v>
      </c>
      <c r="B842" t="str">
        <f>HYPERLINK("https://talan.bank.gov.ua/get-user-certificate/qAVb0xiaAyW2b13uvxqu","Завантажити сертифікат")</f>
        <v>Завантажити сертифікат</v>
      </c>
    </row>
    <row r="843" spans="1:2" x14ac:dyDescent="0.3">
      <c r="A843" t="s">
        <v>840</v>
      </c>
      <c r="B843" t="str">
        <f>HYPERLINK("https://talan.bank.gov.ua/get-user-certificate/qAVb08Z6LNc9YQHBndUY","Завантажити сертифікат")</f>
        <v>Завантажити сертифікат</v>
      </c>
    </row>
    <row r="844" spans="1:2" x14ac:dyDescent="0.3">
      <c r="A844" t="s">
        <v>841</v>
      </c>
      <c r="B844" t="str">
        <f>HYPERLINK("https://talan.bank.gov.ua/get-user-certificate/qAVb0juHWZawhty4VQsm","Завантажити сертифікат")</f>
        <v>Завантажити сертифікат</v>
      </c>
    </row>
    <row r="845" spans="1:2" x14ac:dyDescent="0.3">
      <c r="A845" t="s">
        <v>842</v>
      </c>
      <c r="B845" t="str">
        <f>HYPERLINK("https://talan.bank.gov.ua/get-user-certificate/qAVb0rudAcQ24hgKFv9S","Завантажити сертифікат")</f>
        <v>Завантажити сертифікат</v>
      </c>
    </row>
    <row r="846" spans="1:2" x14ac:dyDescent="0.3">
      <c r="A846" t="s">
        <v>843</v>
      </c>
      <c r="B846" t="str">
        <f>HYPERLINK("https://talan.bank.gov.ua/get-user-certificate/qAVb093THpYwfyIMhocd","Завантажити сертифікат")</f>
        <v>Завантажити сертифікат</v>
      </c>
    </row>
    <row r="847" spans="1:2" x14ac:dyDescent="0.3">
      <c r="A847" t="s">
        <v>844</v>
      </c>
      <c r="B847" t="str">
        <f>HYPERLINK("https://talan.bank.gov.ua/get-user-certificate/qAVb0Lk-pv2eHs4YvhL2","Завантажити сертифікат")</f>
        <v>Завантажити сертифікат</v>
      </c>
    </row>
    <row r="848" spans="1:2" x14ac:dyDescent="0.3">
      <c r="A848" t="s">
        <v>845</v>
      </c>
      <c r="B848" t="str">
        <f>HYPERLINK("https://talan.bank.gov.ua/get-user-certificate/qAVb0BELZwkGEvqs1oYq","Завантажити сертифікат")</f>
        <v>Завантажити сертифікат</v>
      </c>
    </row>
    <row r="849" spans="1:2" x14ac:dyDescent="0.3">
      <c r="A849" t="s">
        <v>846</v>
      </c>
      <c r="B849" t="str">
        <f>HYPERLINK("https://talan.bank.gov.ua/get-user-certificate/qAVb0aPZo1DKG5cjfrDI","Завантажити сертифікат")</f>
        <v>Завантажити сертифікат</v>
      </c>
    </row>
    <row r="850" spans="1:2" x14ac:dyDescent="0.3">
      <c r="A850" t="s">
        <v>847</v>
      </c>
      <c r="B850" t="str">
        <f>HYPERLINK("https://talan.bank.gov.ua/get-user-certificate/qAVb0YkhOHQGH71qTnLY","Завантажити сертифікат")</f>
        <v>Завантажити сертифікат</v>
      </c>
    </row>
    <row r="851" spans="1:2" x14ac:dyDescent="0.3">
      <c r="A851" t="s">
        <v>848</v>
      </c>
      <c r="B851" t="str">
        <f>HYPERLINK("https://talan.bank.gov.ua/get-user-certificate/qAVb07WoZ8vnkaZEnj_z","Завантажити сертифікат")</f>
        <v>Завантажити сертифікат</v>
      </c>
    </row>
    <row r="852" spans="1:2" x14ac:dyDescent="0.3">
      <c r="A852" t="s">
        <v>849</v>
      </c>
      <c r="B852" t="str">
        <f>HYPERLINK("https://talan.bank.gov.ua/get-user-certificate/qAVb0zCzbigpW7E4LvvJ","Завантажити сертифікат")</f>
        <v>Завантажити сертифікат</v>
      </c>
    </row>
    <row r="853" spans="1:2" x14ac:dyDescent="0.3">
      <c r="A853" t="s">
        <v>850</v>
      </c>
      <c r="B853" t="str">
        <f>HYPERLINK("https://talan.bank.gov.ua/get-user-certificate/qAVb0wFMkMI6NdFRBJht","Завантажити сертифікат")</f>
        <v>Завантажити сертифікат</v>
      </c>
    </row>
    <row r="854" spans="1:2" x14ac:dyDescent="0.3">
      <c r="A854" t="s">
        <v>851</v>
      </c>
      <c r="B854" t="str">
        <f>HYPERLINK("https://talan.bank.gov.ua/get-user-certificate/qAVb0w10Le8wgzaPh1_w","Завантажити сертифікат")</f>
        <v>Завантажити сертифікат</v>
      </c>
    </row>
    <row r="855" spans="1:2" x14ac:dyDescent="0.3">
      <c r="A855" t="s">
        <v>852</v>
      </c>
      <c r="B855" t="str">
        <f>HYPERLINK("https://talan.bank.gov.ua/get-user-certificate/qAVb0Q7Npnb3fR7b9ziI","Завантажити сертифікат")</f>
        <v>Завантажити сертифікат</v>
      </c>
    </row>
    <row r="856" spans="1:2" x14ac:dyDescent="0.3">
      <c r="A856" t="s">
        <v>853</v>
      </c>
      <c r="B856" t="str">
        <f>HYPERLINK("https://talan.bank.gov.ua/get-user-certificate/qAVb0BlAyIij21h0lAxI","Завантажити сертифікат")</f>
        <v>Завантажити сертифікат</v>
      </c>
    </row>
    <row r="857" spans="1:2" x14ac:dyDescent="0.3">
      <c r="A857" t="s">
        <v>854</v>
      </c>
      <c r="B857" t="str">
        <f>HYPERLINK("https://talan.bank.gov.ua/get-user-certificate/qAVb084prKynWxuzxIe0","Завантажити сертифікат")</f>
        <v>Завантажити сертифікат</v>
      </c>
    </row>
    <row r="858" spans="1:2" x14ac:dyDescent="0.3">
      <c r="A858" t="s">
        <v>855</v>
      </c>
      <c r="B858" t="str">
        <f>HYPERLINK("https://talan.bank.gov.ua/get-user-certificate/qAVb0l5TC_zdfVhcI3ZZ","Завантажити сертифікат")</f>
        <v>Завантажити сертифікат</v>
      </c>
    </row>
    <row r="859" spans="1:2" x14ac:dyDescent="0.3">
      <c r="A859" t="s">
        <v>856</v>
      </c>
      <c r="B859" t="str">
        <f>HYPERLINK("https://talan.bank.gov.ua/get-user-certificate/qAVb0q7pgrpmDYCuBqXX","Завантажити сертифікат")</f>
        <v>Завантажити сертифікат</v>
      </c>
    </row>
    <row r="860" spans="1:2" x14ac:dyDescent="0.3">
      <c r="A860" t="s">
        <v>857</v>
      </c>
      <c r="B860" t="str">
        <f>HYPERLINK("https://talan.bank.gov.ua/get-user-certificate/qAVb0S3usSQytEYOZKmH","Завантажити сертифікат")</f>
        <v>Завантажити сертифікат</v>
      </c>
    </row>
    <row r="861" spans="1:2" x14ac:dyDescent="0.3">
      <c r="A861" t="s">
        <v>858</v>
      </c>
      <c r="B861" t="str">
        <f>HYPERLINK("https://talan.bank.gov.ua/get-user-certificate/qAVb0_XLiYp_0KCCJgFG","Завантажити сертифікат")</f>
        <v>Завантажити сертифікат</v>
      </c>
    </row>
    <row r="862" spans="1:2" x14ac:dyDescent="0.3">
      <c r="A862" t="s">
        <v>859</v>
      </c>
      <c r="B862" t="str">
        <f>HYPERLINK("https://talan.bank.gov.ua/get-user-certificate/qAVb0zr4hkapMBTWVXFD","Завантажити сертифікат")</f>
        <v>Завантажити сертифікат</v>
      </c>
    </row>
    <row r="863" spans="1:2" x14ac:dyDescent="0.3">
      <c r="A863" t="s">
        <v>860</v>
      </c>
      <c r="B863" t="str">
        <f>HYPERLINK("https://talan.bank.gov.ua/get-user-certificate/qAVb0aYaSdXYHh9Rg_Df","Завантажити сертифікат")</f>
        <v>Завантажити сертифікат</v>
      </c>
    </row>
    <row r="864" spans="1:2" x14ac:dyDescent="0.3">
      <c r="A864" t="s">
        <v>861</v>
      </c>
      <c r="B864" t="str">
        <f>HYPERLINK("https://talan.bank.gov.ua/get-user-certificate/qAVb03_QUNVO_lVgqrj2","Завантажити сертифікат")</f>
        <v>Завантажити сертифікат</v>
      </c>
    </row>
    <row r="865" spans="1:2" x14ac:dyDescent="0.3">
      <c r="A865" t="s">
        <v>862</v>
      </c>
      <c r="B865" t="str">
        <f>HYPERLINK("https://talan.bank.gov.ua/get-user-certificate/qAVb08OLlIWejAPDAqjX","Завантажити сертифікат")</f>
        <v>Завантажити сертифікат</v>
      </c>
    </row>
    <row r="866" spans="1:2" x14ac:dyDescent="0.3">
      <c r="A866" t="s">
        <v>863</v>
      </c>
      <c r="B866" t="str">
        <f>HYPERLINK("https://talan.bank.gov.ua/get-user-certificate/qAVb0XA9l7Yf9hv7pRAe","Завантажити сертифікат")</f>
        <v>Завантажити сертифікат</v>
      </c>
    </row>
    <row r="867" spans="1:2" x14ac:dyDescent="0.3">
      <c r="A867" t="s">
        <v>864</v>
      </c>
      <c r="B867" t="str">
        <f>HYPERLINK("https://talan.bank.gov.ua/get-user-certificate/qAVb0yol7FYqyB-MGczC","Завантажити сертифікат")</f>
        <v>Завантажити сертифікат</v>
      </c>
    </row>
    <row r="868" spans="1:2" x14ac:dyDescent="0.3">
      <c r="A868" t="s">
        <v>865</v>
      </c>
      <c r="B868" t="str">
        <f>HYPERLINK("https://talan.bank.gov.ua/get-user-certificate/qAVb06RnQAz5ttnQjJOw","Завантажити сертифікат")</f>
        <v>Завантажити сертифікат</v>
      </c>
    </row>
    <row r="869" spans="1:2" x14ac:dyDescent="0.3">
      <c r="A869" t="s">
        <v>866</v>
      </c>
      <c r="B869" t="str">
        <f>HYPERLINK("https://talan.bank.gov.ua/get-user-certificate/qAVb01HsojDMBmNGXkfO","Завантажити сертифікат")</f>
        <v>Завантажити сертифікат</v>
      </c>
    </row>
    <row r="870" spans="1:2" x14ac:dyDescent="0.3">
      <c r="A870" t="s">
        <v>867</v>
      </c>
      <c r="B870" t="str">
        <f>HYPERLINK("https://talan.bank.gov.ua/get-user-certificate/qAVb0sfdB73-GEkDFn3X","Завантажити сертифікат")</f>
        <v>Завантажити сертифікат</v>
      </c>
    </row>
    <row r="871" spans="1:2" x14ac:dyDescent="0.3">
      <c r="A871" t="s">
        <v>868</v>
      </c>
      <c r="B871" t="str">
        <f>HYPERLINK("https://talan.bank.gov.ua/get-user-certificate/qAVb0J4wcluFZX6LH-eM","Завантажити сертифікат")</f>
        <v>Завантажити сертифікат</v>
      </c>
    </row>
    <row r="872" spans="1:2" x14ac:dyDescent="0.3">
      <c r="A872" t="s">
        <v>869</v>
      </c>
      <c r="B872" t="str">
        <f>HYPERLINK("https://talan.bank.gov.ua/get-user-certificate/qAVb0UJdrWCyPC40rBbI","Завантажити сертифікат")</f>
        <v>Завантажити сертифікат</v>
      </c>
    </row>
    <row r="873" spans="1:2" x14ac:dyDescent="0.3">
      <c r="A873" t="s">
        <v>870</v>
      </c>
      <c r="B873" t="str">
        <f>HYPERLINK("https://talan.bank.gov.ua/get-user-certificate/qAVb01M54OJIgUA8HtEv","Завантажити сертифікат")</f>
        <v>Завантажити сертифікат</v>
      </c>
    </row>
    <row r="874" spans="1:2" x14ac:dyDescent="0.3">
      <c r="A874" t="s">
        <v>871</v>
      </c>
      <c r="B874" t="str">
        <f>HYPERLINK("https://talan.bank.gov.ua/get-user-certificate/qAVb0PJbulRQWYSX3s4I","Завантажити сертифікат")</f>
        <v>Завантажити сертифікат</v>
      </c>
    </row>
    <row r="875" spans="1:2" x14ac:dyDescent="0.3">
      <c r="A875" t="s">
        <v>872</v>
      </c>
      <c r="B875" t="str">
        <f>HYPERLINK("https://talan.bank.gov.ua/get-user-certificate/qAVb0npZlXHhlImvaANQ","Завантажити сертифікат")</f>
        <v>Завантажити сертифікат</v>
      </c>
    </row>
    <row r="876" spans="1:2" x14ac:dyDescent="0.3">
      <c r="A876" t="s">
        <v>873</v>
      </c>
      <c r="B876" t="str">
        <f>HYPERLINK("https://talan.bank.gov.ua/get-user-certificate/qAVb0UuYnIeGBRa8XgLA","Завантажити сертифікат")</f>
        <v>Завантажити сертифікат</v>
      </c>
    </row>
    <row r="877" spans="1:2" x14ac:dyDescent="0.3">
      <c r="A877" t="s">
        <v>874</v>
      </c>
      <c r="B877" t="str">
        <f>HYPERLINK("https://talan.bank.gov.ua/get-user-certificate/qAVb0m3Ra-vmd1VRUSVe","Завантажити сертифікат")</f>
        <v>Завантажити сертифікат</v>
      </c>
    </row>
    <row r="878" spans="1:2" x14ac:dyDescent="0.3">
      <c r="A878" t="s">
        <v>875</v>
      </c>
      <c r="B878" t="str">
        <f>HYPERLINK("https://talan.bank.gov.ua/get-user-certificate/qAVb0bFKbWl8wYWTsJgd","Завантажити сертифікат")</f>
        <v>Завантажити сертифікат</v>
      </c>
    </row>
    <row r="879" spans="1:2" x14ac:dyDescent="0.3">
      <c r="A879" t="s">
        <v>876</v>
      </c>
      <c r="B879" t="str">
        <f>HYPERLINK("https://talan.bank.gov.ua/get-user-certificate/qAVb04jotpsDoA-Ha6Ik","Завантажити сертифікат")</f>
        <v>Завантажити сертифікат</v>
      </c>
    </row>
    <row r="880" spans="1:2" x14ac:dyDescent="0.3">
      <c r="A880" t="s">
        <v>877</v>
      </c>
      <c r="B880" t="str">
        <f>HYPERLINK("https://talan.bank.gov.ua/get-user-certificate/qAVb07XxDDpfD9IF4_Nb","Завантажити сертифікат")</f>
        <v>Завантажити сертифікат</v>
      </c>
    </row>
    <row r="881" spans="1:2" x14ac:dyDescent="0.3">
      <c r="A881" t="s">
        <v>878</v>
      </c>
      <c r="B881" t="str">
        <f>HYPERLINK("https://talan.bank.gov.ua/get-user-certificate/qAVb0drQ76ckOwebPLIB","Завантажити сертифікат")</f>
        <v>Завантажити сертифікат</v>
      </c>
    </row>
    <row r="882" spans="1:2" x14ac:dyDescent="0.3">
      <c r="A882" t="s">
        <v>879</v>
      </c>
      <c r="B882" t="str">
        <f>HYPERLINK("https://talan.bank.gov.ua/get-user-certificate/qAVb0gcl1scTHsKqUzWP","Завантажити сертифікат")</f>
        <v>Завантажити сертифікат</v>
      </c>
    </row>
    <row r="883" spans="1:2" x14ac:dyDescent="0.3">
      <c r="A883" t="s">
        <v>880</v>
      </c>
      <c r="B883" t="str">
        <f>HYPERLINK("https://talan.bank.gov.ua/get-user-certificate/qAVb0QmzSpYRMr8c4pm5","Завантажити сертифікат")</f>
        <v>Завантажити сертифікат</v>
      </c>
    </row>
    <row r="884" spans="1:2" x14ac:dyDescent="0.3">
      <c r="A884" t="s">
        <v>881</v>
      </c>
      <c r="B884" t="str">
        <f>HYPERLINK("https://talan.bank.gov.ua/get-user-certificate/qAVb0iS-qw2D-rOckoAC","Завантажити сертифікат")</f>
        <v>Завантажити сертифікат</v>
      </c>
    </row>
    <row r="885" spans="1:2" x14ac:dyDescent="0.3">
      <c r="A885" t="s">
        <v>882</v>
      </c>
      <c r="B885" t="str">
        <f>HYPERLINK("https://talan.bank.gov.ua/get-user-certificate/qAVb0uqY-tlYSGEDGaBM","Завантажити сертифікат")</f>
        <v>Завантажити сертифікат</v>
      </c>
    </row>
    <row r="886" spans="1:2" x14ac:dyDescent="0.3">
      <c r="A886" t="s">
        <v>883</v>
      </c>
      <c r="B886" t="str">
        <f>HYPERLINK("https://talan.bank.gov.ua/get-user-certificate/qAVb0-FUTue2syjbSz1s","Завантажити сертифікат")</f>
        <v>Завантажити сертифікат</v>
      </c>
    </row>
    <row r="887" spans="1:2" x14ac:dyDescent="0.3">
      <c r="A887" t="s">
        <v>884</v>
      </c>
      <c r="B887" t="str">
        <f>HYPERLINK("https://talan.bank.gov.ua/get-user-certificate/qAVb0mzgfJ8PNqaT2JAB","Завантажити сертифікат")</f>
        <v>Завантажити сертифікат</v>
      </c>
    </row>
    <row r="888" spans="1:2" x14ac:dyDescent="0.3">
      <c r="A888" t="s">
        <v>885</v>
      </c>
      <c r="B888" t="str">
        <f>HYPERLINK("https://talan.bank.gov.ua/get-user-certificate/qAVb0X0SA3WpRVUg5NfQ","Завантажити сертифікат")</f>
        <v>Завантажити сертифікат</v>
      </c>
    </row>
    <row r="889" spans="1:2" x14ac:dyDescent="0.3">
      <c r="A889" t="s">
        <v>886</v>
      </c>
      <c r="B889" t="str">
        <f>HYPERLINK("https://talan.bank.gov.ua/get-user-certificate/qAVb05g_1XosDlSrsZiA","Завантажити сертифікат")</f>
        <v>Завантажити сертифікат</v>
      </c>
    </row>
    <row r="890" spans="1:2" x14ac:dyDescent="0.3">
      <c r="A890" t="s">
        <v>887</v>
      </c>
      <c r="B890" t="str">
        <f>HYPERLINK("https://talan.bank.gov.ua/get-user-certificate/qAVb0Re5RHXufxqU8U6r","Завантажити сертифікат")</f>
        <v>Завантажити сертифікат</v>
      </c>
    </row>
    <row r="891" spans="1:2" x14ac:dyDescent="0.3">
      <c r="A891" t="s">
        <v>888</v>
      </c>
      <c r="B891" t="str">
        <f>HYPERLINK("https://talan.bank.gov.ua/get-user-certificate/qAVb0ESi_mYm85PZah79","Завантажити сертифікат")</f>
        <v>Завантажити сертифікат</v>
      </c>
    </row>
    <row r="892" spans="1:2" x14ac:dyDescent="0.3">
      <c r="A892" t="s">
        <v>889</v>
      </c>
      <c r="B892" t="str">
        <f>HYPERLINK("https://talan.bank.gov.ua/get-user-certificate/qAVb0PTo2MYc0KbmwOb0","Завантажити сертифікат")</f>
        <v>Завантажити сертифікат</v>
      </c>
    </row>
    <row r="893" spans="1:2" x14ac:dyDescent="0.3">
      <c r="A893" t="s">
        <v>890</v>
      </c>
      <c r="B893" t="str">
        <f>HYPERLINK("https://talan.bank.gov.ua/get-user-certificate/qAVb09htnNwhhbhMzGKT","Завантажити сертифікат")</f>
        <v>Завантажити сертифікат</v>
      </c>
    </row>
    <row r="894" spans="1:2" x14ac:dyDescent="0.3">
      <c r="A894" t="s">
        <v>891</v>
      </c>
      <c r="B894" t="str">
        <f>HYPERLINK("https://talan.bank.gov.ua/get-user-certificate/qAVb03HTLJM-jhSevCgZ","Завантажити сертифікат")</f>
        <v>Завантажити сертифікат</v>
      </c>
    </row>
    <row r="895" spans="1:2" x14ac:dyDescent="0.3">
      <c r="A895" t="s">
        <v>892</v>
      </c>
      <c r="B895" t="str">
        <f>HYPERLINK("https://talan.bank.gov.ua/get-user-certificate/qAVb0272JlAqpsW7C_af","Завантажити сертифікат")</f>
        <v>Завантажити сертифікат</v>
      </c>
    </row>
    <row r="896" spans="1:2" x14ac:dyDescent="0.3">
      <c r="A896" t="s">
        <v>893</v>
      </c>
      <c r="B896" t="str">
        <f>HYPERLINK("https://talan.bank.gov.ua/get-user-certificate/qAVb0gZ-ElgJckXCiaJ4","Завантажити сертифікат")</f>
        <v>Завантажити сертифікат</v>
      </c>
    </row>
    <row r="897" spans="1:2" x14ac:dyDescent="0.3">
      <c r="A897" t="s">
        <v>894</v>
      </c>
      <c r="B897" t="str">
        <f>HYPERLINK("https://talan.bank.gov.ua/get-user-certificate/qAVb0h6YCzrIgSYWj4kt","Завантажити сертифікат")</f>
        <v>Завантажити сертифікат</v>
      </c>
    </row>
    <row r="898" spans="1:2" x14ac:dyDescent="0.3">
      <c r="A898" t="s">
        <v>895</v>
      </c>
      <c r="B898" t="str">
        <f>HYPERLINK("https://talan.bank.gov.ua/get-user-certificate/qAVb0EWPDKKKrPQHNCGp","Завантажити сертифікат")</f>
        <v>Завантажити сертифікат</v>
      </c>
    </row>
    <row r="899" spans="1:2" x14ac:dyDescent="0.3">
      <c r="A899" t="s">
        <v>896</v>
      </c>
      <c r="B899" t="str">
        <f>HYPERLINK("https://talan.bank.gov.ua/get-user-certificate/qAVb06qjlbwAm1dmws_r","Завантажити сертифікат")</f>
        <v>Завантажити сертифікат</v>
      </c>
    </row>
    <row r="900" spans="1:2" x14ac:dyDescent="0.3">
      <c r="A900" t="s">
        <v>897</v>
      </c>
      <c r="B900" t="str">
        <f>HYPERLINK("https://talan.bank.gov.ua/get-user-certificate/qAVb0aPyaN2smfe0_TpC","Завантажити сертифікат")</f>
        <v>Завантажити сертифікат</v>
      </c>
    </row>
    <row r="901" spans="1:2" x14ac:dyDescent="0.3">
      <c r="A901" t="s">
        <v>898</v>
      </c>
      <c r="B901" t="str">
        <f>HYPERLINK("https://talan.bank.gov.ua/get-user-certificate/qAVb0Qln-wgtAV-UZNRb","Завантажити сертифікат")</f>
        <v>Завантажити сертифікат</v>
      </c>
    </row>
    <row r="902" spans="1:2" x14ac:dyDescent="0.3">
      <c r="A902" t="s">
        <v>899</v>
      </c>
      <c r="B902" t="str">
        <f>HYPERLINK("https://talan.bank.gov.ua/get-user-certificate/qAVb0Wj99N1ZtWOXxqTe","Завантажити сертифікат")</f>
        <v>Завантажити сертифікат</v>
      </c>
    </row>
    <row r="903" spans="1:2" x14ac:dyDescent="0.3">
      <c r="A903" t="s">
        <v>900</v>
      </c>
      <c r="B903" t="str">
        <f>HYPERLINK("https://talan.bank.gov.ua/get-user-certificate/qAVb01aRsVjG42OXGVHf","Завантажити сертифікат")</f>
        <v>Завантажити сертифікат</v>
      </c>
    </row>
    <row r="904" spans="1:2" x14ac:dyDescent="0.3">
      <c r="A904" t="s">
        <v>901</v>
      </c>
      <c r="B904" t="str">
        <f>HYPERLINK("https://talan.bank.gov.ua/get-user-certificate/qAVb0BZc9WBN0Mv3QeS0","Завантажити сертифікат")</f>
        <v>Завантажити сертифікат</v>
      </c>
    </row>
    <row r="905" spans="1:2" x14ac:dyDescent="0.3">
      <c r="A905" t="s">
        <v>902</v>
      </c>
      <c r="B905" t="str">
        <f>HYPERLINK("https://talan.bank.gov.ua/get-user-certificate/qAVb0hDdsIKgEIshtgfE","Завантажити сертифікат")</f>
        <v>Завантажити сертифікат</v>
      </c>
    </row>
    <row r="906" spans="1:2" x14ac:dyDescent="0.3">
      <c r="A906" t="s">
        <v>903</v>
      </c>
      <c r="B906" t="str">
        <f>HYPERLINK("https://talan.bank.gov.ua/get-user-certificate/qAVb0QOONalvD3sr1ALZ","Завантажити сертифікат")</f>
        <v>Завантажити сертифікат</v>
      </c>
    </row>
    <row r="907" spans="1:2" x14ac:dyDescent="0.3">
      <c r="A907" t="s">
        <v>904</v>
      </c>
      <c r="B907" t="str">
        <f>HYPERLINK("https://talan.bank.gov.ua/get-user-certificate/qAVb06-ho770fv3qquGa","Завантажити сертифікат")</f>
        <v>Завантажити сертифікат</v>
      </c>
    </row>
    <row r="908" spans="1:2" x14ac:dyDescent="0.3">
      <c r="A908" t="s">
        <v>905</v>
      </c>
      <c r="B908" t="str">
        <f>HYPERLINK("https://talan.bank.gov.ua/get-user-certificate/qAVb0mZN5cRJElDuklMV","Завантажити сертифікат")</f>
        <v>Завантажити сертифікат</v>
      </c>
    </row>
    <row r="909" spans="1:2" x14ac:dyDescent="0.3">
      <c r="A909" t="s">
        <v>906</v>
      </c>
      <c r="B909" t="str">
        <f>HYPERLINK("https://talan.bank.gov.ua/get-user-certificate/qAVb0ql0Lpe_sdyaR3ZO","Завантажити сертифікат")</f>
        <v>Завантажити сертифікат</v>
      </c>
    </row>
    <row r="910" spans="1:2" x14ac:dyDescent="0.3">
      <c r="A910" t="s">
        <v>907</v>
      </c>
      <c r="B910" t="str">
        <f>HYPERLINK("https://talan.bank.gov.ua/get-user-certificate/qAVb0QNxEYlHx9WV6otl","Завантажити сертифікат")</f>
        <v>Завантажити сертифікат</v>
      </c>
    </row>
    <row r="911" spans="1:2" x14ac:dyDescent="0.3">
      <c r="A911" t="s">
        <v>908</v>
      </c>
      <c r="B911" t="str">
        <f>HYPERLINK("https://talan.bank.gov.ua/get-user-certificate/qAVb0Paqrhf2V3Rd9YqY","Завантажити сертифікат")</f>
        <v>Завантажити сертифікат</v>
      </c>
    </row>
    <row r="912" spans="1:2" x14ac:dyDescent="0.3">
      <c r="A912" t="s">
        <v>909</v>
      </c>
      <c r="B912" t="str">
        <f>HYPERLINK("https://talan.bank.gov.ua/get-user-certificate/qAVb0b89PhflsjwwHbAt","Завантажити сертифікат")</f>
        <v>Завантажити сертифікат</v>
      </c>
    </row>
    <row r="913" spans="1:2" x14ac:dyDescent="0.3">
      <c r="A913" t="s">
        <v>910</v>
      </c>
      <c r="B913" t="str">
        <f>HYPERLINK("https://talan.bank.gov.ua/get-user-certificate/qAVb0vmo4TyiwMG6m4Id","Завантажити сертифікат")</f>
        <v>Завантажити сертифікат</v>
      </c>
    </row>
    <row r="914" spans="1:2" x14ac:dyDescent="0.3">
      <c r="A914" t="s">
        <v>911</v>
      </c>
      <c r="B914" t="str">
        <f>HYPERLINK("https://talan.bank.gov.ua/get-user-certificate/qAVb0GfTJJzXLlcHIrpQ","Завантажити сертифікат")</f>
        <v>Завантажити сертифікат</v>
      </c>
    </row>
    <row r="915" spans="1:2" x14ac:dyDescent="0.3">
      <c r="A915" t="s">
        <v>912</v>
      </c>
      <c r="B915" t="str">
        <f>HYPERLINK("https://talan.bank.gov.ua/get-user-certificate/qAVb0PhoSN9aa9bEQFVn","Завантажити сертифікат")</f>
        <v>Завантажити сертифікат</v>
      </c>
    </row>
    <row r="916" spans="1:2" x14ac:dyDescent="0.3">
      <c r="A916" t="s">
        <v>913</v>
      </c>
      <c r="B916" t="str">
        <f>HYPERLINK("https://talan.bank.gov.ua/get-user-certificate/qAVb0y22vXGPnVUfmg91","Завантажити сертифікат")</f>
        <v>Завантажити сертифікат</v>
      </c>
    </row>
    <row r="917" spans="1:2" x14ac:dyDescent="0.3">
      <c r="A917" t="s">
        <v>914</v>
      </c>
      <c r="B917" t="str">
        <f>HYPERLINK("https://talan.bank.gov.ua/get-user-certificate/qAVb0-aLKeB_TiMaGTtM","Завантажити сертифікат")</f>
        <v>Завантажити сертифікат</v>
      </c>
    </row>
    <row r="918" spans="1:2" x14ac:dyDescent="0.3">
      <c r="A918" t="s">
        <v>915</v>
      </c>
      <c r="B918" t="str">
        <f>HYPERLINK("https://talan.bank.gov.ua/get-user-certificate/qAVb0g9Z6DD6e43gVfMe","Завантажити сертифікат")</f>
        <v>Завантажити сертифікат</v>
      </c>
    </row>
    <row r="919" spans="1:2" x14ac:dyDescent="0.3">
      <c r="A919" t="s">
        <v>916</v>
      </c>
      <c r="B919" t="str">
        <f>HYPERLINK("https://talan.bank.gov.ua/get-user-certificate/qAVb0yqqATspr-6MCD-Z","Завантажити сертифікат")</f>
        <v>Завантажити сертифікат</v>
      </c>
    </row>
    <row r="920" spans="1:2" x14ac:dyDescent="0.3">
      <c r="A920" t="s">
        <v>917</v>
      </c>
      <c r="B920" t="str">
        <f>HYPERLINK("https://talan.bank.gov.ua/get-user-certificate/qAVb0iSQ1ji8pQe5flC1","Завантажити сертифікат")</f>
        <v>Завантажити сертифікат</v>
      </c>
    </row>
    <row r="921" spans="1:2" x14ac:dyDescent="0.3">
      <c r="A921" t="s">
        <v>918</v>
      </c>
      <c r="B921" t="str">
        <f>HYPERLINK("https://talan.bank.gov.ua/get-user-certificate/qAVb0gMYqVDbykNZ9nMV","Завантажити сертифікат")</f>
        <v>Завантажити сертифікат</v>
      </c>
    </row>
    <row r="922" spans="1:2" x14ac:dyDescent="0.3">
      <c r="A922" t="s">
        <v>919</v>
      </c>
      <c r="B922" t="str">
        <f>HYPERLINK("https://talan.bank.gov.ua/get-user-certificate/qAVb0nlwT021C6NaG-w0","Завантажити сертифікат")</f>
        <v>Завантажити сертифікат</v>
      </c>
    </row>
    <row r="923" spans="1:2" x14ac:dyDescent="0.3">
      <c r="A923" t="s">
        <v>920</v>
      </c>
      <c r="B923" t="str">
        <f>HYPERLINK("https://talan.bank.gov.ua/get-user-certificate/qAVb0rD-1YaC-JF4j2WX","Завантажити сертифікат")</f>
        <v>Завантажити сертифікат</v>
      </c>
    </row>
    <row r="924" spans="1:2" x14ac:dyDescent="0.3">
      <c r="A924" t="s">
        <v>921</v>
      </c>
      <c r="B924" t="str">
        <f>HYPERLINK("https://talan.bank.gov.ua/get-user-certificate/qAVb0yLcIlxH99uwcx5U","Завантажити сертифікат")</f>
        <v>Завантажити сертифікат</v>
      </c>
    </row>
    <row r="925" spans="1:2" x14ac:dyDescent="0.3">
      <c r="A925" t="s">
        <v>922</v>
      </c>
      <c r="B925" t="str">
        <f>HYPERLINK("https://talan.bank.gov.ua/get-user-certificate/qAVb0F4jVLHonO_qc66s","Завантажити сертифікат")</f>
        <v>Завантажити сертифікат</v>
      </c>
    </row>
    <row r="926" spans="1:2" x14ac:dyDescent="0.3">
      <c r="A926" t="s">
        <v>923</v>
      </c>
      <c r="B926" t="str">
        <f>HYPERLINK("https://talan.bank.gov.ua/get-user-certificate/qAVb0JFRl_jla1EJ8l9g","Завантажити сертифікат")</f>
        <v>Завантажити сертифікат</v>
      </c>
    </row>
    <row r="927" spans="1:2" x14ac:dyDescent="0.3">
      <c r="A927" t="s">
        <v>924</v>
      </c>
      <c r="B927" t="str">
        <f>HYPERLINK("https://talan.bank.gov.ua/get-user-certificate/qAVb08dIn5YXlpPulP_Z","Завантажити сертифікат")</f>
        <v>Завантажити сертифікат</v>
      </c>
    </row>
    <row r="928" spans="1:2" x14ac:dyDescent="0.3">
      <c r="A928" t="s">
        <v>925</v>
      </c>
      <c r="B928" t="str">
        <f>HYPERLINK("https://talan.bank.gov.ua/get-user-certificate/qAVb0tGcLChBbbSt9cGF","Завантажити сертифікат")</f>
        <v>Завантажити сертифікат</v>
      </c>
    </row>
    <row r="929" spans="1:2" x14ac:dyDescent="0.3">
      <c r="A929" t="s">
        <v>926</v>
      </c>
      <c r="B929" t="str">
        <f>HYPERLINK("https://talan.bank.gov.ua/get-user-certificate/qAVb0l7MNnjyiHMtbO_g","Завантажити сертифікат")</f>
        <v>Завантажити сертифікат</v>
      </c>
    </row>
    <row r="930" spans="1:2" x14ac:dyDescent="0.3">
      <c r="A930" t="s">
        <v>927</v>
      </c>
      <c r="B930" t="str">
        <f>HYPERLINK("https://talan.bank.gov.ua/get-user-certificate/qAVb09gDFcFYmxmZoVWy","Завантажити сертифікат")</f>
        <v>Завантажити сертифікат</v>
      </c>
    </row>
    <row r="931" spans="1:2" x14ac:dyDescent="0.3">
      <c r="A931" t="s">
        <v>928</v>
      </c>
      <c r="B931" t="str">
        <f>HYPERLINK("https://talan.bank.gov.ua/get-user-certificate/qAVb0l2QRPhGGPuwFCRW","Завантажити сертифікат")</f>
        <v>Завантажити сертифікат</v>
      </c>
    </row>
    <row r="932" spans="1:2" x14ac:dyDescent="0.3">
      <c r="A932" t="s">
        <v>929</v>
      </c>
      <c r="B932" t="str">
        <f>HYPERLINK("https://talan.bank.gov.ua/get-user-certificate/qAVb0badTS0_0tE8en6E","Завантажити сертифікат")</f>
        <v>Завантажити сертифікат</v>
      </c>
    </row>
    <row r="933" spans="1:2" x14ac:dyDescent="0.3">
      <c r="A933" t="s">
        <v>930</v>
      </c>
      <c r="B933" t="str">
        <f>HYPERLINK("https://talan.bank.gov.ua/get-user-certificate/qAVb0TrjNVn4LeC0Q2Ea","Завантажити сертифікат")</f>
        <v>Завантажити сертифікат</v>
      </c>
    </row>
    <row r="934" spans="1:2" x14ac:dyDescent="0.3">
      <c r="A934" t="s">
        <v>931</v>
      </c>
      <c r="B934" t="str">
        <f>HYPERLINK("https://talan.bank.gov.ua/get-user-certificate/qAVb0HrPbGx8IqxaUuCl","Завантажити сертифікат")</f>
        <v>Завантажити сертифікат</v>
      </c>
    </row>
    <row r="935" spans="1:2" x14ac:dyDescent="0.3">
      <c r="A935" t="s">
        <v>932</v>
      </c>
      <c r="B935" t="str">
        <f>HYPERLINK("https://talan.bank.gov.ua/get-user-certificate/qAVb0KlMcwy1sejVdjO0","Завантажити сертифікат")</f>
        <v>Завантажити сертифікат</v>
      </c>
    </row>
    <row r="936" spans="1:2" x14ac:dyDescent="0.3">
      <c r="A936" t="s">
        <v>933</v>
      </c>
      <c r="B936" t="str">
        <f>HYPERLINK("https://talan.bank.gov.ua/get-user-certificate/qAVb0xORg9M-gRvG1NBZ","Завантажити сертифікат")</f>
        <v>Завантажити сертифікат</v>
      </c>
    </row>
    <row r="937" spans="1:2" x14ac:dyDescent="0.3">
      <c r="A937" t="s">
        <v>934</v>
      </c>
      <c r="B937" t="str">
        <f>HYPERLINK("https://talan.bank.gov.ua/get-user-certificate/qAVb0_xi6qsZr39OOhyt","Завантажити сертифікат")</f>
        <v>Завантажити сертифікат</v>
      </c>
    </row>
    <row r="938" spans="1:2" x14ac:dyDescent="0.3">
      <c r="A938" t="s">
        <v>935</v>
      </c>
      <c r="B938" t="str">
        <f>HYPERLINK("https://talan.bank.gov.ua/get-user-certificate/qAVb0IK9spWjvdAWIw-A","Завантажити сертифікат")</f>
        <v>Завантажити сертифікат</v>
      </c>
    </row>
    <row r="939" spans="1:2" x14ac:dyDescent="0.3">
      <c r="A939" t="s">
        <v>936</v>
      </c>
      <c r="B939" t="str">
        <f>HYPERLINK("https://talan.bank.gov.ua/get-user-certificate/qAVb03AifL-QwDR13ilL","Завантажити сертифікат")</f>
        <v>Завантажити сертифікат</v>
      </c>
    </row>
    <row r="940" spans="1:2" x14ac:dyDescent="0.3">
      <c r="A940" t="s">
        <v>937</v>
      </c>
      <c r="B940" t="str">
        <f>HYPERLINK("https://talan.bank.gov.ua/get-user-certificate/qAVb0jUlj2k12_yGAZyT","Завантажити сертифікат")</f>
        <v>Завантажити сертифікат</v>
      </c>
    </row>
    <row r="941" spans="1:2" x14ac:dyDescent="0.3">
      <c r="A941" t="s">
        <v>938</v>
      </c>
      <c r="B941" t="str">
        <f>HYPERLINK("https://talan.bank.gov.ua/get-user-certificate/qAVb09xqnir8Mps7I2qo","Завантажити сертифікат")</f>
        <v>Завантажити сертифікат</v>
      </c>
    </row>
    <row r="942" spans="1:2" x14ac:dyDescent="0.3">
      <c r="A942" t="s">
        <v>939</v>
      </c>
      <c r="B942" t="str">
        <f>HYPERLINK("https://talan.bank.gov.ua/get-user-certificate/qAVb0BzVJyYG5dCoKszu","Завантажити сертифікат")</f>
        <v>Завантажити сертифікат</v>
      </c>
    </row>
    <row r="943" spans="1:2" x14ac:dyDescent="0.3">
      <c r="A943" t="s">
        <v>940</v>
      </c>
      <c r="B943" t="str">
        <f>HYPERLINK("https://talan.bank.gov.ua/get-user-certificate/qAVb0yG-b4-aEbLcunjW","Завантажити сертифікат")</f>
        <v>Завантажити сертифікат</v>
      </c>
    </row>
    <row r="944" spans="1:2" x14ac:dyDescent="0.3">
      <c r="A944" t="s">
        <v>941</v>
      </c>
      <c r="B944" t="str">
        <f>HYPERLINK("https://talan.bank.gov.ua/get-user-certificate/qAVb0ytGB8SRemoA7pt3","Завантажити сертифікат")</f>
        <v>Завантажити сертифікат</v>
      </c>
    </row>
    <row r="945" spans="1:2" x14ac:dyDescent="0.3">
      <c r="A945" t="s">
        <v>942</v>
      </c>
      <c r="B945" t="str">
        <f>HYPERLINK("https://talan.bank.gov.ua/get-user-certificate/qAVb0n24ku9xH7H5ZZKf","Завантажити сертифікат")</f>
        <v>Завантажити сертифікат</v>
      </c>
    </row>
    <row r="946" spans="1:2" x14ac:dyDescent="0.3">
      <c r="A946" t="s">
        <v>943</v>
      </c>
      <c r="B946" t="str">
        <f>HYPERLINK("https://talan.bank.gov.ua/get-user-certificate/qAVb0nEtffvoJB2IM63t","Завантажити сертифікат")</f>
        <v>Завантажити сертифікат</v>
      </c>
    </row>
    <row r="947" spans="1:2" x14ac:dyDescent="0.3">
      <c r="A947" t="s">
        <v>944</v>
      </c>
      <c r="B947" t="str">
        <f>HYPERLINK("https://talan.bank.gov.ua/get-user-certificate/qAVb0yDe8cnLBFjFy7Y3","Завантажити сертифікат")</f>
        <v>Завантажити сертифікат</v>
      </c>
    </row>
    <row r="948" spans="1:2" x14ac:dyDescent="0.3">
      <c r="A948" t="s">
        <v>945</v>
      </c>
      <c r="B948" t="str">
        <f>HYPERLINK("https://talan.bank.gov.ua/get-user-certificate/qAVb0EwDOuNYmxcuaM0O","Завантажити сертифікат")</f>
        <v>Завантажити сертифікат</v>
      </c>
    </row>
    <row r="949" spans="1:2" x14ac:dyDescent="0.3">
      <c r="A949" t="s">
        <v>946</v>
      </c>
      <c r="B949" t="str">
        <f>HYPERLINK("https://talan.bank.gov.ua/get-user-certificate/qAVb0kUFs_zTBnUbIN_T","Завантажити сертифікат")</f>
        <v>Завантажити сертифікат</v>
      </c>
    </row>
    <row r="950" spans="1:2" x14ac:dyDescent="0.3">
      <c r="A950" t="s">
        <v>947</v>
      </c>
      <c r="B950" t="str">
        <f>HYPERLINK("https://talan.bank.gov.ua/get-user-certificate/qAVb0HqAYI9LGDappjiB","Завантажити сертифікат")</f>
        <v>Завантажити сертифікат</v>
      </c>
    </row>
    <row r="951" spans="1:2" x14ac:dyDescent="0.3">
      <c r="A951" t="s">
        <v>948</v>
      </c>
      <c r="B951" t="str">
        <f>HYPERLINK("https://talan.bank.gov.ua/get-user-certificate/qAVb0UJbrExLyPAIpYRU","Завантажити сертифікат")</f>
        <v>Завантажити сертифікат</v>
      </c>
    </row>
    <row r="952" spans="1:2" x14ac:dyDescent="0.3">
      <c r="A952" t="s">
        <v>949</v>
      </c>
      <c r="B952" t="str">
        <f>HYPERLINK("https://talan.bank.gov.ua/get-user-certificate/qAVb06HoKTNINM6anV4D","Завантажити сертифікат")</f>
        <v>Завантажити сертифікат</v>
      </c>
    </row>
    <row r="953" spans="1:2" x14ac:dyDescent="0.3">
      <c r="A953" t="s">
        <v>950</v>
      </c>
      <c r="B953" t="str">
        <f>HYPERLINK("https://talan.bank.gov.ua/get-user-certificate/qAVb0D-BShVIta_x8SBt","Завантажити сертифікат")</f>
        <v>Завантажити сертифікат</v>
      </c>
    </row>
    <row r="954" spans="1:2" x14ac:dyDescent="0.3">
      <c r="A954" t="s">
        <v>951</v>
      </c>
      <c r="B954" t="str">
        <f>HYPERLINK("https://talan.bank.gov.ua/get-user-certificate/qAVb0cJ0tSrjuNLicn_e","Завантажити сертифікат")</f>
        <v>Завантажити сертифікат</v>
      </c>
    </row>
    <row r="955" spans="1:2" x14ac:dyDescent="0.3">
      <c r="A955" t="s">
        <v>952</v>
      </c>
      <c r="B955" t="str">
        <f>HYPERLINK("https://talan.bank.gov.ua/get-user-certificate/qAVb0tS0e8yQTrLhCDzJ","Завантажити сертифікат")</f>
        <v>Завантажити сертифікат</v>
      </c>
    </row>
    <row r="956" spans="1:2" x14ac:dyDescent="0.3">
      <c r="A956" t="s">
        <v>953</v>
      </c>
      <c r="B956" t="str">
        <f>HYPERLINK("https://talan.bank.gov.ua/get-user-certificate/qAVb0EeShf4GNUDHa-eZ","Завантажити сертифікат")</f>
        <v>Завантажити сертифікат</v>
      </c>
    </row>
    <row r="957" spans="1:2" x14ac:dyDescent="0.3">
      <c r="A957" t="s">
        <v>954</v>
      </c>
      <c r="B957" t="str">
        <f>HYPERLINK("https://talan.bank.gov.ua/get-user-certificate/qAVb0X-YtXZmaimTXjFe","Завантажити сертифікат")</f>
        <v>Завантажити сертифікат</v>
      </c>
    </row>
    <row r="958" spans="1:2" x14ac:dyDescent="0.3">
      <c r="A958" t="s">
        <v>955</v>
      </c>
      <c r="B958" t="str">
        <f>HYPERLINK("https://talan.bank.gov.ua/get-user-certificate/qAVb01X9rAQkfWUYyAng","Завантажити сертифікат")</f>
        <v>Завантажити сертифікат</v>
      </c>
    </row>
    <row r="959" spans="1:2" x14ac:dyDescent="0.3">
      <c r="A959" t="s">
        <v>956</v>
      </c>
      <c r="B959" t="str">
        <f>HYPERLINK("https://talan.bank.gov.ua/get-user-certificate/qAVb0BjOYyHZPSKSuGzf","Завантажити сертифікат")</f>
        <v>Завантажити сертифікат</v>
      </c>
    </row>
    <row r="960" spans="1:2" x14ac:dyDescent="0.3">
      <c r="A960" t="s">
        <v>957</v>
      </c>
      <c r="B960" t="str">
        <f>HYPERLINK("https://talan.bank.gov.ua/get-user-certificate/qAVb080wUiSv4xJTbJ8-","Завантажити сертифікат")</f>
        <v>Завантажити сертифікат</v>
      </c>
    </row>
    <row r="961" spans="1:2" x14ac:dyDescent="0.3">
      <c r="A961" t="s">
        <v>958</v>
      </c>
      <c r="B961" t="str">
        <f>HYPERLINK("https://talan.bank.gov.ua/get-user-certificate/qAVb07NcHKvrjibemBnr","Завантажити сертифікат")</f>
        <v>Завантажити сертифікат</v>
      </c>
    </row>
    <row r="962" spans="1:2" x14ac:dyDescent="0.3">
      <c r="A962" t="s">
        <v>959</v>
      </c>
      <c r="B962" t="str">
        <f>HYPERLINK("https://talan.bank.gov.ua/get-user-certificate/qAVb0e61DeoOzMzHBWAN","Завантажити сертифікат")</f>
        <v>Завантажити сертифікат</v>
      </c>
    </row>
    <row r="963" spans="1:2" x14ac:dyDescent="0.3">
      <c r="A963" t="s">
        <v>960</v>
      </c>
      <c r="B963" t="str">
        <f>HYPERLINK("https://talan.bank.gov.ua/get-user-certificate/qAVb05jM5_NZADIkFbLc","Завантажити сертифікат")</f>
        <v>Завантажити сертифікат</v>
      </c>
    </row>
    <row r="964" spans="1:2" x14ac:dyDescent="0.3">
      <c r="A964" t="s">
        <v>961</v>
      </c>
      <c r="B964" t="str">
        <f>HYPERLINK("https://talan.bank.gov.ua/get-user-certificate/qAVb0eMu-VAaLyXHOMQb","Завантажити сертифікат")</f>
        <v>Завантажити сертифікат</v>
      </c>
    </row>
    <row r="965" spans="1:2" x14ac:dyDescent="0.3">
      <c r="A965" t="s">
        <v>962</v>
      </c>
      <c r="B965" t="str">
        <f>HYPERLINK("https://talan.bank.gov.ua/get-user-certificate/qAVb0vYRligYOxBAw6kE","Завантажити сертифікат")</f>
        <v>Завантажити сертифікат</v>
      </c>
    </row>
    <row r="966" spans="1:2" x14ac:dyDescent="0.3">
      <c r="A966" t="s">
        <v>963</v>
      </c>
      <c r="B966" t="str">
        <f>HYPERLINK("https://talan.bank.gov.ua/get-user-certificate/qAVb0O55SJwffaZJHrLl","Завантажити сертифікат")</f>
        <v>Завантажити сертифікат</v>
      </c>
    </row>
    <row r="967" spans="1:2" x14ac:dyDescent="0.3">
      <c r="A967" t="s">
        <v>964</v>
      </c>
      <c r="B967" t="str">
        <f>HYPERLINK("https://talan.bank.gov.ua/get-user-certificate/qAVb0p0hAS7EdT-JvpDz","Завантажити сертифікат")</f>
        <v>Завантажити сертифікат</v>
      </c>
    </row>
    <row r="968" spans="1:2" x14ac:dyDescent="0.3">
      <c r="A968" t="s">
        <v>965</v>
      </c>
      <c r="B968" t="str">
        <f>HYPERLINK("https://talan.bank.gov.ua/get-user-certificate/qAVb0z7Y9YWl7zhp7h6q","Завантажити сертифікат")</f>
        <v>Завантажити сертифікат</v>
      </c>
    </row>
    <row r="969" spans="1:2" x14ac:dyDescent="0.3">
      <c r="A969" t="s">
        <v>966</v>
      </c>
      <c r="B969" t="str">
        <f>HYPERLINK("https://talan.bank.gov.ua/get-user-certificate/qAVb0g4BkILtq14LpnOe","Завантажити сертифікат")</f>
        <v>Завантажити сертифікат</v>
      </c>
    </row>
    <row r="970" spans="1:2" x14ac:dyDescent="0.3">
      <c r="A970" t="s">
        <v>967</v>
      </c>
      <c r="B970" t="str">
        <f>HYPERLINK("https://talan.bank.gov.ua/get-user-certificate/qAVb00HPkVpDacr3l4mr","Завантажити сертифікат")</f>
        <v>Завантажити сертифікат</v>
      </c>
    </row>
    <row r="971" spans="1:2" x14ac:dyDescent="0.3">
      <c r="A971" t="s">
        <v>968</v>
      </c>
      <c r="B971" t="str">
        <f>HYPERLINK("https://talan.bank.gov.ua/get-user-certificate/qAVb012Brmwq3xT1R_kz","Завантажити сертифікат")</f>
        <v>Завантажити сертифікат</v>
      </c>
    </row>
    <row r="972" spans="1:2" x14ac:dyDescent="0.3">
      <c r="A972" t="s">
        <v>969</v>
      </c>
      <c r="B972" t="str">
        <f>HYPERLINK("https://talan.bank.gov.ua/get-user-certificate/qAVb0UoCejDvXCE74Ywz","Завантажити сертифікат")</f>
        <v>Завантажити сертифікат</v>
      </c>
    </row>
    <row r="973" spans="1:2" x14ac:dyDescent="0.3">
      <c r="A973" t="s">
        <v>970</v>
      </c>
      <c r="B973" t="str">
        <f>HYPERLINK("https://talan.bank.gov.ua/get-user-certificate/qAVb0fCA1Em3Iaeb9GA7","Завантажити сертифікат")</f>
        <v>Завантажити сертифікат</v>
      </c>
    </row>
    <row r="974" spans="1:2" x14ac:dyDescent="0.3">
      <c r="A974" t="s">
        <v>971</v>
      </c>
      <c r="B974" t="str">
        <f>HYPERLINK("https://talan.bank.gov.ua/get-user-certificate/qAVb01u-9oPCZ1UaEeCj","Завантажити сертифікат")</f>
        <v>Завантажити сертифікат</v>
      </c>
    </row>
    <row r="975" spans="1:2" x14ac:dyDescent="0.3">
      <c r="A975" t="s">
        <v>972</v>
      </c>
      <c r="B975" t="str">
        <f>HYPERLINK("https://talan.bank.gov.ua/get-user-certificate/qAVb0-ES03SKQ184BFH0","Завантажити сертифікат")</f>
        <v>Завантажити сертифікат</v>
      </c>
    </row>
    <row r="976" spans="1:2" x14ac:dyDescent="0.3">
      <c r="A976" t="s">
        <v>973</v>
      </c>
      <c r="B976" t="str">
        <f>HYPERLINK("https://talan.bank.gov.ua/get-user-certificate/qAVb0ZjeFocPWKVjjA3H","Завантажити сертифікат")</f>
        <v>Завантажити сертифікат</v>
      </c>
    </row>
    <row r="977" spans="1:2" x14ac:dyDescent="0.3">
      <c r="A977" t="s">
        <v>974</v>
      </c>
      <c r="B977" t="str">
        <f>HYPERLINK("https://talan.bank.gov.ua/get-user-certificate/qAVb0oi3xN7CdTdsBOQ9","Завантажити сертифікат")</f>
        <v>Завантажити сертифікат</v>
      </c>
    </row>
    <row r="978" spans="1:2" x14ac:dyDescent="0.3">
      <c r="A978" t="s">
        <v>975</v>
      </c>
      <c r="B978" t="str">
        <f>HYPERLINK("https://talan.bank.gov.ua/get-user-certificate/qAVb0_bCSelQHpM0ZCps","Завантажити сертифікат")</f>
        <v>Завантажити сертифікат</v>
      </c>
    </row>
    <row r="979" spans="1:2" x14ac:dyDescent="0.3">
      <c r="A979" t="s">
        <v>976</v>
      </c>
      <c r="B979" t="str">
        <f>HYPERLINK("https://talan.bank.gov.ua/get-user-certificate/qAVb0Ix_Ltp4g3gdswZK","Завантажити сертифікат")</f>
        <v>Завантажити сертифікат</v>
      </c>
    </row>
    <row r="980" spans="1:2" x14ac:dyDescent="0.3">
      <c r="A980" t="s">
        <v>977</v>
      </c>
      <c r="B980" t="str">
        <f>HYPERLINK("https://talan.bank.gov.ua/get-user-certificate/qAVb0UnKMofdL7AVp-FB","Завантажити сертифікат")</f>
        <v>Завантажити сертифікат</v>
      </c>
    </row>
    <row r="981" spans="1:2" x14ac:dyDescent="0.3">
      <c r="A981" t="s">
        <v>978</v>
      </c>
      <c r="B981" t="str">
        <f>HYPERLINK("https://talan.bank.gov.ua/get-user-certificate/qAVb0cm69wKDoYKW2dKm","Завантажити сертифікат")</f>
        <v>Завантажити сертифікат</v>
      </c>
    </row>
    <row r="982" spans="1:2" x14ac:dyDescent="0.3">
      <c r="A982" t="s">
        <v>979</v>
      </c>
      <c r="B982" t="str">
        <f>HYPERLINK("https://talan.bank.gov.ua/get-user-certificate/qAVb0W0lkfDX4F7dxPfP","Завантажити сертифікат")</f>
        <v>Завантажити сертифікат</v>
      </c>
    </row>
    <row r="983" spans="1:2" x14ac:dyDescent="0.3">
      <c r="A983" t="s">
        <v>980</v>
      </c>
      <c r="B983" t="str">
        <f>HYPERLINK("https://talan.bank.gov.ua/get-user-certificate/qAVb0v6Grr2OWWhJkO7c","Завантажити сертифікат")</f>
        <v>Завантажити сертифікат</v>
      </c>
    </row>
    <row r="984" spans="1:2" x14ac:dyDescent="0.3">
      <c r="A984" t="s">
        <v>981</v>
      </c>
      <c r="B984" t="str">
        <f>HYPERLINK("https://talan.bank.gov.ua/get-user-certificate/qAVb0Mfl27N4_ikFmYwb","Завантажити сертифікат")</f>
        <v>Завантажити сертифікат</v>
      </c>
    </row>
    <row r="985" spans="1:2" x14ac:dyDescent="0.3">
      <c r="A985" t="s">
        <v>982</v>
      </c>
      <c r="B985" t="str">
        <f>HYPERLINK("https://talan.bank.gov.ua/get-user-certificate/qAVb0BVgBPaUQNL4A7eD","Завантажити сертифікат")</f>
        <v>Завантажити сертифікат</v>
      </c>
    </row>
    <row r="986" spans="1:2" x14ac:dyDescent="0.3">
      <c r="A986" t="s">
        <v>983</v>
      </c>
      <c r="B986" t="str">
        <f>HYPERLINK("https://talan.bank.gov.ua/get-user-certificate/qAVb0YTLwqluHzp-NwAi","Завантажити сертифікат")</f>
        <v>Завантажити сертифікат</v>
      </c>
    </row>
    <row r="987" spans="1:2" x14ac:dyDescent="0.3">
      <c r="A987" t="s">
        <v>984</v>
      </c>
      <c r="B987" t="str">
        <f>HYPERLINK("https://talan.bank.gov.ua/get-user-certificate/qAVb0QHKQov2PIpWw546","Завантажити сертифікат")</f>
        <v>Завантажити сертифікат</v>
      </c>
    </row>
    <row r="988" spans="1:2" x14ac:dyDescent="0.3">
      <c r="A988" t="s">
        <v>985</v>
      </c>
      <c r="B988" t="str">
        <f>HYPERLINK("https://talan.bank.gov.ua/get-user-certificate/qAVb0vhQ_sepWQdFZ4XJ","Завантажити сертифікат")</f>
        <v>Завантажити сертифікат</v>
      </c>
    </row>
    <row r="989" spans="1:2" x14ac:dyDescent="0.3">
      <c r="A989" t="s">
        <v>986</v>
      </c>
      <c r="B989" t="str">
        <f>HYPERLINK("https://talan.bank.gov.ua/get-user-certificate/qAVb0KPIfwaoMvo0KOnl","Завантажити сертифікат")</f>
        <v>Завантажити сертифікат</v>
      </c>
    </row>
    <row r="990" spans="1:2" x14ac:dyDescent="0.3">
      <c r="A990" t="s">
        <v>987</v>
      </c>
      <c r="B990" t="str">
        <f>HYPERLINK("https://talan.bank.gov.ua/get-user-certificate/qAVb0ByD7IHdOcy9S1gH","Завантажити сертифікат")</f>
        <v>Завантажити сертифікат</v>
      </c>
    </row>
    <row r="991" spans="1:2" x14ac:dyDescent="0.3">
      <c r="A991" t="s">
        <v>988</v>
      </c>
      <c r="B991" t="str">
        <f>HYPERLINK("https://talan.bank.gov.ua/get-user-certificate/qAVb0W1AsgW59JDcKE_0","Завантажити сертифікат")</f>
        <v>Завантажити сертифікат</v>
      </c>
    </row>
    <row r="992" spans="1:2" x14ac:dyDescent="0.3">
      <c r="A992" t="s">
        <v>989</v>
      </c>
      <c r="B992" t="str">
        <f>HYPERLINK("https://talan.bank.gov.ua/get-user-certificate/qAVb0t5b3nC7UL9GwvrQ","Завантажити сертифікат")</f>
        <v>Завантажити сертифікат</v>
      </c>
    </row>
    <row r="993" spans="1:2" x14ac:dyDescent="0.3">
      <c r="A993" t="s">
        <v>990</v>
      </c>
      <c r="B993" t="str">
        <f>HYPERLINK("https://talan.bank.gov.ua/get-user-certificate/qAVb089NdbmqLSlKjV8m","Завантажити сертифікат")</f>
        <v>Завантажити сертифікат</v>
      </c>
    </row>
    <row r="994" spans="1:2" x14ac:dyDescent="0.3">
      <c r="A994" t="s">
        <v>991</v>
      </c>
      <c r="B994" t="str">
        <f>HYPERLINK("https://talan.bank.gov.ua/get-user-certificate/qAVb0NHO-4qElphBRzoX","Завантажити сертифікат")</f>
        <v>Завантажити сертифікат</v>
      </c>
    </row>
    <row r="995" spans="1:2" x14ac:dyDescent="0.3">
      <c r="A995" t="s">
        <v>992</v>
      </c>
      <c r="B995" t="str">
        <f>HYPERLINK("https://talan.bank.gov.ua/get-user-certificate/qAVb0b4SBsJJO8zSpnJk","Завантажити сертифікат")</f>
        <v>Завантажити сертифікат</v>
      </c>
    </row>
    <row r="996" spans="1:2" x14ac:dyDescent="0.3">
      <c r="A996" t="s">
        <v>993</v>
      </c>
      <c r="B996" t="str">
        <f>HYPERLINK("https://talan.bank.gov.ua/get-user-certificate/qAVb04KOlkQ3Y_ryFG8f","Завантажити сертифікат")</f>
        <v>Завантажити сертифікат</v>
      </c>
    </row>
    <row r="997" spans="1:2" x14ac:dyDescent="0.3">
      <c r="A997" t="s">
        <v>994</v>
      </c>
      <c r="B997" t="str">
        <f>HYPERLINK("https://talan.bank.gov.ua/get-user-certificate/qAVb0mfeEEIzosQ_r9rX","Завантажити сертифікат")</f>
        <v>Завантажити сертифікат</v>
      </c>
    </row>
    <row r="998" spans="1:2" x14ac:dyDescent="0.3">
      <c r="A998" t="s">
        <v>995</v>
      </c>
      <c r="B998" t="str">
        <f>HYPERLINK("https://talan.bank.gov.ua/get-user-certificate/qAVb0AEiGnRtLB0sdRwd","Завантажити сертифікат")</f>
        <v>Завантажити сертифікат</v>
      </c>
    </row>
    <row r="999" spans="1:2" x14ac:dyDescent="0.3">
      <c r="A999" t="s">
        <v>996</v>
      </c>
      <c r="B999" t="str">
        <f>HYPERLINK("https://talan.bank.gov.ua/get-user-certificate/qAVb0cytOSISPRfXYWY5","Завантажити сертифікат")</f>
        <v>Завантажити сертифікат</v>
      </c>
    </row>
    <row r="1000" spans="1:2" x14ac:dyDescent="0.3">
      <c r="A1000" t="s">
        <v>997</v>
      </c>
      <c r="B1000" t="str">
        <f>HYPERLINK("https://talan.bank.gov.ua/get-user-certificate/qAVb02J0gXbQmpCwkTUe","Завантажити сертифікат")</f>
        <v>Завантажити сертифікат</v>
      </c>
    </row>
    <row r="1001" spans="1:2" x14ac:dyDescent="0.3">
      <c r="A1001" t="s">
        <v>998</v>
      </c>
      <c r="B1001" t="str">
        <f>HYPERLINK("https://talan.bank.gov.ua/get-user-certificate/qAVb0IPUPXGQd2bP3jdd","Завантажити сертифікат")</f>
        <v>Завантажити сертифікат</v>
      </c>
    </row>
    <row r="1002" spans="1:2" x14ac:dyDescent="0.3">
      <c r="A1002" t="s">
        <v>999</v>
      </c>
      <c r="B1002" t="str">
        <f>HYPERLINK("https://talan.bank.gov.ua/get-user-certificate/qAVb0SjG9eIGfO1uH-7O","Завантажити сертифікат")</f>
        <v>Завантажити сертифікат</v>
      </c>
    </row>
    <row r="1003" spans="1:2" x14ac:dyDescent="0.3">
      <c r="A1003" t="s">
        <v>1000</v>
      </c>
      <c r="B1003" t="str">
        <f>HYPERLINK("https://talan.bank.gov.ua/get-user-certificate/qAVb0bvEB-Iq8tGtCE1V","Завантажити сертифікат")</f>
        <v>Завантажити сертифікат</v>
      </c>
    </row>
    <row r="1004" spans="1:2" x14ac:dyDescent="0.3">
      <c r="A1004" t="s">
        <v>1001</v>
      </c>
      <c r="B1004" t="str">
        <f>HYPERLINK("https://talan.bank.gov.ua/get-user-certificate/qAVb03nhwuulMIRmQQ5n","Завантажити сертифікат")</f>
        <v>Завантажити сертифікат</v>
      </c>
    </row>
    <row r="1005" spans="1:2" x14ac:dyDescent="0.3">
      <c r="A1005" t="s">
        <v>1002</v>
      </c>
      <c r="B1005" t="str">
        <f>HYPERLINK("https://talan.bank.gov.ua/get-user-certificate/qAVb0GpC4S8lnhmuYhjV","Завантажити сертифікат")</f>
        <v>Завантажити сертифікат</v>
      </c>
    </row>
    <row r="1006" spans="1:2" x14ac:dyDescent="0.3">
      <c r="A1006" t="s">
        <v>1003</v>
      </c>
      <c r="B1006" t="str">
        <f>HYPERLINK("https://talan.bank.gov.ua/get-user-certificate/qAVb0ZeEvvDe0hBSCz7U","Завантажити сертифікат")</f>
        <v>Завантажити сертифікат</v>
      </c>
    </row>
    <row r="1007" spans="1:2" x14ac:dyDescent="0.3">
      <c r="A1007" t="s">
        <v>1004</v>
      </c>
      <c r="B1007" t="str">
        <f>HYPERLINK("https://talan.bank.gov.ua/get-user-certificate/qAVb0Cq5F0rRk5q8WjA7","Завантажити сертифікат")</f>
        <v>Завантажити сертифікат</v>
      </c>
    </row>
    <row r="1008" spans="1:2" x14ac:dyDescent="0.3">
      <c r="A1008" t="s">
        <v>1005</v>
      </c>
      <c r="B1008" t="str">
        <f>HYPERLINK("https://talan.bank.gov.ua/get-user-certificate/qAVb0NDVrsPzvheJ42zv","Завантажити сертифікат")</f>
        <v>Завантажити сертифікат</v>
      </c>
    </row>
    <row r="1009" spans="1:2" x14ac:dyDescent="0.3">
      <c r="A1009" t="s">
        <v>1006</v>
      </c>
      <c r="B1009" t="str">
        <f>HYPERLINK("https://talan.bank.gov.ua/get-user-certificate/qAVb0AGNYCEaEKMjg0b6","Завантажити сертифікат")</f>
        <v>Завантажити сертифікат</v>
      </c>
    </row>
    <row r="1010" spans="1:2" x14ac:dyDescent="0.3">
      <c r="A1010" t="s">
        <v>1007</v>
      </c>
      <c r="B1010" t="str">
        <f>HYPERLINK("https://talan.bank.gov.ua/get-user-certificate/qAVb0JpaI9-iJFKoeB4I","Завантажити сертифікат")</f>
        <v>Завантажити сертифікат</v>
      </c>
    </row>
    <row r="1011" spans="1:2" x14ac:dyDescent="0.3">
      <c r="A1011" t="s">
        <v>1008</v>
      </c>
      <c r="B1011" t="str">
        <f>HYPERLINK("https://talan.bank.gov.ua/get-user-certificate/qAVb0VcPeiNmItYLtnZb","Завантажити сертифікат")</f>
        <v>Завантажити сертифікат</v>
      </c>
    </row>
    <row r="1012" spans="1:2" x14ac:dyDescent="0.3">
      <c r="A1012" t="s">
        <v>1009</v>
      </c>
      <c r="B1012" t="str">
        <f>HYPERLINK("https://talan.bank.gov.ua/get-user-certificate/qAVb0ggmuTn5jJ-kaUo8","Завантажити сертифікат")</f>
        <v>Завантажити сертифікат</v>
      </c>
    </row>
    <row r="1013" spans="1:2" x14ac:dyDescent="0.3">
      <c r="A1013" t="s">
        <v>1010</v>
      </c>
      <c r="B1013" t="str">
        <f>HYPERLINK("https://talan.bank.gov.ua/get-user-certificate/qAVb0qREjg5yHnHx37Mr","Завантажити сертифікат")</f>
        <v>Завантажити сертифікат</v>
      </c>
    </row>
    <row r="1014" spans="1:2" x14ac:dyDescent="0.3">
      <c r="A1014" t="s">
        <v>1011</v>
      </c>
      <c r="B1014" t="str">
        <f>HYPERLINK("https://talan.bank.gov.ua/get-user-certificate/qAVb0VRcLfdWdiXjprp1","Завантажити сертифікат")</f>
        <v>Завантажити сертифікат</v>
      </c>
    </row>
    <row r="1015" spans="1:2" x14ac:dyDescent="0.3">
      <c r="A1015" t="s">
        <v>1012</v>
      </c>
      <c r="B1015" t="str">
        <f>HYPERLINK("https://talan.bank.gov.ua/get-user-certificate/qAVb0VC-ZFBmYnog7JMJ","Завантажити сертифікат")</f>
        <v>Завантажити сертифікат</v>
      </c>
    </row>
    <row r="1016" spans="1:2" x14ac:dyDescent="0.3">
      <c r="A1016" t="s">
        <v>1013</v>
      </c>
      <c r="B1016" t="str">
        <f>HYPERLINK("https://talan.bank.gov.ua/get-user-certificate/qAVb0rwAic2xInj8mqhY","Завантажити сертифікат")</f>
        <v>Завантажити сертифікат</v>
      </c>
    </row>
    <row r="1017" spans="1:2" x14ac:dyDescent="0.3">
      <c r="A1017" t="s">
        <v>1014</v>
      </c>
      <c r="B1017" t="str">
        <f>HYPERLINK("https://talan.bank.gov.ua/get-user-certificate/qAVb073AgqJYLSSQSRMM","Завантажити сертифікат")</f>
        <v>Завантажити сертифікат</v>
      </c>
    </row>
    <row r="1018" spans="1:2" x14ac:dyDescent="0.3">
      <c r="A1018" t="s">
        <v>1015</v>
      </c>
      <c r="B1018" t="str">
        <f>HYPERLINK("https://talan.bank.gov.ua/get-user-certificate/qAVb0bYph0T2alLn780o","Завантажити сертифікат")</f>
        <v>Завантажити сертифікат</v>
      </c>
    </row>
    <row r="1019" spans="1:2" x14ac:dyDescent="0.3">
      <c r="A1019" t="s">
        <v>1016</v>
      </c>
      <c r="B1019" t="str">
        <f>HYPERLINK("https://talan.bank.gov.ua/get-user-certificate/qAVb0iScZGXxTuxCwjfl","Завантажити сертифікат")</f>
        <v>Завантажити сертифікат</v>
      </c>
    </row>
    <row r="1020" spans="1:2" x14ac:dyDescent="0.3">
      <c r="A1020" t="s">
        <v>1017</v>
      </c>
      <c r="B1020" t="str">
        <f>HYPERLINK("https://talan.bank.gov.ua/get-user-certificate/qAVb0QRltAM6HiklAQFm","Завантажити сертифікат")</f>
        <v>Завантажити сертифікат</v>
      </c>
    </row>
    <row r="1021" spans="1:2" x14ac:dyDescent="0.3">
      <c r="A1021" t="s">
        <v>1018</v>
      </c>
      <c r="B1021" t="str">
        <f>HYPERLINK("https://talan.bank.gov.ua/get-user-certificate/qAVb008kqbhq69AjdXbo","Завантажити сертифікат")</f>
        <v>Завантажити сертифікат</v>
      </c>
    </row>
    <row r="1022" spans="1:2" x14ac:dyDescent="0.3">
      <c r="A1022" t="s">
        <v>1019</v>
      </c>
      <c r="B1022" t="str">
        <f>HYPERLINK("https://talan.bank.gov.ua/get-user-certificate/qAVb0uQwPr1R4hCMPlW6","Завантажити сертифікат")</f>
        <v>Завантажити сертифікат</v>
      </c>
    </row>
    <row r="1023" spans="1:2" x14ac:dyDescent="0.3">
      <c r="A1023" t="s">
        <v>1020</v>
      </c>
      <c r="B1023" t="str">
        <f>HYPERLINK("https://talan.bank.gov.ua/get-user-certificate/qAVb0jolwLYOYxZta1Z2","Завантажити сертифікат")</f>
        <v>Завантажити сертифікат</v>
      </c>
    </row>
    <row r="1024" spans="1:2" x14ac:dyDescent="0.3">
      <c r="A1024" t="s">
        <v>1021</v>
      </c>
      <c r="B1024" t="str">
        <f>HYPERLINK("https://talan.bank.gov.ua/get-user-certificate/qAVb0LbT4BTQD2IMTETT","Завантажити сертифікат")</f>
        <v>Завантажити сертифікат</v>
      </c>
    </row>
    <row r="1025" spans="1:2" x14ac:dyDescent="0.3">
      <c r="A1025" t="s">
        <v>1022</v>
      </c>
      <c r="B1025" t="str">
        <f>HYPERLINK("https://talan.bank.gov.ua/get-user-certificate/qAVb0QOOxfmmynNJ97PL","Завантажити сертифікат")</f>
        <v>Завантажити сертифікат</v>
      </c>
    </row>
    <row r="1026" spans="1:2" x14ac:dyDescent="0.3">
      <c r="A1026" t="s">
        <v>1023</v>
      </c>
      <c r="B1026" t="str">
        <f>HYPERLINK("https://talan.bank.gov.ua/get-user-certificate/qAVb0-nRXMgCq__d3-tV","Завантажити сертифікат")</f>
        <v>Завантажити сертифікат</v>
      </c>
    </row>
    <row r="1027" spans="1:2" x14ac:dyDescent="0.3">
      <c r="A1027" t="s">
        <v>1024</v>
      </c>
      <c r="B1027" t="str">
        <f>HYPERLINK("https://talan.bank.gov.ua/get-user-certificate/qAVb0u1Q-jHNB3iFnj2N","Завантажити сертифікат")</f>
        <v>Завантажити сертифікат</v>
      </c>
    </row>
    <row r="1028" spans="1:2" x14ac:dyDescent="0.3">
      <c r="A1028" t="s">
        <v>1025</v>
      </c>
      <c r="B1028" t="str">
        <f>HYPERLINK("https://talan.bank.gov.ua/get-user-certificate/qAVb0bV0ZSYDEmR82FWG","Завантажити сертифікат")</f>
        <v>Завантажити сертифікат</v>
      </c>
    </row>
    <row r="1029" spans="1:2" x14ac:dyDescent="0.3">
      <c r="A1029" t="s">
        <v>1026</v>
      </c>
      <c r="B1029" t="str">
        <f>HYPERLINK("https://talan.bank.gov.ua/get-user-certificate/qAVb08RkuxUSHHJXD8Zf","Завантажити сертифікат")</f>
        <v>Завантажити сертифікат</v>
      </c>
    </row>
    <row r="1030" spans="1:2" x14ac:dyDescent="0.3">
      <c r="A1030" t="s">
        <v>1027</v>
      </c>
      <c r="B1030" t="str">
        <f>HYPERLINK("https://talan.bank.gov.ua/get-user-certificate/qAVb0Xd3PiXSbUnvQ4H8","Завантажити сертифікат")</f>
        <v>Завантажити сертифікат</v>
      </c>
    </row>
    <row r="1031" spans="1:2" x14ac:dyDescent="0.3">
      <c r="A1031" t="s">
        <v>1028</v>
      </c>
      <c r="B1031" t="str">
        <f>HYPERLINK("https://talan.bank.gov.ua/get-user-certificate/qAVb0ukZ24V1xtHw5kmd","Завантажити сертифікат")</f>
        <v>Завантажити сертифікат</v>
      </c>
    </row>
    <row r="1032" spans="1:2" x14ac:dyDescent="0.3">
      <c r="A1032" t="s">
        <v>1029</v>
      </c>
      <c r="B1032" t="str">
        <f>HYPERLINK("https://talan.bank.gov.ua/get-user-certificate/qAVb0AnXMMuMNE2oBVwU","Завантажити сертифікат")</f>
        <v>Завантажити сертифікат</v>
      </c>
    </row>
    <row r="1033" spans="1:2" x14ac:dyDescent="0.3">
      <c r="A1033" t="s">
        <v>1030</v>
      </c>
      <c r="B1033" t="str">
        <f>HYPERLINK("https://talan.bank.gov.ua/get-user-certificate/qAVb0TxGDXUxeKYTrfik","Завантажити сертифікат")</f>
        <v>Завантажити сертифікат</v>
      </c>
    </row>
    <row r="1034" spans="1:2" x14ac:dyDescent="0.3">
      <c r="A1034" t="s">
        <v>1031</v>
      </c>
      <c r="B1034" t="str">
        <f>HYPERLINK("https://talan.bank.gov.ua/get-user-certificate/qAVb0zTsxbTzrBPxAOaD","Завантажити сертифікат")</f>
        <v>Завантажити сертифікат</v>
      </c>
    </row>
    <row r="1035" spans="1:2" x14ac:dyDescent="0.3">
      <c r="A1035" t="s">
        <v>1032</v>
      </c>
      <c r="B1035" t="str">
        <f>HYPERLINK("https://talan.bank.gov.ua/get-user-certificate/qAVb0bmT-51sce7srpsP","Завантажити сертифікат")</f>
        <v>Завантажити сертифікат</v>
      </c>
    </row>
    <row r="1036" spans="1:2" x14ac:dyDescent="0.3">
      <c r="A1036" t="s">
        <v>1033</v>
      </c>
      <c r="B1036" t="str">
        <f>HYPERLINK("https://talan.bank.gov.ua/get-user-certificate/qAVb0aKTcCx0gxV-7Y22","Завантажити сертифікат")</f>
        <v>Завантажити сертифікат</v>
      </c>
    </row>
    <row r="1037" spans="1:2" x14ac:dyDescent="0.3">
      <c r="A1037" t="s">
        <v>1034</v>
      </c>
      <c r="B1037" t="str">
        <f>HYPERLINK("https://talan.bank.gov.ua/get-user-certificate/qAVb0ySQBe7OqeNk0Cay","Завантажити сертифікат")</f>
        <v>Завантажити сертифікат</v>
      </c>
    </row>
    <row r="1038" spans="1:2" x14ac:dyDescent="0.3">
      <c r="A1038" t="s">
        <v>1035</v>
      </c>
      <c r="B1038" t="str">
        <f>HYPERLINK("https://talan.bank.gov.ua/get-user-certificate/qAVb0hVqbiajHaJNPMjE","Завантажити сертифікат")</f>
        <v>Завантажити сертифікат</v>
      </c>
    </row>
    <row r="1039" spans="1:2" x14ac:dyDescent="0.3">
      <c r="A1039" t="s">
        <v>1036</v>
      </c>
      <c r="B1039" t="str">
        <f>HYPERLINK("https://talan.bank.gov.ua/get-user-certificate/qAVb0anNr1rNvFx6P1Ff","Завантажити сертифікат")</f>
        <v>Завантажити сертифікат</v>
      </c>
    </row>
    <row r="1040" spans="1:2" x14ac:dyDescent="0.3">
      <c r="A1040" t="s">
        <v>1037</v>
      </c>
      <c r="B1040" t="str">
        <f>HYPERLINK("https://talan.bank.gov.ua/get-user-certificate/qAVb0RSUnaAsLKUkBH3n","Завантажити сертифікат")</f>
        <v>Завантажити сертифікат</v>
      </c>
    </row>
    <row r="1041" spans="1:2" x14ac:dyDescent="0.3">
      <c r="A1041" t="s">
        <v>1038</v>
      </c>
      <c r="B1041" t="str">
        <f>HYPERLINK("https://talan.bank.gov.ua/get-user-certificate/qAVb0hp57xjne_7_3Tl5","Завантажити сертифікат")</f>
        <v>Завантажити сертифікат</v>
      </c>
    </row>
    <row r="1042" spans="1:2" x14ac:dyDescent="0.3">
      <c r="A1042" t="s">
        <v>1039</v>
      </c>
      <c r="B1042" t="str">
        <f>HYPERLINK("https://talan.bank.gov.ua/get-user-certificate/qAVb0j_Ryg669DY84cFn","Завантажити сертифікат")</f>
        <v>Завантажити сертифікат</v>
      </c>
    </row>
    <row r="1043" spans="1:2" x14ac:dyDescent="0.3">
      <c r="A1043" t="s">
        <v>1040</v>
      </c>
      <c r="B1043" t="str">
        <f>HYPERLINK("https://talan.bank.gov.ua/get-user-certificate/qAVb0ZsWVu_gqq7MFxjT","Завантажити сертифікат")</f>
        <v>Завантажити сертифікат</v>
      </c>
    </row>
    <row r="1044" spans="1:2" x14ac:dyDescent="0.3">
      <c r="A1044" t="s">
        <v>1041</v>
      </c>
      <c r="B1044" t="str">
        <f>HYPERLINK("https://talan.bank.gov.ua/get-user-certificate/qAVb03AJfFg4GRkL0yY9","Завантажити сертифікат")</f>
        <v>Завантажити сертифікат</v>
      </c>
    </row>
    <row r="1045" spans="1:2" x14ac:dyDescent="0.3">
      <c r="A1045" t="s">
        <v>1042</v>
      </c>
      <c r="B1045" t="str">
        <f>HYPERLINK("https://talan.bank.gov.ua/get-user-certificate/qAVb0oO-Eyu3Mrt8MgAk","Завантажити сертифікат")</f>
        <v>Завантажити сертифікат</v>
      </c>
    </row>
    <row r="1046" spans="1:2" x14ac:dyDescent="0.3">
      <c r="A1046" t="s">
        <v>1043</v>
      </c>
      <c r="B1046" t="str">
        <f>HYPERLINK("https://talan.bank.gov.ua/get-user-certificate/qAVb0Q7SBlWfmRSKQVX2","Завантажити сертифікат")</f>
        <v>Завантажити сертифікат</v>
      </c>
    </row>
    <row r="1047" spans="1:2" x14ac:dyDescent="0.3">
      <c r="A1047" t="s">
        <v>1044</v>
      </c>
      <c r="B1047" t="str">
        <f>HYPERLINK("https://talan.bank.gov.ua/get-user-certificate/qAVb0jZzu4hjfTe3ePLu","Завантажити сертифікат")</f>
        <v>Завантажити сертифікат</v>
      </c>
    </row>
    <row r="1048" spans="1:2" x14ac:dyDescent="0.3">
      <c r="A1048" t="s">
        <v>1045</v>
      </c>
      <c r="B1048" t="str">
        <f>HYPERLINK("https://talan.bank.gov.ua/get-user-certificate/qAVb0YiX0UptH_vc5C9F","Завантажити сертифікат")</f>
        <v>Завантажити сертифікат</v>
      </c>
    </row>
    <row r="1049" spans="1:2" x14ac:dyDescent="0.3">
      <c r="A1049" t="s">
        <v>1046</v>
      </c>
      <c r="B1049" t="str">
        <f>HYPERLINK("https://talan.bank.gov.ua/get-user-certificate/qAVb0NMtK095E6QN3WUw","Завантажити сертифікат")</f>
        <v>Завантажити сертифікат</v>
      </c>
    </row>
    <row r="1050" spans="1:2" x14ac:dyDescent="0.3">
      <c r="A1050" t="s">
        <v>1047</v>
      </c>
      <c r="B1050" t="str">
        <f>HYPERLINK("https://talan.bank.gov.ua/get-user-certificate/qAVb0FJWldLBzd4zmStF","Завантажити сертифікат")</f>
        <v>Завантажити сертифікат</v>
      </c>
    </row>
    <row r="1051" spans="1:2" x14ac:dyDescent="0.3">
      <c r="A1051" t="s">
        <v>1048</v>
      </c>
      <c r="B1051" t="str">
        <f>HYPERLINK("https://talan.bank.gov.ua/get-user-certificate/qAVb0E1Ts4aUlXV8maLo","Завантажити сертифікат")</f>
        <v>Завантажити сертифікат</v>
      </c>
    </row>
    <row r="1052" spans="1:2" x14ac:dyDescent="0.3">
      <c r="A1052" t="s">
        <v>1049</v>
      </c>
      <c r="B1052" t="str">
        <f>HYPERLINK("https://talan.bank.gov.ua/get-user-certificate/qAVb0nO-QCvH-dptXZJi","Завантажити сертифікат")</f>
        <v>Завантажити сертифікат</v>
      </c>
    </row>
    <row r="1053" spans="1:2" x14ac:dyDescent="0.3">
      <c r="A1053" t="s">
        <v>1050</v>
      </c>
      <c r="B1053" t="str">
        <f>HYPERLINK("https://talan.bank.gov.ua/get-user-certificate/qAVb0uzL04PvclWbuzGJ","Завантажити сертифікат")</f>
        <v>Завантажити сертифікат</v>
      </c>
    </row>
    <row r="1054" spans="1:2" x14ac:dyDescent="0.3">
      <c r="A1054" t="s">
        <v>1051</v>
      </c>
      <c r="B1054" t="str">
        <f>HYPERLINK("https://talan.bank.gov.ua/get-user-certificate/qAVb0enXUZXRAnz8rSM7","Завантажити сертифікат")</f>
        <v>Завантажити сертифікат</v>
      </c>
    </row>
    <row r="1055" spans="1:2" x14ac:dyDescent="0.3">
      <c r="A1055" t="s">
        <v>1052</v>
      </c>
      <c r="B1055" t="str">
        <f>HYPERLINK("https://talan.bank.gov.ua/get-user-certificate/qAVb0C5P4BfpybrlTp5i","Завантажити сертифікат")</f>
        <v>Завантажити сертифікат</v>
      </c>
    </row>
    <row r="1056" spans="1:2" x14ac:dyDescent="0.3">
      <c r="A1056" t="s">
        <v>1053</v>
      </c>
      <c r="B1056" t="str">
        <f>HYPERLINK("https://talan.bank.gov.ua/get-user-certificate/qAVb0clE0eJjo_ohprMb","Завантажити сертифікат")</f>
        <v>Завантажити сертифікат</v>
      </c>
    </row>
    <row r="1057" spans="1:2" x14ac:dyDescent="0.3">
      <c r="A1057" t="s">
        <v>1054</v>
      </c>
      <c r="B1057" t="str">
        <f>HYPERLINK("https://talan.bank.gov.ua/get-user-certificate/qAVb0hpMSXLRuGi_ymW7","Завантажити сертифікат")</f>
        <v>Завантажити сертифікат</v>
      </c>
    </row>
    <row r="1058" spans="1:2" x14ac:dyDescent="0.3">
      <c r="A1058" t="s">
        <v>1055</v>
      </c>
      <c r="B1058" t="str">
        <f>HYPERLINK("https://talan.bank.gov.ua/get-user-certificate/qAVb0oPXSDB3dmnKLTRZ","Завантажити сертифікат")</f>
        <v>Завантажити сертифікат</v>
      </c>
    </row>
    <row r="1059" spans="1:2" x14ac:dyDescent="0.3">
      <c r="A1059" t="s">
        <v>1056</v>
      </c>
      <c r="B1059" t="str">
        <f>HYPERLINK("https://talan.bank.gov.ua/get-user-certificate/qAVb0f2Ebl39zF170-eS","Завантажити сертифікат")</f>
        <v>Завантажити сертифікат</v>
      </c>
    </row>
    <row r="1060" spans="1:2" x14ac:dyDescent="0.3">
      <c r="A1060" t="s">
        <v>1057</v>
      </c>
      <c r="B1060" t="str">
        <f>HYPERLINK("https://talan.bank.gov.ua/get-user-certificate/qAVb0nqxk5mXl3jhXNKh","Завантажити сертифікат")</f>
        <v>Завантажити сертифікат</v>
      </c>
    </row>
    <row r="1061" spans="1:2" x14ac:dyDescent="0.3">
      <c r="A1061" t="s">
        <v>1058</v>
      </c>
      <c r="B1061" t="str">
        <f>HYPERLINK("https://talan.bank.gov.ua/get-user-certificate/qAVb0hjBMZ8W0BrCaOdn","Завантажити сертифікат")</f>
        <v>Завантажити сертифікат</v>
      </c>
    </row>
    <row r="1062" spans="1:2" x14ac:dyDescent="0.3">
      <c r="A1062" t="s">
        <v>1059</v>
      </c>
      <c r="B1062" t="str">
        <f>HYPERLINK("https://talan.bank.gov.ua/get-user-certificate/qAVb0Tgux6tJ0SMnCk0T","Завантажити сертифікат")</f>
        <v>Завантажити сертифікат</v>
      </c>
    </row>
    <row r="1063" spans="1:2" x14ac:dyDescent="0.3">
      <c r="A1063" t="s">
        <v>1060</v>
      </c>
      <c r="B1063" t="str">
        <f>HYPERLINK("https://talan.bank.gov.ua/get-user-certificate/qAVb0m5r451x-CrgNqaC","Завантажити сертифікат")</f>
        <v>Завантажити сертифікат</v>
      </c>
    </row>
    <row r="1064" spans="1:2" x14ac:dyDescent="0.3">
      <c r="A1064" t="s">
        <v>1061</v>
      </c>
      <c r="B1064" t="str">
        <f>HYPERLINK("https://talan.bank.gov.ua/get-user-certificate/qAVb09B-j_72a8RT4079","Завантажити сертифікат")</f>
        <v>Завантажити сертифікат</v>
      </c>
    </row>
    <row r="1065" spans="1:2" x14ac:dyDescent="0.3">
      <c r="A1065" t="s">
        <v>1062</v>
      </c>
      <c r="B1065" t="str">
        <f>HYPERLINK("https://talan.bank.gov.ua/get-user-certificate/qAVb0zQ42E77ioTWTp0h","Завантажити сертифікат")</f>
        <v>Завантажити сертифікат</v>
      </c>
    </row>
    <row r="1066" spans="1:2" x14ac:dyDescent="0.3">
      <c r="A1066" t="s">
        <v>1063</v>
      </c>
      <c r="B1066" t="str">
        <f>HYPERLINK("https://talan.bank.gov.ua/get-user-certificate/qAVb02LA8iQHGU4I39u6","Завантажити сертифікат")</f>
        <v>Завантажити сертифікат</v>
      </c>
    </row>
    <row r="1067" spans="1:2" x14ac:dyDescent="0.3">
      <c r="A1067" t="s">
        <v>1064</v>
      </c>
      <c r="B1067" t="str">
        <f>HYPERLINK("https://talan.bank.gov.ua/get-user-certificate/qAVb0mG8Vyn_sz0y1Z-n","Завантажити сертифікат")</f>
        <v>Завантажити сертифікат</v>
      </c>
    </row>
    <row r="1068" spans="1:2" x14ac:dyDescent="0.3">
      <c r="A1068" t="s">
        <v>1065</v>
      </c>
      <c r="B1068" t="str">
        <f>HYPERLINK("https://talan.bank.gov.ua/get-user-certificate/qAVb01yRpLa6bS_n8z8X","Завантажити сертифікат")</f>
        <v>Завантажити сертифікат</v>
      </c>
    </row>
    <row r="1069" spans="1:2" x14ac:dyDescent="0.3">
      <c r="A1069" t="s">
        <v>1066</v>
      </c>
      <c r="B1069" t="str">
        <f>HYPERLINK("https://talan.bank.gov.ua/get-user-certificate/qAVb0OaJWSbPQdB8QKl5","Завантажити сертифікат")</f>
        <v>Завантажити сертифікат</v>
      </c>
    </row>
    <row r="1070" spans="1:2" x14ac:dyDescent="0.3">
      <c r="A1070" t="s">
        <v>1067</v>
      </c>
      <c r="B1070" t="str">
        <f>HYPERLINK("https://talan.bank.gov.ua/get-user-certificate/qAVb0NnPK5VlNl9QjBhw","Завантажити сертифікат")</f>
        <v>Завантажити сертифікат</v>
      </c>
    </row>
    <row r="1071" spans="1:2" x14ac:dyDescent="0.3">
      <c r="A1071" t="s">
        <v>1068</v>
      </c>
      <c r="B1071" t="str">
        <f>HYPERLINK("https://talan.bank.gov.ua/get-user-certificate/qAVb0jOGLgaN_edhSyLW","Завантажити сертифікат")</f>
        <v>Завантажити сертифікат</v>
      </c>
    </row>
    <row r="1072" spans="1:2" x14ac:dyDescent="0.3">
      <c r="A1072" t="s">
        <v>1069</v>
      </c>
      <c r="B1072" t="str">
        <f>HYPERLINK("https://talan.bank.gov.ua/get-user-certificate/qAVb0tK4TJ50fi-CZrg5","Завантажити сертифікат")</f>
        <v>Завантажити сертифікат</v>
      </c>
    </row>
    <row r="1073" spans="1:2" x14ac:dyDescent="0.3">
      <c r="A1073" t="s">
        <v>1070</v>
      </c>
      <c r="B1073" t="str">
        <f>HYPERLINK("https://talan.bank.gov.ua/get-user-certificate/qAVb01AZA59hBEhfeS_Z","Завантажити сертифікат")</f>
        <v>Завантажити сертифікат</v>
      </c>
    </row>
    <row r="1074" spans="1:2" x14ac:dyDescent="0.3">
      <c r="A1074" t="s">
        <v>1071</v>
      </c>
      <c r="B1074" t="str">
        <f>HYPERLINK("https://talan.bank.gov.ua/get-user-certificate/qAVb0Pj4L3pdymVRliUs","Завантажити сертифікат")</f>
        <v>Завантажити сертифікат</v>
      </c>
    </row>
    <row r="1075" spans="1:2" x14ac:dyDescent="0.3">
      <c r="A1075" t="s">
        <v>1072</v>
      </c>
      <c r="B1075" t="str">
        <f>HYPERLINK("https://talan.bank.gov.ua/get-user-certificate/qAVb0AFhSEyQZiGxefKE","Завантажити сертифікат")</f>
        <v>Завантажити сертифікат</v>
      </c>
    </row>
    <row r="1076" spans="1:2" x14ac:dyDescent="0.3">
      <c r="A1076" t="s">
        <v>1073</v>
      </c>
      <c r="B1076" t="str">
        <f>HYPERLINK("https://talan.bank.gov.ua/get-user-certificate/qAVb0yN1M_JhKCsVOfgj","Завантажити сертифікат")</f>
        <v>Завантажити сертифікат</v>
      </c>
    </row>
    <row r="1077" spans="1:2" x14ac:dyDescent="0.3">
      <c r="A1077" t="s">
        <v>1074</v>
      </c>
      <c r="B1077" t="str">
        <f>HYPERLINK("https://talan.bank.gov.ua/get-user-certificate/qAVb0AF5eWiLWL1c67uR","Завантажити сертифікат")</f>
        <v>Завантажити сертифікат</v>
      </c>
    </row>
    <row r="1078" spans="1:2" x14ac:dyDescent="0.3">
      <c r="A1078" t="s">
        <v>1075</v>
      </c>
      <c r="B1078" t="str">
        <f>HYPERLINK("https://talan.bank.gov.ua/get-user-certificate/qAVb0b0WrmhKxHKpj-67","Завантажити сертифікат")</f>
        <v>Завантажити сертифікат</v>
      </c>
    </row>
    <row r="1079" spans="1:2" x14ac:dyDescent="0.3">
      <c r="A1079" t="s">
        <v>1076</v>
      </c>
      <c r="B1079" t="str">
        <f>HYPERLINK("https://talan.bank.gov.ua/get-user-certificate/qAVb0hUtDzNro5Ly6txG","Завантажити сертифікат")</f>
        <v>Завантажити сертифікат</v>
      </c>
    </row>
    <row r="1080" spans="1:2" x14ac:dyDescent="0.3">
      <c r="A1080" t="s">
        <v>1077</v>
      </c>
      <c r="B1080" t="str">
        <f>HYPERLINK("https://talan.bank.gov.ua/get-user-certificate/qAVb0ik7EdcqyxW5VnTi","Завантажити сертифікат")</f>
        <v>Завантажити сертифікат</v>
      </c>
    </row>
    <row r="1081" spans="1:2" x14ac:dyDescent="0.3">
      <c r="A1081" t="s">
        <v>1078</v>
      </c>
      <c r="B1081" t="str">
        <f>HYPERLINK("https://talan.bank.gov.ua/get-user-certificate/qAVb0hlt2rv1DGfHWFjk","Завантажити сертифікат")</f>
        <v>Завантажити сертифікат</v>
      </c>
    </row>
    <row r="1082" spans="1:2" x14ac:dyDescent="0.3">
      <c r="A1082" t="s">
        <v>1079</v>
      </c>
      <c r="B1082" t="str">
        <f>HYPERLINK("https://talan.bank.gov.ua/get-user-certificate/qAVb0lpsiunQbwsBcKk_","Завантажити сертифікат")</f>
        <v>Завантажити сертифікат</v>
      </c>
    </row>
    <row r="1083" spans="1:2" x14ac:dyDescent="0.3">
      <c r="A1083" t="s">
        <v>1080</v>
      </c>
      <c r="B1083" t="str">
        <f>HYPERLINK("https://talan.bank.gov.ua/get-user-certificate/qAVb01fKUoN3yAktw1qB","Завантажити сертифікат")</f>
        <v>Завантажити сертифікат</v>
      </c>
    </row>
    <row r="1084" spans="1:2" x14ac:dyDescent="0.3">
      <c r="A1084" t="s">
        <v>1081</v>
      </c>
      <c r="B1084" t="str">
        <f>HYPERLINK("https://talan.bank.gov.ua/get-user-certificate/qAVb0M9_zuwetSxKzKxI","Завантажити сертифікат")</f>
        <v>Завантажити сертифікат</v>
      </c>
    </row>
    <row r="1085" spans="1:2" x14ac:dyDescent="0.3">
      <c r="A1085" t="s">
        <v>1082</v>
      </c>
      <c r="B1085" t="str">
        <f>HYPERLINK("https://talan.bank.gov.ua/get-user-certificate/qAVb03F8uQQqUCjufrkU","Завантажити сертифікат")</f>
        <v>Завантажити сертифікат</v>
      </c>
    </row>
    <row r="1086" spans="1:2" x14ac:dyDescent="0.3">
      <c r="A1086" t="s">
        <v>1083</v>
      </c>
      <c r="B1086" t="str">
        <f>HYPERLINK("https://talan.bank.gov.ua/get-user-certificate/qAVb0IZ6Dk0C80yUI7d0","Завантажити сертифікат")</f>
        <v>Завантажити сертифікат</v>
      </c>
    </row>
    <row r="1087" spans="1:2" x14ac:dyDescent="0.3">
      <c r="A1087" t="s">
        <v>1084</v>
      </c>
      <c r="B1087" t="str">
        <f>HYPERLINK("https://talan.bank.gov.ua/get-user-certificate/qAVb0q--EWjL1BDyRpgt","Завантажити сертифікат")</f>
        <v>Завантажити сертифікат</v>
      </c>
    </row>
    <row r="1088" spans="1:2" x14ac:dyDescent="0.3">
      <c r="A1088" t="s">
        <v>1085</v>
      </c>
      <c r="B1088" t="str">
        <f>HYPERLINK("https://talan.bank.gov.ua/get-user-certificate/qAVb0tmYeNSQgv7LB8i2","Завантажити сертифікат")</f>
        <v>Завантажити сертифікат</v>
      </c>
    </row>
    <row r="1089" spans="1:2" x14ac:dyDescent="0.3">
      <c r="A1089" t="s">
        <v>1086</v>
      </c>
      <c r="B1089" t="str">
        <f>HYPERLINK("https://talan.bank.gov.ua/get-user-certificate/qAVb0FEWJ8vDIjSvrdPP","Завантажити сертифікат")</f>
        <v>Завантажити сертифікат</v>
      </c>
    </row>
    <row r="1090" spans="1:2" x14ac:dyDescent="0.3">
      <c r="A1090" t="s">
        <v>1087</v>
      </c>
      <c r="B1090" t="str">
        <f>HYPERLINK("https://talan.bank.gov.ua/get-user-certificate/qAVb004wy6I0vqWZckoA","Завантажити сертифікат")</f>
        <v>Завантажити сертифікат</v>
      </c>
    </row>
    <row r="1091" spans="1:2" x14ac:dyDescent="0.3">
      <c r="A1091" t="s">
        <v>1088</v>
      </c>
      <c r="B1091" t="str">
        <f>HYPERLINK("https://talan.bank.gov.ua/get-user-certificate/qAVb07LUwSdgvjzlTC1G","Завантажити сертифікат")</f>
        <v>Завантажити сертифікат</v>
      </c>
    </row>
    <row r="1092" spans="1:2" x14ac:dyDescent="0.3">
      <c r="A1092" t="s">
        <v>1089</v>
      </c>
      <c r="B1092" t="str">
        <f>HYPERLINK("https://talan.bank.gov.ua/get-user-certificate/qAVb0Ule3EKWM1LRrqHm","Завантажити сертифікат")</f>
        <v>Завантажити сертифікат</v>
      </c>
    </row>
    <row r="1093" spans="1:2" x14ac:dyDescent="0.3">
      <c r="A1093" t="s">
        <v>1090</v>
      </c>
      <c r="B1093" t="str">
        <f>HYPERLINK("https://talan.bank.gov.ua/get-user-certificate/qAVb0WJBIc33wAoak0pm","Завантажити сертифікат")</f>
        <v>Завантажити сертифікат</v>
      </c>
    </row>
    <row r="1094" spans="1:2" x14ac:dyDescent="0.3">
      <c r="A1094" t="s">
        <v>1091</v>
      </c>
      <c r="B1094" t="str">
        <f>HYPERLINK("https://talan.bank.gov.ua/get-user-certificate/qAVb0_knK6TOxg-kIuHF","Завантажити сертифікат")</f>
        <v>Завантажити сертифікат</v>
      </c>
    </row>
    <row r="1095" spans="1:2" x14ac:dyDescent="0.3">
      <c r="A1095" t="s">
        <v>1092</v>
      </c>
      <c r="B1095" t="str">
        <f>HYPERLINK("https://talan.bank.gov.ua/get-user-certificate/qAVb0wFoWBJarTgLIXI8","Завантажити сертифікат")</f>
        <v>Завантажити сертифікат</v>
      </c>
    </row>
    <row r="1096" spans="1:2" x14ac:dyDescent="0.3">
      <c r="A1096" t="s">
        <v>1093</v>
      </c>
      <c r="B1096" t="str">
        <f>HYPERLINK("https://talan.bank.gov.ua/get-user-certificate/qAVb00ESLLdAf76yJBEC","Завантажити сертифікат")</f>
        <v>Завантажити сертифікат</v>
      </c>
    </row>
    <row r="1097" spans="1:2" x14ac:dyDescent="0.3">
      <c r="A1097" t="s">
        <v>1094</v>
      </c>
      <c r="B1097" t="str">
        <f>HYPERLINK("https://talan.bank.gov.ua/get-user-certificate/qAVb0dBdCVnZbyR8LFL5","Завантажити сертифікат")</f>
        <v>Завантажити сертифікат</v>
      </c>
    </row>
    <row r="1098" spans="1:2" x14ac:dyDescent="0.3">
      <c r="A1098" t="s">
        <v>1095</v>
      </c>
      <c r="B1098" t="str">
        <f>HYPERLINK("https://talan.bank.gov.ua/get-user-certificate/qAVb072cAUi3OJooNy7x","Завантажити сертифікат")</f>
        <v>Завантажити сертифікат</v>
      </c>
    </row>
    <row r="1099" spans="1:2" x14ac:dyDescent="0.3">
      <c r="A1099" t="s">
        <v>1096</v>
      </c>
      <c r="B1099" t="str">
        <f>HYPERLINK("https://talan.bank.gov.ua/get-user-certificate/qAVb0E7uI8i7CDOmjsCm","Завантажити сертифікат")</f>
        <v>Завантажити сертифікат</v>
      </c>
    </row>
    <row r="1100" spans="1:2" x14ac:dyDescent="0.3">
      <c r="A1100" t="s">
        <v>1097</v>
      </c>
      <c r="B1100" t="str">
        <f>HYPERLINK("https://talan.bank.gov.ua/get-user-certificate/qAVb0MN9ZPXtFaJG9AY6","Завантажити сертифікат")</f>
        <v>Завантажити сертифікат</v>
      </c>
    </row>
    <row r="1101" spans="1:2" x14ac:dyDescent="0.3">
      <c r="A1101" t="s">
        <v>1098</v>
      </c>
      <c r="B1101" t="str">
        <f>HYPERLINK("https://talan.bank.gov.ua/get-user-certificate/qAVb08q0_8htc93jGYlb","Завантажити сертифікат")</f>
        <v>Завантажити сертифікат</v>
      </c>
    </row>
    <row r="1102" spans="1:2" x14ac:dyDescent="0.3">
      <c r="A1102" t="s">
        <v>1099</v>
      </c>
      <c r="B1102" t="str">
        <f>HYPERLINK("https://talan.bank.gov.ua/get-user-certificate/qAVb0IfOxeKpRCBEeHkH","Завантажити сертифікат")</f>
        <v>Завантажити сертифікат</v>
      </c>
    </row>
    <row r="1103" spans="1:2" x14ac:dyDescent="0.3">
      <c r="A1103" t="s">
        <v>1100</v>
      </c>
      <c r="B1103" t="str">
        <f>HYPERLINK("https://talan.bank.gov.ua/get-user-certificate/qAVb0SggUUZCz7_CgO-I","Завантажити сертифікат")</f>
        <v>Завантажити сертифікат</v>
      </c>
    </row>
    <row r="1104" spans="1:2" x14ac:dyDescent="0.3">
      <c r="A1104" t="s">
        <v>1101</v>
      </c>
      <c r="B1104" t="str">
        <f>HYPERLINK("https://talan.bank.gov.ua/get-user-certificate/qAVb0xwXrs8GRfI3dLAn","Завантажити сертифікат")</f>
        <v>Завантажити сертифікат</v>
      </c>
    </row>
    <row r="1105" spans="1:2" x14ac:dyDescent="0.3">
      <c r="A1105" t="s">
        <v>1102</v>
      </c>
      <c r="B1105" t="str">
        <f>HYPERLINK("https://talan.bank.gov.ua/get-user-certificate/qAVb0r3mLD-4pe4OJaYh","Завантажити сертифікат")</f>
        <v>Завантажити сертифікат</v>
      </c>
    </row>
    <row r="1106" spans="1:2" x14ac:dyDescent="0.3">
      <c r="A1106" t="s">
        <v>1103</v>
      </c>
      <c r="B1106" t="str">
        <f>HYPERLINK("https://talan.bank.gov.ua/get-user-certificate/qAVb05fLNHM76j9VVklQ","Завантажити сертифікат")</f>
        <v>Завантажити сертифікат</v>
      </c>
    </row>
    <row r="1107" spans="1:2" x14ac:dyDescent="0.3">
      <c r="A1107" t="s">
        <v>1104</v>
      </c>
      <c r="B1107" t="str">
        <f>HYPERLINK("https://talan.bank.gov.ua/get-user-certificate/qAVb0gUOo3WROH0cvAu3","Завантажити сертифікат")</f>
        <v>Завантажити сертифікат</v>
      </c>
    </row>
    <row r="1108" spans="1:2" x14ac:dyDescent="0.3">
      <c r="A1108" t="s">
        <v>1105</v>
      </c>
      <c r="B1108" t="str">
        <f>HYPERLINK("https://talan.bank.gov.ua/get-user-certificate/qAVb0H4wGb1keCMbV8Vq","Завантажити сертифікат")</f>
        <v>Завантажити сертифікат</v>
      </c>
    </row>
    <row r="1109" spans="1:2" x14ac:dyDescent="0.3">
      <c r="A1109" t="s">
        <v>1106</v>
      </c>
      <c r="B1109" t="str">
        <f>HYPERLINK("https://talan.bank.gov.ua/get-user-certificate/qAVb0cUZ4avuO0srbT1A","Завантажити сертифікат")</f>
        <v>Завантажити сертифікат</v>
      </c>
    </row>
    <row r="1110" spans="1:2" x14ac:dyDescent="0.3">
      <c r="A1110" t="s">
        <v>1107</v>
      </c>
      <c r="B1110" t="str">
        <f>HYPERLINK("https://talan.bank.gov.ua/get-user-certificate/qAVb0LCd9w0oV8dx_vnv","Завантажити сертифікат")</f>
        <v>Завантажити сертифікат</v>
      </c>
    </row>
    <row r="1111" spans="1:2" x14ac:dyDescent="0.3">
      <c r="A1111" t="s">
        <v>1108</v>
      </c>
      <c r="B1111" t="str">
        <f>HYPERLINK("https://talan.bank.gov.ua/get-user-certificate/qAVb0hRPV0oofdc2rMzz","Завантажити сертифікат")</f>
        <v>Завантажити сертифікат</v>
      </c>
    </row>
    <row r="1112" spans="1:2" x14ac:dyDescent="0.3">
      <c r="A1112" t="s">
        <v>1109</v>
      </c>
      <c r="B1112" t="str">
        <f>HYPERLINK("https://talan.bank.gov.ua/get-user-certificate/qAVb0ElZ1-MRnQvdpYyp","Завантажити сертифікат")</f>
        <v>Завантажити сертифікат</v>
      </c>
    </row>
    <row r="1113" spans="1:2" x14ac:dyDescent="0.3">
      <c r="A1113" t="s">
        <v>1110</v>
      </c>
      <c r="B1113" t="str">
        <f>HYPERLINK("https://talan.bank.gov.ua/get-user-certificate/qAVb0FX3f28iOJIaUwJe","Завантажити сертифікат")</f>
        <v>Завантажити сертифікат</v>
      </c>
    </row>
    <row r="1114" spans="1:2" x14ac:dyDescent="0.3">
      <c r="A1114" t="s">
        <v>1111</v>
      </c>
      <c r="B1114" t="str">
        <f>HYPERLINK("https://talan.bank.gov.ua/get-user-certificate/qAVb0IAy8E8IucMNTXU-","Завантажити сертифікат")</f>
        <v>Завантажити сертифікат</v>
      </c>
    </row>
    <row r="1115" spans="1:2" x14ac:dyDescent="0.3">
      <c r="A1115" t="s">
        <v>1112</v>
      </c>
      <c r="B1115" t="str">
        <f>HYPERLINK("https://talan.bank.gov.ua/get-user-certificate/qAVb0E-_3ZPbhaGnQOap","Завантажити сертифікат")</f>
        <v>Завантажити сертифікат</v>
      </c>
    </row>
    <row r="1116" spans="1:2" x14ac:dyDescent="0.3">
      <c r="A1116" t="s">
        <v>1113</v>
      </c>
      <c r="B1116" t="str">
        <f>HYPERLINK("https://talan.bank.gov.ua/get-user-certificate/qAVb0L8oH0iC8EaXQK1O","Завантажити сертифікат")</f>
        <v>Завантажити сертифікат</v>
      </c>
    </row>
    <row r="1117" spans="1:2" x14ac:dyDescent="0.3">
      <c r="A1117" t="s">
        <v>1114</v>
      </c>
      <c r="B1117" t="str">
        <f>HYPERLINK("https://talan.bank.gov.ua/get-user-certificate/qAVb0fkIEcx7lFCYUjK4","Завантажити сертифікат")</f>
        <v>Завантажити сертифікат</v>
      </c>
    </row>
    <row r="1118" spans="1:2" x14ac:dyDescent="0.3">
      <c r="A1118" t="s">
        <v>1115</v>
      </c>
      <c r="B1118" t="str">
        <f>HYPERLINK("https://talan.bank.gov.ua/get-user-certificate/qAVb0JKUb8gUjm_t6-gs","Завантажити сертифікат")</f>
        <v>Завантажити сертифікат</v>
      </c>
    </row>
    <row r="1119" spans="1:2" x14ac:dyDescent="0.3">
      <c r="A1119" t="s">
        <v>1116</v>
      </c>
      <c r="B1119" t="str">
        <f>HYPERLINK("https://talan.bank.gov.ua/get-user-certificate/qAVb0n3Ruei9n5vPTnVI","Завантажити сертифікат")</f>
        <v>Завантажити сертифікат</v>
      </c>
    </row>
    <row r="1120" spans="1:2" x14ac:dyDescent="0.3">
      <c r="A1120" t="s">
        <v>1117</v>
      </c>
      <c r="B1120" t="str">
        <f>HYPERLINK("https://talan.bank.gov.ua/get-user-certificate/qAVb0W2gnHbwnJqkP09r","Завантажити сертифікат")</f>
        <v>Завантажити сертифікат</v>
      </c>
    </row>
    <row r="1121" spans="1:2" x14ac:dyDescent="0.3">
      <c r="A1121" t="s">
        <v>1118</v>
      </c>
      <c r="B1121" t="str">
        <f>HYPERLINK("https://talan.bank.gov.ua/get-user-certificate/qAVb0MN1NJEgfXyP9nbv","Завантажити сертифікат")</f>
        <v>Завантажити сертифікат</v>
      </c>
    </row>
    <row r="1122" spans="1:2" x14ac:dyDescent="0.3">
      <c r="A1122" t="s">
        <v>1119</v>
      </c>
      <c r="B1122" t="str">
        <f>HYPERLINK("https://talan.bank.gov.ua/get-user-certificate/qAVb09cmylZ_nBCQP5bi","Завантажити сертифікат")</f>
        <v>Завантажити сертифікат</v>
      </c>
    </row>
    <row r="1123" spans="1:2" x14ac:dyDescent="0.3">
      <c r="A1123" t="s">
        <v>1120</v>
      </c>
      <c r="B1123" t="str">
        <f>HYPERLINK("https://talan.bank.gov.ua/get-user-certificate/qAVb03ExVLJkvB6e2BLB","Завантажити сертифікат")</f>
        <v>Завантажити сертифікат</v>
      </c>
    </row>
    <row r="1124" spans="1:2" x14ac:dyDescent="0.3">
      <c r="A1124" t="s">
        <v>1121</v>
      </c>
      <c r="B1124" t="str">
        <f>HYPERLINK("https://talan.bank.gov.ua/get-user-certificate/qAVb0z4SukfDVX2d2Peq","Завантажити сертифікат")</f>
        <v>Завантажити сертифікат</v>
      </c>
    </row>
    <row r="1125" spans="1:2" x14ac:dyDescent="0.3">
      <c r="A1125" t="s">
        <v>1122</v>
      </c>
      <c r="B1125" t="str">
        <f>HYPERLINK("https://talan.bank.gov.ua/get-user-certificate/qAVb0zFl96iqwJrvmtaU","Завантажити сертифікат")</f>
        <v>Завантажити сертифікат</v>
      </c>
    </row>
    <row r="1126" spans="1:2" x14ac:dyDescent="0.3">
      <c r="A1126" t="s">
        <v>1123</v>
      </c>
      <c r="B1126" t="str">
        <f>HYPERLINK("https://talan.bank.gov.ua/get-user-certificate/qAVb0nJ7BxJaJpTEO0k3","Завантажити сертифікат")</f>
        <v>Завантажити сертифікат</v>
      </c>
    </row>
    <row r="1127" spans="1:2" x14ac:dyDescent="0.3">
      <c r="A1127" t="s">
        <v>1124</v>
      </c>
      <c r="B1127" t="str">
        <f>HYPERLINK("https://talan.bank.gov.ua/get-user-certificate/qAVb0Remq9rbMNd51LP6","Завантажити сертифікат")</f>
        <v>Завантажити сертифікат</v>
      </c>
    </row>
    <row r="1128" spans="1:2" x14ac:dyDescent="0.3">
      <c r="A1128" t="s">
        <v>1125</v>
      </c>
      <c r="B1128" t="str">
        <f>HYPERLINK("https://talan.bank.gov.ua/get-user-certificate/qAVb0ib4L_XXmFVZiGNH","Завантажити сертифікат")</f>
        <v>Завантажити сертифікат</v>
      </c>
    </row>
    <row r="1129" spans="1:2" x14ac:dyDescent="0.3">
      <c r="A1129" t="s">
        <v>1126</v>
      </c>
      <c r="B1129" t="str">
        <f>HYPERLINK("https://talan.bank.gov.ua/get-user-certificate/qAVb0n-WaQ70HNcCGA1a","Завантажити сертифікат")</f>
        <v>Завантажити сертифікат</v>
      </c>
    </row>
    <row r="1130" spans="1:2" x14ac:dyDescent="0.3">
      <c r="A1130" t="s">
        <v>1127</v>
      </c>
      <c r="B1130" t="str">
        <f>HYPERLINK("https://talan.bank.gov.ua/get-user-certificate/qAVb0GgNUTojwATV6bw-","Завантажити сертифікат")</f>
        <v>Завантажити сертифікат</v>
      </c>
    </row>
    <row r="1131" spans="1:2" x14ac:dyDescent="0.3">
      <c r="A1131" t="s">
        <v>1128</v>
      </c>
      <c r="B1131" t="str">
        <f>HYPERLINK("https://talan.bank.gov.ua/get-user-certificate/qAVb04U0abxK7-rVhWP6","Завантажити сертифікат")</f>
        <v>Завантажити сертифікат</v>
      </c>
    </row>
    <row r="1132" spans="1:2" x14ac:dyDescent="0.3">
      <c r="A1132" t="s">
        <v>1129</v>
      </c>
      <c r="B1132" t="str">
        <f>HYPERLINK("https://talan.bank.gov.ua/get-user-certificate/qAVb0j1anw_MOnUO1YwR","Завантажити сертифікат")</f>
        <v>Завантажити сертифікат</v>
      </c>
    </row>
    <row r="1133" spans="1:2" x14ac:dyDescent="0.3">
      <c r="A1133" t="s">
        <v>1130</v>
      </c>
      <c r="B1133" t="str">
        <f>HYPERLINK("https://talan.bank.gov.ua/get-user-certificate/qAVb0OLwEU_ZwfNeICU1","Завантажити сертифікат")</f>
        <v>Завантажити сертифікат</v>
      </c>
    </row>
    <row r="1134" spans="1:2" x14ac:dyDescent="0.3">
      <c r="A1134" t="s">
        <v>1131</v>
      </c>
      <c r="B1134" t="str">
        <f>HYPERLINK("https://talan.bank.gov.ua/get-user-certificate/qAVb0V3DtLxpNUEz7ki5","Завантажити сертифікат")</f>
        <v>Завантажити сертифікат</v>
      </c>
    </row>
    <row r="1135" spans="1:2" x14ac:dyDescent="0.3">
      <c r="A1135" t="s">
        <v>1132</v>
      </c>
      <c r="B1135" t="str">
        <f>HYPERLINK("https://talan.bank.gov.ua/get-user-certificate/qAVb0VgvwqMxIt4kWFBa","Завантажити сертифікат")</f>
        <v>Завантажити сертифікат</v>
      </c>
    </row>
    <row r="1136" spans="1:2" x14ac:dyDescent="0.3">
      <c r="A1136" t="s">
        <v>1133</v>
      </c>
      <c r="B1136" t="str">
        <f>HYPERLINK("https://talan.bank.gov.ua/get-user-certificate/qAVb0HAUccl-3PUep3zs","Завантажити сертифікат")</f>
        <v>Завантажити сертифікат</v>
      </c>
    </row>
    <row r="1137" spans="1:2" x14ac:dyDescent="0.3">
      <c r="A1137" t="s">
        <v>1134</v>
      </c>
      <c r="B1137" t="str">
        <f>HYPERLINK("https://talan.bank.gov.ua/get-user-certificate/qAVb0ym51symFQJRc_Yt","Завантажити сертифікат")</f>
        <v>Завантажити сертифікат</v>
      </c>
    </row>
    <row r="1138" spans="1:2" x14ac:dyDescent="0.3">
      <c r="A1138" t="s">
        <v>1135</v>
      </c>
      <c r="B1138" t="str">
        <f>HYPERLINK("https://talan.bank.gov.ua/get-user-certificate/qAVb0szHV54amsORdfOU","Завантажити сертифікат")</f>
        <v>Завантажити сертифікат</v>
      </c>
    </row>
    <row r="1139" spans="1:2" x14ac:dyDescent="0.3">
      <c r="A1139" t="s">
        <v>1136</v>
      </c>
      <c r="B1139" t="str">
        <f>HYPERLINK("https://talan.bank.gov.ua/get-user-certificate/qAVb0bIHNG2RhuN9cW1t","Завантажити сертифікат")</f>
        <v>Завантажити сертифікат</v>
      </c>
    </row>
    <row r="1140" spans="1:2" x14ac:dyDescent="0.3">
      <c r="A1140" t="s">
        <v>1137</v>
      </c>
      <c r="B1140" t="str">
        <f>HYPERLINK("https://talan.bank.gov.ua/get-user-certificate/qAVb0pThXSVt8eo5T4zv","Завантажити сертифікат")</f>
        <v>Завантажити сертифікат</v>
      </c>
    </row>
    <row r="1141" spans="1:2" x14ac:dyDescent="0.3">
      <c r="A1141" t="s">
        <v>1138</v>
      </c>
      <c r="B1141" t="str">
        <f>HYPERLINK("https://talan.bank.gov.ua/get-user-certificate/qAVb00Te9LDbHGHZisI8","Завантажити сертифікат")</f>
        <v>Завантажити сертифікат</v>
      </c>
    </row>
    <row r="1142" spans="1:2" x14ac:dyDescent="0.3">
      <c r="A1142" t="s">
        <v>1139</v>
      </c>
      <c r="B1142" t="str">
        <f>HYPERLINK("https://talan.bank.gov.ua/get-user-certificate/qAVb0s-GccX8zSIYJVHo","Завантажити сертифікат")</f>
        <v>Завантажити сертифікат</v>
      </c>
    </row>
    <row r="1143" spans="1:2" x14ac:dyDescent="0.3">
      <c r="A1143" t="s">
        <v>1140</v>
      </c>
      <c r="B1143" t="str">
        <f>HYPERLINK("https://talan.bank.gov.ua/get-user-certificate/qAVb0Mv737zudHp9rwWG","Завантажити сертифікат")</f>
        <v>Завантажити сертифікат</v>
      </c>
    </row>
    <row r="1144" spans="1:2" x14ac:dyDescent="0.3">
      <c r="A1144" t="s">
        <v>1141</v>
      </c>
      <c r="B1144" t="str">
        <f>HYPERLINK("https://talan.bank.gov.ua/get-user-certificate/qAVb0j-QYXrw1WbOMDYQ","Завантажити сертифікат")</f>
        <v>Завантажити сертифікат</v>
      </c>
    </row>
    <row r="1145" spans="1:2" x14ac:dyDescent="0.3">
      <c r="A1145" t="s">
        <v>1142</v>
      </c>
      <c r="B1145" t="str">
        <f>HYPERLINK("https://talan.bank.gov.ua/get-user-certificate/qAVb026lp6sA-a3p0pmR","Завантажити сертифікат")</f>
        <v>Завантажити сертифікат</v>
      </c>
    </row>
    <row r="1146" spans="1:2" x14ac:dyDescent="0.3">
      <c r="A1146" t="s">
        <v>1143</v>
      </c>
      <c r="B1146" t="str">
        <f>HYPERLINK("https://talan.bank.gov.ua/get-user-certificate/qAVb0w-c3uS7JNBsXgS0","Завантажити сертифікат")</f>
        <v>Завантажити сертифікат</v>
      </c>
    </row>
    <row r="1147" spans="1:2" x14ac:dyDescent="0.3">
      <c r="A1147" t="s">
        <v>1144</v>
      </c>
      <c r="B1147" t="str">
        <f>HYPERLINK("https://talan.bank.gov.ua/get-user-certificate/qAVb0sc8WqZYyDSsK-Ce","Завантажити сертифікат")</f>
        <v>Завантажити сертифікат</v>
      </c>
    </row>
    <row r="1148" spans="1:2" x14ac:dyDescent="0.3">
      <c r="A1148" t="s">
        <v>1145</v>
      </c>
      <c r="B1148" t="str">
        <f>HYPERLINK("https://talan.bank.gov.ua/get-user-certificate/qAVb0MXDW1Suf4KEE5q5","Завантажити сертифікат")</f>
        <v>Завантажити сертифікат</v>
      </c>
    </row>
    <row r="1149" spans="1:2" x14ac:dyDescent="0.3">
      <c r="A1149" t="s">
        <v>1146</v>
      </c>
      <c r="B1149" t="str">
        <f>HYPERLINK("https://talan.bank.gov.ua/get-user-certificate/qAVb0PsrFGKMfWXEWnmc","Завантажити сертифікат")</f>
        <v>Завантажити сертифікат</v>
      </c>
    </row>
    <row r="1150" spans="1:2" x14ac:dyDescent="0.3">
      <c r="A1150" t="s">
        <v>1147</v>
      </c>
      <c r="B1150" t="str">
        <f>HYPERLINK("https://talan.bank.gov.ua/get-user-certificate/qAVb0jPJpybJ6OGJ5Z4Z","Завантажити сертифікат")</f>
        <v>Завантажити сертифікат</v>
      </c>
    </row>
    <row r="1151" spans="1:2" x14ac:dyDescent="0.3">
      <c r="A1151" t="s">
        <v>1148</v>
      </c>
      <c r="B1151" t="str">
        <f>HYPERLINK("https://talan.bank.gov.ua/get-user-certificate/qAVb08QDybOV2zO7H3Kw","Завантажити сертифікат")</f>
        <v>Завантажити сертифікат</v>
      </c>
    </row>
    <row r="1152" spans="1:2" x14ac:dyDescent="0.3">
      <c r="A1152" t="s">
        <v>1149</v>
      </c>
      <c r="B1152" t="str">
        <f>HYPERLINK("https://talan.bank.gov.ua/get-user-certificate/qAVb09tRzplVkFf9wxOa","Завантажити сертифікат")</f>
        <v>Завантажити сертифікат</v>
      </c>
    </row>
    <row r="1153" spans="1:2" x14ac:dyDescent="0.3">
      <c r="A1153" t="s">
        <v>1150</v>
      </c>
      <c r="B1153" t="str">
        <f>HYPERLINK("https://talan.bank.gov.ua/get-user-certificate/qAVb0astTkHbyAyZrvuu","Завантажити сертифікат")</f>
        <v>Завантажити сертифікат</v>
      </c>
    </row>
    <row r="1154" spans="1:2" x14ac:dyDescent="0.3">
      <c r="A1154" t="s">
        <v>1151</v>
      </c>
      <c r="B1154" t="str">
        <f>HYPERLINK("https://talan.bank.gov.ua/get-user-certificate/qAVb0YilOuIcubG7A6JJ","Завантажити сертифікат")</f>
        <v>Завантажити сертифікат</v>
      </c>
    </row>
    <row r="1155" spans="1:2" x14ac:dyDescent="0.3">
      <c r="A1155" t="s">
        <v>1152</v>
      </c>
      <c r="B1155" t="str">
        <f>HYPERLINK("https://talan.bank.gov.ua/get-user-certificate/qAVb0mmd-CSzcieGzABD","Завантажити сертифікат")</f>
        <v>Завантажити сертифікат</v>
      </c>
    </row>
    <row r="1156" spans="1:2" x14ac:dyDescent="0.3">
      <c r="A1156" t="s">
        <v>1153</v>
      </c>
      <c r="B1156" t="str">
        <f>HYPERLINK("https://talan.bank.gov.ua/get-user-certificate/qAVb0vL_98wJkES0sJQ8","Завантажити сертифікат")</f>
        <v>Завантажити сертифікат</v>
      </c>
    </row>
    <row r="1157" spans="1:2" x14ac:dyDescent="0.3">
      <c r="A1157" t="s">
        <v>1154</v>
      </c>
      <c r="B1157" t="str">
        <f>HYPERLINK("https://talan.bank.gov.ua/get-user-certificate/qAVb0iCf3o6OR4dDLSGC","Завантажити сертифікат")</f>
        <v>Завантажити сертифікат</v>
      </c>
    </row>
    <row r="1158" spans="1:2" x14ac:dyDescent="0.3">
      <c r="A1158" t="s">
        <v>1155</v>
      </c>
      <c r="B1158" t="str">
        <f>HYPERLINK("https://talan.bank.gov.ua/get-user-certificate/qAVb0dh8G79sGXoCflpA","Завантажити сертифікат")</f>
        <v>Завантажити сертифікат</v>
      </c>
    </row>
    <row r="1159" spans="1:2" x14ac:dyDescent="0.3">
      <c r="A1159" t="s">
        <v>1156</v>
      </c>
      <c r="B1159" t="str">
        <f>HYPERLINK("https://talan.bank.gov.ua/get-user-certificate/qAVb02Q5A0GNT4e1itOB","Завантажити сертифікат")</f>
        <v>Завантажити сертифікат</v>
      </c>
    </row>
    <row r="1160" spans="1:2" x14ac:dyDescent="0.3">
      <c r="A1160" t="s">
        <v>1157</v>
      </c>
      <c r="B1160" t="str">
        <f>HYPERLINK("https://talan.bank.gov.ua/get-user-certificate/qAVb0vl7-gQYIcYF5knl","Завантажити сертифікат")</f>
        <v>Завантажити сертифікат</v>
      </c>
    </row>
    <row r="1161" spans="1:2" x14ac:dyDescent="0.3">
      <c r="A1161" t="s">
        <v>1158</v>
      </c>
      <c r="B1161" t="str">
        <f>HYPERLINK("https://talan.bank.gov.ua/get-user-certificate/qAVb0yrKKBDYMoHRtY1H","Завантажити сертифікат")</f>
        <v>Завантажити сертифікат</v>
      </c>
    </row>
    <row r="1162" spans="1:2" x14ac:dyDescent="0.3">
      <c r="A1162" t="s">
        <v>1159</v>
      </c>
      <c r="B1162" t="str">
        <f>HYPERLINK("https://talan.bank.gov.ua/get-user-certificate/qAVb0NWwRiRLaAPG0TEt","Завантажити сертифікат")</f>
        <v>Завантажити сертифікат</v>
      </c>
    </row>
    <row r="1163" spans="1:2" x14ac:dyDescent="0.3">
      <c r="A1163" t="s">
        <v>1160</v>
      </c>
      <c r="B1163" t="str">
        <f>HYPERLINK("https://talan.bank.gov.ua/get-user-certificate/qAVb0Cm2EldkAPYFXGl5","Завантажити сертифікат")</f>
        <v>Завантажити сертифікат</v>
      </c>
    </row>
    <row r="1164" spans="1:2" x14ac:dyDescent="0.3">
      <c r="A1164" t="s">
        <v>1161</v>
      </c>
      <c r="B1164" t="str">
        <f>HYPERLINK("https://talan.bank.gov.ua/get-user-certificate/qAVb0iiai_IUUBH8IxuV","Завантажити сертифікат")</f>
        <v>Завантажити сертифікат</v>
      </c>
    </row>
    <row r="1165" spans="1:2" x14ac:dyDescent="0.3">
      <c r="A1165" t="s">
        <v>1162</v>
      </c>
      <c r="B1165" t="str">
        <f>HYPERLINK("https://talan.bank.gov.ua/get-user-certificate/qAVb0oomTiNjFbVYXrBY","Завантажити сертифікат")</f>
        <v>Завантажити сертифікат</v>
      </c>
    </row>
    <row r="1166" spans="1:2" x14ac:dyDescent="0.3">
      <c r="A1166" t="s">
        <v>1163</v>
      </c>
      <c r="B1166" t="str">
        <f>HYPERLINK("https://talan.bank.gov.ua/get-user-certificate/qAVb0bHkEYYZTV7VU93Y","Завантажити сертифікат")</f>
        <v>Завантажити сертифікат</v>
      </c>
    </row>
    <row r="1167" spans="1:2" x14ac:dyDescent="0.3">
      <c r="A1167" t="s">
        <v>1164</v>
      </c>
      <c r="B1167" t="str">
        <f>HYPERLINK("https://talan.bank.gov.ua/get-user-certificate/qAVb0t9iQtzca69V3lwB","Завантажити сертифікат")</f>
        <v>Завантажити сертифікат</v>
      </c>
    </row>
    <row r="1168" spans="1:2" x14ac:dyDescent="0.3">
      <c r="A1168" t="s">
        <v>1165</v>
      </c>
      <c r="B1168" t="str">
        <f>HYPERLINK("https://talan.bank.gov.ua/get-user-certificate/qAVb0rjVPY311enN_ag7","Завантажити сертифікат")</f>
        <v>Завантажити сертифікат</v>
      </c>
    </row>
    <row r="1169" spans="1:2" x14ac:dyDescent="0.3">
      <c r="A1169" t="s">
        <v>1166</v>
      </c>
      <c r="B1169" t="str">
        <f>HYPERLINK("https://talan.bank.gov.ua/get-user-certificate/qAVb0dGe8fQYiWX8j7w5","Завантажити сертифікат")</f>
        <v>Завантажити сертифікат</v>
      </c>
    </row>
    <row r="1170" spans="1:2" x14ac:dyDescent="0.3">
      <c r="A1170" t="s">
        <v>1167</v>
      </c>
      <c r="B1170" t="str">
        <f>HYPERLINK("https://talan.bank.gov.ua/get-user-certificate/qAVb0eWsFcur1Yjt2OyT","Завантажити сертифікат")</f>
        <v>Завантажити сертифікат</v>
      </c>
    </row>
    <row r="1171" spans="1:2" x14ac:dyDescent="0.3">
      <c r="A1171" t="s">
        <v>1168</v>
      </c>
      <c r="B1171" t="str">
        <f>HYPERLINK("https://talan.bank.gov.ua/get-user-certificate/qAVb0tKwQOe420Eb8JKi","Завантажити сертифікат")</f>
        <v>Завантажити сертифікат</v>
      </c>
    </row>
    <row r="1172" spans="1:2" x14ac:dyDescent="0.3">
      <c r="A1172" t="s">
        <v>1169</v>
      </c>
      <c r="B1172" t="str">
        <f>HYPERLINK("https://talan.bank.gov.ua/get-user-certificate/qAVb0O6435OxwQZtyC_V","Завантажити сертифікат")</f>
        <v>Завантажити сертифікат</v>
      </c>
    </row>
    <row r="1173" spans="1:2" x14ac:dyDescent="0.3">
      <c r="A1173" t="s">
        <v>1170</v>
      </c>
      <c r="B1173" t="str">
        <f>HYPERLINK("https://talan.bank.gov.ua/get-user-certificate/qAVb0olZPjcqIUSyjmRW","Завантажити сертифікат")</f>
        <v>Завантажити сертифікат</v>
      </c>
    </row>
    <row r="1174" spans="1:2" x14ac:dyDescent="0.3">
      <c r="A1174" t="s">
        <v>1171</v>
      </c>
      <c r="B1174" t="str">
        <f>HYPERLINK("https://talan.bank.gov.ua/get-user-certificate/qAVb0q2upHSdGo09Q89p","Завантажити сертифікат")</f>
        <v>Завантажити сертифікат</v>
      </c>
    </row>
    <row r="1175" spans="1:2" x14ac:dyDescent="0.3">
      <c r="A1175" t="s">
        <v>1172</v>
      </c>
      <c r="B1175" t="str">
        <f>HYPERLINK("https://talan.bank.gov.ua/get-user-certificate/qAVb024C60HMmcT9d6L9","Завантажити сертифікат")</f>
        <v>Завантажити сертифікат</v>
      </c>
    </row>
    <row r="1176" spans="1:2" x14ac:dyDescent="0.3">
      <c r="A1176" t="s">
        <v>1173</v>
      </c>
      <c r="B1176" t="str">
        <f>HYPERLINK("https://talan.bank.gov.ua/get-user-certificate/qAVb0fCjIw-6WAbdDwtV","Завантажити сертифікат")</f>
        <v>Завантажити сертифікат</v>
      </c>
    </row>
    <row r="1177" spans="1:2" x14ac:dyDescent="0.3">
      <c r="A1177" t="s">
        <v>1174</v>
      </c>
      <c r="B1177" t="str">
        <f>HYPERLINK("https://talan.bank.gov.ua/get-user-certificate/qAVb0EKZlT1C6HDzRhZ_","Завантажити сертифікат")</f>
        <v>Завантажити сертифікат</v>
      </c>
    </row>
    <row r="1178" spans="1:2" x14ac:dyDescent="0.3">
      <c r="A1178" t="s">
        <v>1175</v>
      </c>
      <c r="B1178" t="str">
        <f>HYPERLINK("https://talan.bank.gov.ua/get-user-certificate/qAVb0DGewH0j4XlB7QDW","Завантажити сертифікат")</f>
        <v>Завантажити сертифікат</v>
      </c>
    </row>
    <row r="1179" spans="1:2" x14ac:dyDescent="0.3">
      <c r="A1179" t="s">
        <v>1176</v>
      </c>
      <c r="B1179" t="str">
        <f>HYPERLINK("https://talan.bank.gov.ua/get-user-certificate/qAVb0H0dddGZgOB44Z4h","Завантажити сертифікат")</f>
        <v>Завантажити сертифікат</v>
      </c>
    </row>
    <row r="1180" spans="1:2" x14ac:dyDescent="0.3">
      <c r="A1180" t="s">
        <v>1177</v>
      </c>
      <c r="B1180" t="str">
        <f>HYPERLINK("https://talan.bank.gov.ua/get-user-certificate/qAVb0u3Wvtj6kapJAgxq","Завантажити сертифікат")</f>
        <v>Завантажити сертифікат</v>
      </c>
    </row>
    <row r="1181" spans="1:2" x14ac:dyDescent="0.3">
      <c r="A1181" t="s">
        <v>1178</v>
      </c>
      <c r="B1181" t="str">
        <f>HYPERLINK("https://talan.bank.gov.ua/get-user-certificate/qAVb0QIRptF8B0dLmDTe","Завантажити сертифікат")</f>
        <v>Завантажити сертифікат</v>
      </c>
    </row>
    <row r="1182" spans="1:2" x14ac:dyDescent="0.3">
      <c r="A1182" t="s">
        <v>1179</v>
      </c>
      <c r="B1182" t="str">
        <f>HYPERLINK("https://talan.bank.gov.ua/get-user-certificate/qAVb0xWfryVQeLvbwHER","Завантажити сертифікат")</f>
        <v>Завантажити сертифікат</v>
      </c>
    </row>
    <row r="1183" spans="1:2" x14ac:dyDescent="0.3">
      <c r="A1183" t="s">
        <v>1180</v>
      </c>
      <c r="B1183" t="str">
        <f>HYPERLINK("https://talan.bank.gov.ua/get-user-certificate/qAVb07CZeKBDAPJwCQd3","Завантажити сертифікат")</f>
        <v>Завантажити сертифікат</v>
      </c>
    </row>
    <row r="1184" spans="1:2" x14ac:dyDescent="0.3">
      <c r="A1184" t="s">
        <v>1181</v>
      </c>
      <c r="B1184" t="str">
        <f>HYPERLINK("https://talan.bank.gov.ua/get-user-certificate/qAVb0lnIgzJSJqo1gywe","Завантажити сертифікат")</f>
        <v>Завантажити сертифікат</v>
      </c>
    </row>
    <row r="1185" spans="1:2" x14ac:dyDescent="0.3">
      <c r="A1185" t="s">
        <v>1182</v>
      </c>
      <c r="B1185" t="str">
        <f>HYPERLINK("https://talan.bank.gov.ua/get-user-certificate/qAVb0xTqHfoDOdYoqddm","Завантажити сертифікат")</f>
        <v>Завантажити сертифікат</v>
      </c>
    </row>
    <row r="1186" spans="1:2" x14ac:dyDescent="0.3">
      <c r="A1186" t="s">
        <v>1183</v>
      </c>
      <c r="B1186" t="str">
        <f>HYPERLINK("https://talan.bank.gov.ua/get-user-certificate/qAVb0neiadNaMw41tHog","Завантажити сертифікат")</f>
        <v>Завантажити сертифікат</v>
      </c>
    </row>
    <row r="1187" spans="1:2" x14ac:dyDescent="0.3">
      <c r="A1187" t="s">
        <v>1184</v>
      </c>
      <c r="B1187" t="str">
        <f>HYPERLINK("https://talan.bank.gov.ua/get-user-certificate/qAVb0MutBtNMJfrcD4KN","Завантажити сертифікат")</f>
        <v>Завантажити сертифікат</v>
      </c>
    </row>
    <row r="1188" spans="1:2" x14ac:dyDescent="0.3">
      <c r="A1188" t="s">
        <v>1184</v>
      </c>
      <c r="B1188" t="str">
        <f>HYPERLINK("https://talan.bank.gov.ua/get-user-certificate/qAVb0IMaCjEdd_74CWuW","Завантажити сертифікат")</f>
        <v>Завантажити сертифікат</v>
      </c>
    </row>
    <row r="1189" spans="1:2" x14ac:dyDescent="0.3">
      <c r="A1189" t="s">
        <v>1185</v>
      </c>
      <c r="B1189" t="str">
        <f>HYPERLINK("https://talan.bank.gov.ua/get-user-certificate/qAVb0a_M_wBeTYXOeSG4","Завантажити сертифікат")</f>
        <v>Завантажити сертифікат</v>
      </c>
    </row>
    <row r="1190" spans="1:2" x14ac:dyDescent="0.3">
      <c r="A1190" t="s">
        <v>1186</v>
      </c>
      <c r="B1190" t="str">
        <f>HYPERLINK("https://talan.bank.gov.ua/get-user-certificate/qAVb0Mf2SoNOe-gqd7sj","Завантажити сертифікат")</f>
        <v>Завантажити сертифікат</v>
      </c>
    </row>
    <row r="1191" spans="1:2" x14ac:dyDescent="0.3">
      <c r="A1191" t="s">
        <v>1187</v>
      </c>
      <c r="B1191" t="str">
        <f>HYPERLINK("https://talan.bank.gov.ua/get-user-certificate/qAVb0PhoSL9rl_xvo0GK","Завантажити сертифікат")</f>
        <v>Завантажити сертифікат</v>
      </c>
    </row>
    <row r="1192" spans="1:2" x14ac:dyDescent="0.3">
      <c r="A1192" t="s">
        <v>1188</v>
      </c>
      <c r="B1192" t="str">
        <f>HYPERLINK("https://talan.bank.gov.ua/get-user-certificate/qAVb0joX1TyHQMbVhJuh","Завантажити сертифікат")</f>
        <v>Завантажити сертифікат</v>
      </c>
    </row>
    <row r="1193" spans="1:2" x14ac:dyDescent="0.3">
      <c r="A1193" t="s">
        <v>1189</v>
      </c>
      <c r="B1193" t="str">
        <f>HYPERLINK("https://talan.bank.gov.ua/get-user-certificate/qAVb00gRdUnFMz7GAI01","Завантажити сертифікат")</f>
        <v>Завантажити сертифікат</v>
      </c>
    </row>
    <row r="1194" spans="1:2" x14ac:dyDescent="0.3">
      <c r="A1194" t="s">
        <v>1190</v>
      </c>
      <c r="B1194" t="str">
        <f>HYPERLINK("https://talan.bank.gov.ua/get-user-certificate/qAVb0Kmn11uUbQvaIalM","Завантажити сертифікат")</f>
        <v>Завантажити сертифікат</v>
      </c>
    </row>
    <row r="1195" spans="1:2" x14ac:dyDescent="0.3">
      <c r="A1195" t="s">
        <v>1191</v>
      </c>
      <c r="B1195" t="str">
        <f>HYPERLINK("https://talan.bank.gov.ua/get-user-certificate/qAVb0ITXYCnPQIv6qOVw","Завантажити сертифікат")</f>
        <v>Завантажити сертифікат</v>
      </c>
    </row>
    <row r="1196" spans="1:2" x14ac:dyDescent="0.3">
      <c r="A1196" t="s">
        <v>1192</v>
      </c>
      <c r="B1196" t="str">
        <f>HYPERLINK("https://talan.bank.gov.ua/get-user-certificate/qAVb0LrFp5K9Q0BLc8Du","Завантажити сертифікат")</f>
        <v>Завантажити сертифікат</v>
      </c>
    </row>
    <row r="1197" spans="1:2" x14ac:dyDescent="0.3">
      <c r="A1197" t="s">
        <v>1193</v>
      </c>
      <c r="B1197" t="str">
        <f>HYPERLINK("https://talan.bank.gov.ua/get-user-certificate/qAVb0Rk7SFufTCZ3EE8T","Завантажити сертифікат")</f>
        <v>Завантажити сертифікат</v>
      </c>
    </row>
    <row r="1198" spans="1:2" x14ac:dyDescent="0.3">
      <c r="A1198" t="s">
        <v>1194</v>
      </c>
      <c r="B1198" t="str">
        <f>HYPERLINK("https://talan.bank.gov.ua/get-user-certificate/qAVb0hs5RUSC5FbQXsdY","Завантажити сертифікат")</f>
        <v>Завантажити сертифікат</v>
      </c>
    </row>
    <row r="1199" spans="1:2" x14ac:dyDescent="0.3">
      <c r="A1199" t="s">
        <v>1195</v>
      </c>
      <c r="B1199" t="str">
        <f>HYPERLINK("https://talan.bank.gov.ua/get-user-certificate/qAVb0d0KC39mYR6D6ign","Завантажити сертифікат")</f>
        <v>Завантажити сертифікат</v>
      </c>
    </row>
    <row r="1200" spans="1:2" x14ac:dyDescent="0.3">
      <c r="A1200" t="s">
        <v>1196</v>
      </c>
      <c r="B1200" t="str">
        <f>HYPERLINK("https://talan.bank.gov.ua/get-user-certificate/qAVb0YUXMt4v8BLyyjHV","Завантажити сертифікат")</f>
        <v>Завантажити сертифікат</v>
      </c>
    </row>
    <row r="1201" spans="1:2" x14ac:dyDescent="0.3">
      <c r="A1201" t="s">
        <v>1197</v>
      </c>
      <c r="B1201" t="str">
        <f>HYPERLINK("https://talan.bank.gov.ua/get-user-certificate/qAVb0YcAiGHdVnJiK6X0","Завантажити сертифікат")</f>
        <v>Завантажити сертифікат</v>
      </c>
    </row>
    <row r="1202" spans="1:2" x14ac:dyDescent="0.3">
      <c r="A1202" t="s">
        <v>1198</v>
      </c>
      <c r="B1202" t="str">
        <f>HYPERLINK("https://talan.bank.gov.ua/get-user-certificate/qAVb0AVgHW2XWz3ASgOS","Завантажити сертифікат")</f>
        <v>Завантажити сертифікат</v>
      </c>
    </row>
    <row r="1203" spans="1:2" x14ac:dyDescent="0.3">
      <c r="A1203" t="s">
        <v>1199</v>
      </c>
      <c r="B1203" t="str">
        <f>HYPERLINK("https://talan.bank.gov.ua/get-user-certificate/qAVb0C1ZkAS7A0yJl1OV","Завантажити сертифікат")</f>
        <v>Завантажити сертифікат</v>
      </c>
    </row>
    <row r="1204" spans="1:2" x14ac:dyDescent="0.3">
      <c r="A1204" t="s">
        <v>1200</v>
      </c>
      <c r="B1204" t="str">
        <f>HYPERLINK("https://talan.bank.gov.ua/get-user-certificate/qAVb0PiMO13anzdQPS20","Завантажити сертифікат")</f>
        <v>Завантажити сертифікат</v>
      </c>
    </row>
    <row r="1205" spans="1:2" x14ac:dyDescent="0.3">
      <c r="A1205" t="s">
        <v>1201</v>
      </c>
      <c r="B1205" t="str">
        <f>HYPERLINK("https://talan.bank.gov.ua/get-user-certificate/qAVb0IM2rkSBbtgjiWsm","Завантажити сертифікат")</f>
        <v>Завантажити сертифікат</v>
      </c>
    </row>
    <row r="1206" spans="1:2" x14ac:dyDescent="0.3">
      <c r="A1206" t="s">
        <v>1202</v>
      </c>
      <c r="B1206" t="str">
        <f>HYPERLINK("https://talan.bank.gov.ua/get-user-certificate/qAVb0Ro2jz5b-UZVsSnI","Завантажити сертифікат")</f>
        <v>Завантажити сертифікат</v>
      </c>
    </row>
    <row r="1207" spans="1:2" x14ac:dyDescent="0.3">
      <c r="A1207" t="s">
        <v>1203</v>
      </c>
      <c r="B1207" t="str">
        <f>HYPERLINK("https://talan.bank.gov.ua/get-user-certificate/qAVb0kZ2de3E-8ze40fa","Завантажити сертифікат")</f>
        <v>Завантажити сертифікат</v>
      </c>
    </row>
    <row r="1208" spans="1:2" x14ac:dyDescent="0.3">
      <c r="A1208" t="s">
        <v>1204</v>
      </c>
      <c r="B1208" t="str">
        <f>HYPERLINK("https://talan.bank.gov.ua/get-user-certificate/qAVb0A_YcKkT3pdvcOiy","Завантажити сертифікат")</f>
        <v>Завантажити сертифікат</v>
      </c>
    </row>
    <row r="1209" spans="1:2" x14ac:dyDescent="0.3">
      <c r="A1209" t="s">
        <v>1205</v>
      </c>
      <c r="B1209" t="str">
        <f>HYPERLINK("https://talan.bank.gov.ua/get-user-certificate/qAVb0UhGqIz2DtRbemKM","Завантажити сертифікат")</f>
        <v>Завантажити сертифікат</v>
      </c>
    </row>
    <row r="1210" spans="1:2" x14ac:dyDescent="0.3">
      <c r="A1210" t="s">
        <v>1206</v>
      </c>
      <c r="B1210" t="str">
        <f>HYPERLINK("https://talan.bank.gov.ua/get-user-certificate/qAVb05KxS72ki0X5B3aE","Завантажити сертифікат")</f>
        <v>Завантажити сертифікат</v>
      </c>
    </row>
    <row r="1211" spans="1:2" x14ac:dyDescent="0.3">
      <c r="A1211" t="s">
        <v>1207</v>
      </c>
      <c r="B1211" t="str">
        <f>HYPERLINK("https://talan.bank.gov.ua/get-user-certificate/qAVb0ybGAMp1i224hv6z","Завантажити сертифікат")</f>
        <v>Завантажити сертифікат</v>
      </c>
    </row>
    <row r="1212" spans="1:2" x14ac:dyDescent="0.3">
      <c r="A1212" t="s">
        <v>1208</v>
      </c>
      <c r="B1212" t="str">
        <f>HYPERLINK("https://talan.bank.gov.ua/get-user-certificate/qAVb0icalvhn1Eq-fztp","Завантажити сертифікат")</f>
        <v>Завантажити сертифікат</v>
      </c>
    </row>
    <row r="1213" spans="1:2" x14ac:dyDescent="0.3">
      <c r="A1213" t="s">
        <v>1209</v>
      </c>
      <c r="B1213" t="str">
        <f>HYPERLINK("https://talan.bank.gov.ua/get-user-certificate/qAVb0qj6e-Q1xT1OXl2a","Завантажити сертифікат")</f>
        <v>Завантажити сертифікат</v>
      </c>
    </row>
    <row r="1214" spans="1:2" x14ac:dyDescent="0.3">
      <c r="A1214" t="s">
        <v>1210</v>
      </c>
      <c r="B1214" t="str">
        <f>HYPERLINK("https://talan.bank.gov.ua/get-user-certificate/qAVb0v3pr0lRz9bB2YTU","Завантажити сертифікат")</f>
        <v>Завантажити сертифікат</v>
      </c>
    </row>
    <row r="1215" spans="1:2" x14ac:dyDescent="0.3">
      <c r="A1215" t="s">
        <v>1211</v>
      </c>
      <c r="B1215" t="str">
        <f>HYPERLINK("https://talan.bank.gov.ua/get-user-certificate/qAVb02GCohB6MAFQy_44","Завантажити сертифікат")</f>
        <v>Завантажити сертифікат</v>
      </c>
    </row>
    <row r="1216" spans="1:2" x14ac:dyDescent="0.3">
      <c r="A1216" t="s">
        <v>1212</v>
      </c>
      <c r="B1216" t="str">
        <f>HYPERLINK("https://talan.bank.gov.ua/get-user-certificate/qAVb0nHsX8FAXdB9f9_5","Завантажити сертифікат")</f>
        <v>Завантажити сертифікат</v>
      </c>
    </row>
    <row r="1217" spans="1:2" x14ac:dyDescent="0.3">
      <c r="A1217" t="s">
        <v>1213</v>
      </c>
      <c r="B1217" t="str">
        <f>HYPERLINK("https://talan.bank.gov.ua/get-user-certificate/qAVb0j_2el584uXh0Zld","Завантажити сертифікат")</f>
        <v>Завантажити сертифікат</v>
      </c>
    </row>
    <row r="1218" spans="1:2" x14ac:dyDescent="0.3">
      <c r="A1218" t="s">
        <v>1214</v>
      </c>
      <c r="B1218" t="str">
        <f>HYPERLINK("https://talan.bank.gov.ua/get-user-certificate/qAVb07cOT4EvQSosZmhm","Завантажити сертифікат")</f>
        <v>Завантажити сертифікат</v>
      </c>
    </row>
    <row r="1219" spans="1:2" x14ac:dyDescent="0.3">
      <c r="A1219" t="s">
        <v>1215</v>
      </c>
      <c r="B1219" t="str">
        <f>HYPERLINK("https://talan.bank.gov.ua/get-user-certificate/qAVb0FekQ97sRDgMA7P9","Завантажити сертифікат")</f>
        <v>Завантажити сертифікат</v>
      </c>
    </row>
    <row r="1220" spans="1:2" x14ac:dyDescent="0.3">
      <c r="A1220" t="s">
        <v>1216</v>
      </c>
      <c r="B1220" t="str">
        <f>HYPERLINK("https://talan.bank.gov.ua/get-user-certificate/qAVb0K58Neyihl56fTkf","Завантажити сертифікат")</f>
        <v>Завантажити сертифікат</v>
      </c>
    </row>
    <row r="1221" spans="1:2" x14ac:dyDescent="0.3">
      <c r="A1221" t="s">
        <v>1217</v>
      </c>
      <c r="B1221" t="str">
        <f>HYPERLINK("https://talan.bank.gov.ua/get-user-certificate/qAVb0QjfRRlzx0pb1_-3","Завантажити сертифікат")</f>
        <v>Завантажити сертифікат</v>
      </c>
    </row>
    <row r="1222" spans="1:2" x14ac:dyDescent="0.3">
      <c r="A1222" t="s">
        <v>1218</v>
      </c>
      <c r="B1222" t="str">
        <f>HYPERLINK("https://talan.bank.gov.ua/get-user-certificate/qAVb0NO5vD6zF7tDhB-8","Завантажити сертифікат")</f>
        <v>Завантажити сертифікат</v>
      </c>
    </row>
    <row r="1223" spans="1:2" x14ac:dyDescent="0.3">
      <c r="A1223" t="s">
        <v>1219</v>
      </c>
      <c r="B1223" t="str">
        <f>HYPERLINK("https://talan.bank.gov.ua/get-user-certificate/qAVb0vQMkLXCEz4bg2U1","Завантажити сертифікат")</f>
        <v>Завантажити сертифікат</v>
      </c>
    </row>
    <row r="1224" spans="1:2" x14ac:dyDescent="0.3">
      <c r="A1224" t="s">
        <v>1220</v>
      </c>
      <c r="B1224" t="str">
        <f>HYPERLINK("https://talan.bank.gov.ua/get-user-certificate/qAVb0DZK-xoz0hwHIEa0","Завантажити сертифікат")</f>
        <v>Завантажити сертифікат</v>
      </c>
    </row>
    <row r="1225" spans="1:2" x14ac:dyDescent="0.3">
      <c r="A1225" t="s">
        <v>1221</v>
      </c>
      <c r="B1225" t="str">
        <f>HYPERLINK("https://talan.bank.gov.ua/get-user-certificate/qAVb02sVNSaxwf29ILss","Завантажити сертифікат")</f>
        <v>Завантажити сертифікат</v>
      </c>
    </row>
    <row r="1226" spans="1:2" x14ac:dyDescent="0.3">
      <c r="A1226" t="s">
        <v>1222</v>
      </c>
      <c r="B1226" t="str">
        <f>HYPERLINK("https://talan.bank.gov.ua/get-user-certificate/qAVb0S6_P02zaw7kpPj4","Завантажити сертифікат")</f>
        <v>Завантажити сертифікат</v>
      </c>
    </row>
    <row r="1227" spans="1:2" x14ac:dyDescent="0.3">
      <c r="A1227" t="s">
        <v>1223</v>
      </c>
      <c r="B1227" t="str">
        <f>HYPERLINK("https://talan.bank.gov.ua/get-user-certificate/qAVb0Y4nVrrbFGyrtaiF","Завантажити сертифікат")</f>
        <v>Завантажити сертифікат</v>
      </c>
    </row>
    <row r="1228" spans="1:2" x14ac:dyDescent="0.3">
      <c r="A1228" t="s">
        <v>1224</v>
      </c>
      <c r="B1228" t="str">
        <f>HYPERLINK("https://talan.bank.gov.ua/get-user-certificate/qAVb0V2QCwlvRLG8XT8k","Завантажити сертифікат")</f>
        <v>Завантажити сертифікат</v>
      </c>
    </row>
    <row r="1229" spans="1:2" x14ac:dyDescent="0.3">
      <c r="A1229" t="s">
        <v>1225</v>
      </c>
      <c r="B1229" t="str">
        <f>HYPERLINK("https://talan.bank.gov.ua/get-user-certificate/qAVb0yRSypD2rsxIHAdb","Завантажити сертифікат")</f>
        <v>Завантажити сертифікат</v>
      </c>
    </row>
    <row r="1230" spans="1:2" x14ac:dyDescent="0.3">
      <c r="A1230" t="s">
        <v>1226</v>
      </c>
      <c r="B1230" t="str">
        <f>HYPERLINK("https://talan.bank.gov.ua/get-user-certificate/qAVb095kti9gKrq5ISNp","Завантажити сертифікат")</f>
        <v>Завантажити сертифікат</v>
      </c>
    </row>
    <row r="1231" spans="1:2" x14ac:dyDescent="0.3">
      <c r="A1231" t="s">
        <v>1227</v>
      </c>
      <c r="B1231" t="str">
        <f>HYPERLINK("https://talan.bank.gov.ua/get-user-certificate/qAVb066I8Gk8BogV9i--","Завантажити сертифікат")</f>
        <v>Завантажити сертифікат</v>
      </c>
    </row>
    <row r="1232" spans="1:2" x14ac:dyDescent="0.3">
      <c r="A1232" t="s">
        <v>1228</v>
      </c>
      <c r="B1232" t="str">
        <f>HYPERLINK("https://talan.bank.gov.ua/get-user-certificate/qAVb0jWdmy0iJweFf2j6","Завантажити сертифікат")</f>
        <v>Завантажити сертифікат</v>
      </c>
    </row>
    <row r="1233" spans="1:2" x14ac:dyDescent="0.3">
      <c r="A1233" t="s">
        <v>1229</v>
      </c>
      <c r="B1233" t="str">
        <f>HYPERLINK("https://talan.bank.gov.ua/get-user-certificate/qAVb00p5StiY705ize8D","Завантажити сертифікат")</f>
        <v>Завантажити сертифікат</v>
      </c>
    </row>
    <row r="1234" spans="1:2" x14ac:dyDescent="0.3">
      <c r="A1234" t="s">
        <v>1230</v>
      </c>
      <c r="B1234" t="str">
        <f>HYPERLINK("https://talan.bank.gov.ua/get-user-certificate/qAVb0ck7wuD0WIQ71K0x","Завантажити сертифікат")</f>
        <v>Завантажити сертифікат</v>
      </c>
    </row>
    <row r="1235" spans="1:2" x14ac:dyDescent="0.3">
      <c r="A1235" t="s">
        <v>1231</v>
      </c>
      <c r="B1235" t="str">
        <f>HYPERLINK("https://talan.bank.gov.ua/get-user-certificate/qAVb0f7gxDxT3XF8LB5K","Завантажити сертифікат")</f>
        <v>Завантажити сертифікат</v>
      </c>
    </row>
    <row r="1236" spans="1:2" x14ac:dyDescent="0.3">
      <c r="A1236" t="s">
        <v>1232</v>
      </c>
      <c r="B1236" t="str">
        <f>HYPERLINK("https://talan.bank.gov.ua/get-user-certificate/qAVb0vHLm3BUTjJJNpfb","Завантажити сертифікат")</f>
        <v>Завантажити сертифікат</v>
      </c>
    </row>
    <row r="1237" spans="1:2" x14ac:dyDescent="0.3">
      <c r="A1237" t="s">
        <v>1233</v>
      </c>
      <c r="B1237" t="str">
        <f>HYPERLINK("https://talan.bank.gov.ua/get-user-certificate/qAVb0yDxLi7AVleDsV7x","Завантажити сертифікат")</f>
        <v>Завантажити сертифікат</v>
      </c>
    </row>
    <row r="1238" spans="1:2" x14ac:dyDescent="0.3">
      <c r="A1238" t="s">
        <v>1234</v>
      </c>
      <c r="B1238" t="str">
        <f>HYPERLINK("https://talan.bank.gov.ua/get-user-certificate/qAVb0SnaugMvEP4eT0Ll","Завантажити сертифікат")</f>
        <v>Завантажити сертифікат</v>
      </c>
    </row>
    <row r="1239" spans="1:2" x14ac:dyDescent="0.3">
      <c r="A1239" t="s">
        <v>1235</v>
      </c>
      <c r="B1239" t="str">
        <f>HYPERLINK("https://talan.bank.gov.ua/get-user-certificate/qAVb0fuWcbx6Izd8CuOf","Завантажити сертифікат")</f>
        <v>Завантажити сертифікат</v>
      </c>
    </row>
    <row r="1240" spans="1:2" x14ac:dyDescent="0.3">
      <c r="A1240" t="s">
        <v>1236</v>
      </c>
      <c r="B1240" t="str">
        <f>HYPERLINK("https://talan.bank.gov.ua/get-user-certificate/qAVb0h-YK82VH0xc3BJO","Завантажити сертифікат")</f>
        <v>Завантажити сертифікат</v>
      </c>
    </row>
    <row r="1241" spans="1:2" x14ac:dyDescent="0.3">
      <c r="A1241" t="s">
        <v>1237</v>
      </c>
      <c r="B1241" t="str">
        <f>HYPERLINK("https://talan.bank.gov.ua/get-user-certificate/qAVb0XdMgvMVVU8xdDll","Завантажити сертифікат")</f>
        <v>Завантажити сертифікат</v>
      </c>
    </row>
    <row r="1242" spans="1:2" x14ac:dyDescent="0.3">
      <c r="A1242" t="s">
        <v>1238</v>
      </c>
      <c r="B1242" t="str">
        <f>HYPERLINK("https://talan.bank.gov.ua/get-user-certificate/qAVb0b5FFvKS78AJXE5j","Завантажити сертифікат")</f>
        <v>Завантажити сертифікат</v>
      </c>
    </row>
    <row r="1243" spans="1:2" x14ac:dyDescent="0.3">
      <c r="A1243" t="s">
        <v>1239</v>
      </c>
      <c r="B1243" t="str">
        <f>HYPERLINK("https://talan.bank.gov.ua/get-user-certificate/qAVb0zi5pkuXzA82-qZF","Завантажити сертифікат")</f>
        <v>Завантажити сертифікат</v>
      </c>
    </row>
    <row r="1244" spans="1:2" x14ac:dyDescent="0.3">
      <c r="A1244" t="s">
        <v>1240</v>
      </c>
      <c r="B1244" t="str">
        <f>HYPERLINK("https://talan.bank.gov.ua/get-user-certificate/qAVb01-XIDfJMofR65pc","Завантажити сертифікат")</f>
        <v>Завантажити сертифікат</v>
      </c>
    </row>
    <row r="1245" spans="1:2" x14ac:dyDescent="0.3">
      <c r="A1245" t="s">
        <v>1241</v>
      </c>
      <c r="B1245" t="str">
        <f>HYPERLINK("https://talan.bank.gov.ua/get-user-certificate/qAVb0lXTljav-b4R3BQB","Завантажити сертифікат")</f>
        <v>Завантажити сертифікат</v>
      </c>
    </row>
    <row r="1246" spans="1:2" x14ac:dyDescent="0.3">
      <c r="A1246" t="s">
        <v>1242</v>
      </c>
      <c r="B1246" t="str">
        <f>HYPERLINK("https://talan.bank.gov.ua/get-user-certificate/qAVb0Z1yWXw80jzKeRct","Завантажити сертифікат")</f>
        <v>Завантажити сертифікат</v>
      </c>
    </row>
    <row r="1247" spans="1:2" x14ac:dyDescent="0.3">
      <c r="A1247" t="s">
        <v>1243</v>
      </c>
      <c r="B1247" t="str">
        <f>HYPERLINK("https://talan.bank.gov.ua/get-user-certificate/qAVb07TYRzkZrDPmAn7z","Завантажити сертифікат")</f>
        <v>Завантажити сертифікат</v>
      </c>
    </row>
    <row r="1248" spans="1:2" x14ac:dyDescent="0.3">
      <c r="A1248" t="s">
        <v>1244</v>
      </c>
      <c r="B1248" t="str">
        <f>HYPERLINK("https://talan.bank.gov.ua/get-user-certificate/qAVb0F68_cHuLyEfEK_D","Завантажити сертифікат")</f>
        <v>Завантажити сертифікат</v>
      </c>
    </row>
    <row r="1249" spans="1:2" x14ac:dyDescent="0.3">
      <c r="A1249" t="s">
        <v>1245</v>
      </c>
      <c r="B1249" t="str">
        <f>HYPERLINK("https://talan.bank.gov.ua/get-user-certificate/qAVb0z6AX23X6M-DuOwl","Завантажити сертифікат")</f>
        <v>Завантажити сертифікат</v>
      </c>
    </row>
    <row r="1250" spans="1:2" x14ac:dyDescent="0.3">
      <c r="A1250" t="s">
        <v>1246</v>
      </c>
      <c r="B1250" t="str">
        <f>HYPERLINK("https://talan.bank.gov.ua/get-user-certificate/qAVb0MSa3JXfMkeZDZGU","Завантажити сертифікат")</f>
        <v>Завантажити сертифікат</v>
      </c>
    </row>
    <row r="1251" spans="1:2" x14ac:dyDescent="0.3">
      <c r="A1251" t="s">
        <v>1247</v>
      </c>
      <c r="B1251" t="str">
        <f>HYPERLINK("https://talan.bank.gov.ua/get-user-certificate/qAVb0KuD1unHmL-WBm1u","Завантажити сертифікат")</f>
        <v>Завантажити сертифікат</v>
      </c>
    </row>
    <row r="1252" spans="1:2" x14ac:dyDescent="0.3">
      <c r="A1252" t="s">
        <v>1248</v>
      </c>
      <c r="B1252" t="str">
        <f>HYPERLINK("https://talan.bank.gov.ua/get-user-certificate/qAVb08o43jvC28Mq4Pd4","Завантажити сертифікат")</f>
        <v>Завантажити сертифікат</v>
      </c>
    </row>
    <row r="1253" spans="1:2" x14ac:dyDescent="0.3">
      <c r="A1253" t="s">
        <v>1249</v>
      </c>
      <c r="B1253" t="str">
        <f>HYPERLINK("https://talan.bank.gov.ua/get-user-certificate/qAVb0_29NzYeK0hypEbf","Завантажити сертифікат")</f>
        <v>Завантажити сертифікат</v>
      </c>
    </row>
    <row r="1254" spans="1:2" x14ac:dyDescent="0.3">
      <c r="A1254" t="s">
        <v>1250</v>
      </c>
      <c r="B1254" t="str">
        <f>HYPERLINK("https://talan.bank.gov.ua/get-user-certificate/qAVb01fUHnJUIiPBd9mZ","Завантажити сертифікат")</f>
        <v>Завантажити сертифікат</v>
      </c>
    </row>
    <row r="1255" spans="1:2" x14ac:dyDescent="0.3">
      <c r="A1255" t="s">
        <v>1251</v>
      </c>
      <c r="B1255" t="str">
        <f>HYPERLINK("https://talan.bank.gov.ua/get-user-certificate/qAVb0sJdouGVxS16zJ_k","Завантажити сертифікат")</f>
        <v>Завантажити сертифікат</v>
      </c>
    </row>
    <row r="1256" spans="1:2" x14ac:dyDescent="0.3">
      <c r="A1256" t="s">
        <v>1252</v>
      </c>
      <c r="B1256" t="str">
        <f>HYPERLINK("https://talan.bank.gov.ua/get-user-certificate/qAVb0trwTnzzrX0ljoPp","Завантажити сертифікат")</f>
        <v>Завантажити сертифікат</v>
      </c>
    </row>
    <row r="1257" spans="1:2" x14ac:dyDescent="0.3">
      <c r="A1257" t="s">
        <v>1253</v>
      </c>
      <c r="B1257" t="str">
        <f>HYPERLINK("https://talan.bank.gov.ua/get-user-certificate/qAVb0vTBeixoQnZmwf00","Завантажити сертифікат")</f>
        <v>Завантажити сертифікат</v>
      </c>
    </row>
    <row r="1258" spans="1:2" x14ac:dyDescent="0.3">
      <c r="A1258" t="s">
        <v>1254</v>
      </c>
      <c r="B1258" t="str">
        <f>HYPERLINK("https://talan.bank.gov.ua/get-user-certificate/qAVb0_uprLn2N7pZZxb3","Завантажити сертифікат")</f>
        <v>Завантажити сертифікат</v>
      </c>
    </row>
    <row r="1259" spans="1:2" x14ac:dyDescent="0.3">
      <c r="A1259" t="s">
        <v>1255</v>
      </c>
      <c r="B1259" t="str">
        <f>HYPERLINK("https://talan.bank.gov.ua/get-user-certificate/qAVb082K_W_b-ePESH7X","Завантажити сертифікат")</f>
        <v>Завантажити сертифікат</v>
      </c>
    </row>
    <row r="1260" spans="1:2" x14ac:dyDescent="0.3">
      <c r="A1260" t="s">
        <v>1256</v>
      </c>
      <c r="B1260" t="str">
        <f>HYPERLINK("https://talan.bank.gov.ua/get-user-certificate/qAVb0fnCKeLwvGhgoVyh","Завантажити сертифікат")</f>
        <v>Завантажити сертифікат</v>
      </c>
    </row>
    <row r="1261" spans="1:2" x14ac:dyDescent="0.3">
      <c r="A1261" t="s">
        <v>1257</v>
      </c>
      <c r="B1261" t="str">
        <f>HYPERLINK("https://talan.bank.gov.ua/get-user-certificate/qAVb01XH6Y6qak245Mox","Завантажити сертифікат")</f>
        <v>Завантажити сертифікат</v>
      </c>
    </row>
    <row r="1262" spans="1:2" x14ac:dyDescent="0.3">
      <c r="A1262" t="s">
        <v>1258</v>
      </c>
      <c r="B1262" t="str">
        <f>HYPERLINK("https://talan.bank.gov.ua/get-user-certificate/qAVb07U0zNJXENN-r9xr","Завантажити сертифікат")</f>
        <v>Завантажити сертифікат</v>
      </c>
    </row>
    <row r="1263" spans="1:2" x14ac:dyDescent="0.3">
      <c r="A1263" t="s">
        <v>1259</v>
      </c>
      <c r="B1263" t="str">
        <f>HYPERLINK("https://talan.bank.gov.ua/get-user-certificate/qAVb0iVGAcHzq6es3-9b","Завантажити сертифікат")</f>
        <v>Завантажити сертифікат</v>
      </c>
    </row>
    <row r="1264" spans="1:2" x14ac:dyDescent="0.3">
      <c r="A1264" t="s">
        <v>1260</v>
      </c>
      <c r="B1264" t="str">
        <f>HYPERLINK("https://talan.bank.gov.ua/get-user-certificate/qAVb0mTM4-jvVQkslu0J","Завантажити сертифікат")</f>
        <v>Завантажити сертифікат</v>
      </c>
    </row>
    <row r="1265" spans="1:2" x14ac:dyDescent="0.3">
      <c r="A1265" t="s">
        <v>1261</v>
      </c>
      <c r="B1265" t="str">
        <f>HYPERLINK("https://talan.bank.gov.ua/get-user-certificate/qAVb0IIefAjZ9Mm9-CQl","Завантажити сертифікат")</f>
        <v>Завантажити сертифікат</v>
      </c>
    </row>
    <row r="1266" spans="1:2" x14ac:dyDescent="0.3">
      <c r="A1266" t="s">
        <v>1262</v>
      </c>
      <c r="B1266" t="str">
        <f>HYPERLINK("https://talan.bank.gov.ua/get-user-certificate/qAVb03jdLUEj_4L-iwe3","Завантажити сертифікат")</f>
        <v>Завантажити сертифікат</v>
      </c>
    </row>
    <row r="1267" spans="1:2" x14ac:dyDescent="0.3">
      <c r="A1267" t="s">
        <v>1263</v>
      </c>
      <c r="B1267" t="str">
        <f>HYPERLINK("https://talan.bank.gov.ua/get-user-certificate/qAVb0LNvfZt021R6riSI","Завантажити сертифікат")</f>
        <v>Завантажити сертифікат</v>
      </c>
    </row>
    <row r="1268" spans="1:2" x14ac:dyDescent="0.3">
      <c r="A1268" t="s">
        <v>1264</v>
      </c>
      <c r="B1268" t="str">
        <f>HYPERLINK("https://talan.bank.gov.ua/get-user-certificate/qAVb0y0722QZau-3gcHX","Завантажити сертифікат")</f>
        <v>Завантажити сертифікат</v>
      </c>
    </row>
    <row r="1269" spans="1:2" x14ac:dyDescent="0.3">
      <c r="A1269" t="s">
        <v>1265</v>
      </c>
      <c r="B1269" t="str">
        <f>HYPERLINK("https://talan.bank.gov.ua/get-user-certificate/qAVb0X0DJL3iIUcNX5gs","Завантажити сертифікат")</f>
        <v>Завантажити сертифікат</v>
      </c>
    </row>
    <row r="1270" spans="1:2" x14ac:dyDescent="0.3">
      <c r="A1270" t="s">
        <v>1266</v>
      </c>
      <c r="B1270" t="str">
        <f>HYPERLINK("https://talan.bank.gov.ua/get-user-certificate/qAVb0Ru4lSXPR2Ez6Eh8","Завантажити сертифікат")</f>
        <v>Завантажити сертифікат</v>
      </c>
    </row>
    <row r="1271" spans="1:2" x14ac:dyDescent="0.3">
      <c r="A1271" t="s">
        <v>1267</v>
      </c>
      <c r="B1271" t="str">
        <f>HYPERLINK("https://talan.bank.gov.ua/get-user-certificate/qAVb0UKkHZeRh09wEQTr","Завантажити сертифікат")</f>
        <v>Завантажити сертифікат</v>
      </c>
    </row>
    <row r="1272" spans="1:2" x14ac:dyDescent="0.3">
      <c r="A1272" t="s">
        <v>1268</v>
      </c>
      <c r="B1272" t="str">
        <f>HYPERLINK("https://talan.bank.gov.ua/get-user-certificate/qAVb04wM5A0bK1p0D2Zn","Завантажити сертифікат")</f>
        <v>Завантажити сертифікат</v>
      </c>
    </row>
    <row r="1273" spans="1:2" x14ac:dyDescent="0.3">
      <c r="A1273" t="s">
        <v>1269</v>
      </c>
      <c r="B1273" t="str">
        <f>HYPERLINK("https://talan.bank.gov.ua/get-user-certificate/qAVb0Dc5GpMEOuTTMc7w","Завантажити сертифікат")</f>
        <v>Завантажити сертифікат</v>
      </c>
    </row>
    <row r="1274" spans="1:2" x14ac:dyDescent="0.3">
      <c r="A1274" t="s">
        <v>1270</v>
      </c>
      <c r="B1274" t="str">
        <f>HYPERLINK("https://talan.bank.gov.ua/get-user-certificate/qAVb0_FmP_dl39CRBrL0","Завантажити сертифікат")</f>
        <v>Завантажити сертифікат</v>
      </c>
    </row>
    <row r="1275" spans="1:2" x14ac:dyDescent="0.3">
      <c r="A1275" t="s">
        <v>1271</v>
      </c>
      <c r="B1275" t="str">
        <f>HYPERLINK("https://talan.bank.gov.ua/get-user-certificate/qAVb0o2HQFVcuZ0IL-qh","Завантажити сертифікат")</f>
        <v>Завантажити сертифікат</v>
      </c>
    </row>
    <row r="1276" spans="1:2" x14ac:dyDescent="0.3">
      <c r="A1276" t="s">
        <v>1272</v>
      </c>
      <c r="B1276" t="str">
        <f>HYPERLINK("https://talan.bank.gov.ua/get-user-certificate/qAVb0l8DFniXboTnFsta","Завантажити сертифікат")</f>
        <v>Завантажити сертифікат</v>
      </c>
    </row>
    <row r="1277" spans="1:2" x14ac:dyDescent="0.3">
      <c r="A1277" t="s">
        <v>1273</v>
      </c>
      <c r="B1277" t="str">
        <f>HYPERLINK("https://talan.bank.gov.ua/get-user-certificate/qAVb0-8tlNJH3jPqt4je","Завантажити сертифікат")</f>
        <v>Завантажити сертифікат</v>
      </c>
    </row>
    <row r="1278" spans="1:2" x14ac:dyDescent="0.3">
      <c r="A1278" t="s">
        <v>1274</v>
      </c>
      <c r="B1278" t="str">
        <f>HYPERLINK("https://talan.bank.gov.ua/get-user-certificate/qAVb0Zkrip77d63ZLZpU","Завантажити сертифікат")</f>
        <v>Завантажити сертифікат</v>
      </c>
    </row>
    <row r="1279" spans="1:2" x14ac:dyDescent="0.3">
      <c r="A1279" t="s">
        <v>1275</v>
      </c>
      <c r="B1279" t="str">
        <f>HYPERLINK("https://talan.bank.gov.ua/get-user-certificate/qAVb0Sts6SS_SpuwV-mB","Завантажити сертифікат")</f>
        <v>Завантажити сертифікат</v>
      </c>
    </row>
    <row r="1280" spans="1:2" x14ac:dyDescent="0.3">
      <c r="A1280" t="s">
        <v>1276</v>
      </c>
      <c r="B1280" t="str">
        <f>HYPERLINK("https://talan.bank.gov.ua/get-user-certificate/qAVb0XezcRYZTThkAyFo","Завантажити сертифікат")</f>
        <v>Завантажити сертифікат</v>
      </c>
    </row>
    <row r="1281" spans="1:2" x14ac:dyDescent="0.3">
      <c r="A1281" t="s">
        <v>1277</v>
      </c>
      <c r="B1281" t="str">
        <f>HYPERLINK("https://talan.bank.gov.ua/get-user-certificate/qAVb0scaAoSEk_EbocWV","Завантажити сертифікат")</f>
        <v>Завантажити сертифікат</v>
      </c>
    </row>
    <row r="1282" spans="1:2" x14ac:dyDescent="0.3">
      <c r="A1282" t="s">
        <v>1278</v>
      </c>
      <c r="B1282" t="str">
        <f>HYPERLINK("https://talan.bank.gov.ua/get-user-certificate/qAVb0CbJ6Dv49Hh2G51w","Завантажити сертифікат")</f>
        <v>Завантажити сертифікат</v>
      </c>
    </row>
    <row r="1283" spans="1:2" x14ac:dyDescent="0.3">
      <c r="A1283" t="s">
        <v>1279</v>
      </c>
      <c r="B1283" t="str">
        <f>HYPERLINK("https://talan.bank.gov.ua/get-user-certificate/qAVb0c9rKLbl1JS-LXZe","Завантажити сертифікат")</f>
        <v>Завантажити сертифікат</v>
      </c>
    </row>
    <row r="1284" spans="1:2" x14ac:dyDescent="0.3">
      <c r="A1284" t="s">
        <v>1280</v>
      </c>
      <c r="B1284" t="str">
        <f>HYPERLINK("https://talan.bank.gov.ua/get-user-certificate/qAVb0UxJ2ySBtqllBviB","Завантажити сертифікат")</f>
        <v>Завантажити сертифікат</v>
      </c>
    </row>
    <row r="1285" spans="1:2" x14ac:dyDescent="0.3">
      <c r="A1285" t="s">
        <v>1281</v>
      </c>
      <c r="B1285" t="str">
        <f>HYPERLINK("https://talan.bank.gov.ua/get-user-certificate/qAVb0q-xQCdSJBDVbgBE","Завантажити сертифікат")</f>
        <v>Завантажити сертифікат</v>
      </c>
    </row>
    <row r="1286" spans="1:2" x14ac:dyDescent="0.3">
      <c r="A1286" t="s">
        <v>1282</v>
      </c>
      <c r="B1286" t="str">
        <f>HYPERLINK("https://talan.bank.gov.ua/get-user-certificate/qAVb0eD5R1OZC4wRqPAK","Завантажити сертифікат")</f>
        <v>Завантажити сертифікат</v>
      </c>
    </row>
    <row r="1287" spans="1:2" x14ac:dyDescent="0.3">
      <c r="A1287" t="s">
        <v>1283</v>
      </c>
      <c r="B1287" t="str">
        <f>HYPERLINK("https://talan.bank.gov.ua/get-user-certificate/qAVb0iMyNG01BEOZ-vJM","Завантажити сертифікат")</f>
        <v>Завантажити сертифікат</v>
      </c>
    </row>
    <row r="1288" spans="1:2" x14ac:dyDescent="0.3">
      <c r="A1288" t="s">
        <v>1284</v>
      </c>
      <c r="B1288" t="str">
        <f>HYPERLINK("https://talan.bank.gov.ua/get-user-certificate/qAVb0wy3UFLD657S-UPe","Завантажити сертифікат")</f>
        <v>Завантажити сертифікат</v>
      </c>
    </row>
    <row r="1289" spans="1:2" x14ac:dyDescent="0.3">
      <c r="A1289" t="s">
        <v>1285</v>
      </c>
      <c r="B1289" t="str">
        <f>HYPERLINK("https://talan.bank.gov.ua/get-user-certificate/qAVb0EQ4yqgPcTDddyKx","Завантажити сертифікат")</f>
        <v>Завантажити сертифікат</v>
      </c>
    </row>
    <row r="1290" spans="1:2" x14ac:dyDescent="0.3">
      <c r="A1290" t="s">
        <v>1286</v>
      </c>
      <c r="B1290" t="str">
        <f>HYPERLINK("https://talan.bank.gov.ua/get-user-certificate/qAVb0CT867rj83PK47K8","Завантажити сертифікат")</f>
        <v>Завантажити сертифікат</v>
      </c>
    </row>
    <row r="1291" spans="1:2" x14ac:dyDescent="0.3">
      <c r="A1291" t="s">
        <v>1287</v>
      </c>
      <c r="B1291" t="str">
        <f>HYPERLINK("https://talan.bank.gov.ua/get-user-certificate/qAVb05RqRZju3xnXK89c","Завантажити сертифікат")</f>
        <v>Завантажити сертифікат</v>
      </c>
    </row>
    <row r="1292" spans="1:2" x14ac:dyDescent="0.3">
      <c r="A1292" t="s">
        <v>1288</v>
      </c>
      <c r="B1292" t="str">
        <f>HYPERLINK("https://talan.bank.gov.ua/get-user-certificate/qAVb0WQs0RDifTbaq1ID","Завантажити сертифікат")</f>
        <v>Завантажити сертифікат</v>
      </c>
    </row>
    <row r="1293" spans="1:2" x14ac:dyDescent="0.3">
      <c r="A1293" t="s">
        <v>1289</v>
      </c>
      <c r="B1293" t="str">
        <f>HYPERLINK("https://talan.bank.gov.ua/get-user-certificate/qAVb06zlCXt56aaLDNZC","Завантажити сертифікат")</f>
        <v>Завантажити сертифікат</v>
      </c>
    </row>
    <row r="1294" spans="1:2" x14ac:dyDescent="0.3">
      <c r="A1294" t="s">
        <v>1290</v>
      </c>
      <c r="B1294" t="str">
        <f>HYPERLINK("https://talan.bank.gov.ua/get-user-certificate/qAVb0oRA2gv-bLzoivIH","Завантажити сертифікат")</f>
        <v>Завантажити сертифікат</v>
      </c>
    </row>
    <row r="1295" spans="1:2" x14ac:dyDescent="0.3">
      <c r="A1295" t="s">
        <v>1291</v>
      </c>
      <c r="B1295" t="str">
        <f>HYPERLINK("https://talan.bank.gov.ua/get-user-certificate/qAVb0Raew92wlayiU9Fi","Завантажити сертифікат")</f>
        <v>Завантажити сертифікат</v>
      </c>
    </row>
    <row r="1296" spans="1:2" x14ac:dyDescent="0.3">
      <c r="A1296" t="s">
        <v>1292</v>
      </c>
      <c r="B1296" t="str">
        <f>HYPERLINK("https://talan.bank.gov.ua/get-user-certificate/qAVb0tYRtkcnGQgVzcYv","Завантажити сертифікат")</f>
        <v>Завантажити сертифікат</v>
      </c>
    </row>
    <row r="1297" spans="1:2" x14ac:dyDescent="0.3">
      <c r="A1297" t="s">
        <v>1293</v>
      </c>
      <c r="B1297" t="str">
        <f>HYPERLINK("https://talan.bank.gov.ua/get-user-certificate/qAVb0qPwyi9HivfLTOZs","Завантажити сертифікат")</f>
        <v>Завантажити сертифікат</v>
      </c>
    </row>
    <row r="1298" spans="1:2" x14ac:dyDescent="0.3">
      <c r="A1298" t="s">
        <v>1294</v>
      </c>
      <c r="B1298" t="str">
        <f>HYPERLINK("https://talan.bank.gov.ua/get-user-certificate/qAVb0CNMhhTD42bHHq2W","Завантажити сертифікат")</f>
        <v>Завантажити сертифікат</v>
      </c>
    </row>
    <row r="1299" spans="1:2" x14ac:dyDescent="0.3">
      <c r="A1299" t="s">
        <v>1295</v>
      </c>
      <c r="B1299" t="str">
        <f>HYPERLINK("https://talan.bank.gov.ua/get-user-certificate/qAVb0tx1wWq0taguXsp1","Завантажити сертифікат")</f>
        <v>Завантажити сертифікат</v>
      </c>
    </row>
    <row r="1300" spans="1:2" x14ac:dyDescent="0.3">
      <c r="A1300" t="s">
        <v>1296</v>
      </c>
      <c r="B1300" t="str">
        <f>HYPERLINK("https://talan.bank.gov.ua/get-user-certificate/qAVb0jiPFtTvSmFoWEj6","Завантажити сертифікат")</f>
        <v>Завантажити сертифікат</v>
      </c>
    </row>
    <row r="1301" spans="1:2" x14ac:dyDescent="0.3">
      <c r="A1301" t="s">
        <v>1297</v>
      </c>
      <c r="B1301" t="str">
        <f>HYPERLINK("https://talan.bank.gov.ua/get-user-certificate/qAVb0eBbwdD9rhYfUSDy","Завантажити сертифікат")</f>
        <v>Завантажити сертифікат</v>
      </c>
    </row>
    <row r="1302" spans="1:2" x14ac:dyDescent="0.3">
      <c r="A1302" t="s">
        <v>1298</v>
      </c>
      <c r="B1302" t="str">
        <f>HYPERLINK("https://talan.bank.gov.ua/get-user-certificate/qAVb0UScMUg28Inn17jp","Завантажити сертифікат")</f>
        <v>Завантажити сертифікат</v>
      </c>
    </row>
    <row r="1303" spans="1:2" x14ac:dyDescent="0.3">
      <c r="A1303" t="s">
        <v>1299</v>
      </c>
      <c r="B1303" t="str">
        <f>HYPERLINK("https://talan.bank.gov.ua/get-user-certificate/qAVb0-HjiCMLGJi0KCEt","Завантажити сертифікат")</f>
        <v>Завантажити сертифікат</v>
      </c>
    </row>
    <row r="1304" spans="1:2" x14ac:dyDescent="0.3">
      <c r="A1304" t="s">
        <v>1300</v>
      </c>
      <c r="B1304" t="str">
        <f>HYPERLINK("https://talan.bank.gov.ua/get-user-certificate/qAVb0EjrR3LqmdPAJqOr","Завантажити сертифікат")</f>
        <v>Завантажити сертифікат</v>
      </c>
    </row>
    <row r="1305" spans="1:2" x14ac:dyDescent="0.3">
      <c r="A1305" t="s">
        <v>1301</v>
      </c>
      <c r="B1305" t="str">
        <f>HYPERLINK("https://talan.bank.gov.ua/get-user-certificate/qAVb0jDYwgKbxSdfsoRu","Завантажити сертифікат")</f>
        <v>Завантажити сертифікат</v>
      </c>
    </row>
    <row r="1306" spans="1:2" x14ac:dyDescent="0.3">
      <c r="A1306" t="s">
        <v>1302</v>
      </c>
      <c r="B1306" t="str">
        <f>HYPERLINK("https://talan.bank.gov.ua/get-user-certificate/qAVb0rS7DF6nwI-fw8bu","Завантажити сертифікат")</f>
        <v>Завантажити сертифікат</v>
      </c>
    </row>
    <row r="1307" spans="1:2" x14ac:dyDescent="0.3">
      <c r="A1307" t="s">
        <v>1303</v>
      </c>
      <c r="B1307" t="str">
        <f>HYPERLINK("https://talan.bank.gov.ua/get-user-certificate/qAVb0gR61C7dgRePhgjh","Завантажити сертифікат")</f>
        <v>Завантажити сертифікат</v>
      </c>
    </row>
    <row r="1308" spans="1:2" x14ac:dyDescent="0.3">
      <c r="A1308" t="s">
        <v>1304</v>
      </c>
      <c r="B1308" t="str">
        <f>HYPERLINK("https://talan.bank.gov.ua/get-user-certificate/qAVb089qVDcIx2sIGNBp","Завантажити сертифікат")</f>
        <v>Завантажити сертифікат</v>
      </c>
    </row>
    <row r="1309" spans="1:2" x14ac:dyDescent="0.3">
      <c r="A1309" t="s">
        <v>1305</v>
      </c>
      <c r="B1309" t="str">
        <f>HYPERLINK("https://talan.bank.gov.ua/get-user-certificate/qAVb06bGmXqwPb3bsFGy","Завантажити сертифікат")</f>
        <v>Завантажити сертифікат</v>
      </c>
    </row>
    <row r="1310" spans="1:2" x14ac:dyDescent="0.3">
      <c r="A1310" t="s">
        <v>1306</v>
      </c>
      <c r="B1310" t="str">
        <f>HYPERLINK("https://talan.bank.gov.ua/get-user-certificate/qAVb0bQSyZh9DupTUWXZ","Завантажити сертифікат")</f>
        <v>Завантажити сертифікат</v>
      </c>
    </row>
    <row r="1311" spans="1:2" x14ac:dyDescent="0.3">
      <c r="A1311" t="s">
        <v>1307</v>
      </c>
      <c r="B1311" t="str">
        <f>HYPERLINK("https://talan.bank.gov.ua/get-user-certificate/qAVb0xXjqM51M9ydHsEq","Завантажити сертифікат")</f>
        <v>Завантажити сертифікат</v>
      </c>
    </row>
    <row r="1312" spans="1:2" x14ac:dyDescent="0.3">
      <c r="A1312" t="s">
        <v>1308</v>
      </c>
      <c r="B1312" t="str">
        <f>HYPERLINK("https://talan.bank.gov.ua/get-user-certificate/qAVb0EG8q7RBfKMGAgMh","Завантажити сертифікат")</f>
        <v>Завантажити сертифікат</v>
      </c>
    </row>
    <row r="1313" spans="1:2" x14ac:dyDescent="0.3">
      <c r="A1313" t="s">
        <v>1309</v>
      </c>
      <c r="B1313" t="str">
        <f>HYPERLINK("https://talan.bank.gov.ua/get-user-certificate/qAVb0BpiilC7280kZaGy","Завантажити сертифікат")</f>
        <v>Завантажити сертифікат</v>
      </c>
    </row>
    <row r="1314" spans="1:2" x14ac:dyDescent="0.3">
      <c r="A1314" t="s">
        <v>1310</v>
      </c>
      <c r="B1314" t="str">
        <f>HYPERLINK("https://talan.bank.gov.ua/get-user-certificate/qAVb0zhOWFvs904HU0MA","Завантажити сертифікат")</f>
        <v>Завантажити сертифікат</v>
      </c>
    </row>
    <row r="1315" spans="1:2" x14ac:dyDescent="0.3">
      <c r="A1315" t="s">
        <v>1311</v>
      </c>
      <c r="B1315" t="str">
        <f>HYPERLINK("https://talan.bank.gov.ua/get-user-certificate/qAVb0ZzNMWX3InKeBE9f","Завантажити сертифікат")</f>
        <v>Завантажити сертифікат</v>
      </c>
    </row>
    <row r="1316" spans="1:2" x14ac:dyDescent="0.3">
      <c r="A1316" t="s">
        <v>1312</v>
      </c>
      <c r="B1316" t="str">
        <f>HYPERLINK("https://talan.bank.gov.ua/get-user-certificate/qAVb0ZovrWJu2mPU6KJd","Завантажити сертифікат")</f>
        <v>Завантажити сертифікат</v>
      </c>
    </row>
    <row r="1317" spans="1:2" x14ac:dyDescent="0.3">
      <c r="A1317" t="s">
        <v>1313</v>
      </c>
      <c r="B1317" t="str">
        <f>HYPERLINK("https://talan.bank.gov.ua/get-user-certificate/qAVb0MHTd21yzfBcF7Ay","Завантажити сертифікат")</f>
        <v>Завантажити сертифікат</v>
      </c>
    </row>
    <row r="1318" spans="1:2" x14ac:dyDescent="0.3">
      <c r="A1318" t="s">
        <v>1314</v>
      </c>
      <c r="B1318" t="str">
        <f>HYPERLINK("https://talan.bank.gov.ua/get-user-certificate/qAVb0babR9vHxFtt7JqR","Завантажити сертифікат")</f>
        <v>Завантажити сертифікат</v>
      </c>
    </row>
    <row r="1319" spans="1:2" x14ac:dyDescent="0.3">
      <c r="A1319" t="s">
        <v>1315</v>
      </c>
      <c r="B1319" t="str">
        <f>HYPERLINK("https://talan.bank.gov.ua/get-user-certificate/qAVb0GG4Cnx3m4wvjl0v","Завантажити сертифікат")</f>
        <v>Завантажити сертифікат</v>
      </c>
    </row>
    <row r="1320" spans="1:2" x14ac:dyDescent="0.3">
      <c r="A1320" t="s">
        <v>1316</v>
      </c>
      <c r="B1320" t="str">
        <f>HYPERLINK("https://talan.bank.gov.ua/get-user-certificate/qAVb0WNGCpQh9aLGzIzV","Завантажити сертифікат")</f>
        <v>Завантажити сертифікат</v>
      </c>
    </row>
    <row r="1321" spans="1:2" x14ac:dyDescent="0.3">
      <c r="A1321" t="s">
        <v>1317</v>
      </c>
      <c r="B1321" t="str">
        <f>HYPERLINK("https://talan.bank.gov.ua/get-user-certificate/qAVb0fMTBiXyssdzPGtJ","Завантажити сертифікат")</f>
        <v>Завантажити сертифікат</v>
      </c>
    </row>
    <row r="1322" spans="1:2" x14ac:dyDescent="0.3">
      <c r="A1322" t="s">
        <v>1318</v>
      </c>
      <c r="B1322" t="str">
        <f>HYPERLINK("https://talan.bank.gov.ua/get-user-certificate/qAVb0DPicuX9It7PCC_R","Завантажити сертифікат")</f>
        <v>Завантажити сертифікат</v>
      </c>
    </row>
    <row r="1323" spans="1:2" x14ac:dyDescent="0.3">
      <c r="A1323" t="s">
        <v>1319</v>
      </c>
      <c r="B1323" t="str">
        <f>HYPERLINK("https://talan.bank.gov.ua/get-user-certificate/qAVb0Vht4pWPeK9_gZs0","Завантажити сертифікат")</f>
        <v>Завантажити сертифікат</v>
      </c>
    </row>
    <row r="1324" spans="1:2" x14ac:dyDescent="0.3">
      <c r="A1324" t="s">
        <v>1320</v>
      </c>
      <c r="B1324" t="str">
        <f>HYPERLINK("https://talan.bank.gov.ua/get-user-certificate/qAVb0UcDcp86I9voGH4Z","Завантажити сертифікат")</f>
        <v>Завантажити сертифікат</v>
      </c>
    </row>
    <row r="1325" spans="1:2" x14ac:dyDescent="0.3">
      <c r="A1325" t="s">
        <v>1321</v>
      </c>
      <c r="B1325" t="str">
        <f>HYPERLINK("https://talan.bank.gov.ua/get-user-certificate/qAVb0NVGuO7ZdwkGBKOL","Завантажити сертифікат")</f>
        <v>Завантажити сертифікат</v>
      </c>
    </row>
    <row r="1326" spans="1:2" x14ac:dyDescent="0.3">
      <c r="A1326" t="s">
        <v>1322</v>
      </c>
      <c r="B1326" t="str">
        <f>HYPERLINK("https://talan.bank.gov.ua/get-user-certificate/qAVb0SxXcL1nGZtxLk5X","Завантажити сертифікат")</f>
        <v>Завантажити сертифікат</v>
      </c>
    </row>
    <row r="1327" spans="1:2" x14ac:dyDescent="0.3">
      <c r="A1327" t="s">
        <v>1323</v>
      </c>
      <c r="B1327" t="str">
        <f>HYPERLINK("https://talan.bank.gov.ua/get-user-certificate/qAVb0ECkoVEBPY2mnr02","Завантажити сертифікат")</f>
        <v>Завантажити сертифікат</v>
      </c>
    </row>
    <row r="1328" spans="1:2" x14ac:dyDescent="0.3">
      <c r="A1328" t="s">
        <v>1324</v>
      </c>
      <c r="B1328" t="str">
        <f>HYPERLINK("https://talan.bank.gov.ua/get-user-certificate/qAVb08ocGZQDG3MhscKD","Завантажити сертифікат")</f>
        <v>Завантажити сертифікат</v>
      </c>
    </row>
    <row r="1329" spans="1:2" x14ac:dyDescent="0.3">
      <c r="A1329" t="s">
        <v>1325</v>
      </c>
      <c r="B1329" t="str">
        <f>HYPERLINK("https://talan.bank.gov.ua/get-user-certificate/qAVb0jUolXY7lSxVEzaB","Завантажити сертифікат")</f>
        <v>Завантажити сертифікат</v>
      </c>
    </row>
    <row r="1330" spans="1:2" x14ac:dyDescent="0.3">
      <c r="A1330" t="s">
        <v>1326</v>
      </c>
      <c r="B1330" t="str">
        <f>HYPERLINK("https://talan.bank.gov.ua/get-user-certificate/qAVb0qe7MD1bnrQIkr3-","Завантажити сертифікат")</f>
        <v>Завантажити сертифікат</v>
      </c>
    </row>
    <row r="1331" spans="1:2" x14ac:dyDescent="0.3">
      <c r="A1331" t="s">
        <v>1327</v>
      </c>
      <c r="B1331" t="str">
        <f>HYPERLINK("https://talan.bank.gov.ua/get-user-certificate/qAVb02qU260o1-qlIjLs","Завантажити сертифікат")</f>
        <v>Завантажити сертифікат</v>
      </c>
    </row>
    <row r="1332" spans="1:2" x14ac:dyDescent="0.3">
      <c r="A1332" t="s">
        <v>1328</v>
      </c>
      <c r="B1332" t="str">
        <f>HYPERLINK("https://talan.bank.gov.ua/get-user-certificate/qAVb0JJPA8WBlo2Rku7Y","Завантажити сертифікат")</f>
        <v>Завантажити сертифікат</v>
      </c>
    </row>
    <row r="1333" spans="1:2" x14ac:dyDescent="0.3">
      <c r="A1333" t="s">
        <v>1329</v>
      </c>
      <c r="B1333" t="str">
        <f>HYPERLINK("https://talan.bank.gov.ua/get-user-certificate/qAVb02MCWkV3NZo2CLvU","Завантажити сертифікат")</f>
        <v>Завантажити сертифікат</v>
      </c>
    </row>
    <row r="1334" spans="1:2" x14ac:dyDescent="0.3">
      <c r="A1334" t="s">
        <v>1330</v>
      </c>
      <c r="B1334" t="str">
        <f>HYPERLINK("https://talan.bank.gov.ua/get-user-certificate/qAVb0ZDQMGHgFXg2Endc","Завантажити сертифікат")</f>
        <v>Завантажити сертифікат</v>
      </c>
    </row>
    <row r="1335" spans="1:2" x14ac:dyDescent="0.3">
      <c r="A1335" t="s">
        <v>1331</v>
      </c>
      <c r="B1335" t="str">
        <f>HYPERLINK("https://talan.bank.gov.ua/get-user-certificate/qAVb0n95g6Uhq96HYyV8","Завантажити сертифікат")</f>
        <v>Завантажити сертифікат</v>
      </c>
    </row>
    <row r="1336" spans="1:2" x14ac:dyDescent="0.3">
      <c r="A1336" t="s">
        <v>1332</v>
      </c>
      <c r="B1336" t="str">
        <f>HYPERLINK("https://talan.bank.gov.ua/get-user-certificate/qAVb0EfcRgKnx5eMcPsv","Завантажити сертифікат")</f>
        <v>Завантажити сертифікат</v>
      </c>
    </row>
    <row r="1337" spans="1:2" x14ac:dyDescent="0.3">
      <c r="A1337" t="s">
        <v>1333</v>
      </c>
      <c r="B1337" t="str">
        <f>HYPERLINK("https://talan.bank.gov.ua/get-user-certificate/qAVb0qRbBu73pWvPwpaJ","Завантажити сертифікат")</f>
        <v>Завантажити сертифікат</v>
      </c>
    </row>
    <row r="1338" spans="1:2" x14ac:dyDescent="0.3">
      <c r="A1338" t="s">
        <v>1334</v>
      </c>
      <c r="B1338" t="str">
        <f>HYPERLINK("https://talan.bank.gov.ua/get-user-certificate/qAVb043N2DpnRDCf_6fx","Завантажити сертифікат")</f>
        <v>Завантажити сертифікат</v>
      </c>
    </row>
    <row r="1339" spans="1:2" x14ac:dyDescent="0.3">
      <c r="A1339" t="s">
        <v>1335</v>
      </c>
      <c r="B1339" t="str">
        <f>HYPERLINK("https://talan.bank.gov.ua/get-user-certificate/qAVb0B-rkcTSvdY2f7XY","Завантажити сертифікат")</f>
        <v>Завантажити сертифікат</v>
      </c>
    </row>
    <row r="1340" spans="1:2" x14ac:dyDescent="0.3">
      <c r="A1340" t="s">
        <v>1336</v>
      </c>
      <c r="B1340" t="str">
        <f>HYPERLINK("https://talan.bank.gov.ua/get-user-certificate/qAVb0rlVUhhBXtN6o1GO","Завантажити сертифікат")</f>
        <v>Завантажити сертифікат</v>
      </c>
    </row>
    <row r="1341" spans="1:2" x14ac:dyDescent="0.3">
      <c r="A1341" t="s">
        <v>1337</v>
      </c>
      <c r="B1341" t="str">
        <f>HYPERLINK("https://talan.bank.gov.ua/get-user-certificate/qAVb0wO3AyEU3dYIcPFj","Завантажити сертифікат")</f>
        <v>Завантажити сертифікат</v>
      </c>
    </row>
    <row r="1342" spans="1:2" x14ac:dyDescent="0.3">
      <c r="A1342" t="s">
        <v>1338</v>
      </c>
      <c r="B1342" t="str">
        <f>HYPERLINK("https://talan.bank.gov.ua/get-user-certificate/qAVb0_0kGnjBxohrwysK","Завантажити сертифікат")</f>
        <v>Завантажити сертифікат</v>
      </c>
    </row>
    <row r="1343" spans="1:2" x14ac:dyDescent="0.3">
      <c r="A1343" t="s">
        <v>1339</v>
      </c>
      <c r="B1343" t="str">
        <f>HYPERLINK("https://talan.bank.gov.ua/get-user-certificate/qAVb0A4-uMXU4QaWW8Wq","Завантажити сертифікат")</f>
        <v>Завантажити сертифікат</v>
      </c>
    </row>
    <row r="1344" spans="1:2" x14ac:dyDescent="0.3">
      <c r="A1344" t="s">
        <v>1340</v>
      </c>
      <c r="B1344" t="str">
        <f>HYPERLINK("https://talan.bank.gov.ua/get-user-certificate/qAVb0oA_wAUIVsnG6X3N","Завантажити сертифікат")</f>
        <v>Завантажити сертифікат</v>
      </c>
    </row>
    <row r="1345" spans="1:2" x14ac:dyDescent="0.3">
      <c r="A1345" t="s">
        <v>1341</v>
      </c>
      <c r="B1345" t="str">
        <f>HYPERLINK("https://talan.bank.gov.ua/get-user-certificate/qAVb04G95vxXKmZ_7OmT","Завантажити сертифікат")</f>
        <v>Завантажити сертифікат</v>
      </c>
    </row>
    <row r="1346" spans="1:2" x14ac:dyDescent="0.3">
      <c r="A1346" t="s">
        <v>1342</v>
      </c>
      <c r="B1346" t="str">
        <f>HYPERLINK("https://talan.bank.gov.ua/get-user-certificate/qAVb0MkV349qQyKrN93b","Завантажити сертифікат")</f>
        <v>Завантажити сертифікат</v>
      </c>
    </row>
    <row r="1347" spans="1:2" x14ac:dyDescent="0.3">
      <c r="A1347" t="s">
        <v>1343</v>
      </c>
      <c r="B1347" t="str">
        <f>HYPERLINK("https://talan.bank.gov.ua/get-user-certificate/qAVb0e7J4P7rfxK-2OhK","Завантажити сертифікат")</f>
        <v>Завантажити сертифікат</v>
      </c>
    </row>
    <row r="1348" spans="1:2" x14ac:dyDescent="0.3">
      <c r="A1348" t="s">
        <v>1344</v>
      </c>
      <c r="B1348" t="str">
        <f>HYPERLINK("https://talan.bank.gov.ua/get-user-certificate/qAVb0UZc_tmF-_vuZuY5","Завантажити сертифікат")</f>
        <v>Завантажити сертифікат</v>
      </c>
    </row>
    <row r="1349" spans="1:2" x14ac:dyDescent="0.3">
      <c r="A1349" t="s">
        <v>1345</v>
      </c>
      <c r="B1349" t="str">
        <f>HYPERLINK("https://talan.bank.gov.ua/get-user-certificate/qAVb02k3AfhTqF_RjeBd","Завантажити сертифікат")</f>
        <v>Завантажити сертифікат</v>
      </c>
    </row>
    <row r="1350" spans="1:2" x14ac:dyDescent="0.3">
      <c r="A1350" t="s">
        <v>1346</v>
      </c>
      <c r="B1350" t="str">
        <f>HYPERLINK("https://talan.bank.gov.ua/get-user-certificate/qAVb0EMxyzsc9rzVm-ZO","Завантажити сертифікат")</f>
        <v>Завантажити сертифікат</v>
      </c>
    </row>
    <row r="1351" spans="1:2" x14ac:dyDescent="0.3">
      <c r="A1351" t="s">
        <v>1347</v>
      </c>
      <c r="B1351" t="str">
        <f>HYPERLINK("https://talan.bank.gov.ua/get-user-certificate/qAVb0W0M20vwU0ptZxMx","Завантажити сертифікат")</f>
        <v>Завантажити сертифікат</v>
      </c>
    </row>
    <row r="1352" spans="1:2" x14ac:dyDescent="0.3">
      <c r="A1352" t="s">
        <v>1348</v>
      </c>
      <c r="B1352" t="str">
        <f>HYPERLINK("https://talan.bank.gov.ua/get-user-certificate/qAVb0oQW844IwZIfYiV4","Завантажити сертифікат")</f>
        <v>Завантажити сертифікат</v>
      </c>
    </row>
    <row r="1353" spans="1:2" x14ac:dyDescent="0.3">
      <c r="A1353" t="s">
        <v>1349</v>
      </c>
      <c r="B1353" t="str">
        <f>HYPERLINK("https://talan.bank.gov.ua/get-user-certificate/qAVb0nI96ODG0QTCGDt8","Завантажити сертифікат")</f>
        <v>Завантажити сертифікат</v>
      </c>
    </row>
    <row r="1354" spans="1:2" x14ac:dyDescent="0.3">
      <c r="A1354" t="s">
        <v>1350</v>
      </c>
      <c r="B1354" t="str">
        <f>HYPERLINK("https://talan.bank.gov.ua/get-user-certificate/qAVb0iSwbDdgKoWmusuE","Завантажити сертифікат")</f>
        <v>Завантажити сертифікат</v>
      </c>
    </row>
    <row r="1355" spans="1:2" x14ac:dyDescent="0.3">
      <c r="A1355" t="s">
        <v>1351</v>
      </c>
      <c r="B1355" t="str">
        <f>HYPERLINK("https://talan.bank.gov.ua/get-user-certificate/qAVb0lppGbN3ue8EUYmV","Завантажити сертифікат")</f>
        <v>Завантажити сертифікат</v>
      </c>
    </row>
    <row r="1356" spans="1:2" x14ac:dyDescent="0.3">
      <c r="A1356" t="s">
        <v>1352</v>
      </c>
      <c r="B1356" t="str">
        <f>HYPERLINK("https://talan.bank.gov.ua/get-user-certificate/qAVb0WdG-Rzp4w8kuS_M","Завантажити сертифікат")</f>
        <v>Завантажити сертифікат</v>
      </c>
    </row>
    <row r="1357" spans="1:2" x14ac:dyDescent="0.3">
      <c r="A1357" t="s">
        <v>1353</v>
      </c>
      <c r="B1357" t="str">
        <f>HYPERLINK("https://talan.bank.gov.ua/get-user-certificate/qAVb0TIV_3lY3kukG2zp","Завантажити сертифікат")</f>
        <v>Завантажити сертифікат</v>
      </c>
    </row>
    <row r="1358" spans="1:2" x14ac:dyDescent="0.3">
      <c r="A1358" t="s">
        <v>1354</v>
      </c>
      <c r="B1358" t="str">
        <f>HYPERLINK("https://talan.bank.gov.ua/get-user-certificate/qAVb0VvTCAa_Moc-eYMH","Завантажити сертифікат")</f>
        <v>Завантажити сертифікат</v>
      </c>
    </row>
    <row r="1359" spans="1:2" x14ac:dyDescent="0.3">
      <c r="A1359" t="s">
        <v>1355</v>
      </c>
      <c r="B1359" t="str">
        <f>HYPERLINK("https://talan.bank.gov.ua/get-user-certificate/qAVb0RJOoyb7tKfAtrIP","Завантажити сертифікат")</f>
        <v>Завантажити сертифікат</v>
      </c>
    </row>
    <row r="1360" spans="1:2" x14ac:dyDescent="0.3">
      <c r="A1360" t="s">
        <v>1356</v>
      </c>
      <c r="B1360" t="str">
        <f>HYPERLINK("https://talan.bank.gov.ua/get-user-certificate/qAVb0W-YBmrZlIKJc3pY","Завантажити сертифікат")</f>
        <v>Завантажити сертифікат</v>
      </c>
    </row>
    <row r="1361" spans="1:2" x14ac:dyDescent="0.3">
      <c r="A1361" t="s">
        <v>1357</v>
      </c>
      <c r="B1361" t="str">
        <f>HYPERLINK("https://talan.bank.gov.ua/get-user-certificate/qAVb074mIfw5tW1iIpty","Завантажити сертифікат")</f>
        <v>Завантажити сертифікат</v>
      </c>
    </row>
    <row r="1362" spans="1:2" x14ac:dyDescent="0.3">
      <c r="A1362" t="s">
        <v>1358</v>
      </c>
      <c r="B1362" t="str">
        <f>HYPERLINK("https://talan.bank.gov.ua/get-user-certificate/qAVb0rsFMxFebAbJhy-b","Завантажити сертифікат")</f>
        <v>Завантажити сертифікат</v>
      </c>
    </row>
    <row r="1363" spans="1:2" x14ac:dyDescent="0.3">
      <c r="A1363" t="s">
        <v>1359</v>
      </c>
      <c r="B1363" t="str">
        <f>HYPERLINK("https://talan.bank.gov.ua/get-user-certificate/qAVb07OVPjqnU0lwDDob","Завантажити сертифікат")</f>
        <v>Завантажити сертифікат</v>
      </c>
    </row>
    <row r="1364" spans="1:2" x14ac:dyDescent="0.3">
      <c r="A1364" t="s">
        <v>1360</v>
      </c>
      <c r="B1364" t="str">
        <f>HYPERLINK("https://talan.bank.gov.ua/get-user-certificate/qAVb04kp179qk_0x2WWd","Завантажити сертифікат")</f>
        <v>Завантажити сертифікат</v>
      </c>
    </row>
    <row r="1365" spans="1:2" x14ac:dyDescent="0.3">
      <c r="A1365" t="s">
        <v>1361</v>
      </c>
      <c r="B1365" t="str">
        <f>HYPERLINK("https://talan.bank.gov.ua/get-user-certificate/qAVb08J63LDhmhe9UT38","Завантажити сертифікат")</f>
        <v>Завантажити сертифікат</v>
      </c>
    </row>
    <row r="1366" spans="1:2" x14ac:dyDescent="0.3">
      <c r="A1366" t="s">
        <v>1362</v>
      </c>
      <c r="B1366" t="str">
        <f>HYPERLINK("https://talan.bank.gov.ua/get-user-certificate/qAVb0pVDDXsTQlNd78j8","Завантажити сертифікат")</f>
        <v>Завантажити сертифікат</v>
      </c>
    </row>
    <row r="1367" spans="1:2" x14ac:dyDescent="0.3">
      <c r="A1367" t="s">
        <v>1363</v>
      </c>
      <c r="B1367" t="str">
        <f>HYPERLINK("https://talan.bank.gov.ua/get-user-certificate/qAVb0b2kZlMLBwHf_jpd","Завантажити сертифікат")</f>
        <v>Завантажити сертифікат</v>
      </c>
    </row>
    <row r="1368" spans="1:2" x14ac:dyDescent="0.3">
      <c r="A1368" t="s">
        <v>1364</v>
      </c>
      <c r="B1368" t="str">
        <f>HYPERLINK("https://talan.bank.gov.ua/get-user-certificate/qAVb0U66gxiTLlEXsLiM","Завантажити сертифікат")</f>
        <v>Завантажити сертифікат</v>
      </c>
    </row>
    <row r="1369" spans="1:2" x14ac:dyDescent="0.3">
      <c r="A1369" t="s">
        <v>1365</v>
      </c>
      <c r="B1369" t="str">
        <f>HYPERLINK("https://talan.bank.gov.ua/get-user-certificate/qAVb0e0an8z99lrKy8RC","Завантажити сертифікат")</f>
        <v>Завантажити сертифікат</v>
      </c>
    </row>
    <row r="1370" spans="1:2" x14ac:dyDescent="0.3">
      <c r="A1370" t="s">
        <v>1366</v>
      </c>
      <c r="B1370" t="str">
        <f>HYPERLINK("https://talan.bank.gov.ua/get-user-certificate/qAVb0JOOwisDXHKQ5dc9","Завантажити сертифікат")</f>
        <v>Завантажити сертифікат</v>
      </c>
    </row>
    <row r="1371" spans="1:2" x14ac:dyDescent="0.3">
      <c r="A1371" t="s">
        <v>1367</v>
      </c>
      <c r="B1371" t="str">
        <f>HYPERLINK("https://talan.bank.gov.ua/get-user-certificate/qAVb0pDKHmN8flU1S7Sn","Завантажити сертифікат")</f>
        <v>Завантажити сертифікат</v>
      </c>
    </row>
    <row r="1372" spans="1:2" x14ac:dyDescent="0.3">
      <c r="A1372" t="s">
        <v>1368</v>
      </c>
      <c r="B1372" t="str">
        <f>HYPERLINK("https://talan.bank.gov.ua/get-user-certificate/qAVb04tUuahcDRhXaxMk","Завантажити сертифікат")</f>
        <v>Завантажити сертифікат</v>
      </c>
    </row>
    <row r="1373" spans="1:2" x14ac:dyDescent="0.3">
      <c r="A1373" t="s">
        <v>1369</v>
      </c>
      <c r="B1373" t="str">
        <f>HYPERLINK("https://talan.bank.gov.ua/get-user-certificate/qAVb0-pnU8iHWiTqF2ZM","Завантажити сертифікат")</f>
        <v>Завантажити сертифікат</v>
      </c>
    </row>
    <row r="1374" spans="1:2" x14ac:dyDescent="0.3">
      <c r="A1374" t="s">
        <v>1370</v>
      </c>
      <c r="B1374" t="str">
        <f>HYPERLINK("https://talan.bank.gov.ua/get-user-certificate/qAVb0S2Q2vyPp3l0A5zy","Завантажити сертифікат")</f>
        <v>Завантажити сертифікат</v>
      </c>
    </row>
    <row r="1375" spans="1:2" x14ac:dyDescent="0.3">
      <c r="A1375" t="s">
        <v>1371</v>
      </c>
      <c r="B1375" t="str">
        <f>HYPERLINK("https://talan.bank.gov.ua/get-user-certificate/qAVb0MX2SLF9qH42qV_P","Завантажити сертифікат")</f>
        <v>Завантажити сертифікат</v>
      </c>
    </row>
    <row r="1376" spans="1:2" x14ac:dyDescent="0.3">
      <c r="A1376" t="s">
        <v>1372</v>
      </c>
      <c r="B1376" t="str">
        <f>HYPERLINK("https://talan.bank.gov.ua/get-user-certificate/qAVb0WXDxiH5SXHAEXP7","Завантажити сертифікат")</f>
        <v>Завантажити сертифікат</v>
      </c>
    </row>
    <row r="1377" spans="1:2" x14ac:dyDescent="0.3">
      <c r="A1377" t="s">
        <v>1373</v>
      </c>
      <c r="B1377" t="str">
        <f>HYPERLINK("https://talan.bank.gov.ua/get-user-certificate/qAVb0T6yCtsozJiK9m3n","Завантажити сертифікат")</f>
        <v>Завантажити сертифікат</v>
      </c>
    </row>
    <row r="1378" spans="1:2" x14ac:dyDescent="0.3">
      <c r="A1378" t="s">
        <v>1374</v>
      </c>
      <c r="B1378" t="str">
        <f>HYPERLINK("https://talan.bank.gov.ua/get-user-certificate/qAVb0BqfaN19gCEboKPr","Завантажити сертифікат")</f>
        <v>Завантажити сертифікат</v>
      </c>
    </row>
    <row r="1379" spans="1:2" x14ac:dyDescent="0.3">
      <c r="A1379" t="s">
        <v>1375</v>
      </c>
      <c r="B1379" t="str">
        <f>HYPERLINK("https://talan.bank.gov.ua/get-user-certificate/qAVb0lnaDVQBiCp8RjgO","Завантажити сертифікат")</f>
        <v>Завантажити сертифікат</v>
      </c>
    </row>
    <row r="1380" spans="1:2" x14ac:dyDescent="0.3">
      <c r="A1380" t="s">
        <v>1376</v>
      </c>
      <c r="B1380" t="str">
        <f>HYPERLINK("https://talan.bank.gov.ua/get-user-certificate/qAVb0IrACgkbsVNvjY6A","Завантажити сертифікат")</f>
        <v>Завантажити сертифікат</v>
      </c>
    </row>
    <row r="1381" spans="1:2" x14ac:dyDescent="0.3">
      <c r="A1381" t="s">
        <v>1377</v>
      </c>
      <c r="B1381" t="str">
        <f>HYPERLINK("https://talan.bank.gov.ua/get-user-certificate/qAVb0Ogl-0_kfVPcRfmN","Завантажити сертифікат")</f>
        <v>Завантажити сертифікат</v>
      </c>
    </row>
    <row r="1382" spans="1:2" x14ac:dyDescent="0.3">
      <c r="A1382" t="s">
        <v>1378</v>
      </c>
      <c r="B1382" t="str">
        <f>HYPERLINK("https://talan.bank.gov.ua/get-user-certificate/qAVb0BEnTY1CC0va6u43","Завантажити сертифікат")</f>
        <v>Завантажити сертифікат</v>
      </c>
    </row>
    <row r="1383" spans="1:2" x14ac:dyDescent="0.3">
      <c r="A1383" t="s">
        <v>1379</v>
      </c>
      <c r="B1383" t="str">
        <f>HYPERLINK("https://talan.bank.gov.ua/get-user-certificate/qAVb0-a8sO_N1i_5qfFB","Завантажити сертифікат")</f>
        <v>Завантажити сертифікат</v>
      </c>
    </row>
    <row r="1384" spans="1:2" x14ac:dyDescent="0.3">
      <c r="A1384" t="s">
        <v>1380</v>
      </c>
      <c r="B1384" t="str">
        <f>HYPERLINK("https://talan.bank.gov.ua/get-user-certificate/qAVb0sg4ID0xRHP1FIgF","Завантажити сертифікат")</f>
        <v>Завантажити сертифікат</v>
      </c>
    </row>
    <row r="1385" spans="1:2" x14ac:dyDescent="0.3">
      <c r="A1385" t="s">
        <v>1381</v>
      </c>
      <c r="B1385" t="str">
        <f>HYPERLINK("https://talan.bank.gov.ua/get-user-certificate/qAVb0FTAPzl2fzI9aeMu","Завантажити сертифікат")</f>
        <v>Завантажити сертифікат</v>
      </c>
    </row>
    <row r="1386" spans="1:2" x14ac:dyDescent="0.3">
      <c r="A1386" t="s">
        <v>1382</v>
      </c>
      <c r="B1386" t="str">
        <f>HYPERLINK("https://talan.bank.gov.ua/get-user-certificate/qAVb0gZJCo2lK94p7NGm","Завантажити сертифікат")</f>
        <v>Завантажити сертифікат</v>
      </c>
    </row>
    <row r="1387" spans="1:2" x14ac:dyDescent="0.3">
      <c r="A1387" t="s">
        <v>1383</v>
      </c>
      <c r="B1387" t="str">
        <f>HYPERLINK("https://talan.bank.gov.ua/get-user-certificate/qAVb0hAC21p_GLaRqSNC","Завантажити сертифікат")</f>
        <v>Завантажити сертифікат</v>
      </c>
    </row>
    <row r="1388" spans="1:2" x14ac:dyDescent="0.3">
      <c r="A1388" t="s">
        <v>1384</v>
      </c>
      <c r="B1388" t="str">
        <f>HYPERLINK("https://talan.bank.gov.ua/get-user-certificate/qAVb0Meq5UBlrbAEP-nI","Завантажити сертифікат")</f>
        <v>Завантажити сертифікат</v>
      </c>
    </row>
    <row r="1389" spans="1:2" x14ac:dyDescent="0.3">
      <c r="A1389" t="s">
        <v>1385</v>
      </c>
      <c r="B1389" t="str">
        <f>HYPERLINK("https://talan.bank.gov.ua/get-user-certificate/qAVb0tw5wzCt8yGE6rY0","Завантажити сертифікат")</f>
        <v>Завантажити сертифікат</v>
      </c>
    </row>
    <row r="1390" spans="1:2" x14ac:dyDescent="0.3">
      <c r="A1390" t="s">
        <v>1386</v>
      </c>
      <c r="B1390" t="str">
        <f>HYPERLINK("https://talan.bank.gov.ua/get-user-certificate/qAVb0U9lWGvxHdao9Jfr","Завантажити сертифікат")</f>
        <v>Завантажити сертифікат</v>
      </c>
    </row>
    <row r="1391" spans="1:2" x14ac:dyDescent="0.3">
      <c r="A1391" t="s">
        <v>1387</v>
      </c>
      <c r="B1391" t="str">
        <f>HYPERLINK("https://talan.bank.gov.ua/get-user-certificate/qAVb0bk8gvjE1PflkEeW","Завантажити сертифікат")</f>
        <v>Завантажити сертифікат</v>
      </c>
    </row>
    <row r="1392" spans="1:2" x14ac:dyDescent="0.3">
      <c r="A1392" t="s">
        <v>1388</v>
      </c>
      <c r="B1392" t="str">
        <f>HYPERLINK("https://talan.bank.gov.ua/get-user-certificate/qAVb0PdnMEzWwTbQEcUb","Завантажити сертифікат")</f>
        <v>Завантажити сертифікат</v>
      </c>
    </row>
    <row r="1393" spans="1:2" x14ac:dyDescent="0.3">
      <c r="A1393" t="s">
        <v>1389</v>
      </c>
      <c r="B1393" t="str">
        <f>HYPERLINK("https://talan.bank.gov.ua/get-user-certificate/qAVb0pUoDK6rL1MBWbrx","Завантажити сертифікат")</f>
        <v>Завантажити сертифікат</v>
      </c>
    </row>
    <row r="1394" spans="1:2" x14ac:dyDescent="0.3">
      <c r="A1394" t="s">
        <v>1390</v>
      </c>
      <c r="B1394" t="str">
        <f>HYPERLINK("https://talan.bank.gov.ua/get-user-certificate/qAVb09zZGdJeSPwyvsxw","Завантажити сертифікат")</f>
        <v>Завантажити сертифікат</v>
      </c>
    </row>
    <row r="1395" spans="1:2" x14ac:dyDescent="0.3">
      <c r="A1395" t="s">
        <v>1391</v>
      </c>
      <c r="B1395" t="str">
        <f>HYPERLINK("https://talan.bank.gov.ua/get-user-certificate/qAVb0BOVIn_09C0kYcmU","Завантажити сертифікат")</f>
        <v>Завантажити сертифікат</v>
      </c>
    </row>
    <row r="1396" spans="1:2" x14ac:dyDescent="0.3">
      <c r="A1396" t="s">
        <v>1392</v>
      </c>
      <c r="B1396" t="str">
        <f>HYPERLINK("https://talan.bank.gov.ua/get-user-certificate/qAVb0r-bFSNcDF_oA1HW","Завантажити сертифікат")</f>
        <v>Завантажити сертифікат</v>
      </c>
    </row>
    <row r="1397" spans="1:2" x14ac:dyDescent="0.3">
      <c r="A1397" t="s">
        <v>1393</v>
      </c>
      <c r="B1397" t="str">
        <f>HYPERLINK("https://talan.bank.gov.ua/get-user-certificate/qAVb0-gB0c5Vw2YXYeaD","Завантажити сертифікат")</f>
        <v>Завантажити сертифікат</v>
      </c>
    </row>
    <row r="1398" spans="1:2" x14ac:dyDescent="0.3">
      <c r="A1398" t="s">
        <v>1394</v>
      </c>
      <c r="B1398" t="str">
        <f>HYPERLINK("https://talan.bank.gov.ua/get-user-certificate/qAVb02AOtpSQBTSEPsjw","Завантажити сертифікат")</f>
        <v>Завантажити сертифікат</v>
      </c>
    </row>
    <row r="1399" spans="1:2" x14ac:dyDescent="0.3">
      <c r="A1399" t="s">
        <v>1395</v>
      </c>
      <c r="B1399" t="str">
        <f>HYPERLINK("https://talan.bank.gov.ua/get-user-certificate/qAVb0flBflFfFa5FgZ0m","Завантажити сертифікат")</f>
        <v>Завантажити сертифікат</v>
      </c>
    </row>
    <row r="1400" spans="1:2" x14ac:dyDescent="0.3">
      <c r="A1400" t="s">
        <v>1396</v>
      </c>
      <c r="B1400" t="str">
        <f>HYPERLINK("https://talan.bank.gov.ua/get-user-certificate/qAVb0KUVfPW-ejY4MbIl","Завантажити сертифікат")</f>
        <v>Завантажити сертифікат</v>
      </c>
    </row>
    <row r="1401" spans="1:2" x14ac:dyDescent="0.3">
      <c r="A1401" t="s">
        <v>1397</v>
      </c>
      <c r="B1401" t="str">
        <f>HYPERLINK("https://talan.bank.gov.ua/get-user-certificate/qAVb0h5MXtQK6WdKMsjo","Завантажити сертифікат")</f>
        <v>Завантажити сертифікат</v>
      </c>
    </row>
    <row r="1402" spans="1:2" x14ac:dyDescent="0.3">
      <c r="A1402" t="s">
        <v>1398</v>
      </c>
      <c r="B1402" t="str">
        <f>HYPERLINK("https://talan.bank.gov.ua/get-user-certificate/qAVb0T-tcpMO7wCg2w6v","Завантажити сертифікат")</f>
        <v>Завантажити сертифікат</v>
      </c>
    </row>
    <row r="1403" spans="1:2" x14ac:dyDescent="0.3">
      <c r="A1403" t="s">
        <v>1399</v>
      </c>
      <c r="B1403" t="str">
        <f>HYPERLINK("https://talan.bank.gov.ua/get-user-certificate/qAVb0Ocmor3KuLH5F5eu","Завантажити сертифікат")</f>
        <v>Завантажити сертифікат</v>
      </c>
    </row>
    <row r="1404" spans="1:2" x14ac:dyDescent="0.3">
      <c r="A1404" t="s">
        <v>1400</v>
      </c>
      <c r="B1404" t="str">
        <f>HYPERLINK("https://talan.bank.gov.ua/get-user-certificate/qAVb0ifvQCPtGe5JCWOJ","Завантажити сертифікат")</f>
        <v>Завантажити сертифікат</v>
      </c>
    </row>
    <row r="1405" spans="1:2" x14ac:dyDescent="0.3">
      <c r="A1405" t="s">
        <v>1401</v>
      </c>
      <c r="B1405" t="str">
        <f>HYPERLINK("https://talan.bank.gov.ua/get-user-certificate/qAVb0CnAkNXk_dJcxTeW","Завантажити сертифікат")</f>
        <v>Завантажити сертифікат</v>
      </c>
    </row>
    <row r="1406" spans="1:2" x14ac:dyDescent="0.3">
      <c r="A1406" t="s">
        <v>1402</v>
      </c>
      <c r="B1406" t="str">
        <f>HYPERLINK("https://talan.bank.gov.ua/get-user-certificate/qAVb0qSEJZB5AG4ZgvFU","Завантажити сертифікат")</f>
        <v>Завантажити сертифікат</v>
      </c>
    </row>
    <row r="1407" spans="1:2" x14ac:dyDescent="0.3">
      <c r="A1407" t="s">
        <v>1403</v>
      </c>
      <c r="B1407" t="str">
        <f>HYPERLINK("https://talan.bank.gov.ua/get-user-certificate/qAVb04gXqlW7KYug-HnB","Завантажити сертифікат")</f>
        <v>Завантажити сертифікат</v>
      </c>
    </row>
    <row r="1408" spans="1:2" x14ac:dyDescent="0.3">
      <c r="A1408" t="s">
        <v>1404</v>
      </c>
      <c r="B1408" t="str">
        <f>HYPERLINK("https://talan.bank.gov.ua/get-user-certificate/qAVb0ZOvVXjtZ0wpwozt","Завантажити сертифікат")</f>
        <v>Завантажити сертифікат</v>
      </c>
    </row>
    <row r="1409" spans="1:2" x14ac:dyDescent="0.3">
      <c r="A1409" t="s">
        <v>1405</v>
      </c>
      <c r="B1409" t="str">
        <f>HYPERLINK("https://talan.bank.gov.ua/get-user-certificate/qAVb0_WLFMFREKSOQ5x9","Завантажити сертифікат")</f>
        <v>Завантажити сертифікат</v>
      </c>
    </row>
    <row r="1410" spans="1:2" x14ac:dyDescent="0.3">
      <c r="A1410" t="s">
        <v>1406</v>
      </c>
      <c r="B1410" t="str">
        <f>HYPERLINK("https://talan.bank.gov.ua/get-user-certificate/qAVb0BtJ8mU8lr9OA1eE","Завантажити сертифікат")</f>
        <v>Завантажити сертифікат</v>
      </c>
    </row>
    <row r="1411" spans="1:2" x14ac:dyDescent="0.3">
      <c r="A1411" t="s">
        <v>1407</v>
      </c>
      <c r="B1411" t="str">
        <f>HYPERLINK("https://talan.bank.gov.ua/get-user-certificate/qAVb0LnhggB_xqwrQNQn","Завантажити сертифікат")</f>
        <v>Завантажити сертифікат</v>
      </c>
    </row>
    <row r="1412" spans="1:2" x14ac:dyDescent="0.3">
      <c r="A1412" t="s">
        <v>1408</v>
      </c>
      <c r="B1412" t="str">
        <f>HYPERLINK("https://talan.bank.gov.ua/get-user-certificate/qAVb03JmTI_jfJ9S3yuV","Завантажити сертифікат")</f>
        <v>Завантажити сертифікат</v>
      </c>
    </row>
    <row r="1413" spans="1:2" x14ac:dyDescent="0.3">
      <c r="A1413" t="s">
        <v>1409</v>
      </c>
      <c r="B1413" t="str">
        <f>HYPERLINK("https://talan.bank.gov.ua/get-user-certificate/qAVb02FBFanpC_XyHEMR","Завантажити сертифікат")</f>
        <v>Завантажити сертифікат</v>
      </c>
    </row>
    <row r="1414" spans="1:2" x14ac:dyDescent="0.3">
      <c r="A1414" t="s">
        <v>1410</v>
      </c>
      <c r="B1414" t="str">
        <f>HYPERLINK("https://talan.bank.gov.ua/get-user-certificate/qAVb0SRa1tklKA10j0DS","Завантажити сертифікат")</f>
        <v>Завантажити сертифікат</v>
      </c>
    </row>
    <row r="1415" spans="1:2" x14ac:dyDescent="0.3">
      <c r="A1415" t="s">
        <v>1411</v>
      </c>
      <c r="B1415" t="str">
        <f>HYPERLINK("https://talan.bank.gov.ua/get-user-certificate/qAVb0Wg2K25FJ7jiCbJC","Завантажити сертифікат")</f>
        <v>Завантажити сертифікат</v>
      </c>
    </row>
    <row r="1416" spans="1:2" x14ac:dyDescent="0.3">
      <c r="A1416" t="s">
        <v>1412</v>
      </c>
      <c r="B1416" t="str">
        <f>HYPERLINK("https://talan.bank.gov.ua/get-user-certificate/qAVb0GTvOM37XW_042MK","Завантажити сертифікат")</f>
        <v>Завантажити сертифікат</v>
      </c>
    </row>
    <row r="1417" spans="1:2" x14ac:dyDescent="0.3">
      <c r="A1417" t="s">
        <v>1413</v>
      </c>
      <c r="B1417" t="str">
        <f>HYPERLINK("https://talan.bank.gov.ua/get-user-certificate/qAVb0wTjylB6VDa25pRW","Завантажити сертифікат")</f>
        <v>Завантажити сертифікат</v>
      </c>
    </row>
    <row r="1418" spans="1:2" x14ac:dyDescent="0.3">
      <c r="A1418" t="s">
        <v>1414</v>
      </c>
      <c r="B1418" t="str">
        <f>HYPERLINK("https://talan.bank.gov.ua/get-user-certificate/qAVb0dFNbqPmcD5pLM5A","Завантажити сертифікат")</f>
        <v>Завантажити сертифікат</v>
      </c>
    </row>
    <row r="1419" spans="1:2" x14ac:dyDescent="0.3">
      <c r="A1419" t="s">
        <v>1415</v>
      </c>
      <c r="B1419" t="str">
        <f>HYPERLINK("https://talan.bank.gov.ua/get-user-certificate/qAVb0uxdkbQW1iz9D0Lz","Завантажити сертифікат")</f>
        <v>Завантажити сертифікат</v>
      </c>
    </row>
    <row r="1420" spans="1:2" x14ac:dyDescent="0.3">
      <c r="A1420" t="s">
        <v>1416</v>
      </c>
      <c r="B1420" t="str">
        <f>HYPERLINK("https://talan.bank.gov.ua/get-user-certificate/qAVb0QuaexcuSFT778uN","Завантажити сертифікат")</f>
        <v>Завантажити сертифікат</v>
      </c>
    </row>
    <row r="1421" spans="1:2" x14ac:dyDescent="0.3">
      <c r="A1421" t="s">
        <v>1417</v>
      </c>
      <c r="B1421" t="str">
        <f>HYPERLINK("https://talan.bank.gov.ua/get-user-certificate/qAVb02nckec1kwtkshEK","Завантажити сертифікат")</f>
        <v>Завантажити сертифікат</v>
      </c>
    </row>
    <row r="1422" spans="1:2" x14ac:dyDescent="0.3">
      <c r="A1422" t="s">
        <v>1418</v>
      </c>
      <c r="B1422" t="str">
        <f>HYPERLINK("https://talan.bank.gov.ua/get-user-certificate/qAVb0Z_luI5GVW3j7sMi","Завантажити сертифікат")</f>
        <v>Завантажити сертифікат</v>
      </c>
    </row>
    <row r="1423" spans="1:2" x14ac:dyDescent="0.3">
      <c r="A1423" t="s">
        <v>1419</v>
      </c>
      <c r="B1423" t="str">
        <f>HYPERLINK("https://talan.bank.gov.ua/get-user-certificate/qAVb0ZbTV04XGWl7nh0a","Завантажити сертифікат")</f>
        <v>Завантажити сертифікат</v>
      </c>
    </row>
    <row r="1424" spans="1:2" x14ac:dyDescent="0.3">
      <c r="A1424" t="s">
        <v>1420</v>
      </c>
      <c r="B1424" t="str">
        <f>HYPERLINK("https://talan.bank.gov.ua/get-user-certificate/qAVb03HjkJQtzkhYqQmt","Завантажити сертифікат")</f>
        <v>Завантажити сертифікат</v>
      </c>
    </row>
    <row r="1425" spans="1:2" x14ac:dyDescent="0.3">
      <c r="A1425" t="s">
        <v>1421</v>
      </c>
      <c r="B1425" t="str">
        <f>HYPERLINK("https://talan.bank.gov.ua/get-user-certificate/qAVb03FnfWcd_MXPSnxB","Завантажити сертифікат")</f>
        <v>Завантажити сертифікат</v>
      </c>
    </row>
    <row r="1426" spans="1:2" x14ac:dyDescent="0.3">
      <c r="A1426" t="s">
        <v>1422</v>
      </c>
      <c r="B1426" t="str">
        <f>HYPERLINK("https://talan.bank.gov.ua/get-user-certificate/qAVb0b3zOLSrOvgYypOj","Завантажити сертифікат")</f>
        <v>Завантажити сертифікат</v>
      </c>
    </row>
    <row r="1427" spans="1:2" x14ac:dyDescent="0.3">
      <c r="A1427" t="s">
        <v>1423</v>
      </c>
      <c r="B1427" t="str">
        <f>HYPERLINK("https://talan.bank.gov.ua/get-user-certificate/qAVb0loNbIZIJZpMoUNc","Завантажити сертифікат")</f>
        <v>Завантажити сертифікат</v>
      </c>
    </row>
    <row r="1428" spans="1:2" x14ac:dyDescent="0.3">
      <c r="A1428" t="s">
        <v>1424</v>
      </c>
      <c r="B1428" t="str">
        <f>HYPERLINK("https://talan.bank.gov.ua/get-user-certificate/qAVb0btkMwTDBo1j7pUM","Завантажити сертифікат")</f>
        <v>Завантажити сертифікат</v>
      </c>
    </row>
    <row r="1429" spans="1:2" x14ac:dyDescent="0.3">
      <c r="A1429" t="s">
        <v>1424</v>
      </c>
      <c r="B1429" t="str">
        <f>HYPERLINK("https://talan.bank.gov.ua/get-user-certificate/qAVb0em8Q4489cJbWS5i","Завантажити сертифікат")</f>
        <v>Завантажити сертифікат</v>
      </c>
    </row>
    <row r="1430" spans="1:2" x14ac:dyDescent="0.3">
      <c r="A1430" t="s">
        <v>1425</v>
      </c>
      <c r="B1430" t="str">
        <f>HYPERLINK("https://talan.bank.gov.ua/get-user-certificate/qAVb0rLi56CSA-xipkR5","Завантажити сертифікат")</f>
        <v>Завантажити сертифікат</v>
      </c>
    </row>
    <row r="1431" spans="1:2" x14ac:dyDescent="0.3">
      <c r="A1431" t="s">
        <v>1426</v>
      </c>
      <c r="B1431" t="str">
        <f>HYPERLINK("https://talan.bank.gov.ua/get-user-certificate/qAVb0n2MCuRUUaiNsQTq","Завантажити сертифікат")</f>
        <v>Завантажити сертифікат</v>
      </c>
    </row>
    <row r="1432" spans="1:2" x14ac:dyDescent="0.3">
      <c r="A1432" t="s">
        <v>1427</v>
      </c>
      <c r="B1432" t="str">
        <f>HYPERLINK("https://talan.bank.gov.ua/get-user-certificate/qAVb06X6pZkBDjI6rXdS","Завантажити сертифікат")</f>
        <v>Завантажити сертифікат</v>
      </c>
    </row>
    <row r="1433" spans="1:2" x14ac:dyDescent="0.3">
      <c r="A1433" t="s">
        <v>1428</v>
      </c>
      <c r="B1433" t="str">
        <f>HYPERLINK("https://talan.bank.gov.ua/get-user-certificate/qAVb0MxX45aoHdHq5ds1","Завантажити сертифікат")</f>
        <v>Завантажити сертифікат</v>
      </c>
    </row>
    <row r="1434" spans="1:2" x14ac:dyDescent="0.3">
      <c r="A1434" t="s">
        <v>1429</v>
      </c>
      <c r="B1434" t="str">
        <f>HYPERLINK("https://talan.bank.gov.ua/get-user-certificate/qAVb03hhiu90_63ZCoii","Завантажити сертифікат")</f>
        <v>Завантажити сертифікат</v>
      </c>
    </row>
    <row r="1435" spans="1:2" x14ac:dyDescent="0.3">
      <c r="A1435" t="s">
        <v>1430</v>
      </c>
      <c r="B1435" t="str">
        <f>HYPERLINK("https://talan.bank.gov.ua/get-user-certificate/qAVb0j-6Zn22LkubcjZz","Завантажити сертифікат")</f>
        <v>Завантажити сертифікат</v>
      </c>
    </row>
    <row r="1436" spans="1:2" x14ac:dyDescent="0.3">
      <c r="A1436" t="s">
        <v>1431</v>
      </c>
      <c r="B1436" t="str">
        <f>HYPERLINK("https://talan.bank.gov.ua/get-user-certificate/qAVb0pGWS6K2qF78Ssgd","Завантажити сертифікат")</f>
        <v>Завантажити сертифікат</v>
      </c>
    </row>
    <row r="1437" spans="1:2" x14ac:dyDescent="0.3">
      <c r="A1437" t="s">
        <v>1432</v>
      </c>
      <c r="B1437" t="str">
        <f>HYPERLINK("https://talan.bank.gov.ua/get-user-certificate/qAVb0At5KJ5gGoZ5K9L8","Завантажити сертифікат")</f>
        <v>Завантажити сертифікат</v>
      </c>
    </row>
    <row r="1438" spans="1:2" x14ac:dyDescent="0.3">
      <c r="A1438" t="s">
        <v>1433</v>
      </c>
      <c r="B1438" t="str">
        <f>HYPERLINK("https://talan.bank.gov.ua/get-user-certificate/qAVb0bbvA3noc0WlF5Eg","Завантажити сертифікат")</f>
        <v>Завантажити сертифікат</v>
      </c>
    </row>
    <row r="1439" spans="1:2" x14ac:dyDescent="0.3">
      <c r="A1439" t="s">
        <v>1434</v>
      </c>
      <c r="B1439" t="str">
        <f>HYPERLINK("https://talan.bank.gov.ua/get-user-certificate/qAVb04LIUB8RYyNYntPF","Завантажити сертифікат")</f>
        <v>Завантажити сертифікат</v>
      </c>
    </row>
    <row r="1440" spans="1:2" x14ac:dyDescent="0.3">
      <c r="A1440" t="s">
        <v>1435</v>
      </c>
      <c r="B1440" t="str">
        <f>HYPERLINK("https://talan.bank.gov.ua/get-user-certificate/qAVb0e7gRW9Fxek4l-jt","Завантажити сертифікат")</f>
        <v>Завантажити сертифікат</v>
      </c>
    </row>
    <row r="1441" spans="1:2" x14ac:dyDescent="0.3">
      <c r="A1441" t="s">
        <v>1436</v>
      </c>
      <c r="B1441" t="str">
        <f>HYPERLINK("https://talan.bank.gov.ua/get-user-certificate/qAVb0ewdLaFUwAUvf5J_","Завантажити сертифікат")</f>
        <v>Завантажити сертифікат</v>
      </c>
    </row>
    <row r="1442" spans="1:2" x14ac:dyDescent="0.3">
      <c r="A1442" t="s">
        <v>1437</v>
      </c>
      <c r="B1442" t="str">
        <f>HYPERLINK("https://talan.bank.gov.ua/get-user-certificate/qAVb0qFnC0v21KqKxYwD","Завантажити сертифікат")</f>
        <v>Завантажити сертифікат</v>
      </c>
    </row>
    <row r="1443" spans="1:2" x14ac:dyDescent="0.3">
      <c r="A1443" t="s">
        <v>1438</v>
      </c>
      <c r="B1443" t="str">
        <f>HYPERLINK("https://talan.bank.gov.ua/get-user-certificate/qAVb0tSi4-vpmNevYSYE","Завантажити сертифікат")</f>
        <v>Завантажити сертифікат</v>
      </c>
    </row>
    <row r="1444" spans="1:2" x14ac:dyDescent="0.3">
      <c r="A1444" t="s">
        <v>1439</v>
      </c>
      <c r="B1444" t="str">
        <f>HYPERLINK("https://talan.bank.gov.ua/get-user-certificate/qAVb0SwqUCt_sacphSZy","Завантажити сертифікат")</f>
        <v>Завантажити сертифікат</v>
      </c>
    </row>
    <row r="1445" spans="1:2" x14ac:dyDescent="0.3">
      <c r="A1445" t="s">
        <v>1440</v>
      </c>
      <c r="B1445" t="str">
        <f>HYPERLINK("https://talan.bank.gov.ua/get-user-certificate/qAVb09Ia6Ld21YOOi-1I","Завантажити сертифікат")</f>
        <v>Завантажити сертифікат</v>
      </c>
    </row>
    <row r="1446" spans="1:2" x14ac:dyDescent="0.3">
      <c r="A1446" t="s">
        <v>1441</v>
      </c>
      <c r="B1446" t="str">
        <f>HYPERLINK("https://talan.bank.gov.ua/get-user-certificate/qAVb0vorMfy2ODc2OKQy","Завантажити сертифікат")</f>
        <v>Завантажити сертифікат</v>
      </c>
    </row>
    <row r="1447" spans="1:2" x14ac:dyDescent="0.3">
      <c r="A1447" t="s">
        <v>1442</v>
      </c>
      <c r="B1447" t="str">
        <f>HYPERLINK("https://talan.bank.gov.ua/get-user-certificate/qAVb0Y42zwSCIGlC08It","Завантажити сертифікат")</f>
        <v>Завантажити сертифікат</v>
      </c>
    </row>
    <row r="1448" spans="1:2" x14ac:dyDescent="0.3">
      <c r="A1448" t="s">
        <v>1442</v>
      </c>
      <c r="B1448" t="str">
        <f>HYPERLINK("https://talan.bank.gov.ua/get-user-certificate/qAVb0OBEjS1SeKHgT-a8","Завантажити сертифікат")</f>
        <v>Завантажити сертифікат</v>
      </c>
    </row>
    <row r="1449" spans="1:2" x14ac:dyDescent="0.3">
      <c r="A1449" t="s">
        <v>1443</v>
      </c>
      <c r="B1449" t="str">
        <f>HYPERLINK("https://talan.bank.gov.ua/get-user-certificate/qAVb0aYsseoBKKKbMQlB","Завантажити сертифікат")</f>
        <v>Завантажити сертифікат</v>
      </c>
    </row>
    <row r="1450" spans="1:2" x14ac:dyDescent="0.3">
      <c r="A1450" t="s">
        <v>1444</v>
      </c>
      <c r="B1450" t="str">
        <f>HYPERLINK("https://talan.bank.gov.ua/get-user-certificate/qAVb0D3nsH6wIXeUzjXX","Завантажити сертифікат")</f>
        <v>Завантажити сертифікат</v>
      </c>
    </row>
    <row r="1451" spans="1:2" x14ac:dyDescent="0.3">
      <c r="A1451" t="s">
        <v>1445</v>
      </c>
      <c r="B1451" t="str">
        <f>HYPERLINK("https://talan.bank.gov.ua/get-user-certificate/qAVb0oODXYe_Ii4MQ5JW","Завантажити сертифікат")</f>
        <v>Завантажити сертифікат</v>
      </c>
    </row>
    <row r="1452" spans="1:2" x14ac:dyDescent="0.3">
      <c r="A1452" t="s">
        <v>1446</v>
      </c>
      <c r="B1452" t="str">
        <f>HYPERLINK("https://talan.bank.gov.ua/get-user-certificate/qAVb0Zuuvw9_KmSIpgqW","Завантажити сертифікат")</f>
        <v>Завантажити сертифікат</v>
      </c>
    </row>
    <row r="1453" spans="1:2" x14ac:dyDescent="0.3">
      <c r="A1453" t="s">
        <v>1447</v>
      </c>
      <c r="B1453" t="str">
        <f>HYPERLINK("https://talan.bank.gov.ua/get-user-certificate/qAVb0hZc6F5YBq5d2gMB","Завантажити сертифікат")</f>
        <v>Завантажити сертифікат</v>
      </c>
    </row>
    <row r="1454" spans="1:2" x14ac:dyDescent="0.3">
      <c r="A1454" t="s">
        <v>1448</v>
      </c>
      <c r="B1454" t="str">
        <f>HYPERLINK("https://talan.bank.gov.ua/get-user-certificate/qAVb0T7ehWTvfYL5D-vW","Завантажити сертифікат")</f>
        <v>Завантажити сертифікат</v>
      </c>
    </row>
    <row r="1455" spans="1:2" x14ac:dyDescent="0.3">
      <c r="A1455" t="s">
        <v>1449</v>
      </c>
      <c r="B1455" t="str">
        <f>HYPERLINK("https://talan.bank.gov.ua/get-user-certificate/qAVb0PlMcY9s4SjT8UTH","Завантажити сертифікат")</f>
        <v>Завантажити сертифікат</v>
      </c>
    </row>
    <row r="1456" spans="1:2" x14ac:dyDescent="0.3">
      <c r="A1456" t="s">
        <v>1450</v>
      </c>
      <c r="B1456" t="str">
        <f>HYPERLINK("https://talan.bank.gov.ua/get-user-certificate/qAVb0envlpVWbxTHeADJ","Завантажити сертифікат")</f>
        <v>Завантажити сертифікат</v>
      </c>
    </row>
    <row r="1457" spans="1:2" x14ac:dyDescent="0.3">
      <c r="A1457" t="s">
        <v>1451</v>
      </c>
      <c r="B1457" t="str">
        <f>HYPERLINK("https://talan.bank.gov.ua/get-user-certificate/qAVb00h3NEvcb6KxbsTf","Завантажити сертифікат")</f>
        <v>Завантажити сертифікат</v>
      </c>
    </row>
    <row r="1458" spans="1:2" x14ac:dyDescent="0.3">
      <c r="A1458" t="s">
        <v>1452</v>
      </c>
      <c r="B1458" t="str">
        <f>HYPERLINK("https://talan.bank.gov.ua/get-user-certificate/qAVb07qfFU5XbbKnq_pP","Завантажити сертифікат")</f>
        <v>Завантажити сертифікат</v>
      </c>
    </row>
    <row r="1459" spans="1:2" x14ac:dyDescent="0.3">
      <c r="A1459" t="s">
        <v>1453</v>
      </c>
      <c r="B1459" t="str">
        <f>HYPERLINK("https://talan.bank.gov.ua/get-user-certificate/qAVb0cno3NvPJplfyV9O","Завантажити сертифікат")</f>
        <v>Завантажити сертифікат</v>
      </c>
    </row>
    <row r="1460" spans="1:2" x14ac:dyDescent="0.3">
      <c r="A1460" t="s">
        <v>1454</v>
      </c>
      <c r="B1460" t="str">
        <f>HYPERLINK("https://talan.bank.gov.ua/get-user-certificate/qAVb0pj1o8PPjIqMD2rh","Завантажити сертифікат")</f>
        <v>Завантажити сертифікат</v>
      </c>
    </row>
    <row r="1461" spans="1:2" x14ac:dyDescent="0.3">
      <c r="A1461" t="s">
        <v>1455</v>
      </c>
      <c r="B1461" t="str">
        <f>HYPERLINK("https://talan.bank.gov.ua/get-user-certificate/qAVb07Ox9nzHiAvaLb_A","Завантажити сертифікат")</f>
        <v>Завантажити сертифікат</v>
      </c>
    </row>
    <row r="1462" spans="1:2" x14ac:dyDescent="0.3">
      <c r="A1462" t="s">
        <v>1456</v>
      </c>
      <c r="B1462" t="str">
        <f>HYPERLINK("https://talan.bank.gov.ua/get-user-certificate/qAVb09SKEwyeGVZxQs-a","Завантажити сертифікат")</f>
        <v>Завантажити сертифікат</v>
      </c>
    </row>
    <row r="1463" spans="1:2" x14ac:dyDescent="0.3">
      <c r="A1463" t="s">
        <v>1457</v>
      </c>
      <c r="B1463" t="str">
        <f>HYPERLINK("https://talan.bank.gov.ua/get-user-certificate/qAVb0eAhiJb1EefcLU4A","Завантажити сертифікат")</f>
        <v>Завантажити сертифікат</v>
      </c>
    </row>
    <row r="1464" spans="1:2" x14ac:dyDescent="0.3">
      <c r="A1464" t="s">
        <v>1458</v>
      </c>
      <c r="B1464" t="str">
        <f>HYPERLINK("https://talan.bank.gov.ua/get-user-certificate/qAVb0Ue7SuokckTM7n-d","Завантажити сертифікат")</f>
        <v>Завантажити сертифікат</v>
      </c>
    </row>
    <row r="1465" spans="1:2" x14ac:dyDescent="0.3">
      <c r="A1465" t="s">
        <v>1459</v>
      </c>
      <c r="B1465" t="str">
        <f>HYPERLINK("https://talan.bank.gov.ua/get-user-certificate/qAVb0IzEEifG2hwJNcYJ","Завантажити сертифікат")</f>
        <v>Завантажити сертифікат</v>
      </c>
    </row>
    <row r="1466" spans="1:2" x14ac:dyDescent="0.3">
      <c r="A1466" t="s">
        <v>1460</v>
      </c>
      <c r="B1466" t="str">
        <f>HYPERLINK("https://talan.bank.gov.ua/get-user-certificate/qAVb0eSkQWFds5PrM4Nq","Завантажити сертифікат")</f>
        <v>Завантажити сертифікат</v>
      </c>
    </row>
    <row r="1467" spans="1:2" x14ac:dyDescent="0.3">
      <c r="A1467" t="s">
        <v>1461</v>
      </c>
      <c r="B1467" t="str">
        <f>HYPERLINK("https://talan.bank.gov.ua/get-user-certificate/qAVb0dskSlYpBWhX9FNR","Завантажити сертифікат")</f>
        <v>Завантажити сертифікат</v>
      </c>
    </row>
    <row r="1468" spans="1:2" x14ac:dyDescent="0.3">
      <c r="A1468" t="s">
        <v>1462</v>
      </c>
      <c r="B1468" t="str">
        <f>HYPERLINK("https://talan.bank.gov.ua/get-user-certificate/qAVb0LEYLzj5l8BOCwk_","Завантажити сертифікат")</f>
        <v>Завантажити сертифікат</v>
      </c>
    </row>
    <row r="1469" spans="1:2" x14ac:dyDescent="0.3">
      <c r="A1469" t="s">
        <v>1463</v>
      </c>
      <c r="B1469" t="str">
        <f>HYPERLINK("https://talan.bank.gov.ua/get-user-certificate/qAVb05gmxnGJBsETbLRe","Завантажити сертифікат")</f>
        <v>Завантажити сертифікат</v>
      </c>
    </row>
    <row r="1470" spans="1:2" x14ac:dyDescent="0.3">
      <c r="A1470" t="s">
        <v>1464</v>
      </c>
      <c r="B1470" t="str">
        <f>HYPERLINK("https://talan.bank.gov.ua/get-user-certificate/qAVb0q946O-9Sf90sfkl","Завантажити сертифікат")</f>
        <v>Завантажити сертифікат</v>
      </c>
    </row>
    <row r="1471" spans="1:2" x14ac:dyDescent="0.3">
      <c r="A1471" t="s">
        <v>1465</v>
      </c>
      <c r="B1471" t="str">
        <f>HYPERLINK("https://talan.bank.gov.ua/get-user-certificate/qAVb0ZqzuJiCZ-2RxUf5","Завантажити сертифікат")</f>
        <v>Завантажити сертифікат</v>
      </c>
    </row>
    <row r="1472" spans="1:2" x14ac:dyDescent="0.3">
      <c r="A1472" t="s">
        <v>1466</v>
      </c>
      <c r="B1472" t="str">
        <f>HYPERLINK("https://talan.bank.gov.ua/get-user-certificate/qAVb0RFts2uspDba2vTd","Завантажити сертифікат")</f>
        <v>Завантажити сертифікат</v>
      </c>
    </row>
    <row r="1473" spans="1:2" x14ac:dyDescent="0.3">
      <c r="A1473" t="s">
        <v>1467</v>
      </c>
      <c r="B1473" t="str">
        <f>HYPERLINK("https://talan.bank.gov.ua/get-user-certificate/qAVb0g5Zx5rTpwbZjyGZ","Завантажити сертифікат")</f>
        <v>Завантажити сертифікат</v>
      </c>
    </row>
    <row r="1474" spans="1:2" x14ac:dyDescent="0.3">
      <c r="A1474" t="s">
        <v>1468</v>
      </c>
      <c r="B1474" t="str">
        <f>HYPERLINK("https://talan.bank.gov.ua/get-user-certificate/qAVb0Au0ssJb1Jb3R4K_","Завантажити сертифікат")</f>
        <v>Завантажити сертифікат</v>
      </c>
    </row>
    <row r="1475" spans="1:2" x14ac:dyDescent="0.3">
      <c r="A1475" t="s">
        <v>1469</v>
      </c>
      <c r="B1475" t="str">
        <f>HYPERLINK("https://talan.bank.gov.ua/get-user-certificate/qAVb0-pijBY-Qh9NyopK","Завантажити сертифікат")</f>
        <v>Завантажити сертифікат</v>
      </c>
    </row>
    <row r="1476" spans="1:2" x14ac:dyDescent="0.3">
      <c r="A1476" t="s">
        <v>1470</v>
      </c>
      <c r="B1476" t="str">
        <f>HYPERLINK("https://talan.bank.gov.ua/get-user-certificate/qAVb0kC-UUzUolvsKdEt","Завантажити сертифікат")</f>
        <v>Завантажити сертифікат</v>
      </c>
    </row>
    <row r="1477" spans="1:2" x14ac:dyDescent="0.3">
      <c r="A1477" t="s">
        <v>1471</v>
      </c>
      <c r="B1477" t="str">
        <f>HYPERLINK("https://talan.bank.gov.ua/get-user-certificate/qAVb019W2rKKALsPaZkn","Завантажити сертифікат")</f>
        <v>Завантажити сертифікат</v>
      </c>
    </row>
    <row r="1478" spans="1:2" x14ac:dyDescent="0.3">
      <c r="A1478" t="s">
        <v>1472</v>
      </c>
      <c r="B1478" t="str">
        <f>HYPERLINK("https://talan.bank.gov.ua/get-user-certificate/qAVb0EN8-19flkV3V_Ad","Завантажити сертифікат")</f>
        <v>Завантажити сертифікат</v>
      </c>
    </row>
    <row r="1479" spans="1:2" x14ac:dyDescent="0.3">
      <c r="A1479" t="s">
        <v>1473</v>
      </c>
      <c r="B1479" t="str">
        <f>HYPERLINK("https://talan.bank.gov.ua/get-user-certificate/qAVb0ONvIii76hwpQhge","Завантажити сертифікат")</f>
        <v>Завантажити сертифікат</v>
      </c>
    </row>
    <row r="1480" spans="1:2" x14ac:dyDescent="0.3">
      <c r="A1480" t="s">
        <v>1474</v>
      </c>
      <c r="B1480" t="str">
        <f>HYPERLINK("https://talan.bank.gov.ua/get-user-certificate/qAVb0SxJ-rBKwDCTiECC","Завантажити сертифікат")</f>
        <v>Завантажити сертифікат</v>
      </c>
    </row>
    <row r="1481" spans="1:2" x14ac:dyDescent="0.3">
      <c r="A1481" t="s">
        <v>1475</v>
      </c>
      <c r="B1481" t="str">
        <f>HYPERLINK("https://talan.bank.gov.ua/get-user-certificate/qAVb0_U9ZwpvM_Rgl5Nx","Завантажити сертифікат")</f>
        <v>Завантажити сертифікат</v>
      </c>
    </row>
    <row r="1482" spans="1:2" x14ac:dyDescent="0.3">
      <c r="A1482" t="s">
        <v>1476</v>
      </c>
      <c r="B1482" t="str">
        <f>HYPERLINK("https://talan.bank.gov.ua/get-user-certificate/qAVb0MoXEUgIVqDFQzJe","Завантажити сертифікат")</f>
        <v>Завантажити сертифікат</v>
      </c>
    </row>
    <row r="1483" spans="1:2" x14ac:dyDescent="0.3">
      <c r="A1483" t="s">
        <v>1477</v>
      </c>
      <c r="B1483" t="str">
        <f>HYPERLINK("https://talan.bank.gov.ua/get-user-certificate/qAVb0jdMrSNpptJIdBIi","Завантажити сертифікат")</f>
        <v>Завантажити сертифікат</v>
      </c>
    </row>
    <row r="1484" spans="1:2" x14ac:dyDescent="0.3">
      <c r="A1484" t="s">
        <v>1478</v>
      </c>
      <c r="B1484" t="str">
        <f>HYPERLINK("https://talan.bank.gov.ua/get-user-certificate/qAVb0J76NZ7AgTXRzdTY","Завантажити сертифікат")</f>
        <v>Завантажити сертифікат</v>
      </c>
    </row>
    <row r="1485" spans="1:2" x14ac:dyDescent="0.3">
      <c r="A1485" t="s">
        <v>1479</v>
      </c>
      <c r="B1485" t="str">
        <f>HYPERLINK("https://talan.bank.gov.ua/get-user-certificate/qAVb0XpW20EupCq_bkjP","Завантажити сертифікат")</f>
        <v>Завантажити сертифікат</v>
      </c>
    </row>
    <row r="1486" spans="1:2" x14ac:dyDescent="0.3">
      <c r="A1486" t="s">
        <v>1480</v>
      </c>
      <c r="B1486" t="str">
        <f>HYPERLINK("https://talan.bank.gov.ua/get-user-certificate/qAVb0H32Yo3D6HGPe7-K","Завантажити сертифікат")</f>
        <v>Завантажити сертифікат</v>
      </c>
    </row>
    <row r="1487" spans="1:2" x14ac:dyDescent="0.3">
      <c r="A1487" t="s">
        <v>1481</v>
      </c>
      <c r="B1487" t="str">
        <f>HYPERLINK("https://talan.bank.gov.ua/get-user-certificate/qAVb0tCaP-8lxvmVscgA","Завантажити сертифікат")</f>
        <v>Завантажити сертифікат</v>
      </c>
    </row>
    <row r="1488" spans="1:2" x14ac:dyDescent="0.3">
      <c r="A1488" t="s">
        <v>1482</v>
      </c>
      <c r="B1488" t="str">
        <f>HYPERLINK("https://talan.bank.gov.ua/get-user-certificate/qAVb0C8CsMn2NLhX-wJ-","Завантажити сертифікат")</f>
        <v>Завантажити сертифікат</v>
      </c>
    </row>
    <row r="1489" spans="1:2" x14ac:dyDescent="0.3">
      <c r="A1489" t="s">
        <v>1483</v>
      </c>
      <c r="B1489" t="str">
        <f>HYPERLINK("https://talan.bank.gov.ua/get-user-certificate/qAVb0Og8s7NLfVfJ2VoX","Завантажити сертифікат")</f>
        <v>Завантажити сертифікат</v>
      </c>
    </row>
    <row r="1490" spans="1:2" x14ac:dyDescent="0.3">
      <c r="A1490" t="s">
        <v>1484</v>
      </c>
      <c r="B1490" t="str">
        <f>HYPERLINK("https://talan.bank.gov.ua/get-user-certificate/qAVb0q94AKZNabquQG5u","Завантажити сертифікат")</f>
        <v>Завантажити сертифікат</v>
      </c>
    </row>
    <row r="1491" spans="1:2" x14ac:dyDescent="0.3">
      <c r="A1491" t="s">
        <v>1485</v>
      </c>
      <c r="B1491" t="str">
        <f>HYPERLINK("https://talan.bank.gov.ua/get-user-certificate/qAVb0w_KkbiEeVdp2nPm","Завантажити сертифікат")</f>
        <v>Завантажити сертифікат</v>
      </c>
    </row>
    <row r="1492" spans="1:2" x14ac:dyDescent="0.3">
      <c r="A1492" t="s">
        <v>1486</v>
      </c>
      <c r="B1492" t="str">
        <f>HYPERLINK("https://talan.bank.gov.ua/get-user-certificate/qAVb0pFs8wTp7h3LpZVR","Завантажити сертифікат")</f>
        <v>Завантажити сертифікат</v>
      </c>
    </row>
    <row r="1493" spans="1:2" x14ac:dyDescent="0.3">
      <c r="A1493" t="s">
        <v>1487</v>
      </c>
      <c r="B1493" t="str">
        <f>HYPERLINK("https://talan.bank.gov.ua/get-user-certificate/qAVb0K46Wi7J5DiI-5g-","Завантажити сертифікат")</f>
        <v>Завантажити сертифікат</v>
      </c>
    </row>
    <row r="1494" spans="1:2" x14ac:dyDescent="0.3">
      <c r="A1494" t="s">
        <v>1488</v>
      </c>
      <c r="B1494" t="str">
        <f>HYPERLINK("https://talan.bank.gov.ua/get-user-certificate/qAVb0cnGZi0FuvgeeQmF","Завантажити сертифікат")</f>
        <v>Завантажити сертифікат</v>
      </c>
    </row>
    <row r="1495" spans="1:2" x14ac:dyDescent="0.3">
      <c r="A1495" t="s">
        <v>1489</v>
      </c>
      <c r="B1495" t="str">
        <f>HYPERLINK("https://talan.bank.gov.ua/get-user-certificate/qAVb0u2WlVOl9mpRoeFl","Завантажити сертифікат")</f>
        <v>Завантажити сертифікат</v>
      </c>
    </row>
    <row r="1496" spans="1:2" x14ac:dyDescent="0.3">
      <c r="A1496" t="s">
        <v>1490</v>
      </c>
      <c r="B1496" t="str">
        <f>HYPERLINK("https://talan.bank.gov.ua/get-user-certificate/qAVb0fQZ4WF-XvDjxJIf","Завантажити сертифікат")</f>
        <v>Завантажити сертифікат</v>
      </c>
    </row>
    <row r="1497" spans="1:2" x14ac:dyDescent="0.3">
      <c r="A1497" t="s">
        <v>1491</v>
      </c>
      <c r="B1497" t="str">
        <f>HYPERLINK("https://talan.bank.gov.ua/get-user-certificate/qAVb0D0K-2QKqFks70Gf","Завантажити сертифікат")</f>
        <v>Завантажити сертифікат</v>
      </c>
    </row>
    <row r="1498" spans="1:2" x14ac:dyDescent="0.3">
      <c r="A1498" t="s">
        <v>1492</v>
      </c>
      <c r="B1498" t="str">
        <f>HYPERLINK("https://talan.bank.gov.ua/get-user-certificate/qAVb0pNUhOFrRonNyQDV","Завантажити сертифікат")</f>
        <v>Завантажити сертифікат</v>
      </c>
    </row>
    <row r="1499" spans="1:2" x14ac:dyDescent="0.3">
      <c r="A1499" t="s">
        <v>1493</v>
      </c>
      <c r="B1499" t="str">
        <f>HYPERLINK("https://talan.bank.gov.ua/get-user-certificate/qAVb0iNkA5dtPYPaxtz0","Завантажити сертифікат")</f>
        <v>Завантажити сертифікат</v>
      </c>
    </row>
    <row r="1500" spans="1:2" x14ac:dyDescent="0.3">
      <c r="A1500" t="s">
        <v>1494</v>
      </c>
      <c r="B1500" t="str">
        <f>HYPERLINK("https://talan.bank.gov.ua/get-user-certificate/qAVb0WcAdIfAeeD6mxf5","Завантажити сертифікат")</f>
        <v>Завантажити сертифікат</v>
      </c>
    </row>
    <row r="1501" spans="1:2" x14ac:dyDescent="0.3">
      <c r="A1501" t="s">
        <v>1495</v>
      </c>
      <c r="B1501" t="str">
        <f>HYPERLINK("https://talan.bank.gov.ua/get-user-certificate/qAVb0OmZhvv3-L20b-GK","Завантажити сертифікат")</f>
        <v>Завантажити сертифікат</v>
      </c>
    </row>
    <row r="1502" spans="1:2" x14ac:dyDescent="0.3">
      <c r="A1502" t="s">
        <v>1496</v>
      </c>
      <c r="B1502" t="str">
        <f>HYPERLINK("https://talan.bank.gov.ua/get-user-certificate/qAVb0thOFkfF2XZ5DRlC","Завантажити сертифікат")</f>
        <v>Завантажити сертифікат</v>
      </c>
    </row>
    <row r="1503" spans="1:2" x14ac:dyDescent="0.3">
      <c r="A1503" t="s">
        <v>1497</v>
      </c>
      <c r="B1503" t="str">
        <f>HYPERLINK("https://talan.bank.gov.ua/get-user-certificate/qAVb09W-XN2yQDVyBIJ6","Завантажити сертифікат")</f>
        <v>Завантажити сертифікат</v>
      </c>
    </row>
    <row r="1504" spans="1:2" x14ac:dyDescent="0.3">
      <c r="A1504" t="s">
        <v>1498</v>
      </c>
      <c r="B1504" t="str">
        <f>HYPERLINK("https://talan.bank.gov.ua/get-user-certificate/qAVb0YQLkLY7VxkCwpp9","Завантажити сертифікат")</f>
        <v>Завантажити сертифікат</v>
      </c>
    </row>
    <row r="1505" spans="1:2" x14ac:dyDescent="0.3">
      <c r="A1505" t="s">
        <v>1499</v>
      </c>
      <c r="B1505" t="str">
        <f>HYPERLINK("https://talan.bank.gov.ua/get-user-certificate/qAVb0Kt5v2Y_rq6irq4T","Завантажити сертифікат")</f>
        <v>Завантажити сертифікат</v>
      </c>
    </row>
    <row r="1506" spans="1:2" x14ac:dyDescent="0.3">
      <c r="A1506" t="s">
        <v>1500</v>
      </c>
      <c r="B1506" t="str">
        <f>HYPERLINK("https://talan.bank.gov.ua/get-user-certificate/qAVb02kaPpCoHPcuq9FN","Завантажити сертифікат")</f>
        <v>Завантажити сертифікат</v>
      </c>
    </row>
    <row r="1507" spans="1:2" x14ac:dyDescent="0.3">
      <c r="A1507" t="s">
        <v>1501</v>
      </c>
      <c r="B1507" t="str">
        <f>HYPERLINK("https://talan.bank.gov.ua/get-user-certificate/qAVb0Mh8Oi8rnSWbNmk8","Завантажити сертифікат")</f>
        <v>Завантажити сертифікат</v>
      </c>
    </row>
    <row r="1508" spans="1:2" x14ac:dyDescent="0.3">
      <c r="A1508" t="s">
        <v>1502</v>
      </c>
      <c r="B1508" t="str">
        <f>HYPERLINK("https://talan.bank.gov.ua/get-user-certificate/qAVb03ttSLHP7oAA7z-h","Завантажити сертифікат")</f>
        <v>Завантажити сертифікат</v>
      </c>
    </row>
    <row r="1509" spans="1:2" x14ac:dyDescent="0.3">
      <c r="A1509" t="s">
        <v>1503</v>
      </c>
      <c r="B1509" t="str">
        <f>HYPERLINK("https://talan.bank.gov.ua/get-user-certificate/qAVb0El-C_Kl_fhqWJ1J","Завантажити сертифікат")</f>
        <v>Завантажити сертифікат</v>
      </c>
    </row>
    <row r="1510" spans="1:2" x14ac:dyDescent="0.3">
      <c r="A1510" t="s">
        <v>1504</v>
      </c>
      <c r="B1510" t="str">
        <f>HYPERLINK("https://talan.bank.gov.ua/get-user-certificate/qAVb0X3ceko_wcan58wo","Завантажити сертифікат")</f>
        <v>Завантажити сертифікат</v>
      </c>
    </row>
    <row r="1511" spans="1:2" x14ac:dyDescent="0.3">
      <c r="A1511" t="s">
        <v>1505</v>
      </c>
      <c r="B1511" t="str">
        <f>HYPERLINK("https://talan.bank.gov.ua/get-user-certificate/qAVb0MLrFtIDgAtNdyNd","Завантажити сертифікат")</f>
        <v>Завантажити сертифікат</v>
      </c>
    </row>
    <row r="1512" spans="1:2" x14ac:dyDescent="0.3">
      <c r="A1512" t="s">
        <v>1506</v>
      </c>
      <c r="B1512" t="str">
        <f>HYPERLINK("https://talan.bank.gov.ua/get-user-certificate/qAVb0rXw83sOE7O9xDd-","Завантажити сертифікат")</f>
        <v>Завантажити сертифікат</v>
      </c>
    </row>
    <row r="1513" spans="1:2" x14ac:dyDescent="0.3">
      <c r="A1513" t="s">
        <v>1507</v>
      </c>
      <c r="B1513" t="str">
        <f>HYPERLINK("https://talan.bank.gov.ua/get-user-certificate/qAVb0mUCWP1b7Fdj0n8J","Завантажити сертифікат")</f>
        <v>Завантажити сертифікат</v>
      </c>
    </row>
    <row r="1514" spans="1:2" x14ac:dyDescent="0.3">
      <c r="A1514" t="s">
        <v>1508</v>
      </c>
      <c r="B1514" t="str">
        <f>HYPERLINK("https://talan.bank.gov.ua/get-user-certificate/qAVb0xHQ1UNpogZNXBPN","Завантажити сертифікат")</f>
        <v>Завантажити сертифікат</v>
      </c>
    </row>
    <row r="1515" spans="1:2" x14ac:dyDescent="0.3">
      <c r="A1515" t="s">
        <v>1509</v>
      </c>
      <c r="B1515" t="str">
        <f>HYPERLINK("https://talan.bank.gov.ua/get-user-certificate/qAVb070ZTJq207X9__BR","Завантажити сертифікат")</f>
        <v>Завантажити сертифікат</v>
      </c>
    </row>
    <row r="1516" spans="1:2" x14ac:dyDescent="0.3">
      <c r="A1516" t="s">
        <v>1510</v>
      </c>
      <c r="B1516" t="str">
        <f>HYPERLINK("https://talan.bank.gov.ua/get-user-certificate/qAVb0EJrLVhjhURKGkXT","Завантажити сертифікат")</f>
        <v>Завантажити сертифікат</v>
      </c>
    </row>
    <row r="1517" spans="1:2" x14ac:dyDescent="0.3">
      <c r="A1517" t="s">
        <v>1511</v>
      </c>
      <c r="B1517" t="str">
        <f>HYPERLINK("https://talan.bank.gov.ua/get-user-certificate/qAVb0_xxJ5TxrZb14RVc","Завантажити сертифікат")</f>
        <v>Завантажити сертифікат</v>
      </c>
    </row>
    <row r="1518" spans="1:2" x14ac:dyDescent="0.3">
      <c r="A1518" t="s">
        <v>1512</v>
      </c>
      <c r="B1518" t="str">
        <f>HYPERLINK("https://talan.bank.gov.ua/get-user-certificate/qAVb0Jpv0K0eBMMp0Gdk","Завантажити сертифікат")</f>
        <v>Завантажити сертифікат</v>
      </c>
    </row>
    <row r="1519" spans="1:2" x14ac:dyDescent="0.3">
      <c r="A1519" t="s">
        <v>1513</v>
      </c>
      <c r="B1519" t="str">
        <f>HYPERLINK("https://talan.bank.gov.ua/get-user-certificate/qAVb0RHmYTbrwn9ucV_R","Завантажити сертифікат")</f>
        <v>Завантажити сертифікат</v>
      </c>
    </row>
    <row r="1520" spans="1:2" x14ac:dyDescent="0.3">
      <c r="A1520" t="s">
        <v>1514</v>
      </c>
      <c r="B1520" t="str">
        <f>HYPERLINK("https://talan.bank.gov.ua/get-user-certificate/qAVb0RE6N7EJfLPZ-U4t","Завантажити сертифікат")</f>
        <v>Завантажити сертифікат</v>
      </c>
    </row>
    <row r="1521" spans="1:2" x14ac:dyDescent="0.3">
      <c r="A1521" t="s">
        <v>1515</v>
      </c>
      <c r="B1521" t="str">
        <f>HYPERLINK("https://talan.bank.gov.ua/get-user-certificate/qAVb0PwBzYwLQrCyq84b","Завантажити сертифікат")</f>
        <v>Завантажити сертифікат</v>
      </c>
    </row>
    <row r="1522" spans="1:2" x14ac:dyDescent="0.3">
      <c r="A1522" t="s">
        <v>1516</v>
      </c>
      <c r="B1522" t="str">
        <f>HYPERLINK("https://talan.bank.gov.ua/get-user-certificate/qAVb0WzXHn3MOo70coD9","Завантажити сертифікат")</f>
        <v>Завантажити сертифікат</v>
      </c>
    </row>
    <row r="1523" spans="1:2" x14ac:dyDescent="0.3">
      <c r="A1523" t="s">
        <v>1517</v>
      </c>
      <c r="B1523" t="str">
        <f>HYPERLINK("https://talan.bank.gov.ua/get-user-certificate/qAVb0Zrsj_DdJPQ4AFxA","Завантажити сертифікат")</f>
        <v>Завантажити сертифікат</v>
      </c>
    </row>
    <row r="1524" spans="1:2" x14ac:dyDescent="0.3">
      <c r="A1524" t="s">
        <v>1518</v>
      </c>
      <c r="B1524" t="str">
        <f>HYPERLINK("https://talan.bank.gov.ua/get-user-certificate/qAVb0kT3Are0ay4dERJU","Завантажити сертифікат")</f>
        <v>Завантажити сертифікат</v>
      </c>
    </row>
    <row r="1525" spans="1:2" x14ac:dyDescent="0.3">
      <c r="A1525" t="s">
        <v>1519</v>
      </c>
      <c r="B1525" t="str">
        <f>HYPERLINK("https://talan.bank.gov.ua/get-user-certificate/qAVb0PAT5QIXb4LT5Hfz","Завантажити сертифікат")</f>
        <v>Завантажити сертифікат</v>
      </c>
    </row>
    <row r="1526" spans="1:2" x14ac:dyDescent="0.3">
      <c r="A1526" t="s">
        <v>1520</v>
      </c>
      <c r="B1526" t="str">
        <f>HYPERLINK("https://talan.bank.gov.ua/get-user-certificate/qAVb09j2A10OwWOtFhsT","Завантажити сертифікат")</f>
        <v>Завантажити сертифікат</v>
      </c>
    </row>
    <row r="1527" spans="1:2" x14ac:dyDescent="0.3">
      <c r="A1527" t="s">
        <v>1521</v>
      </c>
      <c r="B1527" t="str">
        <f>HYPERLINK("https://talan.bank.gov.ua/get-user-certificate/qAVb0b1MfVtGrbUAIUgZ","Завантажити сертифікат")</f>
        <v>Завантажити сертифікат</v>
      </c>
    </row>
    <row r="1528" spans="1:2" x14ac:dyDescent="0.3">
      <c r="A1528" t="s">
        <v>1522</v>
      </c>
      <c r="B1528" t="str">
        <f>HYPERLINK("https://talan.bank.gov.ua/get-user-certificate/qAVb0Dc94JehqWH5uTHV","Завантажити сертифікат")</f>
        <v>Завантажити сертифікат</v>
      </c>
    </row>
    <row r="1529" spans="1:2" x14ac:dyDescent="0.3">
      <c r="A1529" t="s">
        <v>1523</v>
      </c>
      <c r="B1529" t="str">
        <f>HYPERLINK("https://talan.bank.gov.ua/get-user-certificate/qAVb0pzm4eSZopiHaIyf","Завантажити сертифікат")</f>
        <v>Завантажити сертифікат</v>
      </c>
    </row>
    <row r="1530" spans="1:2" x14ac:dyDescent="0.3">
      <c r="A1530" t="s">
        <v>1524</v>
      </c>
      <c r="B1530" t="str">
        <f>HYPERLINK("https://talan.bank.gov.ua/get-user-certificate/qAVb0kqGIJDZV5wwP7PF","Завантажити сертифікат")</f>
        <v>Завантажити сертифікат</v>
      </c>
    </row>
    <row r="1531" spans="1:2" x14ac:dyDescent="0.3">
      <c r="A1531" t="s">
        <v>1525</v>
      </c>
      <c r="B1531" t="str">
        <f>HYPERLINK("https://talan.bank.gov.ua/get-user-certificate/qAVb045H3SLDPUklI1v8","Завантажити сертифікат")</f>
        <v>Завантажити сертифікат</v>
      </c>
    </row>
    <row r="1532" spans="1:2" x14ac:dyDescent="0.3">
      <c r="A1532" t="s">
        <v>1526</v>
      </c>
      <c r="B1532" t="str">
        <f>HYPERLINK("https://talan.bank.gov.ua/get-user-certificate/qAVb0hQwDyPFrFRqHQe-","Завантажити сертифікат")</f>
        <v>Завантажити сертифікат</v>
      </c>
    </row>
    <row r="1533" spans="1:2" x14ac:dyDescent="0.3">
      <c r="A1533" t="s">
        <v>1527</v>
      </c>
      <c r="B1533" t="str">
        <f>HYPERLINK("https://talan.bank.gov.ua/get-user-certificate/qAVb0bOoow7uCcZOf5Cd","Завантажити сертифікат")</f>
        <v>Завантажити сертифікат</v>
      </c>
    </row>
    <row r="1534" spans="1:2" x14ac:dyDescent="0.3">
      <c r="A1534" t="s">
        <v>1528</v>
      </c>
      <c r="B1534" t="str">
        <f>HYPERLINK("https://talan.bank.gov.ua/get-user-certificate/qAVb0s-9OX4DcWG466_F","Завантажити сертифікат")</f>
        <v>Завантажити сертифікат</v>
      </c>
    </row>
    <row r="1535" spans="1:2" x14ac:dyDescent="0.3">
      <c r="A1535" t="s">
        <v>1529</v>
      </c>
      <c r="B1535" t="str">
        <f>HYPERLINK("https://talan.bank.gov.ua/get-user-certificate/qAVb0bfopMWCtXFKTBx_","Завантажити сертифікат")</f>
        <v>Завантажити сертифікат</v>
      </c>
    </row>
    <row r="1536" spans="1:2" x14ac:dyDescent="0.3">
      <c r="A1536" t="s">
        <v>1530</v>
      </c>
      <c r="B1536" t="str">
        <f>HYPERLINK("https://talan.bank.gov.ua/get-user-certificate/qAVb0YSbA9NZk1nclUyB","Завантажити сертифікат")</f>
        <v>Завантажити сертифікат</v>
      </c>
    </row>
    <row r="1537" spans="1:2" x14ac:dyDescent="0.3">
      <c r="A1537" t="s">
        <v>1531</v>
      </c>
      <c r="B1537" t="str">
        <f>HYPERLINK("https://talan.bank.gov.ua/get-user-certificate/qAVb0Tkdao2GeWANmXrc","Завантажити сертифікат")</f>
        <v>Завантажити сертифікат</v>
      </c>
    </row>
    <row r="1538" spans="1:2" x14ac:dyDescent="0.3">
      <c r="A1538" t="s">
        <v>1532</v>
      </c>
      <c r="B1538" t="str">
        <f>HYPERLINK("https://talan.bank.gov.ua/get-user-certificate/qAVb0LhRr__sV0k-6YP5","Завантажити сертифікат")</f>
        <v>Завантажити сертифікат</v>
      </c>
    </row>
    <row r="1539" spans="1:2" x14ac:dyDescent="0.3">
      <c r="A1539" t="s">
        <v>1533</v>
      </c>
      <c r="B1539" t="str">
        <f>HYPERLINK("https://talan.bank.gov.ua/get-user-certificate/qAVb003d4UMF0HrbDSkj","Завантажити сертифікат")</f>
        <v>Завантажити сертифікат</v>
      </c>
    </row>
    <row r="1540" spans="1:2" x14ac:dyDescent="0.3">
      <c r="A1540" t="s">
        <v>1534</v>
      </c>
      <c r="B1540" t="str">
        <f>HYPERLINK("https://talan.bank.gov.ua/get-user-certificate/qAVb02KcZU9cMqGf8rwY","Завантажити сертифікат")</f>
        <v>Завантажити сертифікат</v>
      </c>
    </row>
    <row r="1541" spans="1:2" x14ac:dyDescent="0.3">
      <c r="A1541" t="s">
        <v>1535</v>
      </c>
      <c r="B1541" t="str">
        <f>HYPERLINK("https://talan.bank.gov.ua/get-user-certificate/qAVb0QbR7a7fWhJ-2kLB","Завантажити сертифікат")</f>
        <v>Завантажити сертифікат</v>
      </c>
    </row>
    <row r="1542" spans="1:2" x14ac:dyDescent="0.3">
      <c r="A1542" t="s">
        <v>1536</v>
      </c>
      <c r="B1542" t="str">
        <f>HYPERLINK("https://talan.bank.gov.ua/get-user-certificate/qAVb0mj2XwihKDX0YyMo","Завантажити сертифікат")</f>
        <v>Завантажити сертифікат</v>
      </c>
    </row>
    <row r="1543" spans="1:2" x14ac:dyDescent="0.3">
      <c r="A1543" t="s">
        <v>1537</v>
      </c>
      <c r="B1543" t="str">
        <f>HYPERLINK("https://talan.bank.gov.ua/get-user-certificate/qAVb0FDTdzSbjKTZYSoH","Завантажити сертифікат")</f>
        <v>Завантажити сертифікат</v>
      </c>
    </row>
    <row r="1544" spans="1:2" x14ac:dyDescent="0.3">
      <c r="A1544" t="s">
        <v>1538</v>
      </c>
      <c r="B1544" t="str">
        <f>HYPERLINK("https://talan.bank.gov.ua/get-user-certificate/qAVb0go7MyW1Utwwdf6s","Завантажити сертифікат")</f>
        <v>Завантажити сертифікат</v>
      </c>
    </row>
    <row r="1545" spans="1:2" x14ac:dyDescent="0.3">
      <c r="A1545" t="s">
        <v>1539</v>
      </c>
      <c r="B1545" t="str">
        <f>HYPERLINK("https://talan.bank.gov.ua/get-user-certificate/qAVb0IAHgKMpvlXQg5tI","Завантажити сертифікат")</f>
        <v>Завантажити сертифікат</v>
      </c>
    </row>
    <row r="1546" spans="1:2" x14ac:dyDescent="0.3">
      <c r="A1546" t="s">
        <v>1540</v>
      </c>
      <c r="B1546" t="str">
        <f>HYPERLINK("https://talan.bank.gov.ua/get-user-certificate/qAVb0fcSapVXbyrZQxwj","Завантажити сертифікат")</f>
        <v>Завантажити сертифікат</v>
      </c>
    </row>
    <row r="1547" spans="1:2" x14ac:dyDescent="0.3">
      <c r="A1547" t="s">
        <v>1541</v>
      </c>
      <c r="B1547" t="str">
        <f>HYPERLINK("https://talan.bank.gov.ua/get-user-certificate/qAVb0B7CbiEQJqjS56lH","Завантажити сертифікат")</f>
        <v>Завантажити сертифікат</v>
      </c>
    </row>
    <row r="1548" spans="1:2" x14ac:dyDescent="0.3">
      <c r="A1548" t="s">
        <v>1542</v>
      </c>
      <c r="B1548" t="str">
        <f>HYPERLINK("https://talan.bank.gov.ua/get-user-certificate/qAVb0OW-2KY4_7lJgQRn","Завантажити сертифікат")</f>
        <v>Завантажити сертифікат</v>
      </c>
    </row>
    <row r="1549" spans="1:2" x14ac:dyDescent="0.3">
      <c r="A1549" t="s">
        <v>1543</v>
      </c>
      <c r="B1549" t="str">
        <f>HYPERLINK("https://talan.bank.gov.ua/get-user-certificate/qAVb0VpJU11thC-mvHbR","Завантажити сертифікат")</f>
        <v>Завантажити сертифікат</v>
      </c>
    </row>
    <row r="1550" spans="1:2" x14ac:dyDescent="0.3">
      <c r="A1550" t="s">
        <v>1544</v>
      </c>
      <c r="B1550" t="str">
        <f>HYPERLINK("https://talan.bank.gov.ua/get-user-certificate/qAVb0a_gPWhMEAqLiR8v","Завантажити сертифікат")</f>
        <v>Завантажити сертифікат</v>
      </c>
    </row>
    <row r="1551" spans="1:2" x14ac:dyDescent="0.3">
      <c r="A1551" t="s">
        <v>1545</v>
      </c>
      <c r="B1551" t="str">
        <f>HYPERLINK("https://talan.bank.gov.ua/get-user-certificate/qAVb0gKN2bjRw0MMCQuy","Завантажити сертифікат")</f>
        <v>Завантажити сертифікат</v>
      </c>
    </row>
    <row r="1552" spans="1:2" x14ac:dyDescent="0.3">
      <c r="A1552" t="s">
        <v>1546</v>
      </c>
      <c r="B1552" t="str">
        <f>HYPERLINK("https://talan.bank.gov.ua/get-user-certificate/qAVb0OF0Ym6TreLRasni","Завантажити сертифікат")</f>
        <v>Завантажити сертифікат</v>
      </c>
    </row>
    <row r="1553" spans="1:2" x14ac:dyDescent="0.3">
      <c r="A1553" t="s">
        <v>1547</v>
      </c>
      <c r="B1553" t="str">
        <f>HYPERLINK("https://talan.bank.gov.ua/get-user-certificate/qAVb0Ish5UIc7Q4JVAoL","Завантажити сертифікат")</f>
        <v>Завантажити сертифікат</v>
      </c>
    </row>
    <row r="1554" spans="1:2" x14ac:dyDescent="0.3">
      <c r="A1554" t="s">
        <v>1548</v>
      </c>
      <c r="B1554" t="str">
        <f>HYPERLINK("https://talan.bank.gov.ua/get-user-certificate/qAVb0e-brAsApjNn2cJx","Завантажити сертифікат")</f>
        <v>Завантажити сертифікат</v>
      </c>
    </row>
    <row r="1555" spans="1:2" x14ac:dyDescent="0.3">
      <c r="A1555" t="s">
        <v>1549</v>
      </c>
      <c r="B1555" t="str">
        <f>HYPERLINK("https://talan.bank.gov.ua/get-user-certificate/qAVb0v8jgdFacpbBvu15","Завантажити сертифікат")</f>
        <v>Завантажити сертифікат</v>
      </c>
    </row>
    <row r="1556" spans="1:2" x14ac:dyDescent="0.3">
      <c r="A1556" t="s">
        <v>1550</v>
      </c>
      <c r="B1556" t="str">
        <f>HYPERLINK("https://talan.bank.gov.ua/get-user-certificate/qAVb055HlHtHf3aW7MX4","Завантажити сертифікат")</f>
        <v>Завантажити сертифікат</v>
      </c>
    </row>
    <row r="1557" spans="1:2" x14ac:dyDescent="0.3">
      <c r="A1557" t="s">
        <v>1551</v>
      </c>
      <c r="B1557" t="str">
        <f>HYPERLINK("https://talan.bank.gov.ua/get-user-certificate/qAVb0TR6-WgjiuP6eDu4","Завантажити сертифікат")</f>
        <v>Завантажити сертифікат</v>
      </c>
    </row>
    <row r="1558" spans="1:2" x14ac:dyDescent="0.3">
      <c r="A1558" t="s">
        <v>1552</v>
      </c>
      <c r="B1558" t="str">
        <f>HYPERLINK("https://talan.bank.gov.ua/get-user-certificate/qAVb02uNdbwZlk2xI0rX","Завантажити сертифікат")</f>
        <v>Завантажити сертифікат</v>
      </c>
    </row>
    <row r="1559" spans="1:2" x14ac:dyDescent="0.3">
      <c r="A1559" t="s">
        <v>1553</v>
      </c>
      <c r="B1559" t="str">
        <f>HYPERLINK("https://talan.bank.gov.ua/get-user-certificate/qAVb0gX8xGn0GKbmZRCm","Завантажити сертифікат")</f>
        <v>Завантажити сертифікат</v>
      </c>
    </row>
    <row r="1560" spans="1:2" x14ac:dyDescent="0.3">
      <c r="A1560" t="s">
        <v>1554</v>
      </c>
      <c r="B1560" t="str">
        <f>HYPERLINK("https://talan.bank.gov.ua/get-user-certificate/qAVb0fMX_aulmuFNsJ_k","Завантажити сертифікат")</f>
        <v>Завантажити сертифікат</v>
      </c>
    </row>
    <row r="1561" spans="1:2" x14ac:dyDescent="0.3">
      <c r="A1561" t="s">
        <v>1555</v>
      </c>
      <c r="B1561" t="str">
        <f>HYPERLINK("https://talan.bank.gov.ua/get-user-certificate/qAVb0Dd7NF5A7iNpESDG","Завантажити сертифікат")</f>
        <v>Завантажити сертифікат</v>
      </c>
    </row>
    <row r="1562" spans="1:2" x14ac:dyDescent="0.3">
      <c r="A1562" t="s">
        <v>1556</v>
      </c>
      <c r="B1562" t="str">
        <f>HYPERLINK("https://talan.bank.gov.ua/get-user-certificate/qAVb0l4edTFIICDyTCzN","Завантажити сертифікат")</f>
        <v>Завантажити сертифікат</v>
      </c>
    </row>
    <row r="1563" spans="1:2" x14ac:dyDescent="0.3">
      <c r="A1563" t="s">
        <v>1557</v>
      </c>
      <c r="B1563" t="str">
        <f>HYPERLINK("https://talan.bank.gov.ua/get-user-certificate/qAVb0rDzRgNXKrXldMFH","Завантажити сертифікат")</f>
        <v>Завантажити сертифікат</v>
      </c>
    </row>
    <row r="1564" spans="1:2" x14ac:dyDescent="0.3">
      <c r="A1564" t="s">
        <v>1558</v>
      </c>
      <c r="B1564" t="str">
        <f>HYPERLINK("https://talan.bank.gov.ua/get-user-certificate/qAVb0KrOvyyTN1R6t_e1","Завантажити сертифікат")</f>
        <v>Завантажити сертифікат</v>
      </c>
    </row>
    <row r="1565" spans="1:2" x14ac:dyDescent="0.3">
      <c r="A1565" t="s">
        <v>1559</v>
      </c>
      <c r="B1565" t="str">
        <f>HYPERLINK("https://talan.bank.gov.ua/get-user-certificate/qAVb0dmr0DwDVdRV3oqV","Завантажити сертифікат")</f>
        <v>Завантажити сертифікат</v>
      </c>
    </row>
    <row r="1566" spans="1:2" x14ac:dyDescent="0.3">
      <c r="A1566" t="s">
        <v>1560</v>
      </c>
      <c r="B1566" t="str">
        <f>HYPERLINK("https://talan.bank.gov.ua/get-user-certificate/qAVb066ByIJCeiKKW1bW","Завантажити сертифікат")</f>
        <v>Завантажити сертифікат</v>
      </c>
    </row>
    <row r="1567" spans="1:2" x14ac:dyDescent="0.3">
      <c r="A1567" t="s">
        <v>1561</v>
      </c>
      <c r="B1567" t="str">
        <f>HYPERLINK("https://talan.bank.gov.ua/get-user-certificate/qAVb07AF5DgwJbal2qnv","Завантажити сертифікат")</f>
        <v>Завантажити сертифікат</v>
      </c>
    </row>
    <row r="1568" spans="1:2" x14ac:dyDescent="0.3">
      <c r="A1568" t="s">
        <v>1562</v>
      </c>
      <c r="B1568" t="str">
        <f>HYPERLINK("https://talan.bank.gov.ua/get-user-certificate/qAVb0H7E_2Tzx530P8A2","Завантажити сертифікат")</f>
        <v>Завантажити сертифікат</v>
      </c>
    </row>
    <row r="1569" spans="1:2" x14ac:dyDescent="0.3">
      <c r="A1569" t="s">
        <v>1563</v>
      </c>
      <c r="B1569" t="str">
        <f>HYPERLINK("https://talan.bank.gov.ua/get-user-certificate/qAVb0ofOn1cywXRG7FJD","Завантажити сертифікат")</f>
        <v>Завантажити сертифікат</v>
      </c>
    </row>
    <row r="1570" spans="1:2" x14ac:dyDescent="0.3">
      <c r="A1570" t="s">
        <v>1564</v>
      </c>
      <c r="B1570" t="str">
        <f>HYPERLINK("https://talan.bank.gov.ua/get-user-certificate/qAVb0IJi-BbQMKjq2d40","Завантажити сертифікат")</f>
        <v>Завантажити сертифікат</v>
      </c>
    </row>
    <row r="1571" spans="1:2" x14ac:dyDescent="0.3">
      <c r="A1571" t="s">
        <v>1565</v>
      </c>
      <c r="B1571" t="str">
        <f>HYPERLINK("https://talan.bank.gov.ua/get-user-certificate/qAVb0V0YeWDxxuYCWwaM","Завантажити сертифікат")</f>
        <v>Завантажити сертифікат</v>
      </c>
    </row>
    <row r="1572" spans="1:2" x14ac:dyDescent="0.3">
      <c r="A1572" t="s">
        <v>1566</v>
      </c>
      <c r="B1572" t="str">
        <f>HYPERLINK("https://talan.bank.gov.ua/get-user-certificate/qAVb0wYufw2v2Qf34ZcO","Завантажити сертифікат")</f>
        <v>Завантажити сертифікат</v>
      </c>
    </row>
    <row r="1573" spans="1:2" x14ac:dyDescent="0.3">
      <c r="A1573" t="s">
        <v>1567</v>
      </c>
      <c r="B1573" t="str">
        <f>HYPERLINK("https://talan.bank.gov.ua/get-user-certificate/qAVb0V4eSImgP6foV05j","Завантажити сертифікат")</f>
        <v>Завантажити сертифікат</v>
      </c>
    </row>
    <row r="1574" spans="1:2" x14ac:dyDescent="0.3">
      <c r="A1574" t="s">
        <v>1568</v>
      </c>
      <c r="B1574" t="str">
        <f>HYPERLINK("https://talan.bank.gov.ua/get-user-certificate/qAVb0UiaOE2LWP_wklw8","Завантажити сертифікат")</f>
        <v>Завантажити сертифікат</v>
      </c>
    </row>
    <row r="1575" spans="1:2" x14ac:dyDescent="0.3">
      <c r="A1575" t="s">
        <v>1569</v>
      </c>
      <c r="B1575" t="str">
        <f>HYPERLINK("https://talan.bank.gov.ua/get-user-certificate/qAVb00svVtmqZZJeDxkR","Завантажити сертифікат")</f>
        <v>Завантажити сертифікат</v>
      </c>
    </row>
    <row r="1576" spans="1:2" x14ac:dyDescent="0.3">
      <c r="A1576" t="s">
        <v>1570</v>
      </c>
      <c r="B1576" t="str">
        <f>HYPERLINK("https://talan.bank.gov.ua/get-user-certificate/qAVb0JneS5LM5zjVn6Al","Завантажити сертифікат")</f>
        <v>Завантажити сертифікат</v>
      </c>
    </row>
    <row r="1577" spans="1:2" x14ac:dyDescent="0.3">
      <c r="A1577" t="s">
        <v>1571</v>
      </c>
      <c r="B1577" t="str">
        <f>HYPERLINK("https://talan.bank.gov.ua/get-user-certificate/qAVb08Xy2kx3vmBapK2c","Завантажити сертифікат")</f>
        <v>Завантажити сертифікат</v>
      </c>
    </row>
    <row r="1578" spans="1:2" x14ac:dyDescent="0.3">
      <c r="A1578" t="s">
        <v>1572</v>
      </c>
      <c r="B1578" t="str">
        <f>HYPERLINK("https://talan.bank.gov.ua/get-user-certificate/qAVb0j_53ROon-AFpNM5","Завантажити сертифікат")</f>
        <v>Завантажити сертифікат</v>
      </c>
    </row>
    <row r="1579" spans="1:2" x14ac:dyDescent="0.3">
      <c r="A1579" t="s">
        <v>1573</v>
      </c>
      <c r="B1579" t="str">
        <f>HYPERLINK("https://talan.bank.gov.ua/get-user-certificate/qAVb06GLRiLxmdlnI469","Завантажити сертифікат")</f>
        <v>Завантажити сертифікат</v>
      </c>
    </row>
    <row r="1580" spans="1:2" x14ac:dyDescent="0.3">
      <c r="A1580" t="s">
        <v>1574</v>
      </c>
      <c r="B1580" t="str">
        <f>HYPERLINK("https://talan.bank.gov.ua/get-user-certificate/qAVb0xDPtLRR6iNbITuN","Завантажити сертифікат")</f>
        <v>Завантажити сертифікат</v>
      </c>
    </row>
    <row r="1581" spans="1:2" x14ac:dyDescent="0.3">
      <c r="A1581" t="s">
        <v>1575</v>
      </c>
      <c r="B1581" t="str">
        <f>HYPERLINK("https://talan.bank.gov.ua/get-user-certificate/qAVb0muQ9H-yAv4gnJUa","Завантажити сертифікат")</f>
        <v>Завантажити сертифікат</v>
      </c>
    </row>
    <row r="1582" spans="1:2" x14ac:dyDescent="0.3">
      <c r="A1582" t="s">
        <v>1576</v>
      </c>
      <c r="B1582" t="str">
        <f>HYPERLINK("https://talan.bank.gov.ua/get-user-certificate/qAVb0zPdU9VkVqDCwuqB","Завантажити сертифікат")</f>
        <v>Завантажити сертифікат</v>
      </c>
    </row>
    <row r="1583" spans="1:2" x14ac:dyDescent="0.3">
      <c r="A1583" t="s">
        <v>1577</v>
      </c>
      <c r="B1583" t="str">
        <f>HYPERLINK("https://talan.bank.gov.ua/get-user-certificate/qAVb0igzMOIaRhe-2l1x","Завантажити сертифікат")</f>
        <v>Завантажити сертифікат</v>
      </c>
    </row>
    <row r="1584" spans="1:2" x14ac:dyDescent="0.3">
      <c r="A1584" t="s">
        <v>1578</v>
      </c>
      <c r="B1584" t="str">
        <f>HYPERLINK("https://talan.bank.gov.ua/get-user-certificate/qAVb0vMeVvpDUdOjui1c","Завантажити сертифікат")</f>
        <v>Завантажити сертифікат</v>
      </c>
    </row>
    <row r="1585" spans="1:2" x14ac:dyDescent="0.3">
      <c r="A1585" t="s">
        <v>1579</v>
      </c>
      <c r="B1585" t="str">
        <f>HYPERLINK("https://talan.bank.gov.ua/get-user-certificate/qAVb0dojpO1_8REtcgfW","Завантажити сертифікат")</f>
        <v>Завантажити сертифікат</v>
      </c>
    </row>
    <row r="1586" spans="1:2" x14ac:dyDescent="0.3">
      <c r="A1586" t="s">
        <v>1580</v>
      </c>
      <c r="B1586" t="str">
        <f>HYPERLINK("https://talan.bank.gov.ua/get-user-certificate/qAVb0w7tZhxFw3XpuHdv","Завантажити сертифікат")</f>
        <v>Завантажити сертифікат</v>
      </c>
    </row>
    <row r="1587" spans="1:2" x14ac:dyDescent="0.3">
      <c r="A1587" t="s">
        <v>1581</v>
      </c>
      <c r="B1587" t="str">
        <f>HYPERLINK("https://talan.bank.gov.ua/get-user-certificate/qAVb0gNVydxNmKgb8BoE","Завантажити сертифікат")</f>
        <v>Завантажити сертифікат</v>
      </c>
    </row>
    <row r="1588" spans="1:2" x14ac:dyDescent="0.3">
      <c r="A1588" t="s">
        <v>1582</v>
      </c>
      <c r="B1588" t="str">
        <f>HYPERLINK("https://talan.bank.gov.ua/get-user-certificate/qAVb0sml1prlCndiDILW","Завантажити сертифікат")</f>
        <v>Завантажити сертифікат</v>
      </c>
    </row>
    <row r="1589" spans="1:2" x14ac:dyDescent="0.3">
      <c r="A1589" t="s">
        <v>1583</v>
      </c>
      <c r="B1589" t="str">
        <f>HYPERLINK("https://talan.bank.gov.ua/get-user-certificate/qAVb05RcS9WtenenXVVf","Завантажити сертифікат")</f>
        <v>Завантажити сертифікат</v>
      </c>
    </row>
    <row r="1590" spans="1:2" x14ac:dyDescent="0.3">
      <c r="A1590" t="s">
        <v>1584</v>
      </c>
      <c r="B1590" t="str">
        <f>HYPERLINK("https://talan.bank.gov.ua/get-user-certificate/qAVb0o0CDh2V26rtVndN","Завантажити сертифікат")</f>
        <v>Завантажити сертифікат</v>
      </c>
    </row>
    <row r="1591" spans="1:2" x14ac:dyDescent="0.3">
      <c r="A1591" t="s">
        <v>1585</v>
      </c>
      <c r="B1591" t="str">
        <f>HYPERLINK("https://talan.bank.gov.ua/get-user-certificate/qAVb0stbhU1ZXV_Y-Zni","Завантажити сертифікат")</f>
        <v>Завантажити сертифікат</v>
      </c>
    </row>
    <row r="1592" spans="1:2" x14ac:dyDescent="0.3">
      <c r="A1592" t="s">
        <v>1586</v>
      </c>
      <c r="B1592" t="str">
        <f>HYPERLINK("https://talan.bank.gov.ua/get-user-certificate/qAVb060xHRAuuDV7byjE","Завантажити сертифікат")</f>
        <v>Завантажити сертифікат</v>
      </c>
    </row>
    <row r="1593" spans="1:2" x14ac:dyDescent="0.3">
      <c r="A1593" t="s">
        <v>1587</v>
      </c>
      <c r="B1593" t="str">
        <f>HYPERLINK("https://talan.bank.gov.ua/get-user-certificate/qAVb012hNI9NzSV8Yn8P","Завантажити сертифікат")</f>
        <v>Завантажити сертифікат</v>
      </c>
    </row>
    <row r="1594" spans="1:2" x14ac:dyDescent="0.3">
      <c r="A1594" t="s">
        <v>1588</v>
      </c>
      <c r="B1594" t="str">
        <f>HYPERLINK("https://talan.bank.gov.ua/get-user-certificate/qAVb0zsnIDgd42S8hSqM","Завантажити сертифікат")</f>
        <v>Завантажити сертифікат</v>
      </c>
    </row>
    <row r="1595" spans="1:2" x14ac:dyDescent="0.3">
      <c r="A1595" t="s">
        <v>1589</v>
      </c>
      <c r="B1595" t="str">
        <f>HYPERLINK("https://talan.bank.gov.ua/get-user-certificate/qAVb0FJE0UyiumtGA1qp","Завантажити сертифікат")</f>
        <v>Завантажити сертифікат</v>
      </c>
    </row>
    <row r="1596" spans="1:2" x14ac:dyDescent="0.3">
      <c r="A1596" t="s">
        <v>1590</v>
      </c>
      <c r="B1596" t="str">
        <f>HYPERLINK("https://talan.bank.gov.ua/get-user-certificate/qAVb0mCdcanKpAgYeql_","Завантажити сертифікат")</f>
        <v>Завантажити сертифікат</v>
      </c>
    </row>
    <row r="1597" spans="1:2" x14ac:dyDescent="0.3">
      <c r="A1597" t="s">
        <v>1591</v>
      </c>
      <c r="B1597" t="str">
        <f>HYPERLINK("https://talan.bank.gov.ua/get-user-certificate/qAVb0UQqMPqenvhgMb_T","Завантажити сертифікат")</f>
        <v>Завантажити сертифікат</v>
      </c>
    </row>
    <row r="1598" spans="1:2" x14ac:dyDescent="0.3">
      <c r="A1598" t="s">
        <v>1592</v>
      </c>
      <c r="B1598" t="str">
        <f>HYPERLINK("https://talan.bank.gov.ua/get-user-certificate/qAVb0ZN_EOmqEzSnSX3L","Завантажити сертифікат")</f>
        <v>Завантажити сертифікат</v>
      </c>
    </row>
    <row r="1599" spans="1:2" x14ac:dyDescent="0.3">
      <c r="A1599" t="s">
        <v>1593</v>
      </c>
      <c r="B1599" t="str">
        <f>HYPERLINK("https://talan.bank.gov.ua/get-user-certificate/qAVb01uGoBnHREjiL0WR","Завантажити сертифікат")</f>
        <v>Завантажити сертифікат</v>
      </c>
    </row>
    <row r="1600" spans="1:2" x14ac:dyDescent="0.3">
      <c r="A1600" t="s">
        <v>1594</v>
      </c>
      <c r="B1600" t="str">
        <f>HYPERLINK("https://talan.bank.gov.ua/get-user-certificate/qAVb0dZNLQmc2rm5EpBj","Завантажити сертифікат")</f>
        <v>Завантажити сертифікат</v>
      </c>
    </row>
    <row r="1601" spans="1:2" x14ac:dyDescent="0.3">
      <c r="A1601" t="s">
        <v>1595</v>
      </c>
      <c r="B1601" t="str">
        <f>HYPERLINK("https://talan.bank.gov.ua/get-user-certificate/qAVb04JQkrIW6GJjk9Ox","Завантажити сертифікат")</f>
        <v>Завантажити сертифікат</v>
      </c>
    </row>
    <row r="1602" spans="1:2" x14ac:dyDescent="0.3">
      <c r="A1602" t="s">
        <v>1596</v>
      </c>
      <c r="B1602" t="str">
        <f>HYPERLINK("https://talan.bank.gov.ua/get-user-certificate/qAVb0cs_JLoIAqvl0Dak","Завантажити сертифікат")</f>
        <v>Завантажити сертифікат</v>
      </c>
    </row>
    <row r="1603" spans="1:2" x14ac:dyDescent="0.3">
      <c r="A1603" t="s">
        <v>1597</v>
      </c>
      <c r="B1603" t="str">
        <f>HYPERLINK("https://talan.bank.gov.ua/get-user-certificate/qAVb0_nm59Esybc5-Ral","Завантажити сертифікат")</f>
        <v>Завантажити сертифікат</v>
      </c>
    </row>
    <row r="1604" spans="1:2" x14ac:dyDescent="0.3">
      <c r="A1604" t="s">
        <v>1598</v>
      </c>
      <c r="B1604" t="str">
        <f>HYPERLINK("https://talan.bank.gov.ua/get-user-certificate/qAVb0LK3HM1YkvfN9qdJ","Завантажити сертифікат")</f>
        <v>Завантажити сертифікат</v>
      </c>
    </row>
    <row r="1605" spans="1:2" x14ac:dyDescent="0.3">
      <c r="A1605" t="s">
        <v>1599</v>
      </c>
      <c r="B1605" t="str">
        <f>HYPERLINK("https://talan.bank.gov.ua/get-user-certificate/qAVb0u8h9n0yac41jtxI","Завантажити сертифікат")</f>
        <v>Завантажити сертифікат</v>
      </c>
    </row>
    <row r="1606" spans="1:2" x14ac:dyDescent="0.3">
      <c r="A1606" t="s">
        <v>1600</v>
      </c>
      <c r="B1606" t="str">
        <f>HYPERLINK("https://talan.bank.gov.ua/get-user-certificate/qAVb0H2SE-Uv4Fzy2Q0q","Завантажити сертифікат")</f>
        <v>Завантажити сертифікат</v>
      </c>
    </row>
    <row r="1607" spans="1:2" x14ac:dyDescent="0.3">
      <c r="A1607" t="s">
        <v>1601</v>
      </c>
      <c r="B1607" t="str">
        <f>HYPERLINK("https://talan.bank.gov.ua/get-user-certificate/qAVb0Qt9IwRG_OVzXLmA","Завантажити сертифікат")</f>
        <v>Завантажити сертифікат</v>
      </c>
    </row>
    <row r="1608" spans="1:2" x14ac:dyDescent="0.3">
      <c r="A1608" t="s">
        <v>1602</v>
      </c>
      <c r="B1608" t="str">
        <f>HYPERLINK("https://talan.bank.gov.ua/get-user-certificate/qAVb0mZEFsU1P6mWH3Y-","Завантажити сертифікат")</f>
        <v>Завантажити сертифікат</v>
      </c>
    </row>
    <row r="1609" spans="1:2" x14ac:dyDescent="0.3">
      <c r="A1609" t="s">
        <v>1603</v>
      </c>
      <c r="B1609" t="str">
        <f>HYPERLINK("https://talan.bank.gov.ua/get-user-certificate/qAVb0qUPQYaubdbeyNiW","Завантажити сертифікат")</f>
        <v>Завантажити сертифікат</v>
      </c>
    </row>
    <row r="1610" spans="1:2" x14ac:dyDescent="0.3">
      <c r="A1610" t="s">
        <v>1604</v>
      </c>
      <c r="B1610" t="str">
        <f>HYPERLINK("https://talan.bank.gov.ua/get-user-certificate/qAVb0f7ey55ERxMKI5i5","Завантажити сертифікат")</f>
        <v>Завантажити сертифікат</v>
      </c>
    </row>
    <row r="1611" spans="1:2" x14ac:dyDescent="0.3">
      <c r="A1611" t="s">
        <v>1605</v>
      </c>
      <c r="B1611" t="str">
        <f>HYPERLINK("https://talan.bank.gov.ua/get-user-certificate/qAVb0CWymtrS9I97CcSL","Завантажити сертифікат")</f>
        <v>Завантажити сертифікат</v>
      </c>
    </row>
    <row r="1612" spans="1:2" x14ac:dyDescent="0.3">
      <c r="A1612" t="s">
        <v>1606</v>
      </c>
      <c r="B1612" t="str">
        <f>HYPERLINK("https://talan.bank.gov.ua/get-user-certificate/qAVb0H9AH9wA94OOfRIM","Завантажити сертифікат")</f>
        <v>Завантажити сертифікат</v>
      </c>
    </row>
    <row r="1613" spans="1:2" x14ac:dyDescent="0.3">
      <c r="A1613" t="s">
        <v>1607</v>
      </c>
      <c r="B1613" t="str">
        <f>HYPERLINK("https://talan.bank.gov.ua/get-user-certificate/qAVb0Z4E7hszNuJt-jVm","Завантажити сертифікат")</f>
        <v>Завантажити сертифікат</v>
      </c>
    </row>
    <row r="1614" spans="1:2" x14ac:dyDescent="0.3">
      <c r="A1614" t="s">
        <v>1608</v>
      </c>
      <c r="B1614" t="str">
        <f>HYPERLINK("https://talan.bank.gov.ua/get-user-certificate/qAVb0kru2_36MZzU2c4W","Завантажити сертифікат")</f>
        <v>Завантажити сертифікат</v>
      </c>
    </row>
    <row r="1615" spans="1:2" x14ac:dyDescent="0.3">
      <c r="A1615" t="s">
        <v>1609</v>
      </c>
      <c r="B1615" t="str">
        <f>HYPERLINK("https://talan.bank.gov.ua/get-user-certificate/qAVb0jinss2GHj8rTa24","Завантажити сертифікат")</f>
        <v>Завантажити сертифікат</v>
      </c>
    </row>
    <row r="1616" spans="1:2" x14ac:dyDescent="0.3">
      <c r="A1616" t="s">
        <v>1610</v>
      </c>
      <c r="B1616" t="str">
        <f>HYPERLINK("https://talan.bank.gov.ua/get-user-certificate/qAVb02PCQSZuNabFIXx2","Завантажити сертифікат")</f>
        <v>Завантажити сертифікат</v>
      </c>
    </row>
    <row r="1617" spans="1:2" x14ac:dyDescent="0.3">
      <c r="A1617" t="s">
        <v>1611</v>
      </c>
      <c r="B1617" t="str">
        <f>HYPERLINK("https://talan.bank.gov.ua/get-user-certificate/qAVb0bk7QE5PfjkHtlCL","Завантажити сертифікат")</f>
        <v>Завантажити сертифікат</v>
      </c>
    </row>
    <row r="1618" spans="1:2" x14ac:dyDescent="0.3">
      <c r="A1618" t="s">
        <v>1612</v>
      </c>
      <c r="B1618" t="str">
        <f>HYPERLINK("https://talan.bank.gov.ua/get-user-certificate/qAVb0eC5ZfmMNbrQVCyp","Завантажити сертифікат")</f>
        <v>Завантажити сертифікат</v>
      </c>
    </row>
    <row r="1619" spans="1:2" x14ac:dyDescent="0.3">
      <c r="A1619" t="s">
        <v>1613</v>
      </c>
      <c r="B1619" t="str">
        <f>HYPERLINK("https://talan.bank.gov.ua/get-user-certificate/qAVb0i8Ry3hkIBzDsR8w","Завантажити сертифікат")</f>
        <v>Завантажити сертифікат</v>
      </c>
    </row>
    <row r="1620" spans="1:2" x14ac:dyDescent="0.3">
      <c r="A1620" t="s">
        <v>1614</v>
      </c>
      <c r="B1620" t="str">
        <f>HYPERLINK("https://talan.bank.gov.ua/get-user-certificate/qAVb0eo-x8vEH909LjpA","Завантажити сертифікат")</f>
        <v>Завантажити сертифікат</v>
      </c>
    </row>
    <row r="1621" spans="1:2" x14ac:dyDescent="0.3">
      <c r="A1621" t="s">
        <v>1615</v>
      </c>
      <c r="B1621" t="str">
        <f>HYPERLINK("https://talan.bank.gov.ua/get-user-certificate/qAVb0aQhRUw85iF08dkg","Завантажити сертифікат")</f>
        <v>Завантажити сертифікат</v>
      </c>
    </row>
    <row r="1622" spans="1:2" x14ac:dyDescent="0.3">
      <c r="A1622" t="s">
        <v>1616</v>
      </c>
      <c r="B1622" t="str">
        <f>HYPERLINK("https://talan.bank.gov.ua/get-user-certificate/qAVb0zgLgH5UXyCt3rs6","Завантажити сертифікат")</f>
        <v>Завантажити сертифікат</v>
      </c>
    </row>
    <row r="1623" spans="1:2" x14ac:dyDescent="0.3">
      <c r="A1623" t="s">
        <v>1617</v>
      </c>
      <c r="B1623" t="str">
        <f>HYPERLINK("https://talan.bank.gov.ua/get-user-certificate/qAVb06n-GNe3JNbLBvnx","Завантажити сертифікат")</f>
        <v>Завантажити сертифікат</v>
      </c>
    </row>
    <row r="1624" spans="1:2" x14ac:dyDescent="0.3">
      <c r="A1624" t="s">
        <v>1618</v>
      </c>
      <c r="B1624" t="str">
        <f>HYPERLINK("https://talan.bank.gov.ua/get-user-certificate/qAVb0UHyod-mnEYB4g3W","Завантажити сертифікат")</f>
        <v>Завантажити сертифікат</v>
      </c>
    </row>
    <row r="1625" spans="1:2" x14ac:dyDescent="0.3">
      <c r="A1625" t="s">
        <v>1619</v>
      </c>
      <c r="B1625" t="str">
        <f>HYPERLINK("https://talan.bank.gov.ua/get-user-certificate/qAVb0m-TJ2NIsFb5BPUX","Завантажити сертифікат")</f>
        <v>Завантажити сертифікат</v>
      </c>
    </row>
    <row r="1626" spans="1:2" x14ac:dyDescent="0.3">
      <c r="A1626" t="s">
        <v>1620</v>
      </c>
      <c r="B1626" t="str">
        <f>HYPERLINK("https://talan.bank.gov.ua/get-user-certificate/qAVb0j-fs_7i5TmB1Dxn","Завантажити сертифікат")</f>
        <v>Завантажити сертифікат</v>
      </c>
    </row>
    <row r="1627" spans="1:2" x14ac:dyDescent="0.3">
      <c r="A1627" t="s">
        <v>1621</v>
      </c>
      <c r="B1627" t="str">
        <f>HYPERLINK("https://talan.bank.gov.ua/get-user-certificate/qAVb0s-TBRqJdHsh7fwA","Завантажити сертифікат")</f>
        <v>Завантажити сертифікат</v>
      </c>
    </row>
    <row r="1628" spans="1:2" x14ac:dyDescent="0.3">
      <c r="A1628" t="s">
        <v>1622</v>
      </c>
      <c r="B1628" t="str">
        <f>HYPERLINK("https://talan.bank.gov.ua/get-user-certificate/qAVb0PZlYRzdUTXO77Pa","Завантажити сертифікат")</f>
        <v>Завантажити сертифікат</v>
      </c>
    </row>
    <row r="1629" spans="1:2" x14ac:dyDescent="0.3">
      <c r="A1629" t="s">
        <v>1623</v>
      </c>
      <c r="B1629" t="str">
        <f>HYPERLINK("https://talan.bank.gov.ua/get-user-certificate/qAVb0O6AHr9fxEfyvtp8","Завантажити сертифікат")</f>
        <v>Завантажити сертифікат</v>
      </c>
    </row>
    <row r="1630" spans="1:2" x14ac:dyDescent="0.3">
      <c r="A1630" t="s">
        <v>1624</v>
      </c>
      <c r="B1630" t="str">
        <f>HYPERLINK("https://talan.bank.gov.ua/get-user-certificate/qAVb0F4KuVi3-tXNlVqO","Завантажити сертифікат")</f>
        <v>Завантажити сертифікат</v>
      </c>
    </row>
    <row r="1631" spans="1:2" x14ac:dyDescent="0.3">
      <c r="A1631" t="s">
        <v>1625</v>
      </c>
      <c r="B1631" t="str">
        <f>HYPERLINK("https://talan.bank.gov.ua/get-user-certificate/qAVb0Oc2ybg1w-EMc_4Z","Завантажити сертифікат")</f>
        <v>Завантажити сертифікат</v>
      </c>
    </row>
    <row r="1632" spans="1:2" x14ac:dyDescent="0.3">
      <c r="A1632" t="s">
        <v>1626</v>
      </c>
      <c r="B1632" t="str">
        <f>HYPERLINK("https://talan.bank.gov.ua/get-user-certificate/qAVb0SAEXSp3ZmnGBsqN","Завантажити сертифікат")</f>
        <v>Завантажити сертифікат</v>
      </c>
    </row>
    <row r="1633" spans="1:2" x14ac:dyDescent="0.3">
      <c r="A1633" t="s">
        <v>1627</v>
      </c>
      <c r="B1633" t="str">
        <f>HYPERLINK("https://talan.bank.gov.ua/get-user-certificate/qAVb0xWA0gMyA3Np2hJp","Завантажити сертифікат")</f>
        <v>Завантажити сертифікат</v>
      </c>
    </row>
    <row r="1634" spans="1:2" x14ac:dyDescent="0.3">
      <c r="A1634" t="s">
        <v>1628</v>
      </c>
      <c r="B1634" t="str">
        <f>HYPERLINK("https://talan.bank.gov.ua/get-user-certificate/qAVb0_I-3CedV0P-KW4F","Завантажити сертифікат")</f>
        <v>Завантажити сертифікат</v>
      </c>
    </row>
    <row r="1635" spans="1:2" x14ac:dyDescent="0.3">
      <c r="A1635" t="s">
        <v>1629</v>
      </c>
      <c r="B1635" t="str">
        <f>HYPERLINK("https://talan.bank.gov.ua/get-user-certificate/qAVb03S0u9CIReSu1hER","Завантажити сертифікат")</f>
        <v>Завантажити сертифікат</v>
      </c>
    </row>
    <row r="1636" spans="1:2" x14ac:dyDescent="0.3">
      <c r="A1636" t="s">
        <v>1630</v>
      </c>
      <c r="B1636" t="str">
        <f>HYPERLINK("https://talan.bank.gov.ua/get-user-certificate/qAVb0V8u2lt__buOyvcX","Завантажити сертифікат")</f>
        <v>Завантажити сертифікат</v>
      </c>
    </row>
    <row r="1637" spans="1:2" x14ac:dyDescent="0.3">
      <c r="A1637" t="s">
        <v>1631</v>
      </c>
      <c r="B1637" t="str">
        <f>HYPERLINK("https://talan.bank.gov.ua/get-user-certificate/qAVb0-PHRTzByl51UiB9","Завантажити сертифікат")</f>
        <v>Завантажити сертифікат</v>
      </c>
    </row>
    <row r="1638" spans="1:2" x14ac:dyDescent="0.3">
      <c r="A1638" t="s">
        <v>1632</v>
      </c>
      <c r="B1638" t="str">
        <f>HYPERLINK("https://talan.bank.gov.ua/get-user-certificate/qAVb0ewErrsk7QGJFcZp","Завантажити сертифікат")</f>
        <v>Завантажити сертифікат</v>
      </c>
    </row>
    <row r="1639" spans="1:2" x14ac:dyDescent="0.3">
      <c r="A1639" t="s">
        <v>1633</v>
      </c>
      <c r="B1639" t="str">
        <f>HYPERLINK("https://talan.bank.gov.ua/get-user-certificate/qAVb0y2rf4XT7qQ3F4Xb","Завантажити сертифікат")</f>
        <v>Завантажити сертифікат</v>
      </c>
    </row>
    <row r="1640" spans="1:2" x14ac:dyDescent="0.3">
      <c r="A1640" t="s">
        <v>1634</v>
      </c>
      <c r="B1640" t="str">
        <f>HYPERLINK("https://talan.bank.gov.ua/get-user-certificate/qAVb02ZIYr1jsCac7sGk","Завантажити сертифікат")</f>
        <v>Завантажити сертифікат</v>
      </c>
    </row>
    <row r="1641" spans="1:2" x14ac:dyDescent="0.3">
      <c r="A1641" t="s">
        <v>1635</v>
      </c>
      <c r="B1641" t="str">
        <f>HYPERLINK("https://talan.bank.gov.ua/get-user-certificate/qAVb03-7tMAdrYkq_h-Y","Завантажити сертифікат")</f>
        <v>Завантажити сертифікат</v>
      </c>
    </row>
    <row r="1642" spans="1:2" x14ac:dyDescent="0.3">
      <c r="A1642" t="s">
        <v>1636</v>
      </c>
      <c r="B1642" t="str">
        <f>HYPERLINK("https://talan.bank.gov.ua/get-user-certificate/qAVb0Hje11uXCuuDr388","Завантажити сертифікат")</f>
        <v>Завантажити сертифікат</v>
      </c>
    </row>
    <row r="1643" spans="1:2" x14ac:dyDescent="0.3">
      <c r="A1643" t="s">
        <v>1637</v>
      </c>
      <c r="B1643" t="str">
        <f>HYPERLINK("https://talan.bank.gov.ua/get-user-certificate/qAVb0qzx02Sk_UxPXgSy","Завантажити сертифікат")</f>
        <v>Завантажити сертифікат</v>
      </c>
    </row>
    <row r="1644" spans="1:2" x14ac:dyDescent="0.3">
      <c r="A1644" t="s">
        <v>1638</v>
      </c>
      <c r="B1644" t="str">
        <f>HYPERLINK("https://talan.bank.gov.ua/get-user-certificate/qAVb0Gu_K-WuvZ_ezqAD","Завантажити сертифікат")</f>
        <v>Завантажити сертифікат</v>
      </c>
    </row>
    <row r="1645" spans="1:2" x14ac:dyDescent="0.3">
      <c r="A1645" t="s">
        <v>1639</v>
      </c>
      <c r="B1645" t="str">
        <f>HYPERLINK("https://talan.bank.gov.ua/get-user-certificate/qAVb0reenB_EHbFm78qv","Завантажити сертифікат")</f>
        <v>Завантажити сертифікат</v>
      </c>
    </row>
    <row r="1646" spans="1:2" x14ac:dyDescent="0.3">
      <c r="A1646" t="s">
        <v>1640</v>
      </c>
      <c r="B1646" t="str">
        <f>HYPERLINK("https://talan.bank.gov.ua/get-user-certificate/qAVb0YvqDzxPAggQlrxd","Завантажити сертифікат")</f>
        <v>Завантажити сертифікат</v>
      </c>
    </row>
    <row r="1647" spans="1:2" x14ac:dyDescent="0.3">
      <c r="A1647" t="s">
        <v>1641</v>
      </c>
      <c r="B1647" t="str">
        <f>HYPERLINK("https://talan.bank.gov.ua/get-user-certificate/qAVb0e9vGSEkTu8E4hWd","Завантажити сертифікат")</f>
        <v>Завантажити сертифікат</v>
      </c>
    </row>
    <row r="1648" spans="1:2" x14ac:dyDescent="0.3">
      <c r="A1648" t="s">
        <v>1642</v>
      </c>
      <c r="B1648" t="str">
        <f>HYPERLINK("https://talan.bank.gov.ua/get-user-certificate/qAVb0XPyaL2-kmwYQgKh","Завантажити сертифікат")</f>
        <v>Завантажити сертифікат</v>
      </c>
    </row>
    <row r="1649" spans="1:2" x14ac:dyDescent="0.3">
      <c r="A1649" t="s">
        <v>1643</v>
      </c>
      <c r="B1649" t="str">
        <f>HYPERLINK("https://talan.bank.gov.ua/get-user-certificate/qAVb04M-GvIjQgOdoTdX","Завантажити сертифікат")</f>
        <v>Завантажити сертифікат</v>
      </c>
    </row>
    <row r="1650" spans="1:2" x14ac:dyDescent="0.3">
      <c r="A1650" t="s">
        <v>1644</v>
      </c>
      <c r="B1650" t="str">
        <f>HYPERLINK("https://talan.bank.gov.ua/get-user-certificate/qAVb0tZPQB-vbFGbweQK","Завантажити сертифікат")</f>
        <v>Завантажити сертифікат</v>
      </c>
    </row>
    <row r="1651" spans="1:2" x14ac:dyDescent="0.3">
      <c r="A1651" t="s">
        <v>1645</v>
      </c>
      <c r="B1651" t="str">
        <f>HYPERLINK("https://talan.bank.gov.ua/get-user-certificate/qAVb0Ok6gHBAXwpvDlzK","Завантажити сертифікат")</f>
        <v>Завантажити сертифікат</v>
      </c>
    </row>
    <row r="1652" spans="1:2" x14ac:dyDescent="0.3">
      <c r="A1652" t="s">
        <v>1646</v>
      </c>
      <c r="B1652" t="str">
        <f>HYPERLINK("https://talan.bank.gov.ua/get-user-certificate/qAVb0f9_lrEIOELZ6F0s","Завантажити сертифікат")</f>
        <v>Завантажити сертифікат</v>
      </c>
    </row>
    <row r="1653" spans="1:2" x14ac:dyDescent="0.3">
      <c r="A1653" t="s">
        <v>1647</v>
      </c>
      <c r="B1653" t="str">
        <f>HYPERLINK("https://talan.bank.gov.ua/get-user-certificate/qAVb0SqxT4_dIr5pjuMM","Завантажити сертифікат")</f>
        <v>Завантажити сертифікат</v>
      </c>
    </row>
    <row r="1654" spans="1:2" x14ac:dyDescent="0.3">
      <c r="A1654" t="s">
        <v>1648</v>
      </c>
      <c r="B1654" t="str">
        <f>HYPERLINK("https://talan.bank.gov.ua/get-user-certificate/qAVb0odAn8XXjXKM2DS2","Завантажити сертифікат")</f>
        <v>Завантажити сертифікат</v>
      </c>
    </row>
    <row r="1655" spans="1:2" x14ac:dyDescent="0.3">
      <c r="A1655" t="s">
        <v>1649</v>
      </c>
      <c r="B1655" t="str">
        <f>HYPERLINK("https://talan.bank.gov.ua/get-user-certificate/qAVb0ZrAHj-uWFfg1jxv","Завантажити сертифікат")</f>
        <v>Завантажити сертифікат</v>
      </c>
    </row>
    <row r="1656" spans="1:2" x14ac:dyDescent="0.3">
      <c r="A1656" t="s">
        <v>1650</v>
      </c>
      <c r="B1656" t="str">
        <f>HYPERLINK("https://talan.bank.gov.ua/get-user-certificate/qAVb0HTmyA9LUgK447DK","Завантажити сертифікат")</f>
        <v>Завантажити сертифікат</v>
      </c>
    </row>
    <row r="1657" spans="1:2" x14ac:dyDescent="0.3">
      <c r="A1657" t="s">
        <v>1651</v>
      </c>
      <c r="B1657" t="str">
        <f>HYPERLINK("https://talan.bank.gov.ua/get-user-certificate/qAVb0g6S3eqW6h2gMdcs","Завантажити сертифікат")</f>
        <v>Завантажити сертифікат</v>
      </c>
    </row>
    <row r="1658" spans="1:2" x14ac:dyDescent="0.3">
      <c r="A1658" t="s">
        <v>1652</v>
      </c>
      <c r="B1658" t="str">
        <f>HYPERLINK("https://talan.bank.gov.ua/get-user-certificate/qAVb0CY56ohW5hC9Z6-H","Завантажити сертифікат")</f>
        <v>Завантажити сертифікат</v>
      </c>
    </row>
    <row r="1659" spans="1:2" x14ac:dyDescent="0.3">
      <c r="A1659" t="s">
        <v>1653</v>
      </c>
      <c r="B1659" t="str">
        <f>HYPERLINK("https://talan.bank.gov.ua/get-user-certificate/qAVb04rUuGGlaGsH7Byr","Завантажити сертифікат")</f>
        <v>Завантажити сертифікат</v>
      </c>
    </row>
    <row r="1660" spans="1:2" x14ac:dyDescent="0.3">
      <c r="A1660" t="s">
        <v>1654</v>
      </c>
      <c r="B1660" t="str">
        <f>HYPERLINK("https://talan.bank.gov.ua/get-user-certificate/qAVb0fFuT-Ggxk8PdPOA","Завантажити сертифікат")</f>
        <v>Завантажити сертифікат</v>
      </c>
    </row>
    <row r="1661" spans="1:2" x14ac:dyDescent="0.3">
      <c r="A1661" t="s">
        <v>1655</v>
      </c>
      <c r="B1661" t="str">
        <f>HYPERLINK("https://talan.bank.gov.ua/get-user-certificate/qAVb0MxWN7HNkjUFiqxd","Завантажити сертифікат")</f>
        <v>Завантажити сертифікат</v>
      </c>
    </row>
    <row r="1662" spans="1:2" x14ac:dyDescent="0.3">
      <c r="A1662" t="s">
        <v>1656</v>
      </c>
      <c r="B1662" t="str">
        <f>HYPERLINK("https://talan.bank.gov.ua/get-user-certificate/qAVb0ls6Nj4TINEzpeWk","Завантажити сертифікат")</f>
        <v>Завантажити сертифікат</v>
      </c>
    </row>
    <row r="1663" spans="1:2" x14ac:dyDescent="0.3">
      <c r="A1663" t="s">
        <v>1657</v>
      </c>
      <c r="B1663" t="str">
        <f>HYPERLINK("https://talan.bank.gov.ua/get-user-certificate/qAVb0HI7g4F-_rJnbZZA","Завантажити сертифікат")</f>
        <v>Завантажити сертифікат</v>
      </c>
    </row>
    <row r="1664" spans="1:2" x14ac:dyDescent="0.3">
      <c r="A1664" t="s">
        <v>1657</v>
      </c>
      <c r="B1664" t="str">
        <f>HYPERLINK("https://talan.bank.gov.ua/get-user-certificate/qAVb0fVt869vGM1h2EkX","Завантажити сертифікат")</f>
        <v>Завантажити сертифікат</v>
      </c>
    </row>
    <row r="1665" spans="1:2" x14ac:dyDescent="0.3">
      <c r="A1665" t="s">
        <v>1658</v>
      </c>
      <c r="B1665" t="str">
        <f>HYPERLINK("https://talan.bank.gov.ua/get-user-certificate/qAVb06eqrwuyQm3hqUTB","Завантажити сертифікат")</f>
        <v>Завантажити сертифікат</v>
      </c>
    </row>
    <row r="1666" spans="1:2" x14ac:dyDescent="0.3">
      <c r="A1666" t="s">
        <v>1659</v>
      </c>
      <c r="B1666" t="str">
        <f>HYPERLINK("https://talan.bank.gov.ua/get-user-certificate/qAVb0jQSpF6vKKN8czhZ","Завантажити сертифікат")</f>
        <v>Завантажити сертифікат</v>
      </c>
    </row>
    <row r="1667" spans="1:2" x14ac:dyDescent="0.3">
      <c r="A1667" t="s">
        <v>1660</v>
      </c>
      <c r="B1667" t="str">
        <f>HYPERLINK("https://talan.bank.gov.ua/get-user-certificate/qAVb0g4zbDxM5kvQp8av","Завантажити сертифікат")</f>
        <v>Завантажити сертифікат</v>
      </c>
    </row>
    <row r="1668" spans="1:2" x14ac:dyDescent="0.3">
      <c r="A1668" t="s">
        <v>1661</v>
      </c>
      <c r="B1668" t="str">
        <f>HYPERLINK("https://talan.bank.gov.ua/get-user-certificate/qAVb0AyXsdlkdjAMVjqX","Завантажити сертифікат")</f>
        <v>Завантажити сертифікат</v>
      </c>
    </row>
    <row r="1669" spans="1:2" x14ac:dyDescent="0.3">
      <c r="A1669" t="s">
        <v>1662</v>
      </c>
      <c r="B1669" t="str">
        <f>HYPERLINK("https://talan.bank.gov.ua/get-user-certificate/qAVb0K3SCRcDtG1kQxMT","Завантажити сертифікат")</f>
        <v>Завантажити сертифікат</v>
      </c>
    </row>
    <row r="1670" spans="1:2" x14ac:dyDescent="0.3">
      <c r="A1670" t="s">
        <v>1663</v>
      </c>
      <c r="B1670" t="str">
        <f>HYPERLINK("https://talan.bank.gov.ua/get-user-certificate/qAVb0l7CPIEw31yvcNU-","Завантажити сертифікат")</f>
        <v>Завантажити сертифікат</v>
      </c>
    </row>
    <row r="1671" spans="1:2" x14ac:dyDescent="0.3">
      <c r="A1671" t="s">
        <v>1664</v>
      </c>
      <c r="B1671" t="str">
        <f>HYPERLINK("https://talan.bank.gov.ua/get-user-certificate/qAVb0R_cCTTNAjY5qMUo","Завантажити сертифікат")</f>
        <v>Завантажити сертифікат</v>
      </c>
    </row>
    <row r="1672" spans="1:2" x14ac:dyDescent="0.3">
      <c r="A1672" t="s">
        <v>1665</v>
      </c>
      <c r="B1672" t="str">
        <f>HYPERLINK("https://talan.bank.gov.ua/get-user-certificate/qAVb0IkIKcsJKK3sdKly","Завантажити сертифікат")</f>
        <v>Завантажити сертифікат</v>
      </c>
    </row>
    <row r="1673" spans="1:2" x14ac:dyDescent="0.3">
      <c r="A1673" t="s">
        <v>1666</v>
      </c>
      <c r="B1673" t="str">
        <f>HYPERLINK("https://talan.bank.gov.ua/get-user-certificate/qAVb05jLlDsuSyFs2C5c","Завантажити сертифікат")</f>
        <v>Завантажити сертифікат</v>
      </c>
    </row>
    <row r="1674" spans="1:2" x14ac:dyDescent="0.3">
      <c r="A1674" t="s">
        <v>1667</v>
      </c>
      <c r="B1674" t="str">
        <f>HYPERLINK("https://talan.bank.gov.ua/get-user-certificate/qAVb0M3ZxrxlOlBfTx3M","Завантажити сертифікат")</f>
        <v>Завантажити сертифікат</v>
      </c>
    </row>
    <row r="1675" spans="1:2" x14ac:dyDescent="0.3">
      <c r="A1675" t="s">
        <v>1668</v>
      </c>
      <c r="B1675" t="str">
        <f>HYPERLINK("https://talan.bank.gov.ua/get-user-certificate/qAVb0rHqhazlADUXdYIf","Завантажити сертифікат")</f>
        <v>Завантажити сертифікат</v>
      </c>
    </row>
    <row r="1676" spans="1:2" x14ac:dyDescent="0.3">
      <c r="A1676" t="s">
        <v>1669</v>
      </c>
      <c r="B1676" t="str">
        <f>HYPERLINK("https://talan.bank.gov.ua/get-user-certificate/qAVb0M89N-bU3Jsib8fG","Завантажити сертифікат")</f>
        <v>Завантажити сертифікат</v>
      </c>
    </row>
    <row r="1677" spans="1:2" x14ac:dyDescent="0.3">
      <c r="A1677" t="s">
        <v>1670</v>
      </c>
      <c r="B1677" t="str">
        <f>HYPERLINK("https://talan.bank.gov.ua/get-user-certificate/qAVb0ZD7tyquPAVLWUCN","Завантажити сертифікат")</f>
        <v>Завантажити сертифікат</v>
      </c>
    </row>
    <row r="1678" spans="1:2" x14ac:dyDescent="0.3">
      <c r="A1678" t="s">
        <v>1670</v>
      </c>
      <c r="B1678" t="str">
        <f>HYPERLINK("https://talan.bank.gov.ua/get-user-certificate/qAVb05CJjRYGl9jZKkbv","Завантажити сертифікат")</f>
        <v>Завантажити сертифікат</v>
      </c>
    </row>
    <row r="1679" spans="1:2" x14ac:dyDescent="0.3">
      <c r="A1679" t="s">
        <v>1671</v>
      </c>
      <c r="B1679" t="str">
        <f>HYPERLINK("https://talan.bank.gov.ua/get-user-certificate/qAVb0aOUMkvAag9F-oU4","Завантажити сертифікат")</f>
        <v>Завантажити сертифікат</v>
      </c>
    </row>
    <row r="1680" spans="1:2" x14ac:dyDescent="0.3">
      <c r="A1680" t="s">
        <v>1672</v>
      </c>
      <c r="B1680" t="str">
        <f>HYPERLINK("https://talan.bank.gov.ua/get-user-certificate/qAVb0l828Q-oxj-a-qWo","Завантажити сертифікат")</f>
        <v>Завантажити сертифікат</v>
      </c>
    </row>
    <row r="1681" spans="1:2" x14ac:dyDescent="0.3">
      <c r="A1681" t="s">
        <v>1673</v>
      </c>
      <c r="B1681" t="str">
        <f>HYPERLINK("https://talan.bank.gov.ua/get-user-certificate/qAVb0MEgLu9TpZ5JK3Ww","Завантажити сертифікат")</f>
        <v>Завантажити сертифікат</v>
      </c>
    </row>
    <row r="1682" spans="1:2" x14ac:dyDescent="0.3">
      <c r="A1682" t="s">
        <v>1674</v>
      </c>
      <c r="B1682" t="str">
        <f>HYPERLINK("https://talan.bank.gov.ua/get-user-certificate/qAVb0pc7voxO7kjLQv6k","Завантажити сертифікат")</f>
        <v>Завантажити сертифікат</v>
      </c>
    </row>
    <row r="1683" spans="1:2" x14ac:dyDescent="0.3">
      <c r="A1683" t="s">
        <v>1675</v>
      </c>
      <c r="B1683" t="str">
        <f>HYPERLINK("https://talan.bank.gov.ua/get-user-certificate/qAVb038ELJadTQCIanWj","Завантажити сертифікат")</f>
        <v>Завантажити сертифікат</v>
      </c>
    </row>
    <row r="1684" spans="1:2" x14ac:dyDescent="0.3">
      <c r="A1684" t="s">
        <v>1676</v>
      </c>
      <c r="B1684" t="str">
        <f>HYPERLINK("https://talan.bank.gov.ua/get-user-certificate/qAVb0-RJ3pl7vevOUer2","Завантажити сертифікат")</f>
        <v>Завантажити сертифікат</v>
      </c>
    </row>
    <row r="1685" spans="1:2" x14ac:dyDescent="0.3">
      <c r="A1685" t="s">
        <v>1677</v>
      </c>
      <c r="B1685" t="str">
        <f>HYPERLINK("https://talan.bank.gov.ua/get-user-certificate/qAVb0_6qMAPp7j3arrsF","Завантажити сертифікат")</f>
        <v>Завантажити сертифікат</v>
      </c>
    </row>
    <row r="1686" spans="1:2" x14ac:dyDescent="0.3">
      <c r="A1686" t="s">
        <v>1678</v>
      </c>
      <c r="B1686" t="str">
        <f>HYPERLINK("https://talan.bank.gov.ua/get-user-certificate/qAVb0llc2IUhyfCDipb8","Завантажити сертифікат")</f>
        <v>Завантажити сертифікат</v>
      </c>
    </row>
    <row r="1687" spans="1:2" x14ac:dyDescent="0.3">
      <c r="A1687" t="s">
        <v>1679</v>
      </c>
      <c r="B1687" t="str">
        <f>HYPERLINK("https://talan.bank.gov.ua/get-user-certificate/qAVb0ypmenIMLI9qjXVJ","Завантажити сертифікат")</f>
        <v>Завантажити сертифікат</v>
      </c>
    </row>
    <row r="1688" spans="1:2" x14ac:dyDescent="0.3">
      <c r="A1688" t="s">
        <v>1680</v>
      </c>
      <c r="B1688" t="str">
        <f>HYPERLINK("https://talan.bank.gov.ua/get-user-certificate/qAVb0LWXeDxXn5hpPiwi","Завантажити сертифікат")</f>
        <v>Завантажити сертифікат</v>
      </c>
    </row>
    <row r="1689" spans="1:2" x14ac:dyDescent="0.3">
      <c r="A1689" t="s">
        <v>1681</v>
      </c>
      <c r="B1689" t="str">
        <f>HYPERLINK("https://talan.bank.gov.ua/get-user-certificate/qAVb0QgUawo03nMWWymV","Завантажити сертифікат")</f>
        <v>Завантажити сертифікат</v>
      </c>
    </row>
    <row r="1690" spans="1:2" x14ac:dyDescent="0.3">
      <c r="A1690" t="s">
        <v>1682</v>
      </c>
      <c r="B1690" t="str">
        <f>HYPERLINK("https://talan.bank.gov.ua/get-user-certificate/qAVb0YHXOSiRvjhn-LaL","Завантажити сертифікат")</f>
        <v>Завантажити сертифікат</v>
      </c>
    </row>
    <row r="1691" spans="1:2" x14ac:dyDescent="0.3">
      <c r="A1691" t="s">
        <v>1683</v>
      </c>
      <c r="B1691" t="str">
        <f>HYPERLINK("https://talan.bank.gov.ua/get-user-certificate/qAVb0g1iCFMs8KFZkU19","Завантажити сертифікат")</f>
        <v>Завантажити сертифікат</v>
      </c>
    </row>
    <row r="1692" spans="1:2" x14ac:dyDescent="0.3">
      <c r="A1692" t="s">
        <v>1684</v>
      </c>
      <c r="B1692" t="str">
        <f>HYPERLINK("https://talan.bank.gov.ua/get-user-certificate/qAVb0JlmaiOsFjkDlaCM","Завантажити сертифікат")</f>
        <v>Завантажити сертифікат</v>
      </c>
    </row>
    <row r="1693" spans="1:2" x14ac:dyDescent="0.3">
      <c r="A1693" t="s">
        <v>1685</v>
      </c>
      <c r="B1693" t="str">
        <f>HYPERLINK("https://talan.bank.gov.ua/get-user-certificate/qAVb0PYMOfFLOaw_UoW_","Завантажити сертифікат")</f>
        <v>Завантажити сертифікат</v>
      </c>
    </row>
    <row r="1694" spans="1:2" x14ac:dyDescent="0.3">
      <c r="A1694" t="s">
        <v>1686</v>
      </c>
      <c r="B1694" t="str">
        <f>HYPERLINK("https://talan.bank.gov.ua/get-user-certificate/qAVb0pqBwDF8pEdytEhq","Завантажити сертифікат")</f>
        <v>Завантажити сертифікат</v>
      </c>
    </row>
    <row r="1695" spans="1:2" x14ac:dyDescent="0.3">
      <c r="A1695" t="s">
        <v>1687</v>
      </c>
      <c r="B1695" t="str">
        <f>HYPERLINK("https://talan.bank.gov.ua/get-user-certificate/qAVb0tyvQ3a9KTwOs_ZN","Завантажити сертифікат")</f>
        <v>Завантажити сертифікат</v>
      </c>
    </row>
    <row r="1696" spans="1:2" x14ac:dyDescent="0.3">
      <c r="A1696" t="s">
        <v>1688</v>
      </c>
      <c r="B1696" t="str">
        <f>HYPERLINK("https://talan.bank.gov.ua/get-user-certificate/qAVb0DmjWzHyc8uGWIsO","Завантажити сертифікат")</f>
        <v>Завантажити сертифікат</v>
      </c>
    </row>
    <row r="1697" spans="1:2" x14ac:dyDescent="0.3">
      <c r="A1697" t="s">
        <v>1689</v>
      </c>
      <c r="B1697" t="str">
        <f>HYPERLINK("https://talan.bank.gov.ua/get-user-certificate/qAVb0WSRbJvmB8vBiD48","Завантажити сертифікат")</f>
        <v>Завантажити сертифікат</v>
      </c>
    </row>
    <row r="1698" spans="1:2" x14ac:dyDescent="0.3">
      <c r="A1698" t="s">
        <v>1690</v>
      </c>
      <c r="B1698" t="str">
        <f>HYPERLINK("https://talan.bank.gov.ua/get-user-certificate/qAVb0sr4vRMoVxBG1TQs","Завантажити сертифікат")</f>
        <v>Завантажити сертифікат</v>
      </c>
    </row>
    <row r="1699" spans="1:2" x14ac:dyDescent="0.3">
      <c r="A1699" t="s">
        <v>1691</v>
      </c>
      <c r="B1699" t="str">
        <f>HYPERLINK("https://talan.bank.gov.ua/get-user-certificate/qAVb0tZIKbE1qEmYFOhd","Завантажити сертифікат")</f>
        <v>Завантажити сертифікат</v>
      </c>
    </row>
    <row r="1700" spans="1:2" x14ac:dyDescent="0.3">
      <c r="A1700" t="s">
        <v>1692</v>
      </c>
      <c r="B1700" t="str">
        <f>HYPERLINK("https://talan.bank.gov.ua/get-user-certificate/qAVb0zh8SyVWUyUWtwwd","Завантажити сертифікат")</f>
        <v>Завантажити сертифікат</v>
      </c>
    </row>
    <row r="1701" spans="1:2" x14ac:dyDescent="0.3">
      <c r="A1701" t="s">
        <v>1693</v>
      </c>
      <c r="B1701" t="str">
        <f>HYPERLINK("https://talan.bank.gov.ua/get-user-certificate/qAVb04DlhBlFiNoCgbbU","Завантажити сертифікат")</f>
        <v>Завантажити сертифікат</v>
      </c>
    </row>
    <row r="1702" spans="1:2" x14ac:dyDescent="0.3">
      <c r="A1702" t="s">
        <v>1694</v>
      </c>
      <c r="B1702" t="str">
        <f>HYPERLINK("https://talan.bank.gov.ua/get-user-certificate/qAVb0DwFXzJG1J6aWoIr","Завантажити сертифікат")</f>
        <v>Завантажити сертифікат</v>
      </c>
    </row>
    <row r="1703" spans="1:2" x14ac:dyDescent="0.3">
      <c r="A1703" t="s">
        <v>1695</v>
      </c>
      <c r="B1703" t="str">
        <f>HYPERLINK("https://talan.bank.gov.ua/get-user-certificate/qAVb0hSlzjPN5yoSoNZa","Завантажити сертифікат")</f>
        <v>Завантажити сертифікат</v>
      </c>
    </row>
    <row r="1704" spans="1:2" x14ac:dyDescent="0.3">
      <c r="A1704" t="s">
        <v>1696</v>
      </c>
      <c r="B1704" t="str">
        <f>HYPERLINK("https://talan.bank.gov.ua/get-user-certificate/qAVb0WCDulajQ3RTp8Oa","Завантажити сертифікат")</f>
        <v>Завантажити сертифікат</v>
      </c>
    </row>
    <row r="1705" spans="1:2" x14ac:dyDescent="0.3">
      <c r="A1705" t="s">
        <v>1697</v>
      </c>
      <c r="B1705" t="str">
        <f>HYPERLINK("https://talan.bank.gov.ua/get-user-certificate/qAVb0TBM6LnXaGvRkHII","Завантажити сертифікат")</f>
        <v>Завантажити сертифікат</v>
      </c>
    </row>
    <row r="1706" spans="1:2" x14ac:dyDescent="0.3">
      <c r="A1706" t="s">
        <v>1698</v>
      </c>
      <c r="B1706" t="str">
        <f>HYPERLINK("https://talan.bank.gov.ua/get-user-certificate/qAVb0kXJteA6NJLu_-rv","Завантажити сертифікат")</f>
        <v>Завантажити сертифікат</v>
      </c>
    </row>
    <row r="1707" spans="1:2" x14ac:dyDescent="0.3">
      <c r="A1707" t="s">
        <v>1699</v>
      </c>
      <c r="B1707" t="str">
        <f>HYPERLINK("https://talan.bank.gov.ua/get-user-certificate/qAVb0pDUWFsjOlepOrG0","Завантажити сертифікат")</f>
        <v>Завантажити сертифікат</v>
      </c>
    </row>
    <row r="1708" spans="1:2" x14ac:dyDescent="0.3">
      <c r="A1708" t="s">
        <v>1700</v>
      </c>
      <c r="B1708" t="str">
        <f>HYPERLINK("https://talan.bank.gov.ua/get-user-certificate/qAVb0IHlK9bf9bsd66U0","Завантажити сертифікат")</f>
        <v>Завантажити сертифікат</v>
      </c>
    </row>
    <row r="1709" spans="1:2" x14ac:dyDescent="0.3">
      <c r="A1709" t="s">
        <v>1701</v>
      </c>
      <c r="B1709" t="str">
        <f>HYPERLINK("https://talan.bank.gov.ua/get-user-certificate/qAVb0l4M2SueUcJsJmEM","Завантажити сертифікат")</f>
        <v>Завантажити сертифікат</v>
      </c>
    </row>
    <row r="1710" spans="1:2" x14ac:dyDescent="0.3">
      <c r="A1710" t="s">
        <v>1702</v>
      </c>
      <c r="B1710" t="str">
        <f>HYPERLINK("https://talan.bank.gov.ua/get-user-certificate/qAVb0_2V3q-9XZB0WBTd","Завантажити сертифікат")</f>
        <v>Завантажити сертифікат</v>
      </c>
    </row>
    <row r="1711" spans="1:2" x14ac:dyDescent="0.3">
      <c r="A1711" t="s">
        <v>1703</v>
      </c>
      <c r="B1711" t="str">
        <f>HYPERLINK("https://talan.bank.gov.ua/get-user-certificate/qAVb0pL_e3DCwemM5gWE","Завантажити сертифікат")</f>
        <v>Завантажити сертифікат</v>
      </c>
    </row>
    <row r="1712" spans="1:2" x14ac:dyDescent="0.3">
      <c r="A1712" t="s">
        <v>1704</v>
      </c>
      <c r="B1712" t="str">
        <f>HYPERLINK("https://talan.bank.gov.ua/get-user-certificate/qAVb0CcOM87IcjtfmXPZ","Завантажити сертифікат")</f>
        <v>Завантажити сертифікат</v>
      </c>
    </row>
    <row r="1713" spans="1:2" x14ac:dyDescent="0.3">
      <c r="A1713" t="s">
        <v>1705</v>
      </c>
      <c r="B1713" t="str">
        <f>HYPERLINK("https://talan.bank.gov.ua/get-user-certificate/qAVb0ve7dAr0PAalOMqU","Завантажити сертифікат")</f>
        <v>Завантажити сертифікат</v>
      </c>
    </row>
    <row r="1714" spans="1:2" x14ac:dyDescent="0.3">
      <c r="A1714" t="s">
        <v>1706</v>
      </c>
      <c r="B1714" t="str">
        <f>HYPERLINK("https://talan.bank.gov.ua/get-user-certificate/qAVb0LkGgxiDjnXJfIfQ","Завантажити сертифікат")</f>
        <v>Завантажити сертифікат</v>
      </c>
    </row>
    <row r="1715" spans="1:2" x14ac:dyDescent="0.3">
      <c r="A1715" t="s">
        <v>1707</v>
      </c>
      <c r="B1715" t="str">
        <f>HYPERLINK("https://talan.bank.gov.ua/get-user-certificate/qAVb0vVtyrERDFOzSCBG","Завантажити сертифікат")</f>
        <v>Завантажити сертифікат</v>
      </c>
    </row>
    <row r="1716" spans="1:2" x14ac:dyDescent="0.3">
      <c r="A1716" t="s">
        <v>1708</v>
      </c>
      <c r="B1716" t="str">
        <f>HYPERLINK("https://talan.bank.gov.ua/get-user-certificate/qAVb0A_PmXjuLkTWWqAd","Завантажити сертифікат")</f>
        <v>Завантажити сертифікат</v>
      </c>
    </row>
    <row r="1717" spans="1:2" x14ac:dyDescent="0.3">
      <c r="A1717" t="s">
        <v>1709</v>
      </c>
      <c r="B1717" t="str">
        <f>HYPERLINK("https://talan.bank.gov.ua/get-user-certificate/qAVb0qjNJtOXr5ErM8iO","Завантажити сертифікат")</f>
        <v>Завантажити сертифікат</v>
      </c>
    </row>
    <row r="1718" spans="1:2" x14ac:dyDescent="0.3">
      <c r="A1718" t="s">
        <v>1710</v>
      </c>
      <c r="B1718" t="str">
        <f>HYPERLINK("https://talan.bank.gov.ua/get-user-certificate/qAVb03FgWURjKYzSEnXT","Завантажити сертифікат")</f>
        <v>Завантажити сертифікат</v>
      </c>
    </row>
    <row r="1719" spans="1:2" x14ac:dyDescent="0.3">
      <c r="A1719" t="s">
        <v>1711</v>
      </c>
      <c r="B1719" t="str">
        <f>HYPERLINK("https://talan.bank.gov.ua/get-user-certificate/qAVb0OMUZVHUiI0l5MqG","Завантажити сертифікат")</f>
        <v>Завантажити сертифікат</v>
      </c>
    </row>
    <row r="1720" spans="1:2" x14ac:dyDescent="0.3">
      <c r="A1720" t="s">
        <v>1712</v>
      </c>
      <c r="B1720" t="str">
        <f>HYPERLINK("https://talan.bank.gov.ua/get-user-certificate/qAVb07ReCvgkRaI4E4Aw","Завантажити сертифікат")</f>
        <v>Завантажити сертифікат</v>
      </c>
    </row>
    <row r="1721" spans="1:2" x14ac:dyDescent="0.3">
      <c r="A1721" t="s">
        <v>1713</v>
      </c>
      <c r="B1721" t="str">
        <f>HYPERLINK("https://talan.bank.gov.ua/get-user-certificate/qAVb0gJiRrVqgvLHRhQ6","Завантажити сертифікат")</f>
        <v>Завантажити сертифікат</v>
      </c>
    </row>
    <row r="1722" spans="1:2" x14ac:dyDescent="0.3">
      <c r="A1722" t="s">
        <v>1714</v>
      </c>
      <c r="B1722" t="str">
        <f>HYPERLINK("https://talan.bank.gov.ua/get-user-certificate/qAVb0BZakXhwaVnKBWyA","Завантажити сертифікат")</f>
        <v>Завантажити сертифікат</v>
      </c>
    </row>
    <row r="1723" spans="1:2" x14ac:dyDescent="0.3">
      <c r="A1723" t="s">
        <v>1715</v>
      </c>
      <c r="B1723" t="str">
        <f>HYPERLINK("https://talan.bank.gov.ua/get-user-certificate/qAVb09cL22zP75SXAbOs","Завантажити сертифікат")</f>
        <v>Завантажити сертифікат</v>
      </c>
    </row>
    <row r="1724" spans="1:2" x14ac:dyDescent="0.3">
      <c r="A1724" t="s">
        <v>1716</v>
      </c>
      <c r="B1724" t="str">
        <f>HYPERLINK("https://talan.bank.gov.ua/get-user-certificate/qAVb0Dr74dQx092V6zBS","Завантажити сертифікат")</f>
        <v>Завантажити сертифікат</v>
      </c>
    </row>
    <row r="1725" spans="1:2" x14ac:dyDescent="0.3">
      <c r="A1725" t="s">
        <v>1717</v>
      </c>
      <c r="B1725" t="str">
        <f>HYPERLINK("https://talan.bank.gov.ua/get-user-certificate/qAVb0LITAz7SfsP5qo0i","Завантажити сертифікат")</f>
        <v>Завантажити сертифікат</v>
      </c>
    </row>
    <row r="1726" spans="1:2" x14ac:dyDescent="0.3">
      <c r="A1726" t="s">
        <v>1718</v>
      </c>
      <c r="B1726" t="str">
        <f>HYPERLINK("https://talan.bank.gov.ua/get-user-certificate/qAVb0KutSu28dfQ7PrHD","Завантажити сертифікат")</f>
        <v>Завантажити сертифікат</v>
      </c>
    </row>
    <row r="1727" spans="1:2" x14ac:dyDescent="0.3">
      <c r="A1727" t="s">
        <v>1719</v>
      </c>
      <c r="B1727" t="str">
        <f>HYPERLINK("https://talan.bank.gov.ua/get-user-certificate/qAVb0SmzMs8qzfQI9_de","Завантажити сертифікат")</f>
        <v>Завантажити сертифікат</v>
      </c>
    </row>
    <row r="1728" spans="1:2" x14ac:dyDescent="0.3">
      <c r="A1728" t="s">
        <v>1720</v>
      </c>
      <c r="B1728" t="str">
        <f>HYPERLINK("https://talan.bank.gov.ua/get-user-certificate/qAVb0DSutmpuG5oSmi78","Завантажити сертифікат")</f>
        <v>Завантажити сертифікат</v>
      </c>
    </row>
    <row r="1729" spans="1:2" x14ac:dyDescent="0.3">
      <c r="A1729" t="s">
        <v>1721</v>
      </c>
      <c r="B1729" t="str">
        <f>HYPERLINK("https://talan.bank.gov.ua/get-user-certificate/qAVb0yjYMcx8CMnDSEzy","Завантажити сертифікат")</f>
        <v>Завантажити сертифікат</v>
      </c>
    </row>
    <row r="1730" spans="1:2" x14ac:dyDescent="0.3">
      <c r="A1730" t="s">
        <v>1722</v>
      </c>
      <c r="B1730" t="str">
        <f>HYPERLINK("https://talan.bank.gov.ua/get-user-certificate/qAVb0tnTNUfkM-vgThRS","Завантажити сертифікат")</f>
        <v>Завантажити сертифікат</v>
      </c>
    </row>
    <row r="1731" spans="1:2" x14ac:dyDescent="0.3">
      <c r="A1731" t="s">
        <v>1723</v>
      </c>
      <c r="B1731" t="str">
        <f>HYPERLINK("https://talan.bank.gov.ua/get-user-certificate/qAVb0LcHHsSZF14hSn1L","Завантажити сертифікат")</f>
        <v>Завантажити сертифікат</v>
      </c>
    </row>
    <row r="1732" spans="1:2" x14ac:dyDescent="0.3">
      <c r="A1732" t="s">
        <v>1724</v>
      </c>
      <c r="B1732" t="str">
        <f>HYPERLINK("https://talan.bank.gov.ua/get-user-certificate/qAVb0wyXOP_AVSgp6Jmt","Завантажити сертифікат")</f>
        <v>Завантажити сертифікат</v>
      </c>
    </row>
    <row r="1733" spans="1:2" x14ac:dyDescent="0.3">
      <c r="A1733" t="s">
        <v>1725</v>
      </c>
      <c r="B1733" t="str">
        <f>HYPERLINK("https://talan.bank.gov.ua/get-user-certificate/qAVb0WArOBB63Tg_1CdN","Завантажити сертифікат")</f>
        <v>Завантажити сертифікат</v>
      </c>
    </row>
    <row r="1734" spans="1:2" x14ac:dyDescent="0.3">
      <c r="A1734" t="s">
        <v>1726</v>
      </c>
      <c r="B1734" t="str">
        <f>HYPERLINK("https://talan.bank.gov.ua/get-user-certificate/qAVb0hMiuv0ZYzJFFxPD","Завантажити сертифікат")</f>
        <v>Завантажити сертифікат</v>
      </c>
    </row>
    <row r="1735" spans="1:2" x14ac:dyDescent="0.3">
      <c r="A1735" t="s">
        <v>1727</v>
      </c>
      <c r="B1735" t="str">
        <f>HYPERLINK("https://talan.bank.gov.ua/get-user-certificate/qAVb0dScMxht1wjdy7Ql","Завантажити сертифікат")</f>
        <v>Завантажити сертифікат</v>
      </c>
    </row>
    <row r="1736" spans="1:2" x14ac:dyDescent="0.3">
      <c r="A1736" t="s">
        <v>1728</v>
      </c>
      <c r="B1736" t="str">
        <f>HYPERLINK("https://talan.bank.gov.ua/get-user-certificate/qAVb02phgH4DlKtRbv0r","Завантажити сертифікат")</f>
        <v>Завантажити сертифікат</v>
      </c>
    </row>
    <row r="1737" spans="1:2" x14ac:dyDescent="0.3">
      <c r="A1737" t="s">
        <v>1729</v>
      </c>
      <c r="B1737" t="str">
        <f>HYPERLINK("https://talan.bank.gov.ua/get-user-certificate/qAVb0jap0jstIzEMot3r","Завантажити сертифікат")</f>
        <v>Завантажити сертифікат</v>
      </c>
    </row>
    <row r="1738" spans="1:2" x14ac:dyDescent="0.3">
      <c r="A1738" t="s">
        <v>1730</v>
      </c>
      <c r="B1738" t="str">
        <f>HYPERLINK("https://talan.bank.gov.ua/get-user-certificate/qAVb01S38dDzsk7NlRow","Завантажити сертифікат")</f>
        <v>Завантажити сертифікат</v>
      </c>
    </row>
    <row r="1739" spans="1:2" x14ac:dyDescent="0.3">
      <c r="A1739" t="s">
        <v>1731</v>
      </c>
      <c r="B1739" t="str">
        <f>HYPERLINK("https://talan.bank.gov.ua/get-user-certificate/qAVb03o_hW33XjMkcx13","Завантажити сертифікат")</f>
        <v>Завантажити сертифікат</v>
      </c>
    </row>
    <row r="1740" spans="1:2" x14ac:dyDescent="0.3">
      <c r="A1740" t="s">
        <v>1732</v>
      </c>
      <c r="B1740" t="str">
        <f>HYPERLINK("https://talan.bank.gov.ua/get-user-certificate/qAVb0Y0bPSq3Mq7uZeb9","Завантажити сертифікат")</f>
        <v>Завантажити сертифікат</v>
      </c>
    </row>
    <row r="1741" spans="1:2" x14ac:dyDescent="0.3">
      <c r="A1741" t="s">
        <v>1733</v>
      </c>
      <c r="B1741" t="str">
        <f>HYPERLINK("https://talan.bank.gov.ua/get-user-certificate/qAVb0P7S2p5N7n4BQ60N","Завантажити сертифікат")</f>
        <v>Завантажити сертифікат</v>
      </c>
    </row>
    <row r="1742" spans="1:2" x14ac:dyDescent="0.3">
      <c r="A1742" t="s">
        <v>1734</v>
      </c>
      <c r="B1742" t="str">
        <f>HYPERLINK("https://talan.bank.gov.ua/get-user-certificate/qAVb0-D51Gr0IDYE4gXC","Завантажити сертифікат")</f>
        <v>Завантажити сертифікат</v>
      </c>
    </row>
    <row r="1743" spans="1:2" x14ac:dyDescent="0.3">
      <c r="A1743" t="s">
        <v>1735</v>
      </c>
      <c r="B1743" t="str">
        <f>HYPERLINK("https://talan.bank.gov.ua/get-user-certificate/qAVb05Zn3QU2tn_btMVR","Завантажити сертифікат")</f>
        <v>Завантажити сертифікат</v>
      </c>
    </row>
    <row r="1744" spans="1:2" x14ac:dyDescent="0.3">
      <c r="A1744" t="s">
        <v>1736</v>
      </c>
      <c r="B1744" t="str">
        <f>HYPERLINK("https://talan.bank.gov.ua/get-user-certificate/qAVb0qA6SEn5rD-jGbAK","Завантажити сертифікат")</f>
        <v>Завантажити сертифікат</v>
      </c>
    </row>
    <row r="1745" spans="1:2" x14ac:dyDescent="0.3">
      <c r="A1745" t="s">
        <v>1737</v>
      </c>
      <c r="B1745" t="str">
        <f>HYPERLINK("https://talan.bank.gov.ua/get-user-certificate/qAVb00budZDIgsjcx-Wr","Завантажити сертифікат")</f>
        <v>Завантажити сертифікат</v>
      </c>
    </row>
    <row r="1746" spans="1:2" x14ac:dyDescent="0.3">
      <c r="A1746" t="s">
        <v>1738</v>
      </c>
      <c r="B1746" t="str">
        <f>HYPERLINK("https://talan.bank.gov.ua/get-user-certificate/qAVb0FhjKtqFvW7BttxB","Завантажити сертифікат")</f>
        <v>Завантажити сертифікат</v>
      </c>
    </row>
    <row r="1747" spans="1:2" x14ac:dyDescent="0.3">
      <c r="A1747" t="s">
        <v>1739</v>
      </c>
      <c r="B1747" t="str">
        <f>HYPERLINK("https://talan.bank.gov.ua/get-user-certificate/qAVb0Tvpjx5FE6UPLJOP","Завантажити сертифікат")</f>
        <v>Завантажити сертифікат</v>
      </c>
    </row>
    <row r="1748" spans="1:2" x14ac:dyDescent="0.3">
      <c r="A1748" t="s">
        <v>1740</v>
      </c>
      <c r="B1748" t="str">
        <f>HYPERLINK("https://talan.bank.gov.ua/get-user-certificate/qAVb0eFT7x3LC0ekYFq-","Завантажити сертифікат")</f>
        <v>Завантажити сертифікат</v>
      </c>
    </row>
    <row r="1749" spans="1:2" x14ac:dyDescent="0.3">
      <c r="A1749" t="s">
        <v>1741</v>
      </c>
      <c r="B1749" t="str">
        <f>HYPERLINK("https://talan.bank.gov.ua/get-user-certificate/qAVb0lTEs0WnHbDeAuYa","Завантажити сертифікат")</f>
        <v>Завантажити сертифікат</v>
      </c>
    </row>
    <row r="1750" spans="1:2" x14ac:dyDescent="0.3">
      <c r="A1750" t="s">
        <v>1742</v>
      </c>
      <c r="B1750" t="str">
        <f>HYPERLINK("https://talan.bank.gov.ua/get-user-certificate/qAVb0Rv5qsI3K7NbP0ms","Завантажити сертифікат")</f>
        <v>Завантажити сертифікат</v>
      </c>
    </row>
    <row r="1751" spans="1:2" x14ac:dyDescent="0.3">
      <c r="A1751" t="s">
        <v>1743</v>
      </c>
      <c r="B1751" t="str">
        <f>HYPERLINK("https://talan.bank.gov.ua/get-user-certificate/qAVb090R2Pu5QCr6FNxG","Завантажити сертифікат")</f>
        <v>Завантажити сертифікат</v>
      </c>
    </row>
    <row r="1752" spans="1:2" x14ac:dyDescent="0.3">
      <c r="A1752" t="s">
        <v>1744</v>
      </c>
      <c r="B1752" t="str">
        <f>HYPERLINK("https://talan.bank.gov.ua/get-user-certificate/qAVb0FuTusOc4KdGf34m","Завантажити сертифікат")</f>
        <v>Завантажити сертифікат</v>
      </c>
    </row>
    <row r="1753" spans="1:2" x14ac:dyDescent="0.3">
      <c r="A1753" t="s">
        <v>1745</v>
      </c>
      <c r="B1753" t="str">
        <f>HYPERLINK("https://talan.bank.gov.ua/get-user-certificate/qAVb0RI6T33NG5s9Zxi6","Завантажити сертифікат")</f>
        <v>Завантажити сертифікат</v>
      </c>
    </row>
    <row r="1754" spans="1:2" x14ac:dyDescent="0.3">
      <c r="A1754" t="s">
        <v>1746</v>
      </c>
      <c r="B1754" t="str">
        <f>HYPERLINK("https://talan.bank.gov.ua/get-user-certificate/qAVb0x2QfruzeOAOdtkN","Завантажити сертифікат")</f>
        <v>Завантажити сертифікат</v>
      </c>
    </row>
    <row r="1755" spans="1:2" x14ac:dyDescent="0.3">
      <c r="A1755" t="s">
        <v>1747</v>
      </c>
      <c r="B1755" t="str">
        <f>HYPERLINK("https://talan.bank.gov.ua/get-user-certificate/qAVb0sb4w1SbticxUuCP","Завантажити сертифікат")</f>
        <v>Завантажити сертифікат</v>
      </c>
    </row>
    <row r="1756" spans="1:2" x14ac:dyDescent="0.3">
      <c r="A1756" t="s">
        <v>1748</v>
      </c>
      <c r="B1756" t="str">
        <f>HYPERLINK("https://talan.bank.gov.ua/get-user-certificate/qAVb0X2w7syllBLVoIaZ","Завантажити сертифікат")</f>
        <v>Завантажити сертифікат</v>
      </c>
    </row>
    <row r="1757" spans="1:2" x14ac:dyDescent="0.3">
      <c r="A1757" t="s">
        <v>1749</v>
      </c>
      <c r="B1757" t="str">
        <f>HYPERLINK("https://talan.bank.gov.ua/get-user-certificate/qAVb0fDYiBQXscyGI1X2","Завантажити сертифікат")</f>
        <v>Завантажити сертифікат</v>
      </c>
    </row>
    <row r="1758" spans="1:2" x14ac:dyDescent="0.3">
      <c r="A1758" t="s">
        <v>1750</v>
      </c>
      <c r="B1758" t="str">
        <f>HYPERLINK("https://talan.bank.gov.ua/get-user-certificate/qAVb0cqc2U96dVswledI","Завантажити сертифікат")</f>
        <v>Завантажити сертифікат</v>
      </c>
    </row>
    <row r="1759" spans="1:2" x14ac:dyDescent="0.3">
      <c r="A1759" t="s">
        <v>1751</v>
      </c>
      <c r="B1759" t="str">
        <f>HYPERLINK("https://talan.bank.gov.ua/get-user-certificate/qAVb0o3w0xTcwDB0RVr-","Завантажити сертифікат")</f>
        <v>Завантажити сертифікат</v>
      </c>
    </row>
    <row r="1760" spans="1:2" x14ac:dyDescent="0.3">
      <c r="A1760" t="s">
        <v>1752</v>
      </c>
      <c r="B1760" t="str">
        <f>HYPERLINK("https://talan.bank.gov.ua/get-user-certificate/qAVb0KXYfq4wYsvV0UL5","Завантажити сертифікат")</f>
        <v>Завантажити сертифікат</v>
      </c>
    </row>
    <row r="1761" spans="1:2" x14ac:dyDescent="0.3">
      <c r="A1761" t="s">
        <v>1753</v>
      </c>
      <c r="B1761" t="str">
        <f>HYPERLINK("https://talan.bank.gov.ua/get-user-certificate/qAVb0tSuhNyZsvTA29an","Завантажити сертифікат")</f>
        <v>Завантажити сертифікат</v>
      </c>
    </row>
    <row r="1762" spans="1:2" x14ac:dyDescent="0.3">
      <c r="A1762" t="s">
        <v>1754</v>
      </c>
      <c r="B1762" t="str">
        <f>HYPERLINK("https://talan.bank.gov.ua/get-user-certificate/qAVb0zWKbZNyzxDd1elZ","Завантажити сертифікат")</f>
        <v>Завантажити сертифікат</v>
      </c>
    </row>
    <row r="1763" spans="1:2" x14ac:dyDescent="0.3">
      <c r="A1763" t="s">
        <v>1755</v>
      </c>
      <c r="B1763" t="str">
        <f>HYPERLINK("https://talan.bank.gov.ua/get-user-certificate/qAVb0UvBRH6KBSXMFNpl","Завантажити сертифікат")</f>
        <v>Завантажити сертифікат</v>
      </c>
    </row>
    <row r="1764" spans="1:2" x14ac:dyDescent="0.3">
      <c r="A1764" t="s">
        <v>1756</v>
      </c>
      <c r="B1764" t="str">
        <f>HYPERLINK("https://talan.bank.gov.ua/get-user-certificate/qAVb0hWgZ157EgebD7N_","Завантажити сертифікат")</f>
        <v>Завантажити сертифікат</v>
      </c>
    </row>
    <row r="1765" spans="1:2" x14ac:dyDescent="0.3">
      <c r="A1765" t="s">
        <v>1757</v>
      </c>
      <c r="B1765" t="str">
        <f>HYPERLINK("https://talan.bank.gov.ua/get-user-certificate/qAVb01DsdswscHBsRt7q","Завантажити сертифікат")</f>
        <v>Завантажити сертифікат</v>
      </c>
    </row>
    <row r="1766" spans="1:2" x14ac:dyDescent="0.3">
      <c r="A1766" t="s">
        <v>1758</v>
      </c>
      <c r="B1766" t="str">
        <f>HYPERLINK("https://talan.bank.gov.ua/get-user-certificate/qAVb0QAV8NFHZzI5oNd5","Завантажити сертифікат")</f>
        <v>Завантажити сертифікат</v>
      </c>
    </row>
    <row r="1767" spans="1:2" x14ac:dyDescent="0.3">
      <c r="A1767" t="s">
        <v>1759</v>
      </c>
      <c r="B1767" t="str">
        <f>HYPERLINK("https://talan.bank.gov.ua/get-user-certificate/qAVb08jUNWQNRthHluMO","Завантажити сертифікат")</f>
        <v>Завантажити сертифікат</v>
      </c>
    </row>
    <row r="1768" spans="1:2" x14ac:dyDescent="0.3">
      <c r="A1768" t="s">
        <v>1760</v>
      </c>
      <c r="B1768" t="str">
        <f>HYPERLINK("https://talan.bank.gov.ua/get-user-certificate/qAVb0WU3_A1lkjolMVWi","Завантажити сертифікат")</f>
        <v>Завантажити сертифікат</v>
      </c>
    </row>
    <row r="1769" spans="1:2" x14ac:dyDescent="0.3">
      <c r="A1769" t="s">
        <v>1761</v>
      </c>
      <c r="B1769" t="str">
        <f>HYPERLINK("https://talan.bank.gov.ua/get-user-certificate/qAVb0HzFOqur8M09MsCa","Завантажити сертифікат")</f>
        <v>Завантажити сертифікат</v>
      </c>
    </row>
    <row r="1770" spans="1:2" x14ac:dyDescent="0.3">
      <c r="A1770" t="s">
        <v>1762</v>
      </c>
      <c r="B1770" t="str">
        <f>HYPERLINK("https://talan.bank.gov.ua/get-user-certificate/qAVb0VO9Sv7iX3rq8Hsi","Завантажити сертифікат")</f>
        <v>Завантажити сертифікат</v>
      </c>
    </row>
    <row r="1771" spans="1:2" x14ac:dyDescent="0.3">
      <c r="A1771" t="s">
        <v>1763</v>
      </c>
      <c r="B1771" t="str">
        <f>HYPERLINK("https://talan.bank.gov.ua/get-user-certificate/qAVb0cIVN3EwbWwffFHK","Завантажити сертифікат")</f>
        <v>Завантажити сертифікат</v>
      </c>
    </row>
    <row r="1772" spans="1:2" x14ac:dyDescent="0.3">
      <c r="A1772" t="s">
        <v>1764</v>
      </c>
      <c r="B1772" t="str">
        <f>HYPERLINK("https://talan.bank.gov.ua/get-user-certificate/qAVb066rzngANpovxwZV","Завантажити сертифікат")</f>
        <v>Завантажити сертифікат</v>
      </c>
    </row>
    <row r="1773" spans="1:2" x14ac:dyDescent="0.3">
      <c r="A1773" t="s">
        <v>1765</v>
      </c>
      <c r="B1773" t="str">
        <f>HYPERLINK("https://talan.bank.gov.ua/get-user-certificate/qAVb0CtqwgM4ICFxYbHf","Завантажити сертифікат")</f>
        <v>Завантажити сертифікат</v>
      </c>
    </row>
    <row r="1774" spans="1:2" x14ac:dyDescent="0.3">
      <c r="A1774" t="s">
        <v>1766</v>
      </c>
      <c r="B1774" t="str">
        <f>HYPERLINK("https://talan.bank.gov.ua/get-user-certificate/qAVb0CNtCdcJPLYnL07f","Завантажити сертифікат")</f>
        <v>Завантажити сертифікат</v>
      </c>
    </row>
    <row r="1775" spans="1:2" x14ac:dyDescent="0.3">
      <c r="A1775" t="s">
        <v>1767</v>
      </c>
      <c r="B1775" t="str">
        <f>HYPERLINK("https://talan.bank.gov.ua/get-user-certificate/qAVb0TB6ocWEPnC9cHDU","Завантажити сертифікат")</f>
        <v>Завантажити сертифікат</v>
      </c>
    </row>
    <row r="1776" spans="1:2" x14ac:dyDescent="0.3">
      <c r="A1776" t="s">
        <v>1768</v>
      </c>
      <c r="B1776" t="str">
        <f>HYPERLINK("https://talan.bank.gov.ua/get-user-certificate/qAVb0Q-ySxcYYBbeFSWw","Завантажити сертифікат")</f>
        <v>Завантажити сертифікат</v>
      </c>
    </row>
    <row r="1777" spans="1:2" x14ac:dyDescent="0.3">
      <c r="A1777" t="s">
        <v>1769</v>
      </c>
      <c r="B1777" t="str">
        <f>HYPERLINK("https://talan.bank.gov.ua/get-user-certificate/qAVb0ROp4KGhr-4MMbNI","Завантажити сертифікат")</f>
        <v>Завантажити сертифікат</v>
      </c>
    </row>
    <row r="1778" spans="1:2" x14ac:dyDescent="0.3">
      <c r="A1778" t="s">
        <v>1770</v>
      </c>
      <c r="B1778" t="str">
        <f>HYPERLINK("https://talan.bank.gov.ua/get-user-certificate/qAVb0QN0uZIasNo6_ESj","Завантажити сертифікат")</f>
        <v>Завантажити сертифікат</v>
      </c>
    </row>
    <row r="1779" spans="1:2" x14ac:dyDescent="0.3">
      <c r="A1779" t="s">
        <v>1771</v>
      </c>
      <c r="B1779" t="str">
        <f>HYPERLINK("https://talan.bank.gov.ua/get-user-certificate/qAVb0LX4CePPIPOzcC2w","Завантажити сертифікат")</f>
        <v>Завантажити сертифікат</v>
      </c>
    </row>
    <row r="1780" spans="1:2" x14ac:dyDescent="0.3">
      <c r="A1780" t="s">
        <v>1772</v>
      </c>
      <c r="B1780" t="str">
        <f>HYPERLINK("https://talan.bank.gov.ua/get-user-certificate/qAVb0HqhOOV7UwN5pjr3","Завантажити сертифікат")</f>
        <v>Завантажити сертифікат</v>
      </c>
    </row>
    <row r="1781" spans="1:2" x14ac:dyDescent="0.3">
      <c r="A1781" t="s">
        <v>1773</v>
      </c>
      <c r="B1781" t="str">
        <f>HYPERLINK("https://talan.bank.gov.ua/get-user-certificate/qAVb0gFihEuFhk_IVbQH","Завантажити сертифікат")</f>
        <v>Завантажити сертифікат</v>
      </c>
    </row>
    <row r="1782" spans="1:2" x14ac:dyDescent="0.3">
      <c r="A1782" t="s">
        <v>1774</v>
      </c>
      <c r="B1782" t="str">
        <f>HYPERLINK("https://talan.bank.gov.ua/get-user-certificate/qAVb0WzC39froZPqMRDb","Завантажити сертифікат")</f>
        <v>Завантажити сертифікат</v>
      </c>
    </row>
    <row r="1783" spans="1:2" x14ac:dyDescent="0.3">
      <c r="A1783" t="s">
        <v>1775</v>
      </c>
      <c r="B1783" t="str">
        <f>HYPERLINK("https://talan.bank.gov.ua/get-user-certificate/qAVb0g7_9qU-saCfSCdF","Завантажити сертифікат")</f>
        <v>Завантажити сертифікат</v>
      </c>
    </row>
    <row r="1784" spans="1:2" x14ac:dyDescent="0.3">
      <c r="A1784" t="s">
        <v>1776</v>
      </c>
      <c r="B1784" t="str">
        <f>HYPERLINK("https://talan.bank.gov.ua/get-user-certificate/qAVb0ptE_qaBPv33QHUr","Завантажити сертифікат")</f>
        <v>Завантажити сертифікат</v>
      </c>
    </row>
    <row r="1785" spans="1:2" x14ac:dyDescent="0.3">
      <c r="A1785" t="s">
        <v>1777</v>
      </c>
      <c r="B1785" t="str">
        <f>HYPERLINK("https://talan.bank.gov.ua/get-user-certificate/qAVb0NfJome527rrIEvs","Завантажити сертифікат")</f>
        <v>Завантажити сертифікат</v>
      </c>
    </row>
    <row r="1786" spans="1:2" x14ac:dyDescent="0.3">
      <c r="A1786" t="s">
        <v>1778</v>
      </c>
      <c r="B1786" t="str">
        <f>HYPERLINK("https://talan.bank.gov.ua/get-user-certificate/qAVb0txQfPhwVqnj8nhy","Завантажити сертифікат")</f>
        <v>Завантажити сертифікат</v>
      </c>
    </row>
    <row r="1787" spans="1:2" x14ac:dyDescent="0.3">
      <c r="A1787" t="s">
        <v>1779</v>
      </c>
      <c r="B1787" t="str">
        <f>HYPERLINK("https://talan.bank.gov.ua/get-user-certificate/qAVb0lTfDPZjsxKqG67r","Завантажити сертифікат")</f>
        <v>Завантажити сертифікат</v>
      </c>
    </row>
    <row r="1788" spans="1:2" x14ac:dyDescent="0.3">
      <c r="A1788" t="s">
        <v>1780</v>
      </c>
      <c r="B1788" t="str">
        <f>HYPERLINK("https://talan.bank.gov.ua/get-user-certificate/qAVb0jMRnHoKVbaCuquq","Завантажити сертифікат")</f>
        <v>Завантажити сертифікат</v>
      </c>
    </row>
    <row r="1789" spans="1:2" x14ac:dyDescent="0.3">
      <c r="A1789" t="s">
        <v>1781</v>
      </c>
      <c r="B1789" t="str">
        <f>HYPERLINK("https://talan.bank.gov.ua/get-user-certificate/qAVb0IK03YcG_G_CydMR","Завантажити сертифікат")</f>
        <v>Завантажити сертифікат</v>
      </c>
    </row>
    <row r="1790" spans="1:2" x14ac:dyDescent="0.3">
      <c r="A1790" t="s">
        <v>1782</v>
      </c>
      <c r="B1790" t="str">
        <f>HYPERLINK("https://talan.bank.gov.ua/get-user-certificate/qAVb0XATLRYNiBTtuymI","Завантажити сертифікат")</f>
        <v>Завантажити сертифікат</v>
      </c>
    </row>
    <row r="1791" spans="1:2" x14ac:dyDescent="0.3">
      <c r="A1791" t="s">
        <v>1783</v>
      </c>
      <c r="B1791" t="str">
        <f>HYPERLINK("https://talan.bank.gov.ua/get-user-certificate/qAVb0HjTNzQujDuyWaKS","Завантажити сертифікат")</f>
        <v>Завантажити сертифікат</v>
      </c>
    </row>
    <row r="1792" spans="1:2" x14ac:dyDescent="0.3">
      <c r="A1792" t="s">
        <v>1784</v>
      </c>
      <c r="B1792" t="str">
        <f>HYPERLINK("https://talan.bank.gov.ua/get-user-certificate/qAVb01RoijYUYoGCnW0H","Завантажити сертифікат")</f>
        <v>Завантажити сертифікат</v>
      </c>
    </row>
    <row r="1793" spans="1:2" x14ac:dyDescent="0.3">
      <c r="A1793" t="s">
        <v>1785</v>
      </c>
      <c r="B1793" t="str">
        <f>HYPERLINK("https://talan.bank.gov.ua/get-user-certificate/qAVb0sNCXv1Ji2W2dNZV","Завантажити сертифікат")</f>
        <v>Завантажити сертифікат</v>
      </c>
    </row>
    <row r="1794" spans="1:2" x14ac:dyDescent="0.3">
      <c r="A1794" t="s">
        <v>1786</v>
      </c>
      <c r="B1794" t="str">
        <f>HYPERLINK("https://talan.bank.gov.ua/get-user-certificate/qAVb0cX21rzd2na3DtnD","Завантажити сертифікат")</f>
        <v>Завантажити сертифікат</v>
      </c>
    </row>
    <row r="1795" spans="1:2" x14ac:dyDescent="0.3">
      <c r="A1795" t="s">
        <v>1787</v>
      </c>
      <c r="B1795" t="str">
        <f>HYPERLINK("https://talan.bank.gov.ua/get-user-certificate/qAVb0c4qgAiqaTnLm01d","Завантажити сертифікат")</f>
        <v>Завантажити сертифікат</v>
      </c>
    </row>
    <row r="1796" spans="1:2" x14ac:dyDescent="0.3">
      <c r="A1796" t="s">
        <v>1788</v>
      </c>
      <c r="B1796" t="str">
        <f>HYPERLINK("https://talan.bank.gov.ua/get-user-certificate/qAVb0iQPKm3gHgBhBzwW","Завантажити сертифікат")</f>
        <v>Завантажити сертифікат</v>
      </c>
    </row>
    <row r="1797" spans="1:2" x14ac:dyDescent="0.3">
      <c r="A1797" t="s">
        <v>1789</v>
      </c>
      <c r="B1797" t="str">
        <f>HYPERLINK("https://talan.bank.gov.ua/get-user-certificate/qAVb0BvNG3X3EV-aK4Df","Завантажити сертифікат")</f>
        <v>Завантажити сертифікат</v>
      </c>
    </row>
    <row r="1798" spans="1:2" x14ac:dyDescent="0.3">
      <c r="A1798" t="s">
        <v>1790</v>
      </c>
      <c r="B1798" t="str">
        <f>HYPERLINK("https://talan.bank.gov.ua/get-user-certificate/qAVb0ZaSCyh8MQ2g6X1m","Завантажити сертифікат")</f>
        <v>Завантажити сертифікат</v>
      </c>
    </row>
    <row r="1799" spans="1:2" x14ac:dyDescent="0.3">
      <c r="A1799" t="s">
        <v>1791</v>
      </c>
      <c r="B1799" t="str">
        <f>HYPERLINK("https://talan.bank.gov.ua/get-user-certificate/qAVb008npq_s67kOKjk5","Завантажити сертифікат")</f>
        <v>Завантажити сертифікат</v>
      </c>
    </row>
    <row r="1800" spans="1:2" x14ac:dyDescent="0.3">
      <c r="A1800" t="s">
        <v>1792</v>
      </c>
      <c r="B1800" t="str">
        <f>HYPERLINK("https://talan.bank.gov.ua/get-user-certificate/qAVb0PnbBp40kXi9CxSp","Завантажити сертифікат")</f>
        <v>Завантажити сертифікат</v>
      </c>
    </row>
    <row r="1801" spans="1:2" x14ac:dyDescent="0.3">
      <c r="A1801" t="s">
        <v>1793</v>
      </c>
      <c r="B1801" t="str">
        <f>HYPERLINK("https://talan.bank.gov.ua/get-user-certificate/qAVb0x_Qps-_jHHaFrC0","Завантажити сертифікат")</f>
        <v>Завантажити сертифікат</v>
      </c>
    </row>
    <row r="1802" spans="1:2" x14ac:dyDescent="0.3">
      <c r="A1802" t="s">
        <v>1794</v>
      </c>
      <c r="B1802" t="str">
        <f>HYPERLINK("https://talan.bank.gov.ua/get-user-certificate/qAVb0wrZ5vVbhEeFE_EZ","Завантажити сертифікат")</f>
        <v>Завантажити сертифікат</v>
      </c>
    </row>
    <row r="1803" spans="1:2" x14ac:dyDescent="0.3">
      <c r="A1803" t="s">
        <v>1795</v>
      </c>
      <c r="B1803" t="str">
        <f>HYPERLINK("https://talan.bank.gov.ua/get-user-certificate/qAVb0w2mIWZuPoukhjtS","Завантажити сертифікат")</f>
        <v>Завантажити сертифікат</v>
      </c>
    </row>
    <row r="1804" spans="1:2" x14ac:dyDescent="0.3">
      <c r="A1804" t="s">
        <v>1796</v>
      </c>
      <c r="B1804" t="str">
        <f>HYPERLINK("https://talan.bank.gov.ua/get-user-certificate/qAVb0BcOgKgB0EFAGzGX","Завантажити сертифікат")</f>
        <v>Завантажити сертифікат</v>
      </c>
    </row>
    <row r="1805" spans="1:2" x14ac:dyDescent="0.3">
      <c r="A1805" t="s">
        <v>1797</v>
      </c>
      <c r="B1805" t="str">
        <f>HYPERLINK("https://talan.bank.gov.ua/get-user-certificate/qAVb0RjPmpYDSHmdt_o9","Завантажити сертифікат")</f>
        <v>Завантажити сертифікат</v>
      </c>
    </row>
    <row r="1806" spans="1:2" x14ac:dyDescent="0.3">
      <c r="A1806" t="s">
        <v>1798</v>
      </c>
      <c r="B1806" t="str">
        <f>HYPERLINK("https://talan.bank.gov.ua/get-user-certificate/qAVb0douKQcJPaga1sW4","Завантажити сертифікат")</f>
        <v>Завантажити сертифікат</v>
      </c>
    </row>
    <row r="1807" spans="1:2" x14ac:dyDescent="0.3">
      <c r="A1807" t="s">
        <v>1799</v>
      </c>
      <c r="B1807" t="str">
        <f>HYPERLINK("https://talan.bank.gov.ua/get-user-certificate/qAVb0KhxQKXgh1JDNBj7","Завантажити сертифікат")</f>
        <v>Завантажити сертифікат</v>
      </c>
    </row>
    <row r="1808" spans="1:2" x14ac:dyDescent="0.3">
      <c r="A1808" t="s">
        <v>1800</v>
      </c>
      <c r="B1808" t="str">
        <f>HYPERLINK("https://talan.bank.gov.ua/get-user-certificate/qAVb06ny-vqoHAYCoFQq","Завантажити сертифікат")</f>
        <v>Завантажити сертифікат</v>
      </c>
    </row>
    <row r="1809" spans="1:2" x14ac:dyDescent="0.3">
      <c r="A1809" t="s">
        <v>1801</v>
      </c>
      <c r="B1809" t="str">
        <f>HYPERLINK("https://talan.bank.gov.ua/get-user-certificate/qAVb0uWtqMcU7-wrhzVy","Завантажити сертифікат")</f>
        <v>Завантажити сертифікат</v>
      </c>
    </row>
    <row r="1810" spans="1:2" x14ac:dyDescent="0.3">
      <c r="A1810" t="s">
        <v>1802</v>
      </c>
      <c r="B1810" t="str">
        <f>HYPERLINK("https://talan.bank.gov.ua/get-user-certificate/qAVb0323J4YDqlfIAUNy","Завантажити сертифікат")</f>
        <v>Завантажити сертифікат</v>
      </c>
    </row>
    <row r="1811" spans="1:2" x14ac:dyDescent="0.3">
      <c r="A1811" t="s">
        <v>1803</v>
      </c>
      <c r="B1811" t="str">
        <f>HYPERLINK("https://talan.bank.gov.ua/get-user-certificate/qAVb0Z9msRdRDYhY7qC1","Завантажити сертифікат")</f>
        <v>Завантажити сертифікат</v>
      </c>
    </row>
    <row r="1812" spans="1:2" x14ac:dyDescent="0.3">
      <c r="A1812" t="s">
        <v>1804</v>
      </c>
      <c r="B1812" t="str">
        <f>HYPERLINK("https://talan.bank.gov.ua/get-user-certificate/qAVb0AK1VVJhduECdhks","Завантажити сертифікат")</f>
        <v>Завантажити сертифікат</v>
      </c>
    </row>
    <row r="1813" spans="1:2" x14ac:dyDescent="0.3">
      <c r="A1813" t="s">
        <v>1805</v>
      </c>
      <c r="B1813" t="str">
        <f>HYPERLINK("https://talan.bank.gov.ua/get-user-certificate/qAVb0RXd9mygCHSIqhgU","Завантажити сертифікат")</f>
        <v>Завантажити сертифікат</v>
      </c>
    </row>
    <row r="1814" spans="1:2" x14ac:dyDescent="0.3">
      <c r="A1814" t="s">
        <v>1806</v>
      </c>
      <c r="B1814" t="str">
        <f>HYPERLINK("https://talan.bank.gov.ua/get-user-certificate/qAVb0UobdZWycPseH3rp","Завантажити сертифікат")</f>
        <v>Завантажити сертифікат</v>
      </c>
    </row>
    <row r="1815" spans="1:2" x14ac:dyDescent="0.3">
      <c r="A1815" t="s">
        <v>1807</v>
      </c>
      <c r="B1815" t="str">
        <f>HYPERLINK("https://talan.bank.gov.ua/get-user-certificate/qAVb0yuQXN2CanLdDHLQ","Завантажити сертифікат")</f>
        <v>Завантажити сертифікат</v>
      </c>
    </row>
    <row r="1816" spans="1:2" x14ac:dyDescent="0.3">
      <c r="A1816" t="s">
        <v>1808</v>
      </c>
      <c r="B1816" t="str">
        <f>HYPERLINK("https://talan.bank.gov.ua/get-user-certificate/qAVb0_PAV0x3HiMsCzoG","Завантажити сертифікат")</f>
        <v>Завантажити сертифікат</v>
      </c>
    </row>
    <row r="1817" spans="1:2" x14ac:dyDescent="0.3">
      <c r="A1817" t="s">
        <v>1809</v>
      </c>
      <c r="B1817" t="str">
        <f>HYPERLINK("https://talan.bank.gov.ua/get-user-certificate/qAVb0dS7gsxPtJkZw0bC","Завантажити сертифікат")</f>
        <v>Завантажити сертифікат</v>
      </c>
    </row>
    <row r="1818" spans="1:2" x14ac:dyDescent="0.3">
      <c r="A1818" t="s">
        <v>1810</v>
      </c>
      <c r="B1818" t="str">
        <f>HYPERLINK("https://talan.bank.gov.ua/get-user-certificate/qAVb08yrIBvbbmldYXwN","Завантажити сертифікат")</f>
        <v>Завантажити сертифікат</v>
      </c>
    </row>
    <row r="1819" spans="1:2" x14ac:dyDescent="0.3">
      <c r="A1819" t="s">
        <v>1811</v>
      </c>
      <c r="B1819" t="str">
        <f>HYPERLINK("https://talan.bank.gov.ua/get-user-certificate/qAVb0oYdmEvqH7WUiT3h","Завантажити сертифікат")</f>
        <v>Завантажити сертифікат</v>
      </c>
    </row>
    <row r="1820" spans="1:2" x14ac:dyDescent="0.3">
      <c r="A1820" t="s">
        <v>1812</v>
      </c>
      <c r="B1820" t="str">
        <f>HYPERLINK("https://talan.bank.gov.ua/get-user-certificate/qAVb0mQImYY13671RDCx","Завантажити сертифікат")</f>
        <v>Завантажити сертифікат</v>
      </c>
    </row>
    <row r="1821" spans="1:2" x14ac:dyDescent="0.3">
      <c r="A1821" t="s">
        <v>1813</v>
      </c>
      <c r="B1821" t="str">
        <f>HYPERLINK("https://talan.bank.gov.ua/get-user-certificate/qAVb0Z96kFp_0r-58Fza","Завантажити сертифікат")</f>
        <v>Завантажити сертифікат</v>
      </c>
    </row>
    <row r="1822" spans="1:2" x14ac:dyDescent="0.3">
      <c r="A1822" t="s">
        <v>1814</v>
      </c>
      <c r="B1822" t="str">
        <f>HYPERLINK("https://talan.bank.gov.ua/get-user-certificate/qAVb0dq6q30dYtQVKhcs","Завантажити сертифікат")</f>
        <v>Завантажити сертифікат</v>
      </c>
    </row>
    <row r="1823" spans="1:2" x14ac:dyDescent="0.3">
      <c r="A1823" t="s">
        <v>1815</v>
      </c>
      <c r="B1823" t="str">
        <f>HYPERLINK("https://talan.bank.gov.ua/get-user-certificate/qAVb0sp7K_LLrIxrPghT","Завантажити сертифікат")</f>
        <v>Завантажити сертифікат</v>
      </c>
    </row>
    <row r="1824" spans="1:2" x14ac:dyDescent="0.3">
      <c r="A1824" t="s">
        <v>1816</v>
      </c>
      <c r="B1824" t="str">
        <f>HYPERLINK("https://talan.bank.gov.ua/get-user-certificate/qAVb03fYyJxRuuJyT5ag","Завантажити сертифікат")</f>
        <v>Завантажити сертифікат</v>
      </c>
    </row>
    <row r="1825" spans="1:2" x14ac:dyDescent="0.3">
      <c r="A1825" t="s">
        <v>1817</v>
      </c>
      <c r="B1825" t="str">
        <f>HYPERLINK("https://talan.bank.gov.ua/get-user-certificate/qAVb0NHDVMdWhscAyPJg","Завантажити сертифікат")</f>
        <v>Завантажити сертифікат</v>
      </c>
    </row>
    <row r="1826" spans="1:2" x14ac:dyDescent="0.3">
      <c r="A1826" t="s">
        <v>1818</v>
      </c>
      <c r="B1826" t="str">
        <f>HYPERLINK("https://talan.bank.gov.ua/get-user-certificate/qAVb0RkBFO2orZhZPiOz","Завантажити сертифікат")</f>
        <v>Завантажити сертифікат</v>
      </c>
    </row>
    <row r="1827" spans="1:2" x14ac:dyDescent="0.3">
      <c r="A1827" t="s">
        <v>1819</v>
      </c>
      <c r="B1827" t="str">
        <f>HYPERLINK("https://talan.bank.gov.ua/get-user-certificate/qAVb0iuz9vQzdIa0vQ30","Завантажити сертифікат")</f>
        <v>Завантажити сертифікат</v>
      </c>
    </row>
    <row r="1828" spans="1:2" x14ac:dyDescent="0.3">
      <c r="A1828" t="s">
        <v>1820</v>
      </c>
      <c r="B1828" t="str">
        <f>HYPERLINK("https://talan.bank.gov.ua/get-user-certificate/qAVb0qpk9UdWOVvhrOGR","Завантажити сертифікат")</f>
        <v>Завантажити сертифікат</v>
      </c>
    </row>
    <row r="1829" spans="1:2" x14ac:dyDescent="0.3">
      <c r="A1829" t="s">
        <v>1821</v>
      </c>
      <c r="B1829" t="str">
        <f>HYPERLINK("https://talan.bank.gov.ua/get-user-certificate/qAVb0IUnqA5yd64xwPou","Завантажити сертифікат")</f>
        <v>Завантажити сертифікат</v>
      </c>
    </row>
    <row r="1830" spans="1:2" x14ac:dyDescent="0.3">
      <c r="A1830" t="s">
        <v>1822</v>
      </c>
      <c r="B1830" t="str">
        <f>HYPERLINK("https://talan.bank.gov.ua/get-user-certificate/qAVb0OFpehMgE5l-04IA","Завантажити сертифікат")</f>
        <v>Завантажити сертифікат</v>
      </c>
    </row>
    <row r="1831" spans="1:2" x14ac:dyDescent="0.3">
      <c r="A1831" t="s">
        <v>1823</v>
      </c>
      <c r="B1831" t="str">
        <f>HYPERLINK("https://talan.bank.gov.ua/get-user-certificate/qAVb0uCbh63LWfl5VqwA","Завантажити сертифікат")</f>
        <v>Завантажити сертифікат</v>
      </c>
    </row>
    <row r="1832" spans="1:2" x14ac:dyDescent="0.3">
      <c r="A1832" t="s">
        <v>1824</v>
      </c>
      <c r="B1832" t="str">
        <f>HYPERLINK("https://talan.bank.gov.ua/get-user-certificate/qAVb0E-Hug41WYz8V9g9","Завантажити сертифікат")</f>
        <v>Завантажити сертифікат</v>
      </c>
    </row>
    <row r="1833" spans="1:2" x14ac:dyDescent="0.3">
      <c r="A1833" t="s">
        <v>1825</v>
      </c>
      <c r="B1833" t="str">
        <f>HYPERLINK("https://talan.bank.gov.ua/get-user-certificate/qAVb02n-E8qxHVZVaxdO","Завантажити сертифікат")</f>
        <v>Завантажити сертифікат</v>
      </c>
    </row>
    <row r="1834" spans="1:2" x14ac:dyDescent="0.3">
      <c r="A1834" t="s">
        <v>1826</v>
      </c>
      <c r="B1834" t="str">
        <f>HYPERLINK("https://talan.bank.gov.ua/get-user-certificate/qAVb0hilgEHfSlFRRKth","Завантажити сертифікат")</f>
        <v>Завантажити сертифікат</v>
      </c>
    </row>
    <row r="1835" spans="1:2" x14ac:dyDescent="0.3">
      <c r="A1835" t="s">
        <v>1827</v>
      </c>
      <c r="B1835" t="str">
        <f>HYPERLINK("https://talan.bank.gov.ua/get-user-certificate/qAVb0_NG5CXT2-i-TFOp","Завантажити сертифікат")</f>
        <v>Завантажити сертифікат</v>
      </c>
    </row>
    <row r="1836" spans="1:2" x14ac:dyDescent="0.3">
      <c r="A1836" t="s">
        <v>1828</v>
      </c>
      <c r="B1836" t="str">
        <f>HYPERLINK("https://talan.bank.gov.ua/get-user-certificate/qAVb0yvOv-ETCOj82_hq","Завантажити сертифікат")</f>
        <v>Завантажити сертифікат</v>
      </c>
    </row>
    <row r="1837" spans="1:2" x14ac:dyDescent="0.3">
      <c r="A1837" t="s">
        <v>1829</v>
      </c>
      <c r="B1837" t="str">
        <f>HYPERLINK("https://talan.bank.gov.ua/get-user-certificate/qAVb0UD5l_Ut_WIUtJRX","Завантажити сертифікат")</f>
        <v>Завантажити сертифікат</v>
      </c>
    </row>
    <row r="1838" spans="1:2" x14ac:dyDescent="0.3">
      <c r="A1838" t="s">
        <v>1830</v>
      </c>
      <c r="B1838" t="str">
        <f>HYPERLINK("https://talan.bank.gov.ua/get-user-certificate/qAVb0bVBb06dyw25ZflV","Завантажити сертифікат")</f>
        <v>Завантажити сертифікат</v>
      </c>
    </row>
    <row r="1839" spans="1:2" x14ac:dyDescent="0.3">
      <c r="A1839" t="s">
        <v>1831</v>
      </c>
      <c r="B1839" t="str">
        <f>HYPERLINK("https://talan.bank.gov.ua/get-user-certificate/qAVb0cYUxSiILKAUXE-4","Завантажити сертифікат")</f>
        <v>Завантажити сертифікат</v>
      </c>
    </row>
    <row r="1840" spans="1:2" x14ac:dyDescent="0.3">
      <c r="A1840" t="s">
        <v>1832</v>
      </c>
      <c r="B1840" t="str">
        <f>HYPERLINK("https://talan.bank.gov.ua/get-user-certificate/qAVb0JFKVGDJaWbLxw7E","Завантажити сертифікат")</f>
        <v>Завантажити сертифікат</v>
      </c>
    </row>
    <row r="1841" spans="1:2" x14ac:dyDescent="0.3">
      <c r="A1841" t="s">
        <v>1833</v>
      </c>
      <c r="B1841" t="str">
        <f>HYPERLINK("https://talan.bank.gov.ua/get-user-certificate/qAVb0uLb3hbtPGWtldsw","Завантажити сертифікат")</f>
        <v>Завантажити сертифікат</v>
      </c>
    </row>
    <row r="1842" spans="1:2" x14ac:dyDescent="0.3">
      <c r="A1842" t="s">
        <v>1834</v>
      </c>
      <c r="B1842" t="str">
        <f>HYPERLINK("https://talan.bank.gov.ua/get-user-certificate/qAVb0X4PVYZXFuHzSx-d","Завантажити сертифікат")</f>
        <v>Завантажити сертифікат</v>
      </c>
    </row>
    <row r="1843" spans="1:2" x14ac:dyDescent="0.3">
      <c r="A1843" t="s">
        <v>1835</v>
      </c>
      <c r="B1843" t="str">
        <f>HYPERLINK("https://talan.bank.gov.ua/get-user-certificate/qAVb0XK3nEjbOMwFsomj","Завантажити сертифікат")</f>
        <v>Завантажити сертифікат</v>
      </c>
    </row>
    <row r="1844" spans="1:2" x14ac:dyDescent="0.3">
      <c r="A1844" t="s">
        <v>1836</v>
      </c>
      <c r="B1844" t="str">
        <f>HYPERLINK("https://talan.bank.gov.ua/get-user-certificate/qAVb0O3fFnpIjTSwkqsX","Завантажити сертифікат")</f>
        <v>Завантажити сертифікат</v>
      </c>
    </row>
    <row r="1845" spans="1:2" x14ac:dyDescent="0.3">
      <c r="A1845" t="s">
        <v>1837</v>
      </c>
      <c r="B1845" t="str">
        <f>HYPERLINK("https://talan.bank.gov.ua/get-user-certificate/qAVb0RMjORTXuvngylm_","Завантажити сертифікат")</f>
        <v>Завантажити сертифікат</v>
      </c>
    </row>
    <row r="1846" spans="1:2" x14ac:dyDescent="0.3">
      <c r="A1846" t="s">
        <v>1838</v>
      </c>
      <c r="B1846" t="str">
        <f>HYPERLINK("https://talan.bank.gov.ua/get-user-certificate/qAVb0f8JIrPwR3bGsT_j","Завантажити сертифікат")</f>
        <v>Завантажити сертифікат</v>
      </c>
    </row>
    <row r="1847" spans="1:2" x14ac:dyDescent="0.3">
      <c r="A1847" t="s">
        <v>1839</v>
      </c>
      <c r="B1847" t="str">
        <f>HYPERLINK("https://talan.bank.gov.ua/get-user-certificate/qAVb0EzJxS5MrruRdt7x","Завантажити сертифікат")</f>
        <v>Завантажити сертифікат</v>
      </c>
    </row>
    <row r="1848" spans="1:2" x14ac:dyDescent="0.3">
      <c r="A1848" t="s">
        <v>1840</v>
      </c>
      <c r="B1848" t="str">
        <f>HYPERLINK("https://talan.bank.gov.ua/get-user-certificate/qAVb0nuNVrmEK00XNTgi","Завантажити сертифікат")</f>
        <v>Завантажити сертифікат</v>
      </c>
    </row>
    <row r="1849" spans="1:2" x14ac:dyDescent="0.3">
      <c r="A1849" t="s">
        <v>1841</v>
      </c>
      <c r="B1849" t="str">
        <f>HYPERLINK("https://talan.bank.gov.ua/get-user-certificate/qAVb0VronA4dgRic1FBG","Завантажити сертифікат")</f>
        <v>Завантажити сертифікат</v>
      </c>
    </row>
    <row r="1850" spans="1:2" x14ac:dyDescent="0.3">
      <c r="A1850" t="s">
        <v>1842</v>
      </c>
      <c r="B1850" t="str">
        <f>HYPERLINK("https://talan.bank.gov.ua/get-user-certificate/qAVb00mtSLu1buoGWIZS","Завантажити сертифікат")</f>
        <v>Завантажити сертифікат</v>
      </c>
    </row>
    <row r="1851" spans="1:2" x14ac:dyDescent="0.3">
      <c r="A1851" t="s">
        <v>1843</v>
      </c>
      <c r="B1851" t="str">
        <f>HYPERLINK("https://talan.bank.gov.ua/get-user-certificate/qAVb0QtZqsf7m35CH8VZ","Завантажити сертифікат")</f>
        <v>Завантажити сертифікат</v>
      </c>
    </row>
    <row r="1852" spans="1:2" x14ac:dyDescent="0.3">
      <c r="A1852" t="s">
        <v>1844</v>
      </c>
      <c r="B1852" t="str">
        <f>HYPERLINK("https://talan.bank.gov.ua/get-user-certificate/qAVb0NUaKCYJrySNrIYJ","Завантажити сертифікат")</f>
        <v>Завантажити сертифікат</v>
      </c>
    </row>
    <row r="1853" spans="1:2" x14ac:dyDescent="0.3">
      <c r="A1853" t="s">
        <v>1845</v>
      </c>
      <c r="B1853" t="str">
        <f>HYPERLINK("https://talan.bank.gov.ua/get-user-certificate/qAVb0jadQCSACdYHXxDu","Завантажити сертифікат")</f>
        <v>Завантажити сертифікат</v>
      </c>
    </row>
    <row r="1854" spans="1:2" x14ac:dyDescent="0.3">
      <c r="A1854" t="s">
        <v>1846</v>
      </c>
      <c r="B1854" t="str">
        <f>HYPERLINK("https://talan.bank.gov.ua/get-user-certificate/qAVb04qhRVaPpHcN-VzM","Завантажити сертифікат")</f>
        <v>Завантажити сертифікат</v>
      </c>
    </row>
    <row r="1855" spans="1:2" x14ac:dyDescent="0.3">
      <c r="A1855" t="s">
        <v>1847</v>
      </c>
      <c r="B1855" t="str">
        <f>HYPERLINK("https://talan.bank.gov.ua/get-user-certificate/qAVb05Rxsvf4TnQV658C","Завантажити сертифікат")</f>
        <v>Завантажити сертифікат</v>
      </c>
    </row>
    <row r="1856" spans="1:2" x14ac:dyDescent="0.3">
      <c r="A1856" t="s">
        <v>1848</v>
      </c>
      <c r="B1856" t="str">
        <f>HYPERLINK("https://talan.bank.gov.ua/get-user-certificate/qAVb09n-ry2IvUoQJFAw","Завантажити сертифікат")</f>
        <v>Завантажити сертифікат</v>
      </c>
    </row>
    <row r="1857" spans="1:2" x14ac:dyDescent="0.3">
      <c r="A1857" t="s">
        <v>1849</v>
      </c>
      <c r="B1857" t="str">
        <f>HYPERLINK("https://talan.bank.gov.ua/get-user-certificate/qAVb0hEUiqvxxGhjCKtY","Завантажити сертифікат")</f>
        <v>Завантажити сертифікат</v>
      </c>
    </row>
    <row r="1858" spans="1:2" x14ac:dyDescent="0.3">
      <c r="A1858" t="s">
        <v>1850</v>
      </c>
      <c r="B1858" t="str">
        <f>HYPERLINK("https://talan.bank.gov.ua/get-user-certificate/qAVb0sdjGRYCtvg3xj5V","Завантажити сертифікат")</f>
        <v>Завантажити сертифікат</v>
      </c>
    </row>
    <row r="1859" spans="1:2" x14ac:dyDescent="0.3">
      <c r="A1859" t="s">
        <v>1851</v>
      </c>
      <c r="B1859" t="str">
        <f>HYPERLINK("https://talan.bank.gov.ua/get-user-certificate/qAVb0VWvFkpYtS2xDI4F","Завантажити сертифікат")</f>
        <v>Завантажити сертифікат</v>
      </c>
    </row>
    <row r="1860" spans="1:2" x14ac:dyDescent="0.3">
      <c r="A1860" t="s">
        <v>1852</v>
      </c>
      <c r="B1860" t="str">
        <f>HYPERLINK("https://talan.bank.gov.ua/get-user-certificate/qAVb0-pT48bRad7R-Wwa","Завантажити сертифікат")</f>
        <v>Завантажити сертифікат</v>
      </c>
    </row>
    <row r="1861" spans="1:2" x14ac:dyDescent="0.3">
      <c r="A1861" t="s">
        <v>1853</v>
      </c>
      <c r="B1861" t="str">
        <f>HYPERLINK("https://talan.bank.gov.ua/get-user-certificate/qAVb0pbk3B7PKnCiI8Tc","Завантажити сертифікат")</f>
        <v>Завантажити сертифікат</v>
      </c>
    </row>
    <row r="1862" spans="1:2" x14ac:dyDescent="0.3">
      <c r="A1862" t="s">
        <v>1854</v>
      </c>
      <c r="B1862" t="str">
        <f>HYPERLINK("https://talan.bank.gov.ua/get-user-certificate/qAVb0WPfxvoNj0pgaDXC","Завантажити сертифікат")</f>
        <v>Завантажити сертифікат</v>
      </c>
    </row>
    <row r="1863" spans="1:2" x14ac:dyDescent="0.3">
      <c r="A1863" t="s">
        <v>1855</v>
      </c>
      <c r="B1863" t="str">
        <f>HYPERLINK("https://talan.bank.gov.ua/get-user-certificate/qAVb0UrQzImACHQAaUZS","Завантажити сертифікат")</f>
        <v>Завантажити сертифікат</v>
      </c>
    </row>
    <row r="1864" spans="1:2" x14ac:dyDescent="0.3">
      <c r="A1864" t="s">
        <v>1856</v>
      </c>
      <c r="B1864" t="str">
        <f>HYPERLINK("https://talan.bank.gov.ua/get-user-certificate/qAVb0fM19cUS-Pdjbv9u","Завантажити сертифікат")</f>
        <v>Завантажити сертифікат</v>
      </c>
    </row>
    <row r="1865" spans="1:2" x14ac:dyDescent="0.3">
      <c r="A1865" t="s">
        <v>1857</v>
      </c>
      <c r="B1865" t="str">
        <f>HYPERLINK("https://talan.bank.gov.ua/get-user-certificate/qAVb0keEAYiRhiH8j1PM","Завантажити сертифікат")</f>
        <v>Завантажити сертифікат</v>
      </c>
    </row>
    <row r="1866" spans="1:2" x14ac:dyDescent="0.3">
      <c r="A1866" t="s">
        <v>1858</v>
      </c>
      <c r="B1866" t="str">
        <f>HYPERLINK("https://talan.bank.gov.ua/get-user-certificate/qAVb0yljijrQ8z9nD0dL","Завантажити сертифікат")</f>
        <v>Завантажити сертифікат</v>
      </c>
    </row>
    <row r="1867" spans="1:2" x14ac:dyDescent="0.3">
      <c r="A1867" t="s">
        <v>1859</v>
      </c>
      <c r="B1867" t="str">
        <f>HYPERLINK("https://talan.bank.gov.ua/get-user-certificate/qAVb0mc7LUS62ViMEzyd","Завантажити сертифікат")</f>
        <v>Завантажити сертифікат</v>
      </c>
    </row>
    <row r="1868" spans="1:2" x14ac:dyDescent="0.3">
      <c r="A1868" t="s">
        <v>1860</v>
      </c>
      <c r="B1868" t="str">
        <f>HYPERLINK("https://talan.bank.gov.ua/get-user-certificate/qAVb07Uiq45usNfDqT9o","Завантажити сертифікат")</f>
        <v>Завантажити сертифікат</v>
      </c>
    </row>
    <row r="1869" spans="1:2" x14ac:dyDescent="0.3">
      <c r="A1869" t="s">
        <v>1861</v>
      </c>
      <c r="B1869" t="str">
        <f>HYPERLINK("https://talan.bank.gov.ua/get-user-certificate/qAVb0HDqkiGqyMMJgBQo","Завантажити сертифікат")</f>
        <v>Завантажити сертифікат</v>
      </c>
    </row>
    <row r="1870" spans="1:2" x14ac:dyDescent="0.3">
      <c r="A1870" t="s">
        <v>1862</v>
      </c>
      <c r="B1870" t="str">
        <f>HYPERLINK("https://talan.bank.gov.ua/get-user-certificate/qAVb068G_mbY81M-zlvX","Завантажити сертифікат")</f>
        <v>Завантажити сертифікат</v>
      </c>
    </row>
    <row r="1871" spans="1:2" x14ac:dyDescent="0.3">
      <c r="A1871" t="s">
        <v>1863</v>
      </c>
      <c r="B1871" t="str">
        <f>HYPERLINK("https://talan.bank.gov.ua/get-user-certificate/qAVb0JGWcuuv6dTyLArs","Завантажити сертифікат")</f>
        <v>Завантажити сертифікат</v>
      </c>
    </row>
    <row r="1872" spans="1:2" x14ac:dyDescent="0.3">
      <c r="A1872" t="s">
        <v>1864</v>
      </c>
      <c r="B1872" t="str">
        <f>HYPERLINK("https://talan.bank.gov.ua/get-user-certificate/qAVb08T4ark8RmpDwr-q","Завантажити сертифікат")</f>
        <v>Завантажити сертифікат</v>
      </c>
    </row>
    <row r="1873" spans="1:2" x14ac:dyDescent="0.3">
      <c r="A1873" t="s">
        <v>1865</v>
      </c>
      <c r="B1873" t="str">
        <f>HYPERLINK("https://talan.bank.gov.ua/get-user-certificate/qAVb0e0bQOxaZe7XmMQ5","Завантажити сертифікат")</f>
        <v>Завантажити сертифікат</v>
      </c>
    </row>
    <row r="1874" spans="1:2" x14ac:dyDescent="0.3">
      <c r="A1874" t="s">
        <v>1866</v>
      </c>
      <c r="B1874" t="str">
        <f>HYPERLINK("https://talan.bank.gov.ua/get-user-certificate/qAVb08nkC47RVzZO6g00","Завантажити сертифікат")</f>
        <v>Завантажити сертифікат</v>
      </c>
    </row>
    <row r="1875" spans="1:2" x14ac:dyDescent="0.3">
      <c r="A1875" t="s">
        <v>1867</v>
      </c>
      <c r="B1875" t="str">
        <f>HYPERLINK("https://talan.bank.gov.ua/get-user-certificate/qAVb0GMnmLu1ItaAkGT6","Завантажити сертифікат")</f>
        <v>Завантажити сертифікат</v>
      </c>
    </row>
    <row r="1876" spans="1:2" x14ac:dyDescent="0.3">
      <c r="A1876" t="s">
        <v>1868</v>
      </c>
      <c r="B1876" t="str">
        <f>HYPERLINK("https://talan.bank.gov.ua/get-user-certificate/qAVb0pm7MTgXQwfrGv6p","Завантажити сертифікат")</f>
        <v>Завантажити сертифікат</v>
      </c>
    </row>
    <row r="1877" spans="1:2" x14ac:dyDescent="0.3">
      <c r="A1877" t="s">
        <v>1869</v>
      </c>
      <c r="B1877" t="str">
        <f>HYPERLINK("https://talan.bank.gov.ua/get-user-certificate/qAVb0XJo9GC1e_CS9sn2","Завантажити сертифікат")</f>
        <v>Завантажити сертифікат</v>
      </c>
    </row>
    <row r="1878" spans="1:2" x14ac:dyDescent="0.3">
      <c r="A1878" t="s">
        <v>1870</v>
      </c>
      <c r="B1878" t="str">
        <f>HYPERLINK("https://talan.bank.gov.ua/get-user-certificate/qAVb0M1O7qOtoIhH4uYr","Завантажити сертифікат")</f>
        <v>Завантажити сертифікат</v>
      </c>
    </row>
    <row r="1879" spans="1:2" x14ac:dyDescent="0.3">
      <c r="A1879" t="s">
        <v>1871</v>
      </c>
      <c r="B1879" t="str">
        <f>HYPERLINK("https://talan.bank.gov.ua/get-user-certificate/qAVb0SRddQZ9uWue-Xrp","Завантажити сертифікат")</f>
        <v>Завантажити сертифікат</v>
      </c>
    </row>
    <row r="1880" spans="1:2" x14ac:dyDescent="0.3">
      <c r="A1880" t="s">
        <v>1872</v>
      </c>
      <c r="B1880" t="str">
        <f>HYPERLINK("https://talan.bank.gov.ua/get-user-certificate/qAVb0fTjpXVWGfU3hYOh","Завантажити сертифікат")</f>
        <v>Завантажити сертифікат</v>
      </c>
    </row>
    <row r="1881" spans="1:2" x14ac:dyDescent="0.3">
      <c r="A1881" t="s">
        <v>1873</v>
      </c>
      <c r="B1881" t="str">
        <f>HYPERLINK("https://talan.bank.gov.ua/get-user-certificate/qAVb0fAnKRgS-6EasXCH","Завантажити сертифікат")</f>
        <v>Завантажити сертифікат</v>
      </c>
    </row>
    <row r="1882" spans="1:2" x14ac:dyDescent="0.3">
      <c r="A1882" t="s">
        <v>1874</v>
      </c>
      <c r="B1882" t="str">
        <f>HYPERLINK("https://talan.bank.gov.ua/get-user-certificate/qAVb0m6qRTqwpuXBYc0B","Завантажити сертифікат")</f>
        <v>Завантажити сертифікат</v>
      </c>
    </row>
    <row r="1883" spans="1:2" x14ac:dyDescent="0.3">
      <c r="A1883" t="s">
        <v>1875</v>
      </c>
      <c r="B1883" t="str">
        <f>HYPERLINK("https://talan.bank.gov.ua/get-user-certificate/qAVb0sD-0SF98Ue1SVJd","Завантажити сертифікат")</f>
        <v>Завантажити сертифікат</v>
      </c>
    </row>
    <row r="1884" spans="1:2" x14ac:dyDescent="0.3">
      <c r="A1884" t="s">
        <v>1876</v>
      </c>
      <c r="B1884" t="str">
        <f>HYPERLINK("https://talan.bank.gov.ua/get-user-certificate/qAVb0snXuwvYvFGouygV","Завантажити сертифікат")</f>
        <v>Завантажити сертифікат</v>
      </c>
    </row>
    <row r="1885" spans="1:2" x14ac:dyDescent="0.3">
      <c r="A1885" t="s">
        <v>1877</v>
      </c>
      <c r="B1885" t="str">
        <f>HYPERLINK("https://talan.bank.gov.ua/get-user-certificate/qAVb0U4DElOfUGzMVLDL","Завантажити сертифікат")</f>
        <v>Завантажити сертифікат</v>
      </c>
    </row>
    <row r="1886" spans="1:2" x14ac:dyDescent="0.3">
      <c r="A1886" t="s">
        <v>1878</v>
      </c>
      <c r="B1886" t="str">
        <f>HYPERLINK("https://talan.bank.gov.ua/get-user-certificate/qAVb0RCCqG13Ajh87Wok","Завантажити сертифікат")</f>
        <v>Завантажити сертифікат</v>
      </c>
    </row>
    <row r="1887" spans="1:2" x14ac:dyDescent="0.3">
      <c r="A1887" t="s">
        <v>1879</v>
      </c>
      <c r="B1887" t="str">
        <f>HYPERLINK("https://talan.bank.gov.ua/get-user-certificate/qAVb0oPYA0uiJ_BbSVjl","Завантажити сертифікат")</f>
        <v>Завантажити сертифікат</v>
      </c>
    </row>
    <row r="1888" spans="1:2" x14ac:dyDescent="0.3">
      <c r="A1888" t="s">
        <v>1880</v>
      </c>
      <c r="B1888" t="str">
        <f>HYPERLINK("https://talan.bank.gov.ua/get-user-certificate/qAVb0If2quN4cR8NRmR2","Завантажити сертифікат")</f>
        <v>Завантажити сертифікат</v>
      </c>
    </row>
    <row r="1889" spans="1:2" x14ac:dyDescent="0.3">
      <c r="A1889" t="s">
        <v>1881</v>
      </c>
      <c r="B1889" t="str">
        <f>HYPERLINK("https://talan.bank.gov.ua/get-user-certificate/qAVb00cieheGQBn6LYCD","Завантажити сертифікат")</f>
        <v>Завантажити сертифікат</v>
      </c>
    </row>
    <row r="1890" spans="1:2" x14ac:dyDescent="0.3">
      <c r="A1890" t="s">
        <v>1882</v>
      </c>
      <c r="B1890" t="str">
        <f>HYPERLINK("https://talan.bank.gov.ua/get-user-certificate/qAVb08PwNAq9GUhyexCq","Завантажити сертифікат")</f>
        <v>Завантажити сертифікат</v>
      </c>
    </row>
    <row r="1891" spans="1:2" x14ac:dyDescent="0.3">
      <c r="A1891" t="s">
        <v>1883</v>
      </c>
      <c r="B1891" t="str">
        <f>HYPERLINK("https://talan.bank.gov.ua/get-user-certificate/qAVb0Cmc4lmletJ3uJAU","Завантажити сертифікат")</f>
        <v>Завантажити сертифікат</v>
      </c>
    </row>
    <row r="1892" spans="1:2" x14ac:dyDescent="0.3">
      <c r="A1892" t="s">
        <v>1884</v>
      </c>
      <c r="B1892" t="str">
        <f>HYPERLINK("https://talan.bank.gov.ua/get-user-certificate/qAVb0vXt0hQMbvTdUd5C","Завантажити сертифікат")</f>
        <v>Завантажити сертифікат</v>
      </c>
    </row>
    <row r="1893" spans="1:2" x14ac:dyDescent="0.3">
      <c r="A1893" t="s">
        <v>1885</v>
      </c>
      <c r="B1893" t="str">
        <f>HYPERLINK("https://talan.bank.gov.ua/get-user-certificate/qAVb0xV0wRb8KJ0uW3Ab","Завантажити сертифікат")</f>
        <v>Завантажити сертифікат</v>
      </c>
    </row>
    <row r="1894" spans="1:2" x14ac:dyDescent="0.3">
      <c r="A1894" t="s">
        <v>1886</v>
      </c>
      <c r="B1894" t="str">
        <f>HYPERLINK("https://talan.bank.gov.ua/get-user-certificate/qAVb0iouBvjfkoT03SDq","Завантажити сертифікат")</f>
        <v>Завантажити сертифікат</v>
      </c>
    </row>
    <row r="1895" spans="1:2" x14ac:dyDescent="0.3">
      <c r="A1895" t="s">
        <v>1887</v>
      </c>
      <c r="B1895" t="str">
        <f>HYPERLINK("https://talan.bank.gov.ua/get-user-certificate/qAVb0ODAX5bmCZXlDIEy","Завантажити сертифікат")</f>
        <v>Завантажити сертифікат</v>
      </c>
    </row>
    <row r="1896" spans="1:2" x14ac:dyDescent="0.3">
      <c r="A1896" t="s">
        <v>1888</v>
      </c>
      <c r="B1896" t="str">
        <f>HYPERLINK("https://talan.bank.gov.ua/get-user-certificate/qAVb0xT0epAHf7j_NdOX","Завантажити сертифікат")</f>
        <v>Завантажити сертифікат</v>
      </c>
    </row>
    <row r="1897" spans="1:2" x14ac:dyDescent="0.3">
      <c r="A1897" t="s">
        <v>1889</v>
      </c>
      <c r="B1897" t="str">
        <f>HYPERLINK("https://talan.bank.gov.ua/get-user-certificate/qAVb0l5-4sP9ka5wx04j","Завантажити сертифікат")</f>
        <v>Завантажити сертифікат</v>
      </c>
    </row>
    <row r="1898" spans="1:2" x14ac:dyDescent="0.3">
      <c r="A1898" t="s">
        <v>1890</v>
      </c>
      <c r="B1898" t="str">
        <f>HYPERLINK("https://talan.bank.gov.ua/get-user-certificate/qAVb0s0cUAbdVNtfQ-b3","Завантажити сертифікат")</f>
        <v>Завантажити сертифікат</v>
      </c>
    </row>
    <row r="1899" spans="1:2" x14ac:dyDescent="0.3">
      <c r="A1899" t="s">
        <v>1891</v>
      </c>
      <c r="B1899" t="str">
        <f>HYPERLINK("https://talan.bank.gov.ua/get-user-certificate/qAVb0v3EvC-umWecVI3x","Завантажити сертифікат")</f>
        <v>Завантажити сертифікат</v>
      </c>
    </row>
    <row r="1900" spans="1:2" x14ac:dyDescent="0.3">
      <c r="A1900" t="s">
        <v>1892</v>
      </c>
      <c r="B1900" t="str">
        <f>HYPERLINK("https://talan.bank.gov.ua/get-user-certificate/qAVb0bdKUthOHSAPvCZs","Завантажити сертифікат")</f>
        <v>Завантажити сертифікат</v>
      </c>
    </row>
    <row r="1901" spans="1:2" x14ac:dyDescent="0.3">
      <c r="A1901" t="s">
        <v>1893</v>
      </c>
      <c r="B1901" t="str">
        <f>HYPERLINK("https://talan.bank.gov.ua/get-user-certificate/qAVb0mnO1WLe09537HG1","Завантажити сертифікат")</f>
        <v>Завантажити сертифікат</v>
      </c>
    </row>
    <row r="1902" spans="1:2" x14ac:dyDescent="0.3">
      <c r="A1902" t="s">
        <v>1894</v>
      </c>
      <c r="B1902" t="str">
        <f>HYPERLINK("https://talan.bank.gov.ua/get-user-certificate/qAVb0SEGavwyQWPuSX6L","Завантажити сертифікат")</f>
        <v>Завантажити сертифікат</v>
      </c>
    </row>
    <row r="1903" spans="1:2" x14ac:dyDescent="0.3">
      <c r="A1903" t="s">
        <v>1895</v>
      </c>
      <c r="B1903" t="str">
        <f>HYPERLINK("https://talan.bank.gov.ua/get-user-certificate/qAVb0cMiVb1Sewx5VzM7","Завантажити сертифікат")</f>
        <v>Завантажити сертифікат</v>
      </c>
    </row>
    <row r="1904" spans="1:2" x14ac:dyDescent="0.3">
      <c r="A1904" t="s">
        <v>1896</v>
      </c>
      <c r="B1904" t="str">
        <f>HYPERLINK("https://talan.bank.gov.ua/get-user-certificate/qAVb0fmmkcyC0uXMR0Et","Завантажити сертифікат")</f>
        <v>Завантажити сертифікат</v>
      </c>
    </row>
    <row r="1905" spans="1:2" x14ac:dyDescent="0.3">
      <c r="A1905" t="s">
        <v>1897</v>
      </c>
      <c r="B1905" t="str">
        <f>HYPERLINK("https://talan.bank.gov.ua/get-user-certificate/qAVb0EaaVeIbF36r778a","Завантажити сертифікат")</f>
        <v>Завантажити сертифікат</v>
      </c>
    </row>
    <row r="1906" spans="1:2" x14ac:dyDescent="0.3">
      <c r="A1906" t="s">
        <v>1898</v>
      </c>
      <c r="B1906" t="str">
        <f>HYPERLINK("https://talan.bank.gov.ua/get-user-certificate/qAVb0n4fTTMD2eJZdBId","Завантажити сертифікат")</f>
        <v>Завантажити сертифікат</v>
      </c>
    </row>
    <row r="1907" spans="1:2" x14ac:dyDescent="0.3">
      <c r="A1907" t="s">
        <v>1899</v>
      </c>
      <c r="B1907" t="str">
        <f>HYPERLINK("https://talan.bank.gov.ua/get-user-certificate/qAVb0Q0y3aj200xVCjw7","Завантажити сертифікат")</f>
        <v>Завантажити сертифікат</v>
      </c>
    </row>
    <row r="1908" spans="1:2" x14ac:dyDescent="0.3">
      <c r="A1908" t="s">
        <v>1900</v>
      </c>
      <c r="B1908" t="str">
        <f>HYPERLINK("https://talan.bank.gov.ua/get-user-certificate/qAVb0yy3olQirNj2fKbu","Завантажити сертифікат")</f>
        <v>Завантажити сертифікат</v>
      </c>
    </row>
    <row r="1909" spans="1:2" x14ac:dyDescent="0.3">
      <c r="A1909" t="s">
        <v>1901</v>
      </c>
      <c r="B1909" t="str">
        <f>HYPERLINK("https://talan.bank.gov.ua/get-user-certificate/qAVb0h3SzJRWzQBd8sRC","Завантажити сертифікат")</f>
        <v>Завантажити сертифікат</v>
      </c>
    </row>
    <row r="1910" spans="1:2" x14ac:dyDescent="0.3">
      <c r="A1910" t="s">
        <v>1902</v>
      </c>
      <c r="B1910" t="str">
        <f>HYPERLINK("https://talan.bank.gov.ua/get-user-certificate/qAVb0uSYXuvUyNhdwvP3","Завантажити сертифікат")</f>
        <v>Завантажити сертифікат</v>
      </c>
    </row>
    <row r="1911" spans="1:2" x14ac:dyDescent="0.3">
      <c r="A1911" t="s">
        <v>1903</v>
      </c>
      <c r="B1911" t="str">
        <f>HYPERLINK("https://talan.bank.gov.ua/get-user-certificate/qAVb0QjbnMeadNuqR1xj","Завантажити сертифікат")</f>
        <v>Завантажити сертифікат</v>
      </c>
    </row>
    <row r="1912" spans="1:2" x14ac:dyDescent="0.3">
      <c r="A1912" t="s">
        <v>1904</v>
      </c>
      <c r="B1912" t="str">
        <f>HYPERLINK("https://talan.bank.gov.ua/get-user-certificate/qAVb0uEgZC9-qencMp1h","Завантажити сертифікат")</f>
        <v>Завантажити сертифікат</v>
      </c>
    </row>
    <row r="1913" spans="1:2" x14ac:dyDescent="0.3">
      <c r="A1913" t="s">
        <v>1905</v>
      </c>
      <c r="B1913" t="str">
        <f>HYPERLINK("https://talan.bank.gov.ua/get-user-certificate/qAVb0NEzrt9Y4DT5Tplx","Завантажити сертифікат")</f>
        <v>Завантажити сертифікат</v>
      </c>
    </row>
    <row r="1914" spans="1:2" x14ac:dyDescent="0.3">
      <c r="A1914" t="s">
        <v>1906</v>
      </c>
      <c r="B1914" t="str">
        <f>HYPERLINK("https://talan.bank.gov.ua/get-user-certificate/qAVb0F6-jzfnYvCmfgKk","Завантажити сертифікат")</f>
        <v>Завантажити сертифікат</v>
      </c>
    </row>
    <row r="1915" spans="1:2" x14ac:dyDescent="0.3">
      <c r="A1915" t="s">
        <v>1907</v>
      </c>
      <c r="B1915" t="str">
        <f>HYPERLINK("https://talan.bank.gov.ua/get-user-certificate/qAVb0eqRchlR2GxVBPlg","Завантажити сертифікат")</f>
        <v>Завантажити сертифікат</v>
      </c>
    </row>
    <row r="1916" spans="1:2" x14ac:dyDescent="0.3">
      <c r="A1916" t="s">
        <v>1908</v>
      </c>
      <c r="B1916" t="str">
        <f>HYPERLINK("https://talan.bank.gov.ua/get-user-certificate/qAVb0DxXFC8mVt8MzrCd","Завантажити сертифікат")</f>
        <v>Завантажити сертифікат</v>
      </c>
    </row>
    <row r="1917" spans="1:2" x14ac:dyDescent="0.3">
      <c r="A1917" t="s">
        <v>1909</v>
      </c>
      <c r="B1917" t="str">
        <f>HYPERLINK("https://talan.bank.gov.ua/get-user-certificate/qAVb0Mt4ptFASu2kooPi","Завантажити сертифікат")</f>
        <v>Завантажити сертифікат</v>
      </c>
    </row>
    <row r="1918" spans="1:2" x14ac:dyDescent="0.3">
      <c r="A1918" t="s">
        <v>1910</v>
      </c>
      <c r="B1918" t="str">
        <f>HYPERLINK("https://talan.bank.gov.ua/get-user-certificate/qAVb00SiZYwkUQxWU7g-","Завантажити сертифікат")</f>
        <v>Завантажити сертифікат</v>
      </c>
    </row>
    <row r="1919" spans="1:2" x14ac:dyDescent="0.3">
      <c r="A1919" t="s">
        <v>1911</v>
      </c>
      <c r="B1919" t="str">
        <f>HYPERLINK("https://talan.bank.gov.ua/get-user-certificate/qAVb0LqRcVUWzz1EJVSV","Завантажити сертифікат")</f>
        <v>Завантажити сертифікат</v>
      </c>
    </row>
    <row r="1920" spans="1:2" x14ac:dyDescent="0.3">
      <c r="A1920" t="s">
        <v>1912</v>
      </c>
      <c r="B1920" t="str">
        <f>HYPERLINK("https://talan.bank.gov.ua/get-user-certificate/qAVb0mzeMchIeQI_YnCH","Завантажити сертифікат")</f>
        <v>Завантажити сертифікат</v>
      </c>
    </row>
    <row r="1921" spans="1:2" x14ac:dyDescent="0.3">
      <c r="A1921" t="s">
        <v>1913</v>
      </c>
      <c r="B1921" t="str">
        <f>HYPERLINK("https://talan.bank.gov.ua/get-user-certificate/qAVb0qnsMFH7Si51JUbZ","Завантажити сертифікат")</f>
        <v>Завантажити сертифікат</v>
      </c>
    </row>
    <row r="1922" spans="1:2" x14ac:dyDescent="0.3">
      <c r="A1922" t="s">
        <v>1914</v>
      </c>
      <c r="B1922" t="str">
        <f>HYPERLINK("https://talan.bank.gov.ua/get-user-certificate/qAVb02rAIWBBnJf845Ml","Завантажити сертифікат")</f>
        <v>Завантажити сертифікат</v>
      </c>
    </row>
    <row r="1923" spans="1:2" x14ac:dyDescent="0.3">
      <c r="A1923" t="s">
        <v>1915</v>
      </c>
      <c r="B1923" t="str">
        <f>HYPERLINK("https://talan.bank.gov.ua/get-user-certificate/qAVb0Tbx2O4ETOo6zC22","Завантажити сертифікат")</f>
        <v>Завантажити сертифікат</v>
      </c>
    </row>
    <row r="1924" spans="1:2" x14ac:dyDescent="0.3">
      <c r="A1924" t="s">
        <v>1916</v>
      </c>
      <c r="B1924" t="str">
        <f>HYPERLINK("https://talan.bank.gov.ua/get-user-certificate/qAVb0Ki4m-JlHJc9XLZ2","Завантажити сертифікат")</f>
        <v>Завантажити сертифікат</v>
      </c>
    </row>
    <row r="1925" spans="1:2" x14ac:dyDescent="0.3">
      <c r="A1925" t="s">
        <v>1917</v>
      </c>
      <c r="B1925" t="str">
        <f>HYPERLINK("https://talan.bank.gov.ua/get-user-certificate/qAVb0VeEmTtWmvlBCHqd","Завантажити сертифікат")</f>
        <v>Завантажити сертифікат</v>
      </c>
    </row>
    <row r="1926" spans="1:2" x14ac:dyDescent="0.3">
      <c r="A1926" t="s">
        <v>1918</v>
      </c>
      <c r="B1926" t="str">
        <f>HYPERLINK("https://talan.bank.gov.ua/get-user-certificate/qAVb0MpL0oFeMHs8J7Vi","Завантажити сертифікат")</f>
        <v>Завантажити сертифікат</v>
      </c>
    </row>
    <row r="1927" spans="1:2" x14ac:dyDescent="0.3">
      <c r="A1927" t="s">
        <v>1919</v>
      </c>
      <c r="B1927" t="str">
        <f>HYPERLINK("https://talan.bank.gov.ua/get-user-certificate/qAVb0G4aCTfvq286gQDb","Завантажити сертифікат")</f>
        <v>Завантажити сертифікат</v>
      </c>
    </row>
    <row r="1928" spans="1:2" x14ac:dyDescent="0.3">
      <c r="A1928" t="s">
        <v>1920</v>
      </c>
      <c r="B1928" t="str">
        <f>HYPERLINK("https://talan.bank.gov.ua/get-user-certificate/qAVb0ujOhzBDwPiXqZRk","Завантажити сертифікат")</f>
        <v>Завантажити сертифікат</v>
      </c>
    </row>
    <row r="1929" spans="1:2" x14ac:dyDescent="0.3">
      <c r="A1929" t="s">
        <v>1921</v>
      </c>
      <c r="B1929" t="str">
        <f>HYPERLINK("https://talan.bank.gov.ua/get-user-certificate/qAVb0YSgY5smd7dNs7I_","Завантажити сертифікат")</f>
        <v>Завантажити сертифікат</v>
      </c>
    </row>
    <row r="1930" spans="1:2" x14ac:dyDescent="0.3">
      <c r="A1930" t="s">
        <v>1922</v>
      </c>
      <c r="B1930" t="str">
        <f>HYPERLINK("https://talan.bank.gov.ua/get-user-certificate/qAVb0NF53TJmlJLpkKzW","Завантажити сертифікат")</f>
        <v>Завантажити сертифікат</v>
      </c>
    </row>
    <row r="1931" spans="1:2" x14ac:dyDescent="0.3">
      <c r="A1931" t="s">
        <v>1923</v>
      </c>
      <c r="B1931" t="str">
        <f>HYPERLINK("https://talan.bank.gov.ua/get-user-certificate/qAVb0SQsf5ICd_yX6rIx","Завантажити сертифікат")</f>
        <v>Завантажити сертифікат</v>
      </c>
    </row>
    <row r="1932" spans="1:2" x14ac:dyDescent="0.3">
      <c r="A1932" t="s">
        <v>1924</v>
      </c>
      <c r="B1932" t="str">
        <f>HYPERLINK("https://talan.bank.gov.ua/get-user-certificate/qAVb0td8q2SNLDHfKwK8","Завантажити сертифікат")</f>
        <v>Завантажити сертифікат</v>
      </c>
    </row>
    <row r="1933" spans="1:2" x14ac:dyDescent="0.3">
      <c r="A1933" t="s">
        <v>1925</v>
      </c>
      <c r="B1933" t="str">
        <f>HYPERLINK("https://talan.bank.gov.ua/get-user-certificate/qAVb0FbboTaopYixZrjq","Завантажити сертифікат")</f>
        <v>Завантажити сертифікат</v>
      </c>
    </row>
    <row r="1934" spans="1:2" x14ac:dyDescent="0.3">
      <c r="A1934" t="s">
        <v>1926</v>
      </c>
      <c r="B1934" t="str">
        <f>HYPERLINK("https://talan.bank.gov.ua/get-user-certificate/qAVb0XMjGEjUFjgfZuwz","Завантажити сертифікат")</f>
        <v>Завантажити сертифікат</v>
      </c>
    </row>
    <row r="1935" spans="1:2" x14ac:dyDescent="0.3">
      <c r="A1935" t="s">
        <v>1927</v>
      </c>
      <c r="B1935" t="str">
        <f>HYPERLINK("https://talan.bank.gov.ua/get-user-certificate/qAVb0kK39WrVaXM5YW9h","Завантажити сертифікат")</f>
        <v>Завантажити сертифікат</v>
      </c>
    </row>
    <row r="1936" spans="1:2" x14ac:dyDescent="0.3">
      <c r="A1936" t="s">
        <v>1928</v>
      </c>
      <c r="B1936" t="str">
        <f>HYPERLINK("https://talan.bank.gov.ua/get-user-certificate/qAVb0IIW9dvyGvtMFDMa","Завантажити сертифікат")</f>
        <v>Завантажити сертифікат</v>
      </c>
    </row>
    <row r="1937" spans="1:2" x14ac:dyDescent="0.3">
      <c r="A1937" t="s">
        <v>1929</v>
      </c>
      <c r="B1937" t="str">
        <f>HYPERLINK("https://talan.bank.gov.ua/get-user-certificate/qAVb0QsEz-48NpJDkKE1","Завантажити сертифікат")</f>
        <v>Завантажити сертифікат</v>
      </c>
    </row>
    <row r="1938" spans="1:2" x14ac:dyDescent="0.3">
      <c r="A1938" t="s">
        <v>1930</v>
      </c>
      <c r="B1938" t="str">
        <f>HYPERLINK("https://talan.bank.gov.ua/get-user-certificate/qAVb0bKqsMVDk62_StgQ","Завантажити сертифікат")</f>
        <v>Завантажити сертифікат</v>
      </c>
    </row>
    <row r="1939" spans="1:2" x14ac:dyDescent="0.3">
      <c r="A1939" t="s">
        <v>1931</v>
      </c>
      <c r="B1939" t="str">
        <f>HYPERLINK("https://talan.bank.gov.ua/get-user-certificate/qAVb04pn1sJ7kyII3r8Q","Завантажити сертифікат")</f>
        <v>Завантажити сертифікат</v>
      </c>
    </row>
    <row r="1940" spans="1:2" x14ac:dyDescent="0.3">
      <c r="A1940" t="s">
        <v>1932</v>
      </c>
      <c r="B1940" t="str">
        <f>HYPERLINK("https://talan.bank.gov.ua/get-user-certificate/qAVb0GO2VZyKwpfXbZlf","Завантажити сертифікат")</f>
        <v>Завантажити сертифікат</v>
      </c>
    </row>
    <row r="1941" spans="1:2" x14ac:dyDescent="0.3">
      <c r="A1941" t="s">
        <v>1933</v>
      </c>
      <c r="B1941" t="str">
        <f>HYPERLINK("https://talan.bank.gov.ua/get-user-certificate/qAVb0nb8op8zULV-GJEF","Завантажити сертифікат")</f>
        <v>Завантажити сертифікат</v>
      </c>
    </row>
    <row r="1942" spans="1:2" x14ac:dyDescent="0.3">
      <c r="A1942" t="s">
        <v>1934</v>
      </c>
      <c r="B1942" t="str">
        <f>HYPERLINK("https://talan.bank.gov.ua/get-user-certificate/qAVb0-J1umntjUDDdEHV","Завантажити сертифікат")</f>
        <v>Завантажити сертифікат</v>
      </c>
    </row>
    <row r="1943" spans="1:2" x14ac:dyDescent="0.3">
      <c r="A1943" t="s">
        <v>1935</v>
      </c>
      <c r="B1943" t="str">
        <f>HYPERLINK("https://talan.bank.gov.ua/get-user-certificate/qAVb0Z7k1Gj0a9zlXTOX","Завантажити сертифікат")</f>
        <v>Завантажити сертифікат</v>
      </c>
    </row>
    <row r="1944" spans="1:2" x14ac:dyDescent="0.3">
      <c r="A1944" t="s">
        <v>1936</v>
      </c>
      <c r="B1944" t="str">
        <f>HYPERLINK("https://talan.bank.gov.ua/get-user-certificate/qAVb07Mnf-aTO1JJSujY","Завантажити сертифікат")</f>
        <v>Завантажити сертифікат</v>
      </c>
    </row>
    <row r="1945" spans="1:2" x14ac:dyDescent="0.3">
      <c r="A1945" t="s">
        <v>1937</v>
      </c>
      <c r="B1945" t="str">
        <f>HYPERLINK("https://talan.bank.gov.ua/get-user-certificate/qAVb0YhaR-e9cLvEEtJb","Завантажити сертифікат")</f>
        <v>Завантажити сертифікат</v>
      </c>
    </row>
    <row r="1946" spans="1:2" x14ac:dyDescent="0.3">
      <c r="A1946" t="s">
        <v>1938</v>
      </c>
      <c r="B1946" t="str">
        <f>HYPERLINK("https://talan.bank.gov.ua/get-user-certificate/qAVb0iT1U09KHHTYfETo","Завантажити сертифікат")</f>
        <v>Завантажити сертифікат</v>
      </c>
    </row>
    <row r="1947" spans="1:2" x14ac:dyDescent="0.3">
      <c r="A1947" t="s">
        <v>1939</v>
      </c>
      <c r="B1947" t="str">
        <f>HYPERLINK("https://talan.bank.gov.ua/get-user-certificate/qAVb0bsm1acqj_eqPiA3","Завантажити сертифікат")</f>
        <v>Завантажити сертифікат</v>
      </c>
    </row>
    <row r="1948" spans="1:2" x14ac:dyDescent="0.3">
      <c r="A1948" t="s">
        <v>1940</v>
      </c>
      <c r="B1948" t="str">
        <f>HYPERLINK("https://talan.bank.gov.ua/get-user-certificate/qAVb0Te7uXjtgda0CtWP","Завантажити сертифікат")</f>
        <v>Завантажити сертифікат</v>
      </c>
    </row>
    <row r="1949" spans="1:2" x14ac:dyDescent="0.3">
      <c r="A1949" t="s">
        <v>1941</v>
      </c>
      <c r="B1949" t="str">
        <f>HYPERLINK("https://talan.bank.gov.ua/get-user-certificate/qAVb0ii9p_KUvl2eVdua","Завантажити сертифікат")</f>
        <v>Завантажити сертифікат</v>
      </c>
    </row>
    <row r="1950" spans="1:2" x14ac:dyDescent="0.3">
      <c r="A1950" t="s">
        <v>1942</v>
      </c>
      <c r="B1950" t="str">
        <f>HYPERLINK("https://talan.bank.gov.ua/get-user-certificate/qAVb0tTDnWpgRH_BbO-U","Завантажити сертифікат")</f>
        <v>Завантажити сертифікат</v>
      </c>
    </row>
    <row r="1951" spans="1:2" x14ac:dyDescent="0.3">
      <c r="A1951" t="s">
        <v>1943</v>
      </c>
      <c r="B1951" t="str">
        <f>HYPERLINK("https://talan.bank.gov.ua/get-user-certificate/qAVb06kwrF_Okyc1duJE","Завантажити сертифікат")</f>
        <v>Завантажити сертифікат</v>
      </c>
    </row>
    <row r="1952" spans="1:2" x14ac:dyDescent="0.3">
      <c r="A1952" t="s">
        <v>1944</v>
      </c>
      <c r="B1952" t="str">
        <f>HYPERLINK("https://talan.bank.gov.ua/get-user-certificate/qAVb042BDwTiY2McUmUN","Завантажити сертифікат")</f>
        <v>Завантажити сертифікат</v>
      </c>
    </row>
    <row r="1953" spans="1:2" x14ac:dyDescent="0.3">
      <c r="A1953" t="s">
        <v>1945</v>
      </c>
      <c r="B1953" t="str">
        <f>HYPERLINK("https://talan.bank.gov.ua/get-user-certificate/qAVb0aWRkOBKsZEyzyMh","Завантажити сертифікат")</f>
        <v>Завантажити сертифікат</v>
      </c>
    </row>
    <row r="1954" spans="1:2" x14ac:dyDescent="0.3">
      <c r="A1954" t="s">
        <v>1946</v>
      </c>
      <c r="B1954" t="str">
        <f>HYPERLINK("https://talan.bank.gov.ua/get-user-certificate/qAVb0ipxh9QPPkPZnQjA","Завантажити сертифікат")</f>
        <v>Завантажити сертифікат</v>
      </c>
    </row>
    <row r="1955" spans="1:2" x14ac:dyDescent="0.3">
      <c r="A1955" t="s">
        <v>1947</v>
      </c>
      <c r="B1955" t="str">
        <f>HYPERLINK("https://talan.bank.gov.ua/get-user-certificate/qAVb0Iucc3WqJnFwNDdr","Завантажити сертифікат")</f>
        <v>Завантажити сертифікат</v>
      </c>
    </row>
    <row r="1956" spans="1:2" x14ac:dyDescent="0.3">
      <c r="A1956" t="s">
        <v>1948</v>
      </c>
      <c r="B1956" t="str">
        <f>HYPERLINK("https://talan.bank.gov.ua/get-user-certificate/qAVb0uCUJjr4f-o9LNad","Завантажити сертифікат")</f>
        <v>Завантажити сертифікат</v>
      </c>
    </row>
    <row r="1957" spans="1:2" x14ac:dyDescent="0.3">
      <c r="A1957" t="s">
        <v>1949</v>
      </c>
      <c r="B1957" t="str">
        <f>HYPERLINK("https://talan.bank.gov.ua/get-user-certificate/qAVb0Hi5RUKjlLYUsclj","Завантажити сертифікат")</f>
        <v>Завантажити сертифікат</v>
      </c>
    </row>
    <row r="1958" spans="1:2" x14ac:dyDescent="0.3">
      <c r="A1958" t="s">
        <v>1950</v>
      </c>
      <c r="B1958" t="str">
        <f>HYPERLINK("https://talan.bank.gov.ua/get-user-certificate/qAVb0HOjNnrFkra96lhE","Завантажити сертифікат")</f>
        <v>Завантажити сертифікат</v>
      </c>
    </row>
    <row r="1959" spans="1:2" x14ac:dyDescent="0.3">
      <c r="A1959" t="s">
        <v>1951</v>
      </c>
      <c r="B1959" t="str">
        <f>HYPERLINK("https://talan.bank.gov.ua/get-user-certificate/qAVb01Xtbp0WfLtm8Rs8","Завантажити сертифікат")</f>
        <v>Завантажити сертифікат</v>
      </c>
    </row>
    <row r="1960" spans="1:2" x14ac:dyDescent="0.3">
      <c r="A1960" t="s">
        <v>1952</v>
      </c>
      <c r="B1960" t="str">
        <f>HYPERLINK("https://talan.bank.gov.ua/get-user-certificate/qAVb0uhH6nW5U5iTCUFG","Завантажити сертифікат")</f>
        <v>Завантажити сертифікат</v>
      </c>
    </row>
    <row r="1961" spans="1:2" x14ac:dyDescent="0.3">
      <c r="A1961" t="s">
        <v>1953</v>
      </c>
      <c r="B1961" t="str">
        <f>HYPERLINK("https://talan.bank.gov.ua/get-user-certificate/qAVb0gRIDAMmkX2lYSl-","Завантажити сертифікат")</f>
        <v>Завантажити сертифікат</v>
      </c>
    </row>
    <row r="1962" spans="1:2" x14ac:dyDescent="0.3">
      <c r="A1962" t="s">
        <v>1954</v>
      </c>
      <c r="B1962" t="str">
        <f>HYPERLINK("https://talan.bank.gov.ua/get-user-certificate/qAVb0ruwzw4qk1Njshfg","Завантажити сертифікат")</f>
        <v>Завантажити сертифікат</v>
      </c>
    </row>
    <row r="1963" spans="1:2" x14ac:dyDescent="0.3">
      <c r="A1963" t="s">
        <v>1955</v>
      </c>
      <c r="B1963" t="str">
        <f>HYPERLINK("https://talan.bank.gov.ua/get-user-certificate/qAVb02SHAYYqlgn_5IEz","Завантажити сертифікат")</f>
        <v>Завантажити сертифікат</v>
      </c>
    </row>
    <row r="1964" spans="1:2" x14ac:dyDescent="0.3">
      <c r="A1964" t="s">
        <v>1956</v>
      </c>
      <c r="B1964" t="str">
        <f>HYPERLINK("https://talan.bank.gov.ua/get-user-certificate/qAVb0EZUmuSh8V0bWjVE","Завантажити сертифікат")</f>
        <v>Завантажити сертифікат</v>
      </c>
    </row>
    <row r="1965" spans="1:2" x14ac:dyDescent="0.3">
      <c r="A1965" t="s">
        <v>1957</v>
      </c>
      <c r="B1965" t="str">
        <f>HYPERLINK("https://talan.bank.gov.ua/get-user-certificate/qAVb0K6i8FQHYb94WkKT","Завантажити сертифікат")</f>
        <v>Завантажити сертифікат</v>
      </c>
    </row>
    <row r="1966" spans="1:2" x14ac:dyDescent="0.3">
      <c r="A1966" t="s">
        <v>1958</v>
      </c>
      <c r="B1966" t="str">
        <f>HYPERLINK("https://talan.bank.gov.ua/get-user-certificate/qAVb0IAcjelXizkdLofw","Завантажити сертифікат")</f>
        <v>Завантажити сертифікат</v>
      </c>
    </row>
    <row r="1967" spans="1:2" x14ac:dyDescent="0.3">
      <c r="A1967" t="s">
        <v>1959</v>
      </c>
      <c r="B1967" t="str">
        <f>HYPERLINK("https://talan.bank.gov.ua/get-user-certificate/qAVb0mkHvJu6ceaP6j_c","Завантажити сертифікат")</f>
        <v>Завантажити сертифікат</v>
      </c>
    </row>
    <row r="1968" spans="1:2" x14ac:dyDescent="0.3">
      <c r="A1968" t="s">
        <v>1960</v>
      </c>
      <c r="B1968" t="str">
        <f>HYPERLINK("https://talan.bank.gov.ua/get-user-certificate/qAVb0Eon2fH88AHB0Fa-","Завантажити сертифікат")</f>
        <v>Завантажити сертифікат</v>
      </c>
    </row>
    <row r="1969" spans="1:2" x14ac:dyDescent="0.3">
      <c r="A1969" t="s">
        <v>1961</v>
      </c>
      <c r="B1969" t="str">
        <f>HYPERLINK("https://talan.bank.gov.ua/get-user-certificate/qAVb05tavKRQVsRau-f9","Завантажити сертифікат")</f>
        <v>Завантажити сертифікат</v>
      </c>
    </row>
    <row r="1970" spans="1:2" x14ac:dyDescent="0.3">
      <c r="A1970" t="s">
        <v>1962</v>
      </c>
      <c r="B1970" t="str">
        <f>HYPERLINK("https://talan.bank.gov.ua/get-user-certificate/qAVb0jfKGpFGl00plnuI","Завантажити сертифікат")</f>
        <v>Завантажити сертифікат</v>
      </c>
    </row>
    <row r="1971" spans="1:2" x14ac:dyDescent="0.3">
      <c r="A1971" t="s">
        <v>1963</v>
      </c>
      <c r="B1971" t="str">
        <f>HYPERLINK("https://talan.bank.gov.ua/get-user-certificate/qAVb0r7eVWSKIrtX7V7E","Завантажити сертифікат")</f>
        <v>Завантажити сертифікат</v>
      </c>
    </row>
    <row r="1972" spans="1:2" x14ac:dyDescent="0.3">
      <c r="A1972" t="s">
        <v>1964</v>
      </c>
      <c r="B1972" t="str">
        <f>HYPERLINK("https://talan.bank.gov.ua/get-user-certificate/qAVb07xBZ-2ZL52rNMYm","Завантажити сертифікат")</f>
        <v>Завантажити сертифікат</v>
      </c>
    </row>
    <row r="1973" spans="1:2" x14ac:dyDescent="0.3">
      <c r="A1973" t="s">
        <v>1965</v>
      </c>
      <c r="B1973" t="str">
        <f>HYPERLINK("https://talan.bank.gov.ua/get-user-certificate/qAVb0Jl8isUbLT7iolH1","Завантажити сертифікат")</f>
        <v>Завантажити сертифікат</v>
      </c>
    </row>
    <row r="1974" spans="1:2" x14ac:dyDescent="0.3">
      <c r="A1974" t="s">
        <v>1966</v>
      </c>
      <c r="B1974" t="str">
        <f>HYPERLINK("https://talan.bank.gov.ua/get-user-certificate/qAVb0s5tzYLG6naUm9wT","Завантажити сертифікат")</f>
        <v>Завантажити сертифікат</v>
      </c>
    </row>
    <row r="1975" spans="1:2" x14ac:dyDescent="0.3">
      <c r="A1975" t="s">
        <v>1967</v>
      </c>
      <c r="B1975" t="str">
        <f>HYPERLINK("https://talan.bank.gov.ua/get-user-certificate/qAVb04iApJ9i9c9CuxyE","Завантажити сертифікат")</f>
        <v>Завантажити сертифікат</v>
      </c>
    </row>
    <row r="1976" spans="1:2" x14ac:dyDescent="0.3">
      <c r="A1976" t="s">
        <v>1968</v>
      </c>
      <c r="B1976" t="str">
        <f>HYPERLINK("https://talan.bank.gov.ua/get-user-certificate/qAVb0-yaPPgqiEQoxx3E","Завантажити сертифікат")</f>
        <v>Завантажити сертифікат</v>
      </c>
    </row>
    <row r="1977" spans="1:2" x14ac:dyDescent="0.3">
      <c r="A1977" t="s">
        <v>1969</v>
      </c>
      <c r="B1977" t="str">
        <f>HYPERLINK("https://talan.bank.gov.ua/get-user-certificate/qAVb0piv56K3HUNEuG2C","Завантажити сертифікат")</f>
        <v>Завантажити сертифікат</v>
      </c>
    </row>
    <row r="1978" spans="1:2" x14ac:dyDescent="0.3">
      <c r="A1978" t="s">
        <v>1970</v>
      </c>
      <c r="B1978" t="str">
        <f>HYPERLINK("https://talan.bank.gov.ua/get-user-certificate/qAVb0hvdQKh-lOiRTipJ","Завантажити сертифікат")</f>
        <v>Завантажити сертифікат</v>
      </c>
    </row>
    <row r="1979" spans="1:2" x14ac:dyDescent="0.3">
      <c r="A1979" t="s">
        <v>1971</v>
      </c>
      <c r="B1979" t="str">
        <f>HYPERLINK("https://talan.bank.gov.ua/get-user-certificate/qAVb0nrBJKmit9DL4rWC","Завантажити сертифікат")</f>
        <v>Завантажити сертифікат</v>
      </c>
    </row>
    <row r="1980" spans="1:2" x14ac:dyDescent="0.3">
      <c r="A1980" t="s">
        <v>1972</v>
      </c>
      <c r="B1980" t="str">
        <f>HYPERLINK("https://talan.bank.gov.ua/get-user-certificate/qAVb0vQqQBKZQdSTMhp2","Завантажити сертифікат")</f>
        <v>Завантажити сертифікат</v>
      </c>
    </row>
    <row r="1981" spans="1:2" x14ac:dyDescent="0.3">
      <c r="A1981" t="s">
        <v>1973</v>
      </c>
      <c r="B1981" t="str">
        <f>HYPERLINK("https://talan.bank.gov.ua/get-user-certificate/qAVb0yCpq8w5pA7kmErI","Завантажити сертифікат")</f>
        <v>Завантажити сертифікат</v>
      </c>
    </row>
    <row r="1982" spans="1:2" x14ac:dyDescent="0.3">
      <c r="A1982" t="s">
        <v>1974</v>
      </c>
      <c r="B1982" t="str">
        <f>HYPERLINK("https://talan.bank.gov.ua/get-user-certificate/qAVb0MhqJvWIPLuX8PeR","Завантажити сертифікат")</f>
        <v>Завантажити сертифікат</v>
      </c>
    </row>
    <row r="1983" spans="1:2" x14ac:dyDescent="0.3">
      <c r="A1983" t="s">
        <v>1975</v>
      </c>
      <c r="B1983" t="str">
        <f>HYPERLINK("https://talan.bank.gov.ua/get-user-certificate/qAVb0Nt6ddLds7IXD_kf","Завантажити сертифікат")</f>
        <v>Завантажити сертифікат</v>
      </c>
    </row>
    <row r="1984" spans="1:2" x14ac:dyDescent="0.3">
      <c r="A1984" t="s">
        <v>1976</v>
      </c>
      <c r="B1984" t="str">
        <f>HYPERLINK("https://talan.bank.gov.ua/get-user-certificate/qAVb0H2jKvR9NIt_1lJ6","Завантажити сертифікат")</f>
        <v>Завантажити сертифікат</v>
      </c>
    </row>
    <row r="1985" spans="1:2" x14ac:dyDescent="0.3">
      <c r="A1985" t="s">
        <v>1977</v>
      </c>
      <c r="B1985" t="str">
        <f>HYPERLINK("https://talan.bank.gov.ua/get-user-certificate/qAVb0MXPYrqe2c88KJWH","Завантажити сертифікат")</f>
        <v>Завантажити сертифікат</v>
      </c>
    </row>
    <row r="1986" spans="1:2" x14ac:dyDescent="0.3">
      <c r="A1986" t="s">
        <v>1978</v>
      </c>
      <c r="B1986" t="str">
        <f>HYPERLINK("https://talan.bank.gov.ua/get-user-certificate/qAVb0amGNb9nmXBc4kxK","Завантажити сертифікат")</f>
        <v>Завантажити сертифікат</v>
      </c>
    </row>
    <row r="1987" spans="1:2" x14ac:dyDescent="0.3">
      <c r="A1987" t="s">
        <v>1979</v>
      </c>
      <c r="B1987" t="str">
        <f>HYPERLINK("https://talan.bank.gov.ua/get-user-certificate/qAVb00DzQ6w2Sob1K9KB","Завантажити сертифікат")</f>
        <v>Завантажити сертифікат</v>
      </c>
    </row>
    <row r="1988" spans="1:2" x14ac:dyDescent="0.3">
      <c r="A1988" t="s">
        <v>1980</v>
      </c>
      <c r="B1988" t="str">
        <f>HYPERLINK("https://talan.bank.gov.ua/get-user-certificate/qAVb0BCQ_UIbykD2TtxY","Завантажити сертифікат")</f>
        <v>Завантажити сертифікат</v>
      </c>
    </row>
    <row r="1989" spans="1:2" x14ac:dyDescent="0.3">
      <c r="A1989" t="s">
        <v>1981</v>
      </c>
      <c r="B1989" t="str">
        <f>HYPERLINK("https://talan.bank.gov.ua/get-user-certificate/qAVb0MlkH91K73jWPs22","Завантажити сертифікат")</f>
        <v>Завантажити сертифікат</v>
      </c>
    </row>
    <row r="1990" spans="1:2" x14ac:dyDescent="0.3">
      <c r="A1990" t="s">
        <v>1982</v>
      </c>
      <c r="B1990" t="str">
        <f>HYPERLINK("https://talan.bank.gov.ua/get-user-certificate/qAVb0XAg9lfIPmTrVfWQ","Завантажити сертифікат")</f>
        <v>Завантажити сертифікат</v>
      </c>
    </row>
    <row r="1991" spans="1:2" x14ac:dyDescent="0.3">
      <c r="A1991" t="s">
        <v>1983</v>
      </c>
      <c r="B1991" t="str">
        <f>HYPERLINK("https://talan.bank.gov.ua/get-user-certificate/qAVb0QE1IL9UGAS5APDI","Завантажити сертифікат")</f>
        <v>Завантажити сертифікат</v>
      </c>
    </row>
    <row r="1992" spans="1:2" x14ac:dyDescent="0.3">
      <c r="A1992" t="s">
        <v>1984</v>
      </c>
      <c r="B1992" t="str">
        <f>HYPERLINK("https://talan.bank.gov.ua/get-user-certificate/qAVb0elgTAGJPqgFyM4D","Завантажити сертифікат")</f>
        <v>Завантажити сертифікат</v>
      </c>
    </row>
    <row r="1993" spans="1:2" x14ac:dyDescent="0.3">
      <c r="A1993" t="s">
        <v>1985</v>
      </c>
      <c r="B1993" t="str">
        <f>HYPERLINK("https://talan.bank.gov.ua/get-user-certificate/qAVb0iEWLdjCceIjJ_D9","Завантажити сертифікат")</f>
        <v>Завантажити сертифікат</v>
      </c>
    </row>
    <row r="1994" spans="1:2" x14ac:dyDescent="0.3">
      <c r="A1994" t="s">
        <v>1986</v>
      </c>
      <c r="B1994" t="str">
        <f>HYPERLINK("https://talan.bank.gov.ua/get-user-certificate/qAVb0QXjtXJMWS2hzyS5","Завантажити сертифікат")</f>
        <v>Завантажити сертифікат</v>
      </c>
    </row>
    <row r="1995" spans="1:2" x14ac:dyDescent="0.3">
      <c r="A1995" t="s">
        <v>1987</v>
      </c>
      <c r="B1995" t="str">
        <f>HYPERLINK("https://talan.bank.gov.ua/get-user-certificate/qAVb0n0roLbLzIgV4H3J","Завантажити сертифікат")</f>
        <v>Завантажити сертифікат</v>
      </c>
    </row>
    <row r="1996" spans="1:2" x14ac:dyDescent="0.3">
      <c r="A1996" t="s">
        <v>1988</v>
      </c>
      <c r="B1996" t="str">
        <f>HYPERLINK("https://talan.bank.gov.ua/get-user-certificate/qAVb0xipZAep-bTWw2PM","Завантажити сертифікат")</f>
        <v>Завантажити сертифікат</v>
      </c>
    </row>
    <row r="1997" spans="1:2" x14ac:dyDescent="0.3">
      <c r="A1997" t="s">
        <v>1989</v>
      </c>
      <c r="B1997" t="str">
        <f>HYPERLINK("https://talan.bank.gov.ua/get-user-certificate/qAVb0KVvNQ2vmJEk-wxi","Завантажити сертифікат")</f>
        <v>Завантажити сертифікат</v>
      </c>
    </row>
    <row r="1998" spans="1:2" x14ac:dyDescent="0.3">
      <c r="A1998" t="s">
        <v>1990</v>
      </c>
      <c r="B1998" t="str">
        <f>HYPERLINK("https://talan.bank.gov.ua/get-user-certificate/qAVb0mbW0-T9bQTKfF0H","Завантажити сертифікат")</f>
        <v>Завантажити сертифікат</v>
      </c>
    </row>
    <row r="1999" spans="1:2" x14ac:dyDescent="0.3">
      <c r="A1999" t="s">
        <v>1991</v>
      </c>
      <c r="B1999" t="str">
        <f>HYPERLINK("https://talan.bank.gov.ua/get-user-certificate/qAVb0g8MAHgts6qZK383","Завантажити сертифікат")</f>
        <v>Завантажити сертифікат</v>
      </c>
    </row>
    <row r="2000" spans="1:2" x14ac:dyDescent="0.3">
      <c r="A2000" t="s">
        <v>1992</v>
      </c>
      <c r="B2000" t="str">
        <f>HYPERLINK("https://talan.bank.gov.ua/get-user-certificate/qAVb06l8p62vAVzV4IzS","Завантажити сертифікат")</f>
        <v>Завантажити сертифікат</v>
      </c>
    </row>
    <row r="2001" spans="1:2" x14ac:dyDescent="0.3">
      <c r="A2001" t="s">
        <v>1993</v>
      </c>
      <c r="B2001" t="str">
        <f>HYPERLINK("https://talan.bank.gov.ua/get-user-certificate/qAVb0Htx0UcsiKmJ0fhg","Завантажити сертифікат")</f>
        <v>Завантажити сертифікат</v>
      </c>
    </row>
    <row r="2002" spans="1:2" x14ac:dyDescent="0.3">
      <c r="A2002" t="s">
        <v>1994</v>
      </c>
      <c r="B2002" t="str">
        <f>HYPERLINK("https://talan.bank.gov.ua/get-user-certificate/qAVb0262vCNh61sBr249","Завантажити сертифікат")</f>
        <v>Завантажити сертифікат</v>
      </c>
    </row>
    <row r="2003" spans="1:2" x14ac:dyDescent="0.3">
      <c r="A2003" t="s">
        <v>1995</v>
      </c>
      <c r="B2003" t="str">
        <f>HYPERLINK("https://talan.bank.gov.ua/get-user-certificate/qAVb0upHwmb4u_0hLi5E","Завантажити сертифікат")</f>
        <v>Завантажити сертифікат</v>
      </c>
    </row>
    <row r="2004" spans="1:2" x14ac:dyDescent="0.3">
      <c r="A2004" t="s">
        <v>1996</v>
      </c>
      <c r="B2004" t="str">
        <f>HYPERLINK("https://talan.bank.gov.ua/get-user-certificate/qAVb0pljl05GtRThkm4M","Завантажити сертифікат")</f>
        <v>Завантажити сертифікат</v>
      </c>
    </row>
    <row r="2005" spans="1:2" x14ac:dyDescent="0.3">
      <c r="A2005" t="s">
        <v>1997</v>
      </c>
      <c r="B2005" t="str">
        <f>HYPERLINK("https://talan.bank.gov.ua/get-user-certificate/qAVb0jKqnxMOd6a1pQz1","Завантажити сертифікат")</f>
        <v>Завантажити сертифікат</v>
      </c>
    </row>
    <row r="2006" spans="1:2" x14ac:dyDescent="0.3">
      <c r="A2006" t="s">
        <v>1998</v>
      </c>
      <c r="B2006" t="str">
        <f>HYPERLINK("https://talan.bank.gov.ua/get-user-certificate/qAVb0UXlwxsCawhddJoe","Завантажити сертифікат")</f>
        <v>Завантажити сертифікат</v>
      </c>
    </row>
    <row r="2007" spans="1:2" x14ac:dyDescent="0.3">
      <c r="A2007" t="s">
        <v>1999</v>
      </c>
      <c r="B2007" t="str">
        <f>HYPERLINK("https://talan.bank.gov.ua/get-user-certificate/qAVb0jtvqfF6jNSv6KFF","Завантажити сертифікат")</f>
        <v>Завантажити сертифікат</v>
      </c>
    </row>
    <row r="2008" spans="1:2" x14ac:dyDescent="0.3">
      <c r="A2008" t="s">
        <v>2000</v>
      </c>
      <c r="B2008" t="str">
        <f>HYPERLINK("https://talan.bank.gov.ua/get-user-certificate/qAVb01U0VHV7KuaGmC5W","Завантажити сертифікат")</f>
        <v>Завантажити сертифікат</v>
      </c>
    </row>
    <row r="2009" spans="1:2" x14ac:dyDescent="0.3">
      <c r="A2009" t="s">
        <v>2001</v>
      </c>
      <c r="B2009" t="str">
        <f>HYPERLINK("https://talan.bank.gov.ua/get-user-certificate/qAVb0a-W9PZpd68VHWfr","Завантажити сертифікат")</f>
        <v>Завантажити сертифікат</v>
      </c>
    </row>
    <row r="2010" spans="1:2" x14ac:dyDescent="0.3">
      <c r="A2010" t="s">
        <v>2002</v>
      </c>
      <c r="B2010" t="str">
        <f>HYPERLINK("https://talan.bank.gov.ua/get-user-certificate/qAVb0Iqr-Ec4xU5TWxjc","Завантажити сертифікат")</f>
        <v>Завантажити сертифікат</v>
      </c>
    </row>
    <row r="2011" spans="1:2" x14ac:dyDescent="0.3">
      <c r="A2011" t="s">
        <v>2003</v>
      </c>
      <c r="B2011" t="str">
        <f>HYPERLINK("https://talan.bank.gov.ua/get-user-certificate/qAVb0tJTcgyRzMoRVgLA","Завантажити сертифікат")</f>
        <v>Завантажити сертифікат</v>
      </c>
    </row>
    <row r="2012" spans="1:2" x14ac:dyDescent="0.3">
      <c r="A2012" t="s">
        <v>2004</v>
      </c>
      <c r="B2012" t="str">
        <f>HYPERLINK("https://talan.bank.gov.ua/get-user-certificate/qAVb0dsnHZGh2nOFVzpy","Завантажити сертифікат")</f>
        <v>Завантажити сертифікат</v>
      </c>
    </row>
    <row r="2013" spans="1:2" x14ac:dyDescent="0.3">
      <c r="A2013" t="s">
        <v>2005</v>
      </c>
      <c r="B2013" t="str">
        <f>HYPERLINK("https://talan.bank.gov.ua/get-user-certificate/qAVb0-Kpd1JiuxacyQz6","Завантажити сертифікат")</f>
        <v>Завантажити сертифікат</v>
      </c>
    </row>
    <row r="2014" spans="1:2" x14ac:dyDescent="0.3">
      <c r="A2014" t="s">
        <v>2006</v>
      </c>
      <c r="B2014" t="str">
        <f>HYPERLINK("https://talan.bank.gov.ua/get-user-certificate/qAVb0UJRevPl4wEvvMIX","Завантажити сертифікат")</f>
        <v>Завантажити сертифікат</v>
      </c>
    </row>
    <row r="2015" spans="1:2" x14ac:dyDescent="0.3">
      <c r="A2015" t="s">
        <v>2007</v>
      </c>
      <c r="B2015" t="str">
        <f>HYPERLINK("https://talan.bank.gov.ua/get-user-certificate/qAVb0fT76BpILKpudC6L","Завантажити сертифікат")</f>
        <v>Завантажити сертифікат</v>
      </c>
    </row>
    <row r="2016" spans="1:2" x14ac:dyDescent="0.3">
      <c r="A2016" t="s">
        <v>2008</v>
      </c>
      <c r="B2016" t="str">
        <f>HYPERLINK("https://talan.bank.gov.ua/get-user-certificate/qAVb0Wz39YSole00T57B","Завантажити сертифікат")</f>
        <v>Завантажити сертифікат</v>
      </c>
    </row>
    <row r="2017" spans="1:2" x14ac:dyDescent="0.3">
      <c r="A2017" t="s">
        <v>2009</v>
      </c>
      <c r="B2017" t="str">
        <f>HYPERLINK("https://talan.bank.gov.ua/get-user-certificate/qAVb0YBWQZTlUviGg7sa","Завантажити сертифікат")</f>
        <v>Завантажити сертифікат</v>
      </c>
    </row>
    <row r="2018" spans="1:2" x14ac:dyDescent="0.3">
      <c r="A2018" t="s">
        <v>2010</v>
      </c>
      <c r="B2018" t="str">
        <f>HYPERLINK("https://talan.bank.gov.ua/get-user-certificate/qAVb0NOp_fshofR0edUa","Завантажити сертифікат")</f>
        <v>Завантажити сертифікат</v>
      </c>
    </row>
    <row r="2019" spans="1:2" x14ac:dyDescent="0.3">
      <c r="A2019" t="s">
        <v>2011</v>
      </c>
      <c r="B2019" t="str">
        <f>HYPERLINK("https://talan.bank.gov.ua/get-user-certificate/qAVb01qEdhWS3aXRcjMb","Завантажити сертифікат")</f>
        <v>Завантажити сертифікат</v>
      </c>
    </row>
    <row r="2020" spans="1:2" x14ac:dyDescent="0.3">
      <c r="A2020" t="s">
        <v>2012</v>
      </c>
      <c r="B2020" t="str">
        <f>HYPERLINK("https://talan.bank.gov.ua/get-user-certificate/qAVb0LAD-SnL_NECbSJV","Завантажити сертифікат")</f>
        <v>Завантажити сертифікат</v>
      </c>
    </row>
    <row r="2021" spans="1:2" x14ac:dyDescent="0.3">
      <c r="A2021" t="s">
        <v>2013</v>
      </c>
      <c r="B2021" t="str">
        <f>HYPERLINK("https://talan.bank.gov.ua/get-user-certificate/qAVb0q_n17YgEVNQYUeQ","Завантажити сертифікат")</f>
        <v>Завантажити сертифікат</v>
      </c>
    </row>
    <row r="2022" spans="1:2" x14ac:dyDescent="0.3">
      <c r="A2022" t="s">
        <v>2014</v>
      </c>
      <c r="B2022" t="str">
        <f>HYPERLINK("https://talan.bank.gov.ua/get-user-certificate/qAVb0eti1uA68zu33Hzs","Завантажити сертифікат")</f>
        <v>Завантажити сертифікат</v>
      </c>
    </row>
    <row r="2023" spans="1:2" x14ac:dyDescent="0.3">
      <c r="A2023" t="s">
        <v>2015</v>
      </c>
      <c r="B2023" t="str">
        <f>HYPERLINK("https://talan.bank.gov.ua/get-user-certificate/qAVb0FCuLl9xoPbfENbP","Завантажити сертифікат")</f>
        <v>Завантажити сертифікат</v>
      </c>
    </row>
    <row r="2024" spans="1:2" x14ac:dyDescent="0.3">
      <c r="A2024" t="s">
        <v>2016</v>
      </c>
      <c r="B2024" t="str">
        <f>HYPERLINK("https://talan.bank.gov.ua/get-user-certificate/qAVb0OYsNc_tsJvn8dsb","Завантажити сертифікат")</f>
        <v>Завантажити сертифікат</v>
      </c>
    </row>
    <row r="2025" spans="1:2" x14ac:dyDescent="0.3">
      <c r="A2025" t="s">
        <v>2017</v>
      </c>
      <c r="B2025" t="str">
        <f>HYPERLINK("https://talan.bank.gov.ua/get-user-certificate/qAVb0-CZrJ85U81-JiZ_","Завантажити сертифікат")</f>
        <v>Завантажити сертифікат</v>
      </c>
    </row>
    <row r="2026" spans="1:2" x14ac:dyDescent="0.3">
      <c r="A2026" t="s">
        <v>2018</v>
      </c>
      <c r="B2026" t="str">
        <f>HYPERLINK("https://talan.bank.gov.ua/get-user-certificate/qAVb05JLBtUKmt9s7XGX","Завантажити сертифікат")</f>
        <v>Завантажити сертифікат</v>
      </c>
    </row>
    <row r="2027" spans="1:2" x14ac:dyDescent="0.3">
      <c r="A2027" t="s">
        <v>2019</v>
      </c>
      <c r="B2027" t="str">
        <f>HYPERLINK("https://talan.bank.gov.ua/get-user-certificate/qAVb0kHQA6HFxaKO4_Oh","Завантажити сертифікат")</f>
        <v>Завантажити сертифікат</v>
      </c>
    </row>
    <row r="2028" spans="1:2" x14ac:dyDescent="0.3">
      <c r="A2028" t="s">
        <v>2020</v>
      </c>
      <c r="B2028" t="str">
        <f>HYPERLINK("https://talan.bank.gov.ua/get-user-certificate/qAVb0V2TmJrhcf5JhCqD","Завантажити сертифікат")</f>
        <v>Завантажити сертифікат</v>
      </c>
    </row>
    <row r="2029" spans="1:2" x14ac:dyDescent="0.3">
      <c r="A2029" t="s">
        <v>2021</v>
      </c>
      <c r="B2029" t="str">
        <f>HYPERLINK("https://talan.bank.gov.ua/get-user-certificate/qAVb0aobHs1vWYKElamb","Завантажити сертифікат")</f>
        <v>Завантажити сертифікат</v>
      </c>
    </row>
    <row r="2030" spans="1:2" x14ac:dyDescent="0.3">
      <c r="A2030" t="s">
        <v>2022</v>
      </c>
      <c r="B2030" t="str">
        <f>HYPERLINK("https://talan.bank.gov.ua/get-user-certificate/qAVb0IMIdY5vGgYndueY","Завантажити сертифікат")</f>
        <v>Завантажити сертифікат</v>
      </c>
    </row>
    <row r="2031" spans="1:2" x14ac:dyDescent="0.3">
      <c r="A2031" t="s">
        <v>2023</v>
      </c>
      <c r="B2031" t="str">
        <f>HYPERLINK("https://talan.bank.gov.ua/get-user-certificate/qAVb0QRU0Ig0l18Ei4aI","Завантажити сертифікат")</f>
        <v>Завантажити сертифікат</v>
      </c>
    </row>
    <row r="2032" spans="1:2" x14ac:dyDescent="0.3">
      <c r="A2032" t="s">
        <v>2024</v>
      </c>
      <c r="B2032" t="str">
        <f>HYPERLINK("https://talan.bank.gov.ua/get-user-certificate/qAVb0cW_H-V6nKjBvbtF","Завантажити сертифікат")</f>
        <v>Завантажити сертифікат</v>
      </c>
    </row>
    <row r="2033" spans="1:2" x14ac:dyDescent="0.3">
      <c r="A2033" t="s">
        <v>2025</v>
      </c>
      <c r="B2033" t="str">
        <f>HYPERLINK("https://talan.bank.gov.ua/get-user-certificate/qAVb0YnkNZMxHhZqhBBI","Завантажити сертифікат")</f>
        <v>Завантажити сертифікат</v>
      </c>
    </row>
    <row r="2034" spans="1:2" x14ac:dyDescent="0.3">
      <c r="A2034" t="s">
        <v>2026</v>
      </c>
      <c r="B2034" t="str">
        <f>HYPERLINK("https://talan.bank.gov.ua/get-user-certificate/qAVb0phf9DoGtkbE2rYY","Завантажити сертифікат")</f>
        <v>Завантажити сертифікат</v>
      </c>
    </row>
    <row r="2035" spans="1:2" x14ac:dyDescent="0.3">
      <c r="A2035" t="s">
        <v>2027</v>
      </c>
      <c r="B2035" t="str">
        <f>HYPERLINK("https://talan.bank.gov.ua/get-user-certificate/qAVb0vBGk-o-x4uKN32R","Завантажити сертифікат")</f>
        <v>Завантажити сертифікат</v>
      </c>
    </row>
    <row r="2036" spans="1:2" x14ac:dyDescent="0.3">
      <c r="A2036" t="s">
        <v>2028</v>
      </c>
      <c r="B2036" t="str">
        <f>HYPERLINK("https://talan.bank.gov.ua/get-user-certificate/qAVb0AnmB8imIanBTpH4","Завантажити сертифікат")</f>
        <v>Завантажити сертифікат</v>
      </c>
    </row>
    <row r="2037" spans="1:2" x14ac:dyDescent="0.3">
      <c r="A2037" t="s">
        <v>2029</v>
      </c>
      <c r="B2037" t="str">
        <f>HYPERLINK("https://talan.bank.gov.ua/get-user-certificate/qAVb0dclMnk_5wI9SW5s","Завантажити сертифікат")</f>
        <v>Завантажити сертифікат</v>
      </c>
    </row>
    <row r="2038" spans="1:2" x14ac:dyDescent="0.3">
      <c r="A2038" t="s">
        <v>2030</v>
      </c>
      <c r="B2038" t="str">
        <f>HYPERLINK("https://talan.bank.gov.ua/get-user-certificate/qAVb03HFHXeNQqHpzm63","Завантажити сертифікат")</f>
        <v>Завантажити сертифікат</v>
      </c>
    </row>
    <row r="2039" spans="1:2" x14ac:dyDescent="0.3">
      <c r="A2039" t="s">
        <v>2031</v>
      </c>
      <c r="B2039" t="str">
        <f>HYPERLINK("https://talan.bank.gov.ua/get-user-certificate/qAVb0k0TUTxwmlc8EbSb","Завантажити сертифікат")</f>
        <v>Завантажити сертифікат</v>
      </c>
    </row>
    <row r="2040" spans="1:2" x14ac:dyDescent="0.3">
      <c r="A2040" t="s">
        <v>2032</v>
      </c>
      <c r="B2040" t="str">
        <f>HYPERLINK("https://talan.bank.gov.ua/get-user-certificate/qAVb0cZQFLMqRcKsaPc8","Завантажити сертифікат")</f>
        <v>Завантажити сертифікат</v>
      </c>
    </row>
    <row r="2041" spans="1:2" x14ac:dyDescent="0.3">
      <c r="A2041" t="s">
        <v>2033</v>
      </c>
      <c r="B2041" t="str">
        <f>HYPERLINK("https://talan.bank.gov.ua/get-user-certificate/qAVb0W2-sgjW-e21XmkR","Завантажити сертифікат")</f>
        <v>Завантажити сертифікат</v>
      </c>
    </row>
    <row r="2042" spans="1:2" x14ac:dyDescent="0.3">
      <c r="A2042" t="s">
        <v>2034</v>
      </c>
      <c r="B2042" t="str">
        <f>HYPERLINK("https://talan.bank.gov.ua/get-user-certificate/qAVb00IKW5o0OcY4sF2x","Завантажити сертифікат")</f>
        <v>Завантажити сертифікат</v>
      </c>
    </row>
    <row r="2043" spans="1:2" x14ac:dyDescent="0.3">
      <c r="A2043" t="s">
        <v>2035</v>
      </c>
      <c r="B2043" t="str">
        <f>HYPERLINK("https://talan.bank.gov.ua/get-user-certificate/qAVb0HvNyMOZQGISQsEP","Завантажити сертифікат")</f>
        <v>Завантажити сертифікат</v>
      </c>
    </row>
    <row r="2044" spans="1:2" x14ac:dyDescent="0.3">
      <c r="A2044" t="s">
        <v>2036</v>
      </c>
      <c r="B2044" t="str">
        <f>HYPERLINK("https://talan.bank.gov.ua/get-user-certificate/qAVb0-lBswHNwS1Je8sK","Завантажити сертифікат")</f>
        <v>Завантажити сертифікат</v>
      </c>
    </row>
    <row r="2045" spans="1:2" x14ac:dyDescent="0.3">
      <c r="A2045" t="s">
        <v>2037</v>
      </c>
      <c r="B2045" t="str">
        <f>HYPERLINK("https://talan.bank.gov.ua/get-user-certificate/qAVb00Xj7ARQ2vKbbwo2","Завантажити сертифікат")</f>
        <v>Завантажити сертифікат</v>
      </c>
    </row>
    <row r="2046" spans="1:2" x14ac:dyDescent="0.3">
      <c r="A2046" t="s">
        <v>2038</v>
      </c>
      <c r="B2046" t="str">
        <f>HYPERLINK("https://talan.bank.gov.ua/get-user-certificate/qAVb0IwrDNXrbly-INHH","Завантажити сертифікат")</f>
        <v>Завантажити сертифікат</v>
      </c>
    </row>
    <row r="2047" spans="1:2" x14ac:dyDescent="0.3">
      <c r="A2047" t="s">
        <v>2039</v>
      </c>
      <c r="B2047" t="str">
        <f>HYPERLINK("https://talan.bank.gov.ua/get-user-certificate/qAVb0PEFWjcw_2woirXb","Завантажити сертифікат")</f>
        <v>Завантажити сертифікат</v>
      </c>
    </row>
    <row r="2048" spans="1:2" x14ac:dyDescent="0.3">
      <c r="A2048" t="s">
        <v>2040</v>
      </c>
      <c r="B2048" t="str">
        <f>HYPERLINK("https://talan.bank.gov.ua/get-user-certificate/qAVb0QQjfXo9f75L-btd","Завантажити сертифікат")</f>
        <v>Завантажити сертифікат</v>
      </c>
    </row>
    <row r="2049" spans="1:2" x14ac:dyDescent="0.3">
      <c r="A2049" t="s">
        <v>2041</v>
      </c>
      <c r="B2049" t="str">
        <f>HYPERLINK("https://talan.bank.gov.ua/get-user-certificate/qAVb02tv4ZQXLpIAPA-g","Завантажити сертифікат")</f>
        <v>Завантажити сертифікат</v>
      </c>
    </row>
    <row r="2050" spans="1:2" x14ac:dyDescent="0.3">
      <c r="A2050" t="s">
        <v>2042</v>
      </c>
      <c r="B2050" t="str">
        <f>HYPERLINK("https://talan.bank.gov.ua/get-user-certificate/qAVb0110kJkPZhmJ3amt","Завантажити сертифікат")</f>
        <v>Завантажити сертифікат</v>
      </c>
    </row>
    <row r="2051" spans="1:2" x14ac:dyDescent="0.3">
      <c r="A2051" t="s">
        <v>2043</v>
      </c>
      <c r="B2051" t="str">
        <f>HYPERLINK("https://talan.bank.gov.ua/get-user-certificate/qAVb0sjI5AWNhif7wOxB","Завантажити сертифікат")</f>
        <v>Завантажити сертифікат</v>
      </c>
    </row>
    <row r="2052" spans="1:2" x14ac:dyDescent="0.3">
      <c r="A2052" t="s">
        <v>2044</v>
      </c>
      <c r="B2052" t="str">
        <f>HYPERLINK("https://talan.bank.gov.ua/get-user-certificate/qAVb09BE0VpaA0gI33Ox","Завантажити сертифікат")</f>
        <v>Завантажити сертифікат</v>
      </c>
    </row>
    <row r="2053" spans="1:2" x14ac:dyDescent="0.3">
      <c r="A2053" t="s">
        <v>2045</v>
      </c>
      <c r="B2053" t="str">
        <f>HYPERLINK("https://talan.bank.gov.ua/get-user-certificate/qAVb0U6NSAo-PAkQfHp4","Завантажити сертифікат")</f>
        <v>Завантажити сертифікат</v>
      </c>
    </row>
    <row r="2054" spans="1:2" x14ac:dyDescent="0.3">
      <c r="A2054" t="s">
        <v>2046</v>
      </c>
      <c r="B2054" t="str">
        <f>HYPERLINK("https://talan.bank.gov.ua/get-user-certificate/qAVb0BMdySNzNoLBCG-P","Завантажити сертифікат")</f>
        <v>Завантажити сертифікат</v>
      </c>
    </row>
    <row r="2055" spans="1:2" x14ac:dyDescent="0.3">
      <c r="A2055" t="s">
        <v>2047</v>
      </c>
      <c r="B2055" t="str">
        <f>HYPERLINK("https://talan.bank.gov.ua/get-user-certificate/qAVb0OX4alZVrd0dnw2I","Завантажити сертифікат")</f>
        <v>Завантажити сертифікат</v>
      </c>
    </row>
    <row r="2056" spans="1:2" x14ac:dyDescent="0.3">
      <c r="A2056" t="s">
        <v>2048</v>
      </c>
      <c r="B2056" t="str">
        <f>HYPERLINK("https://talan.bank.gov.ua/get-user-certificate/qAVb08PUXQQmu67-P_C9","Завантажити сертифікат")</f>
        <v>Завантажити сертифікат</v>
      </c>
    </row>
    <row r="2057" spans="1:2" x14ac:dyDescent="0.3">
      <c r="A2057" t="s">
        <v>2049</v>
      </c>
      <c r="B2057" t="str">
        <f>HYPERLINK("https://talan.bank.gov.ua/get-user-certificate/qAVb0BsSjTxCLAa2SwSG","Завантажити сертифікат")</f>
        <v>Завантажити сертифікат</v>
      </c>
    </row>
    <row r="2058" spans="1:2" x14ac:dyDescent="0.3">
      <c r="A2058" t="s">
        <v>2050</v>
      </c>
      <c r="B2058" t="str">
        <f>HYPERLINK("https://talan.bank.gov.ua/get-user-certificate/qAVb0GHHsBiKwnllDPua","Завантажити сертифікат")</f>
        <v>Завантажити сертифікат</v>
      </c>
    </row>
    <row r="2059" spans="1:2" x14ac:dyDescent="0.3">
      <c r="A2059" t="s">
        <v>2051</v>
      </c>
      <c r="B2059" t="str">
        <f>HYPERLINK("https://talan.bank.gov.ua/get-user-certificate/qAVb0Q0lzipsxaIztHuw","Завантажити сертифікат")</f>
        <v>Завантажити сертифікат</v>
      </c>
    </row>
    <row r="2060" spans="1:2" x14ac:dyDescent="0.3">
      <c r="A2060" t="s">
        <v>2052</v>
      </c>
      <c r="B2060" t="str">
        <f>HYPERLINK("https://talan.bank.gov.ua/get-user-certificate/qAVb0E5wX-kAVtdaLkfV","Завантажити сертифікат")</f>
        <v>Завантажити сертифікат</v>
      </c>
    </row>
    <row r="2061" spans="1:2" x14ac:dyDescent="0.3">
      <c r="A2061" t="s">
        <v>2053</v>
      </c>
      <c r="B2061" t="str">
        <f>HYPERLINK("https://talan.bank.gov.ua/get-user-certificate/qAVb0tZrYhC2PixMRz5s","Завантажити сертифікат")</f>
        <v>Завантажити сертифікат</v>
      </c>
    </row>
    <row r="2062" spans="1:2" x14ac:dyDescent="0.3">
      <c r="A2062" t="s">
        <v>2054</v>
      </c>
      <c r="B2062" t="str">
        <f>HYPERLINK("https://talan.bank.gov.ua/get-user-certificate/qAVb0yFy9lkA2mPdMkZf","Завантажити сертифікат")</f>
        <v>Завантажити сертифікат</v>
      </c>
    </row>
    <row r="2063" spans="1:2" x14ac:dyDescent="0.3">
      <c r="A2063" t="s">
        <v>2055</v>
      </c>
      <c r="B2063" t="str">
        <f>HYPERLINK("https://talan.bank.gov.ua/get-user-certificate/qAVb06KQEhVjaJGzIeJR","Завантажити сертифікат")</f>
        <v>Завантажити сертифікат</v>
      </c>
    </row>
    <row r="2064" spans="1:2" x14ac:dyDescent="0.3">
      <c r="A2064" t="s">
        <v>2056</v>
      </c>
      <c r="B2064" t="str">
        <f>HYPERLINK("https://talan.bank.gov.ua/get-user-certificate/qAVb09c2ojL1NCtHUEUr","Завантажити сертифікат")</f>
        <v>Завантажити сертифікат</v>
      </c>
    </row>
    <row r="2065" spans="1:2" x14ac:dyDescent="0.3">
      <c r="A2065" t="s">
        <v>2057</v>
      </c>
      <c r="B2065" t="str">
        <f>HYPERLINK("https://talan.bank.gov.ua/get-user-certificate/qAVb0U-lbjtkWi6kIA45","Завантажити сертифікат")</f>
        <v>Завантажити сертифікат</v>
      </c>
    </row>
    <row r="2066" spans="1:2" x14ac:dyDescent="0.3">
      <c r="A2066" t="s">
        <v>2058</v>
      </c>
      <c r="B2066" t="str">
        <f>HYPERLINK("https://talan.bank.gov.ua/get-user-certificate/qAVb0izY6s9EPSMyReje","Завантажити сертифікат")</f>
        <v>Завантажити сертифікат</v>
      </c>
    </row>
    <row r="2067" spans="1:2" x14ac:dyDescent="0.3">
      <c r="A2067" t="s">
        <v>2059</v>
      </c>
      <c r="B2067" t="str">
        <f>HYPERLINK("https://talan.bank.gov.ua/get-user-certificate/qAVb0lxat5W4f4VW5kG7","Завантажити сертифікат")</f>
        <v>Завантажити сертифікат</v>
      </c>
    </row>
    <row r="2068" spans="1:2" x14ac:dyDescent="0.3">
      <c r="A2068" t="s">
        <v>2060</v>
      </c>
      <c r="B2068" t="str">
        <f>HYPERLINK("https://talan.bank.gov.ua/get-user-certificate/qAVb08qDel6DEyTi43fo","Завантажити сертифікат")</f>
        <v>Завантажити сертифікат</v>
      </c>
    </row>
    <row r="2069" spans="1:2" x14ac:dyDescent="0.3">
      <c r="A2069" t="s">
        <v>2061</v>
      </c>
      <c r="B2069" t="str">
        <f>HYPERLINK("https://talan.bank.gov.ua/get-user-certificate/qAVb0ft13kZVSgui1VpC","Завантажити сертифікат")</f>
        <v>Завантажити сертифікат</v>
      </c>
    </row>
    <row r="2070" spans="1:2" x14ac:dyDescent="0.3">
      <c r="A2070" t="s">
        <v>2062</v>
      </c>
      <c r="B2070" t="str">
        <f>HYPERLINK("https://talan.bank.gov.ua/get-user-certificate/qAVb0sr-wk4uLbObDwWf","Завантажити сертифікат")</f>
        <v>Завантажити сертифікат</v>
      </c>
    </row>
    <row r="2071" spans="1:2" x14ac:dyDescent="0.3">
      <c r="A2071" t="s">
        <v>2063</v>
      </c>
      <c r="B2071" t="str">
        <f>HYPERLINK("https://talan.bank.gov.ua/get-user-certificate/qAVb0E9OJzW0Rxhon8N-","Завантажити сертифікат")</f>
        <v>Завантажити сертифікат</v>
      </c>
    </row>
    <row r="2072" spans="1:2" x14ac:dyDescent="0.3">
      <c r="A2072" t="s">
        <v>2064</v>
      </c>
      <c r="B2072" t="str">
        <f>HYPERLINK("https://talan.bank.gov.ua/get-user-certificate/qAVb0LPGkjR_58blHQAV","Завантажити сертифікат")</f>
        <v>Завантажити сертифікат</v>
      </c>
    </row>
    <row r="2073" spans="1:2" x14ac:dyDescent="0.3">
      <c r="A2073" t="s">
        <v>2065</v>
      </c>
      <c r="B2073" t="str">
        <f>HYPERLINK("https://talan.bank.gov.ua/get-user-certificate/qAVb0u9hQiPDbArBRYwh","Завантажити сертифікат")</f>
        <v>Завантажити сертифікат</v>
      </c>
    </row>
    <row r="2074" spans="1:2" x14ac:dyDescent="0.3">
      <c r="A2074" t="s">
        <v>2066</v>
      </c>
      <c r="B2074" t="str">
        <f>HYPERLINK("https://talan.bank.gov.ua/get-user-certificate/qAVb0g3pcmoBW1I-M-VY","Завантажити сертифікат")</f>
        <v>Завантажити сертифікат</v>
      </c>
    </row>
    <row r="2075" spans="1:2" x14ac:dyDescent="0.3">
      <c r="A2075" t="s">
        <v>2067</v>
      </c>
      <c r="B2075" t="str">
        <f>HYPERLINK("https://talan.bank.gov.ua/get-user-certificate/qAVb0YdL_mzGtOUYkuuI","Завантажити сертифікат")</f>
        <v>Завантажити сертифікат</v>
      </c>
    </row>
    <row r="2076" spans="1:2" x14ac:dyDescent="0.3">
      <c r="A2076" t="s">
        <v>2068</v>
      </c>
      <c r="B2076" t="str">
        <f>HYPERLINK("https://talan.bank.gov.ua/get-user-certificate/qAVb0g69ZH-e8NGpfW_4","Завантажити сертифікат")</f>
        <v>Завантажити сертифікат</v>
      </c>
    </row>
    <row r="2077" spans="1:2" x14ac:dyDescent="0.3">
      <c r="A2077" t="s">
        <v>2069</v>
      </c>
      <c r="B2077" t="str">
        <f>HYPERLINK("https://talan.bank.gov.ua/get-user-certificate/qAVb0yhn61jT9aIoaqg8","Завантажити сертифікат")</f>
        <v>Завантажити сертифікат</v>
      </c>
    </row>
    <row r="2078" spans="1:2" x14ac:dyDescent="0.3">
      <c r="A2078" t="s">
        <v>2070</v>
      </c>
      <c r="B2078" t="str">
        <f>HYPERLINK("https://talan.bank.gov.ua/get-user-certificate/qAVb06D4OJ8RWQFldDll","Завантажити сертифікат")</f>
        <v>Завантажити сертифікат</v>
      </c>
    </row>
    <row r="2079" spans="1:2" x14ac:dyDescent="0.3">
      <c r="A2079" t="s">
        <v>2071</v>
      </c>
      <c r="B2079" t="str">
        <f>HYPERLINK("https://talan.bank.gov.ua/get-user-certificate/qAVb0k--6hxCMNC6BIJ6","Завантажити сертифікат")</f>
        <v>Завантажити сертифікат</v>
      </c>
    </row>
    <row r="2080" spans="1:2" x14ac:dyDescent="0.3">
      <c r="A2080" t="s">
        <v>2072</v>
      </c>
      <c r="B2080" t="str">
        <f>HYPERLINK("https://talan.bank.gov.ua/get-user-certificate/qAVb0wFTsji9CwbITdoz","Завантажити сертифікат")</f>
        <v>Завантажити сертифікат</v>
      </c>
    </row>
    <row r="2081" spans="1:2" x14ac:dyDescent="0.3">
      <c r="A2081" t="s">
        <v>2073</v>
      </c>
      <c r="B2081" t="str">
        <f>HYPERLINK("https://talan.bank.gov.ua/get-user-certificate/qAVb0LeM2O6lnTdOKSUb","Завантажити сертифікат")</f>
        <v>Завантажити сертифікат</v>
      </c>
    </row>
    <row r="2082" spans="1:2" x14ac:dyDescent="0.3">
      <c r="A2082" t="s">
        <v>2074</v>
      </c>
      <c r="B2082" t="str">
        <f>HYPERLINK("https://talan.bank.gov.ua/get-user-certificate/qAVb0ygAYOCA3sqBXtSd","Завантажити сертифікат")</f>
        <v>Завантажити сертифікат</v>
      </c>
    </row>
    <row r="2083" spans="1:2" x14ac:dyDescent="0.3">
      <c r="A2083" t="s">
        <v>2075</v>
      </c>
      <c r="B2083" t="str">
        <f>HYPERLINK("https://talan.bank.gov.ua/get-user-certificate/qAVb0ucUd3IqXxQxILRO","Завантажити сертифікат")</f>
        <v>Завантажити сертифікат</v>
      </c>
    </row>
    <row r="2084" spans="1:2" x14ac:dyDescent="0.3">
      <c r="A2084" t="s">
        <v>2076</v>
      </c>
      <c r="B2084" t="str">
        <f>HYPERLINK("https://talan.bank.gov.ua/get-user-certificate/qAVb0jHQlZWmm8v3axzZ","Завантажити сертифікат")</f>
        <v>Завантажити сертифікат</v>
      </c>
    </row>
    <row r="2085" spans="1:2" x14ac:dyDescent="0.3">
      <c r="A2085" t="s">
        <v>2077</v>
      </c>
      <c r="B2085" t="str">
        <f>HYPERLINK("https://talan.bank.gov.ua/get-user-certificate/qAVb0zJCoKYCXtQv68lJ","Завантажити сертифікат")</f>
        <v>Завантажити сертифікат</v>
      </c>
    </row>
    <row r="2086" spans="1:2" x14ac:dyDescent="0.3">
      <c r="A2086" t="s">
        <v>2078</v>
      </c>
      <c r="B2086" t="str">
        <f>HYPERLINK("https://talan.bank.gov.ua/get-user-certificate/qAVb0MA8QfPAHNxktuAK","Завантажити сертифікат")</f>
        <v>Завантажити сертифікат</v>
      </c>
    </row>
    <row r="2087" spans="1:2" x14ac:dyDescent="0.3">
      <c r="A2087" t="s">
        <v>2079</v>
      </c>
      <c r="B2087" t="str">
        <f>HYPERLINK("https://talan.bank.gov.ua/get-user-certificate/qAVb0fOZqyxmDkQF8Nql","Завантажити сертифікат")</f>
        <v>Завантажити сертифікат</v>
      </c>
    </row>
    <row r="2088" spans="1:2" x14ac:dyDescent="0.3">
      <c r="A2088" t="s">
        <v>2080</v>
      </c>
      <c r="B2088" t="str">
        <f>HYPERLINK("https://talan.bank.gov.ua/get-user-certificate/qAVb0DS27VV0A1t_3PZ2","Завантажити сертифікат")</f>
        <v>Завантажити сертифікат</v>
      </c>
    </row>
    <row r="2089" spans="1:2" x14ac:dyDescent="0.3">
      <c r="A2089" t="s">
        <v>2081</v>
      </c>
      <c r="B2089" t="str">
        <f>HYPERLINK("https://talan.bank.gov.ua/get-user-certificate/qAVb0SdODnGgHU_dgjeB","Завантажити сертифікат")</f>
        <v>Завантажити сертифікат</v>
      </c>
    </row>
    <row r="2090" spans="1:2" x14ac:dyDescent="0.3">
      <c r="A2090" t="s">
        <v>2082</v>
      </c>
      <c r="B2090" t="str">
        <f>HYPERLINK("https://talan.bank.gov.ua/get-user-certificate/qAVb04ituftuFpd7Xoyw","Завантажити сертифікат")</f>
        <v>Завантажити сертифікат</v>
      </c>
    </row>
    <row r="2091" spans="1:2" x14ac:dyDescent="0.3">
      <c r="A2091" t="s">
        <v>2083</v>
      </c>
      <c r="B2091" t="str">
        <f>HYPERLINK("https://talan.bank.gov.ua/get-user-certificate/qAVb0QpSGxpd58M9ebYn","Завантажити сертифікат")</f>
        <v>Завантажити сертифікат</v>
      </c>
    </row>
    <row r="2092" spans="1:2" x14ac:dyDescent="0.3">
      <c r="A2092" t="s">
        <v>2084</v>
      </c>
      <c r="B2092" t="str">
        <f>HYPERLINK("https://talan.bank.gov.ua/get-user-certificate/qAVb0PAy-X4-Lrk9bsf-","Завантажити сертифікат")</f>
        <v>Завантажити сертифікат</v>
      </c>
    </row>
    <row r="2093" spans="1:2" x14ac:dyDescent="0.3">
      <c r="A2093" t="s">
        <v>2085</v>
      </c>
      <c r="B2093" t="str">
        <f>HYPERLINK("https://talan.bank.gov.ua/get-user-certificate/qAVb019HQkrvIyCSuzAP","Завантажити сертифікат")</f>
        <v>Завантажити сертифікат</v>
      </c>
    </row>
    <row r="2094" spans="1:2" x14ac:dyDescent="0.3">
      <c r="A2094" t="s">
        <v>2086</v>
      </c>
      <c r="B2094" t="str">
        <f>HYPERLINK("https://talan.bank.gov.ua/get-user-certificate/qAVb0EwwOHtzDnVEfODv","Завантажити сертифікат")</f>
        <v>Завантажити сертифікат</v>
      </c>
    </row>
    <row r="2095" spans="1:2" x14ac:dyDescent="0.3">
      <c r="A2095" t="s">
        <v>2087</v>
      </c>
      <c r="B2095" t="str">
        <f>HYPERLINK("https://talan.bank.gov.ua/get-user-certificate/qAVb0uR6vuDfJgGdE1oC","Завантажити сертифікат")</f>
        <v>Завантажити сертифікат</v>
      </c>
    </row>
    <row r="2096" spans="1:2" x14ac:dyDescent="0.3">
      <c r="A2096" t="s">
        <v>2088</v>
      </c>
      <c r="B2096" t="str">
        <f>HYPERLINK("https://talan.bank.gov.ua/get-user-certificate/qAVb0LVrFJfxJ3P24ker","Завантажити сертифікат")</f>
        <v>Завантажити сертифікат</v>
      </c>
    </row>
    <row r="2097" spans="1:2" x14ac:dyDescent="0.3">
      <c r="A2097" t="s">
        <v>2089</v>
      </c>
      <c r="B2097" t="str">
        <f>HYPERLINK("https://talan.bank.gov.ua/get-user-certificate/qAVb0Hr6X-pS-_pvy9t1","Завантажити сертифікат")</f>
        <v>Завантажити сертифікат</v>
      </c>
    </row>
    <row r="2098" spans="1:2" x14ac:dyDescent="0.3">
      <c r="A2098" t="s">
        <v>2090</v>
      </c>
      <c r="B2098" t="str">
        <f>HYPERLINK("https://talan.bank.gov.ua/get-user-certificate/qAVb0rd-vc4jN8hakQKW","Завантажити сертифікат")</f>
        <v>Завантажити сертифікат</v>
      </c>
    </row>
    <row r="2099" spans="1:2" x14ac:dyDescent="0.3">
      <c r="A2099" t="s">
        <v>2091</v>
      </c>
      <c r="B2099" t="str">
        <f>HYPERLINK("https://talan.bank.gov.ua/get-user-certificate/qAVb0kOardnyloRA58J9","Завантажити сертифікат")</f>
        <v>Завантажити сертифікат</v>
      </c>
    </row>
    <row r="2100" spans="1:2" x14ac:dyDescent="0.3">
      <c r="A2100" t="s">
        <v>2092</v>
      </c>
      <c r="B2100" t="str">
        <f>HYPERLINK("https://talan.bank.gov.ua/get-user-certificate/qAVb0JAffknUw5n5LZ5i","Завантажити сертифікат")</f>
        <v>Завантажити сертифікат</v>
      </c>
    </row>
    <row r="2101" spans="1:2" x14ac:dyDescent="0.3">
      <c r="A2101" t="s">
        <v>2093</v>
      </c>
      <c r="B2101" t="str">
        <f>HYPERLINK("https://talan.bank.gov.ua/get-user-certificate/qAVb0YpsFWJwSC6yRWad","Завантажити сертифікат")</f>
        <v>Завантажити сертифікат</v>
      </c>
    </row>
    <row r="2102" spans="1:2" x14ac:dyDescent="0.3">
      <c r="A2102" t="s">
        <v>2094</v>
      </c>
      <c r="B2102" t="str">
        <f>HYPERLINK("https://talan.bank.gov.ua/get-user-certificate/qAVb08ElnozFKroh6egY","Завантажити сертифікат")</f>
        <v>Завантажити сертифікат</v>
      </c>
    </row>
    <row r="2103" spans="1:2" x14ac:dyDescent="0.3">
      <c r="A2103" t="s">
        <v>2095</v>
      </c>
      <c r="B2103" t="str">
        <f>HYPERLINK("https://talan.bank.gov.ua/get-user-certificate/qAVb0ZYOGLJd1CfhTrsO","Завантажити сертифікат")</f>
        <v>Завантажити сертифікат</v>
      </c>
    </row>
    <row r="2104" spans="1:2" x14ac:dyDescent="0.3">
      <c r="A2104" t="s">
        <v>2096</v>
      </c>
      <c r="B2104" t="str">
        <f>HYPERLINK("https://talan.bank.gov.ua/get-user-certificate/qAVb0JNsIwz-SmoGpJXy","Завантажити сертифікат")</f>
        <v>Завантажити сертифікат</v>
      </c>
    </row>
    <row r="2105" spans="1:2" x14ac:dyDescent="0.3">
      <c r="A2105" t="s">
        <v>2097</v>
      </c>
      <c r="B2105" t="str">
        <f>HYPERLINK("https://talan.bank.gov.ua/get-user-certificate/qAVb05SwXU193j1QvYBC","Завантажити сертифікат")</f>
        <v>Завантажити сертифікат</v>
      </c>
    </row>
    <row r="2106" spans="1:2" x14ac:dyDescent="0.3">
      <c r="A2106" t="s">
        <v>2098</v>
      </c>
      <c r="B2106" t="str">
        <f>HYPERLINK("https://talan.bank.gov.ua/get-user-certificate/qAVb0AQKPV4TvNnJZAQY","Завантажити сертифікат")</f>
        <v>Завантажити сертифікат</v>
      </c>
    </row>
    <row r="2107" spans="1:2" x14ac:dyDescent="0.3">
      <c r="A2107" t="s">
        <v>2099</v>
      </c>
      <c r="B2107" t="str">
        <f>HYPERLINK("https://talan.bank.gov.ua/get-user-certificate/qAVb0XsQrMI10dP15n7O","Завантажити сертифікат")</f>
        <v>Завантажити сертифікат</v>
      </c>
    </row>
    <row r="2108" spans="1:2" x14ac:dyDescent="0.3">
      <c r="A2108" t="s">
        <v>2100</v>
      </c>
      <c r="B2108" t="str">
        <f>HYPERLINK("https://talan.bank.gov.ua/get-user-certificate/qAVb0kCCdVkDQKQTYuPH","Завантажити сертифікат")</f>
        <v>Завантажити сертифікат</v>
      </c>
    </row>
    <row r="2109" spans="1:2" x14ac:dyDescent="0.3">
      <c r="A2109" t="s">
        <v>2101</v>
      </c>
      <c r="B2109" t="str">
        <f>HYPERLINK("https://talan.bank.gov.ua/get-user-certificate/qAVb00rI_aGRwO62uVJb","Завантажити сертифікат")</f>
        <v>Завантажити сертифікат</v>
      </c>
    </row>
    <row r="2110" spans="1:2" x14ac:dyDescent="0.3">
      <c r="A2110" t="s">
        <v>2102</v>
      </c>
      <c r="B2110" t="str">
        <f>HYPERLINK("https://talan.bank.gov.ua/get-user-certificate/qAVb0-wCm-78l1H_MSn5","Завантажити сертифікат")</f>
        <v>Завантажити сертифікат</v>
      </c>
    </row>
    <row r="2111" spans="1:2" x14ac:dyDescent="0.3">
      <c r="A2111" t="s">
        <v>2103</v>
      </c>
      <c r="B2111" t="str">
        <f>HYPERLINK("https://talan.bank.gov.ua/get-user-certificate/qAVb0fAg4lHwa9qT6qgg","Завантажити сертифікат")</f>
        <v>Завантажити сертифікат</v>
      </c>
    </row>
    <row r="2112" spans="1:2" x14ac:dyDescent="0.3">
      <c r="A2112" t="s">
        <v>2104</v>
      </c>
      <c r="B2112" t="str">
        <f>HYPERLINK("https://talan.bank.gov.ua/get-user-certificate/qAVb0BHhHpxqT-o-XLN-","Завантажити сертифікат")</f>
        <v>Завантажити сертифікат</v>
      </c>
    </row>
    <row r="2113" spans="1:2" x14ac:dyDescent="0.3">
      <c r="A2113" t="s">
        <v>2105</v>
      </c>
      <c r="B2113" t="str">
        <f>HYPERLINK("https://talan.bank.gov.ua/get-user-certificate/qAVb08A0NASoyR_SsvZS","Завантажити сертифікат")</f>
        <v>Завантажити сертифікат</v>
      </c>
    </row>
    <row r="2114" spans="1:2" x14ac:dyDescent="0.3">
      <c r="A2114" t="s">
        <v>2106</v>
      </c>
      <c r="B2114" t="str">
        <f>HYPERLINK("https://talan.bank.gov.ua/get-user-certificate/qAVb0gfYHjYq2h5shoCc","Завантажити сертифікат")</f>
        <v>Завантажити сертифікат</v>
      </c>
    </row>
    <row r="2115" spans="1:2" x14ac:dyDescent="0.3">
      <c r="A2115" t="s">
        <v>2107</v>
      </c>
      <c r="B2115" t="str">
        <f>HYPERLINK("https://talan.bank.gov.ua/get-user-certificate/qAVb0h22H0e5hO_i7NeA","Завантажити сертифікат")</f>
        <v>Завантажити сертифікат</v>
      </c>
    </row>
    <row r="2116" spans="1:2" x14ac:dyDescent="0.3">
      <c r="A2116" t="s">
        <v>2108</v>
      </c>
      <c r="B2116" t="str">
        <f>HYPERLINK("https://talan.bank.gov.ua/get-user-certificate/qAVb0ICyoqLwc-QwFbP-","Завантажити сертифікат")</f>
        <v>Завантажити сертифікат</v>
      </c>
    </row>
    <row r="2117" spans="1:2" x14ac:dyDescent="0.3">
      <c r="A2117" t="s">
        <v>2109</v>
      </c>
      <c r="B2117" t="str">
        <f>HYPERLINK("https://talan.bank.gov.ua/get-user-certificate/qAVb0x82_vDM78W221pU","Завантажити сертифікат")</f>
        <v>Завантажити сертифікат</v>
      </c>
    </row>
    <row r="2118" spans="1:2" x14ac:dyDescent="0.3">
      <c r="A2118" t="s">
        <v>2110</v>
      </c>
      <c r="B2118" t="str">
        <f>HYPERLINK("https://talan.bank.gov.ua/get-user-certificate/qAVb06PXBzCEmUjIY8Ke","Завантажити сертифікат")</f>
        <v>Завантажити сертифікат</v>
      </c>
    </row>
    <row r="2119" spans="1:2" x14ac:dyDescent="0.3">
      <c r="A2119" t="s">
        <v>2111</v>
      </c>
      <c r="B2119" t="str">
        <f>HYPERLINK("https://talan.bank.gov.ua/get-user-certificate/qAVb0f0luLfo9qUryQY6","Завантажити сертифікат")</f>
        <v>Завантажити сертифікат</v>
      </c>
    </row>
    <row r="2120" spans="1:2" x14ac:dyDescent="0.3">
      <c r="A2120" t="s">
        <v>2112</v>
      </c>
      <c r="B2120" t="str">
        <f>HYPERLINK("https://talan.bank.gov.ua/get-user-certificate/qAVb0tFxDlN_ux2TyNlX","Завантажити сертифікат")</f>
        <v>Завантажити сертифікат</v>
      </c>
    </row>
    <row r="2121" spans="1:2" x14ac:dyDescent="0.3">
      <c r="A2121" t="s">
        <v>2113</v>
      </c>
      <c r="B2121" t="str">
        <f>HYPERLINK("https://talan.bank.gov.ua/get-user-certificate/qAVb0onlr7QP_QPAUlli","Завантажити сертифікат")</f>
        <v>Завантажити сертифікат</v>
      </c>
    </row>
    <row r="2122" spans="1:2" x14ac:dyDescent="0.3">
      <c r="A2122" t="s">
        <v>2114</v>
      </c>
      <c r="B2122" t="str">
        <f>HYPERLINK("https://talan.bank.gov.ua/get-user-certificate/qAVb01HGmyPQei23Ueq1","Завантажити сертифікат")</f>
        <v>Завантажити сертифікат</v>
      </c>
    </row>
    <row r="2123" spans="1:2" x14ac:dyDescent="0.3">
      <c r="A2123" t="s">
        <v>2115</v>
      </c>
      <c r="B2123" t="str">
        <f>HYPERLINK("https://talan.bank.gov.ua/get-user-certificate/qAVb0FGSMCkb_1xXENOX","Завантажити сертифікат")</f>
        <v>Завантажити сертифікат</v>
      </c>
    </row>
    <row r="2124" spans="1:2" x14ac:dyDescent="0.3">
      <c r="A2124" t="s">
        <v>2116</v>
      </c>
      <c r="B2124" t="str">
        <f>HYPERLINK("https://talan.bank.gov.ua/get-user-certificate/qAVb0aivtU84l2zFIIAm","Завантажити сертифікат")</f>
        <v>Завантажити сертифікат</v>
      </c>
    </row>
    <row r="2125" spans="1:2" x14ac:dyDescent="0.3">
      <c r="A2125" t="s">
        <v>2117</v>
      </c>
      <c r="B2125" t="str">
        <f>HYPERLINK("https://talan.bank.gov.ua/get-user-certificate/qAVb0PoSumadyCwnwRvl","Завантажити сертифікат")</f>
        <v>Завантажити сертифікат</v>
      </c>
    </row>
    <row r="2126" spans="1:2" x14ac:dyDescent="0.3">
      <c r="A2126" t="s">
        <v>2118</v>
      </c>
      <c r="B2126" t="str">
        <f>HYPERLINK("https://talan.bank.gov.ua/get-user-certificate/qAVb0fOXYhp3x_W-j9zE","Завантажити сертифікат")</f>
        <v>Завантажити сертифікат</v>
      </c>
    </row>
    <row r="2127" spans="1:2" x14ac:dyDescent="0.3">
      <c r="A2127" t="s">
        <v>2119</v>
      </c>
      <c r="B2127" t="str">
        <f>HYPERLINK("https://talan.bank.gov.ua/get-user-certificate/qAVb0W_T7FgVfleI0o-4","Завантажити сертифікат")</f>
        <v>Завантажити сертифікат</v>
      </c>
    </row>
    <row r="2128" spans="1:2" x14ac:dyDescent="0.3">
      <c r="A2128" t="s">
        <v>2120</v>
      </c>
      <c r="B2128" t="str">
        <f>HYPERLINK("https://talan.bank.gov.ua/get-user-certificate/qAVb0v5Id5tJiIEkbOK8","Завантажити сертифікат")</f>
        <v>Завантажити сертифікат</v>
      </c>
    </row>
    <row r="2129" spans="1:2" x14ac:dyDescent="0.3">
      <c r="A2129" t="s">
        <v>2121</v>
      </c>
      <c r="B2129" t="str">
        <f>HYPERLINK("https://talan.bank.gov.ua/get-user-certificate/qAVb0NceSwpt2ZirjbWm","Завантажити сертифікат")</f>
        <v>Завантажити сертифікат</v>
      </c>
    </row>
    <row r="2130" spans="1:2" x14ac:dyDescent="0.3">
      <c r="A2130" t="s">
        <v>2122</v>
      </c>
      <c r="B2130" t="str">
        <f>HYPERLINK("https://talan.bank.gov.ua/get-user-certificate/qAVb0j9ghRe6VrXEcXLa","Завантажити сертифікат")</f>
        <v>Завантажити сертифікат</v>
      </c>
    </row>
    <row r="2131" spans="1:2" x14ac:dyDescent="0.3">
      <c r="A2131" t="s">
        <v>2123</v>
      </c>
      <c r="B2131" t="str">
        <f>HYPERLINK("https://talan.bank.gov.ua/get-user-certificate/qAVb0qVLyhBplM6GAsOe","Завантажити сертифікат")</f>
        <v>Завантажити сертифікат</v>
      </c>
    </row>
    <row r="2132" spans="1:2" x14ac:dyDescent="0.3">
      <c r="A2132" t="s">
        <v>2124</v>
      </c>
      <c r="B2132" t="str">
        <f>HYPERLINK("https://talan.bank.gov.ua/get-user-certificate/qAVb07QVoXRWMnolvBTY","Завантажити сертифікат")</f>
        <v>Завантажити сертифікат</v>
      </c>
    </row>
    <row r="2133" spans="1:2" x14ac:dyDescent="0.3">
      <c r="A2133" t="s">
        <v>2125</v>
      </c>
      <c r="B2133" t="str">
        <f>HYPERLINK("https://talan.bank.gov.ua/get-user-certificate/qAVb0rGvEiwy5BnH8i5e","Завантажити сертифікат")</f>
        <v>Завантажити сертифікат</v>
      </c>
    </row>
    <row r="2134" spans="1:2" x14ac:dyDescent="0.3">
      <c r="A2134" t="s">
        <v>2126</v>
      </c>
      <c r="B2134" t="str">
        <f>HYPERLINK("https://talan.bank.gov.ua/get-user-certificate/qAVb0pyY2tlYnnAQmg-a","Завантажити сертифікат")</f>
        <v>Завантажити сертифікат</v>
      </c>
    </row>
    <row r="2135" spans="1:2" x14ac:dyDescent="0.3">
      <c r="A2135" t="s">
        <v>2127</v>
      </c>
      <c r="B2135" t="str">
        <f>HYPERLINK("https://talan.bank.gov.ua/get-user-certificate/qAVb03apFzr2mBNWbvRV","Завантажити сертифікат")</f>
        <v>Завантажити сертифікат</v>
      </c>
    </row>
    <row r="2136" spans="1:2" x14ac:dyDescent="0.3">
      <c r="A2136" t="s">
        <v>2128</v>
      </c>
      <c r="B2136" t="str">
        <f>HYPERLINK("https://talan.bank.gov.ua/get-user-certificate/qAVb0SvK8CUFfm0VmJ1Y","Завантажити сертифікат")</f>
        <v>Завантажити сертифікат</v>
      </c>
    </row>
    <row r="2137" spans="1:2" x14ac:dyDescent="0.3">
      <c r="A2137" t="s">
        <v>2129</v>
      </c>
      <c r="B2137" t="str">
        <f>HYPERLINK("https://talan.bank.gov.ua/get-user-certificate/qAVb0gjNshB71fT2zSbf","Завантажити сертифікат")</f>
        <v>Завантажити сертифікат</v>
      </c>
    </row>
    <row r="2138" spans="1:2" x14ac:dyDescent="0.3">
      <c r="A2138" t="s">
        <v>2130</v>
      </c>
      <c r="B2138" t="str">
        <f>HYPERLINK("https://talan.bank.gov.ua/get-user-certificate/qAVb01kqYAynP22fU54N","Завантажити сертифікат")</f>
        <v>Завантажити сертифікат</v>
      </c>
    </row>
    <row r="2139" spans="1:2" x14ac:dyDescent="0.3">
      <c r="A2139" t="s">
        <v>2131</v>
      </c>
      <c r="B2139" t="str">
        <f>HYPERLINK("https://talan.bank.gov.ua/get-user-certificate/qAVb0GAT8E1LeBut5Gg5","Завантажити сертифікат")</f>
        <v>Завантажити сертифікат</v>
      </c>
    </row>
    <row r="2140" spans="1:2" x14ac:dyDescent="0.3">
      <c r="A2140" t="s">
        <v>2132</v>
      </c>
      <c r="B2140" t="str">
        <f>HYPERLINK("https://talan.bank.gov.ua/get-user-certificate/qAVb08KDeMHLRoRtjaqy","Завантажити сертифікат")</f>
        <v>Завантажити сертифікат</v>
      </c>
    </row>
    <row r="2141" spans="1:2" x14ac:dyDescent="0.3">
      <c r="A2141" t="s">
        <v>2133</v>
      </c>
      <c r="B2141" t="str">
        <f>HYPERLINK("https://talan.bank.gov.ua/get-user-certificate/qAVb0gB3XRz2o1HDqTjp","Завантажити сертифікат")</f>
        <v>Завантажити сертифікат</v>
      </c>
    </row>
    <row r="2142" spans="1:2" x14ac:dyDescent="0.3">
      <c r="A2142" t="s">
        <v>2134</v>
      </c>
      <c r="B2142" t="str">
        <f>HYPERLINK("https://talan.bank.gov.ua/get-user-certificate/qAVb0M2Lqenstv8RCA-C","Завантажити сертифікат")</f>
        <v>Завантажити сертифікат</v>
      </c>
    </row>
    <row r="2143" spans="1:2" x14ac:dyDescent="0.3">
      <c r="A2143" t="s">
        <v>2135</v>
      </c>
      <c r="B2143" t="str">
        <f>HYPERLINK("https://talan.bank.gov.ua/get-user-certificate/qAVb0XPV9UbnMdt_AUPv","Завантажити сертифікат")</f>
        <v>Завантажити сертифікат</v>
      </c>
    </row>
    <row r="2144" spans="1:2" x14ac:dyDescent="0.3">
      <c r="A2144" t="s">
        <v>2136</v>
      </c>
      <c r="B2144" t="str">
        <f>HYPERLINK("https://talan.bank.gov.ua/get-user-certificate/qAVb0KfzUZZjC2eaXIK0","Завантажити сертифікат")</f>
        <v>Завантажити сертифікат</v>
      </c>
    </row>
    <row r="2145" spans="1:2" x14ac:dyDescent="0.3">
      <c r="A2145" t="s">
        <v>2137</v>
      </c>
      <c r="B2145" t="str">
        <f>HYPERLINK("https://talan.bank.gov.ua/get-user-certificate/qAVb0WxJLt_X_tATbe6T","Завантажити сертифікат")</f>
        <v>Завантажити сертифікат</v>
      </c>
    </row>
    <row r="2146" spans="1:2" x14ac:dyDescent="0.3">
      <c r="A2146" t="s">
        <v>2138</v>
      </c>
      <c r="B2146" t="str">
        <f>HYPERLINK("https://talan.bank.gov.ua/get-user-certificate/qAVb0OHDkOMUBfX5NT4S","Завантажити сертифікат")</f>
        <v>Завантажити сертифікат</v>
      </c>
    </row>
    <row r="2147" spans="1:2" x14ac:dyDescent="0.3">
      <c r="A2147" t="s">
        <v>2138</v>
      </c>
      <c r="B2147" t="str">
        <f>HYPERLINK("https://talan.bank.gov.ua/get-user-certificate/qAVb0RMYK_d4jXgvWc-i","Завантажити сертифікат")</f>
        <v>Завантажити сертифікат</v>
      </c>
    </row>
    <row r="2148" spans="1:2" x14ac:dyDescent="0.3">
      <c r="A2148" t="s">
        <v>2139</v>
      </c>
      <c r="B2148" t="str">
        <f>HYPERLINK("https://talan.bank.gov.ua/get-user-certificate/qAVb0B3o56pa34Na_wrO","Завантажити сертифікат")</f>
        <v>Завантажити сертифікат</v>
      </c>
    </row>
    <row r="2149" spans="1:2" x14ac:dyDescent="0.3">
      <c r="A2149" t="s">
        <v>2140</v>
      </c>
      <c r="B2149" t="str">
        <f>HYPERLINK("https://talan.bank.gov.ua/get-user-certificate/qAVb0W3okS44YqYNOe_m","Завантажити сертифікат")</f>
        <v>Завантажити сертифікат</v>
      </c>
    </row>
    <row r="2150" spans="1:2" x14ac:dyDescent="0.3">
      <c r="A2150" t="s">
        <v>2141</v>
      </c>
      <c r="B2150" t="str">
        <f>HYPERLINK("https://talan.bank.gov.ua/get-user-certificate/qAVb0bqCtN-4ffRsg_qw","Завантажити сертифікат")</f>
        <v>Завантажити сертифікат</v>
      </c>
    </row>
    <row r="2151" spans="1:2" x14ac:dyDescent="0.3">
      <c r="A2151" t="s">
        <v>2142</v>
      </c>
      <c r="B2151" t="str">
        <f>HYPERLINK("https://talan.bank.gov.ua/get-user-certificate/qAVb0-yjxDks_5PMfqsR","Завантажити сертифікат")</f>
        <v>Завантажити сертифікат</v>
      </c>
    </row>
    <row r="2152" spans="1:2" x14ac:dyDescent="0.3">
      <c r="A2152" t="s">
        <v>2143</v>
      </c>
      <c r="B2152" t="str">
        <f>HYPERLINK("https://talan.bank.gov.ua/get-user-certificate/qAVb0RSppnd1QIlidkUd","Завантажити сертифікат")</f>
        <v>Завантажити сертифікат</v>
      </c>
    </row>
    <row r="2153" spans="1:2" x14ac:dyDescent="0.3">
      <c r="A2153" t="s">
        <v>2144</v>
      </c>
      <c r="B2153" t="str">
        <f>HYPERLINK("https://talan.bank.gov.ua/get-user-certificate/qAVb0HT6vdVgQoHTKIHu","Завантажити сертифікат")</f>
        <v>Завантажити сертифікат</v>
      </c>
    </row>
    <row r="2154" spans="1:2" x14ac:dyDescent="0.3">
      <c r="A2154" t="s">
        <v>2145</v>
      </c>
      <c r="B2154" t="str">
        <f>HYPERLINK("https://talan.bank.gov.ua/get-user-certificate/qAVb0gk2FDxiXQHrCZTp","Завантажити сертифікат")</f>
        <v>Завантажити сертифікат</v>
      </c>
    </row>
    <row r="2155" spans="1:2" x14ac:dyDescent="0.3">
      <c r="A2155" t="s">
        <v>2146</v>
      </c>
      <c r="B2155" t="str">
        <f>HYPERLINK("https://talan.bank.gov.ua/get-user-certificate/qAVb07fp_OUErSnFElWu","Завантажити сертифікат")</f>
        <v>Завантажити сертифікат</v>
      </c>
    </row>
    <row r="2156" spans="1:2" x14ac:dyDescent="0.3">
      <c r="A2156" t="s">
        <v>2147</v>
      </c>
      <c r="B2156" t="str">
        <f>HYPERLINK("https://talan.bank.gov.ua/get-user-certificate/qAVb08kt7NHaxiLxsW4G","Завантажити сертифікат")</f>
        <v>Завантажити сертифікат</v>
      </c>
    </row>
    <row r="2157" spans="1:2" x14ac:dyDescent="0.3">
      <c r="A2157" t="s">
        <v>2148</v>
      </c>
      <c r="B2157" t="str">
        <f>HYPERLINK("https://talan.bank.gov.ua/get-user-certificate/qAVb0iK3bFL4cr1XwWKT","Завантажити сертифікат")</f>
        <v>Завантажити сертифікат</v>
      </c>
    </row>
    <row r="2158" spans="1:2" x14ac:dyDescent="0.3">
      <c r="A2158" t="s">
        <v>2149</v>
      </c>
      <c r="B2158" t="str">
        <f>HYPERLINK("https://talan.bank.gov.ua/get-user-certificate/qAVb0ii_HaMVJIqtVp-P","Завантажити сертифікат")</f>
        <v>Завантажити сертифікат</v>
      </c>
    </row>
    <row r="2159" spans="1:2" x14ac:dyDescent="0.3">
      <c r="A2159" t="s">
        <v>2150</v>
      </c>
      <c r="B2159" t="str">
        <f>HYPERLINK("https://talan.bank.gov.ua/get-user-certificate/qAVb0mUZYK4q12sREMpK","Завантажити сертифікат")</f>
        <v>Завантажити сертифікат</v>
      </c>
    </row>
    <row r="2160" spans="1:2" x14ac:dyDescent="0.3">
      <c r="A2160" t="s">
        <v>2151</v>
      </c>
      <c r="B2160" t="str">
        <f>HYPERLINK("https://talan.bank.gov.ua/get-user-certificate/qAVb04OhrqYagyJsZVhY","Завантажити сертифікат")</f>
        <v>Завантажити сертифікат</v>
      </c>
    </row>
    <row r="2161" spans="1:2" x14ac:dyDescent="0.3">
      <c r="A2161" t="s">
        <v>2152</v>
      </c>
      <c r="B2161" t="str">
        <f>HYPERLINK("https://talan.bank.gov.ua/get-user-certificate/qAVb0I_3iAgIoOoxKSpD","Завантажити сертифікат")</f>
        <v>Завантажити сертифікат</v>
      </c>
    </row>
    <row r="2162" spans="1:2" x14ac:dyDescent="0.3">
      <c r="A2162" t="s">
        <v>2153</v>
      </c>
      <c r="B2162" t="str">
        <f>HYPERLINK("https://talan.bank.gov.ua/get-user-certificate/qAVb0Co2tYIOSDe4XxNy","Завантажити сертифікат")</f>
        <v>Завантажити сертифікат</v>
      </c>
    </row>
    <row r="2163" spans="1:2" x14ac:dyDescent="0.3">
      <c r="A2163" t="s">
        <v>2154</v>
      </c>
      <c r="B2163" t="str">
        <f>HYPERLINK("https://talan.bank.gov.ua/get-user-certificate/qAVb0okboQWV2Pdm2Im1","Завантажити сертифікат")</f>
        <v>Завантажити сертифікат</v>
      </c>
    </row>
    <row r="2164" spans="1:2" x14ac:dyDescent="0.3">
      <c r="A2164" t="s">
        <v>2155</v>
      </c>
      <c r="B2164" t="str">
        <f>HYPERLINK("https://talan.bank.gov.ua/get-user-certificate/qAVb02hlFUGCTBJbt-_M","Завантажити сертифікат")</f>
        <v>Завантажити сертифікат</v>
      </c>
    </row>
    <row r="2165" spans="1:2" x14ac:dyDescent="0.3">
      <c r="A2165" t="s">
        <v>2156</v>
      </c>
      <c r="B2165" t="str">
        <f>HYPERLINK("https://talan.bank.gov.ua/get-user-certificate/qAVb0S_tlsEfXh01jCKV","Завантажити сертифікат")</f>
        <v>Завантажити сертифікат</v>
      </c>
    </row>
    <row r="2166" spans="1:2" x14ac:dyDescent="0.3">
      <c r="A2166" t="s">
        <v>2157</v>
      </c>
      <c r="B2166" t="str">
        <f>HYPERLINK("https://talan.bank.gov.ua/get-user-certificate/qAVb0dtBon6M8KEcgDwy","Завантажити сертифікат")</f>
        <v>Завантажити сертифікат</v>
      </c>
    </row>
    <row r="2167" spans="1:2" x14ac:dyDescent="0.3">
      <c r="A2167" t="s">
        <v>2158</v>
      </c>
      <c r="B2167" t="str">
        <f>HYPERLINK("https://talan.bank.gov.ua/get-user-certificate/qAVb0ymem_x39TEHcuW9","Завантажити сертифікат")</f>
        <v>Завантажити сертифікат</v>
      </c>
    </row>
    <row r="2168" spans="1:2" x14ac:dyDescent="0.3">
      <c r="A2168" t="s">
        <v>2159</v>
      </c>
      <c r="B2168" t="str">
        <f>HYPERLINK("https://talan.bank.gov.ua/get-user-certificate/qAVb0vJIdqxVNEr-c89-","Завантажити сертифікат")</f>
        <v>Завантажити сертифікат</v>
      </c>
    </row>
    <row r="2169" spans="1:2" x14ac:dyDescent="0.3">
      <c r="A2169" t="s">
        <v>2160</v>
      </c>
      <c r="B2169" t="str">
        <f>HYPERLINK("https://talan.bank.gov.ua/get-user-certificate/qAVb0G2_iYB_qDocVYjb","Завантажити сертифікат")</f>
        <v>Завантажити сертифікат</v>
      </c>
    </row>
    <row r="2170" spans="1:2" x14ac:dyDescent="0.3">
      <c r="A2170" t="s">
        <v>2161</v>
      </c>
      <c r="B2170" t="str">
        <f>HYPERLINK("https://talan.bank.gov.ua/get-user-certificate/qAVb0SWCsGvAyCTdsH1w","Завантажити сертифікат")</f>
        <v>Завантажити сертифікат</v>
      </c>
    </row>
    <row r="2171" spans="1:2" x14ac:dyDescent="0.3">
      <c r="A2171" t="s">
        <v>2162</v>
      </c>
      <c r="B2171" t="str">
        <f>HYPERLINK("https://talan.bank.gov.ua/get-user-certificate/qAVb08JiLDkLPsW-NO_p","Завантажити сертифікат")</f>
        <v>Завантажити сертифікат</v>
      </c>
    </row>
    <row r="2172" spans="1:2" x14ac:dyDescent="0.3">
      <c r="A2172" t="s">
        <v>2163</v>
      </c>
      <c r="B2172" t="str">
        <f>HYPERLINK("https://talan.bank.gov.ua/get-user-certificate/qAVb0b-poZ_rxRfMLb1Y","Завантажити сертифікат")</f>
        <v>Завантажити сертифікат</v>
      </c>
    </row>
    <row r="2173" spans="1:2" x14ac:dyDescent="0.3">
      <c r="A2173" t="s">
        <v>2164</v>
      </c>
      <c r="B2173" t="str">
        <f>HYPERLINK("https://talan.bank.gov.ua/get-user-certificate/qAVb04Wy5eef6T9v2Dsu","Завантажити сертифікат")</f>
        <v>Завантажити сертифікат</v>
      </c>
    </row>
    <row r="2174" spans="1:2" x14ac:dyDescent="0.3">
      <c r="A2174" t="s">
        <v>2165</v>
      </c>
      <c r="B2174" t="str">
        <f>HYPERLINK("https://talan.bank.gov.ua/get-user-certificate/qAVb0_SwxsFj7a8eF6Sy","Завантажити сертифікат")</f>
        <v>Завантажити сертифікат</v>
      </c>
    </row>
    <row r="2175" spans="1:2" x14ac:dyDescent="0.3">
      <c r="A2175" t="s">
        <v>2166</v>
      </c>
      <c r="B2175" t="str">
        <f>HYPERLINK("https://talan.bank.gov.ua/get-user-certificate/qAVb0SCC7CyVGw2Q7fMO","Завантажити сертифікат")</f>
        <v>Завантажити сертифікат</v>
      </c>
    </row>
    <row r="2176" spans="1:2" x14ac:dyDescent="0.3">
      <c r="A2176" t="s">
        <v>2167</v>
      </c>
      <c r="B2176" t="str">
        <f>HYPERLINK("https://talan.bank.gov.ua/get-user-certificate/qAVb0-S6xaWU3YgEYhc2","Завантажити сертифікат")</f>
        <v>Завантажити сертифікат</v>
      </c>
    </row>
    <row r="2177" spans="1:2" x14ac:dyDescent="0.3">
      <c r="A2177" t="s">
        <v>2168</v>
      </c>
      <c r="B2177" t="str">
        <f>HYPERLINK("https://talan.bank.gov.ua/get-user-certificate/qAVb0HoJdaf3auGelF-w","Завантажити сертифікат")</f>
        <v>Завантажити сертифікат</v>
      </c>
    </row>
    <row r="2178" spans="1:2" x14ac:dyDescent="0.3">
      <c r="A2178" t="s">
        <v>2169</v>
      </c>
      <c r="B2178" t="str">
        <f>HYPERLINK("https://talan.bank.gov.ua/get-user-certificate/qAVb0ytydeTyIoHcK7gV","Завантажити сертифікат")</f>
        <v>Завантажити сертифікат</v>
      </c>
    </row>
    <row r="2179" spans="1:2" x14ac:dyDescent="0.3">
      <c r="A2179" t="s">
        <v>2170</v>
      </c>
      <c r="B2179" t="str">
        <f>HYPERLINK("https://talan.bank.gov.ua/get-user-certificate/qAVb01GkmVAdrYQDohdY","Завантажити сертифікат")</f>
        <v>Завантажити сертифікат</v>
      </c>
    </row>
    <row r="2180" spans="1:2" x14ac:dyDescent="0.3">
      <c r="A2180" t="s">
        <v>2171</v>
      </c>
      <c r="B2180" t="str">
        <f>HYPERLINK("https://talan.bank.gov.ua/get-user-certificate/qAVb02LO0VsKgGS0xjpM","Завантажити сертифікат")</f>
        <v>Завантажити сертифікат</v>
      </c>
    </row>
    <row r="2181" spans="1:2" x14ac:dyDescent="0.3">
      <c r="A2181" t="s">
        <v>2172</v>
      </c>
      <c r="B2181" t="str">
        <f>HYPERLINK("https://talan.bank.gov.ua/get-user-certificate/qAVb0y63WGlhWXL4C8M1","Завантажити сертифікат")</f>
        <v>Завантажити сертифікат</v>
      </c>
    </row>
    <row r="2182" spans="1:2" x14ac:dyDescent="0.3">
      <c r="A2182" t="s">
        <v>2173</v>
      </c>
      <c r="B2182" t="str">
        <f>HYPERLINK("https://talan.bank.gov.ua/get-user-certificate/qAVb0j8vwzjjqFj33tuh","Завантажити сертифікат")</f>
        <v>Завантажити сертифікат</v>
      </c>
    </row>
    <row r="2183" spans="1:2" x14ac:dyDescent="0.3">
      <c r="A2183" t="s">
        <v>2174</v>
      </c>
      <c r="B2183" t="str">
        <f>HYPERLINK("https://talan.bank.gov.ua/get-user-certificate/qAVb0KvKNBGGGVVEHs0H","Завантажити сертифікат")</f>
        <v>Завантажити сертифікат</v>
      </c>
    </row>
    <row r="2184" spans="1:2" x14ac:dyDescent="0.3">
      <c r="A2184" t="s">
        <v>2175</v>
      </c>
      <c r="B2184" t="str">
        <f>HYPERLINK("https://talan.bank.gov.ua/get-user-certificate/qAVb0mglArRJdrXtbiaJ","Завантажити сертифікат")</f>
        <v>Завантажити сертифікат</v>
      </c>
    </row>
    <row r="2185" spans="1:2" x14ac:dyDescent="0.3">
      <c r="A2185" t="s">
        <v>2176</v>
      </c>
      <c r="B2185" t="str">
        <f>HYPERLINK("https://talan.bank.gov.ua/get-user-certificate/qAVb0_FfG9CviOvH9-tU","Завантажити сертифікат")</f>
        <v>Завантажити сертифікат</v>
      </c>
    </row>
    <row r="2186" spans="1:2" x14ac:dyDescent="0.3">
      <c r="A2186" t="s">
        <v>2177</v>
      </c>
      <c r="B2186" t="str">
        <f>HYPERLINK("https://talan.bank.gov.ua/get-user-certificate/qAVb0HyPsBZm--CeavUI","Завантажити сертифікат")</f>
        <v>Завантажити сертифікат</v>
      </c>
    </row>
    <row r="2187" spans="1:2" x14ac:dyDescent="0.3">
      <c r="A2187" t="s">
        <v>2178</v>
      </c>
      <c r="B2187" t="str">
        <f>HYPERLINK("https://talan.bank.gov.ua/get-user-certificate/qAVb0AdK7Kk0u71pP2tC","Завантажити сертифікат")</f>
        <v>Завантажити сертифікат</v>
      </c>
    </row>
    <row r="2188" spans="1:2" x14ac:dyDescent="0.3">
      <c r="A2188" t="s">
        <v>2179</v>
      </c>
      <c r="B2188" t="str">
        <f>HYPERLINK("https://talan.bank.gov.ua/get-user-certificate/qAVb0xulkNn3wSg4bgXd","Завантажити сертифікат")</f>
        <v>Завантажити сертифікат</v>
      </c>
    </row>
    <row r="2189" spans="1:2" x14ac:dyDescent="0.3">
      <c r="A2189" t="s">
        <v>2180</v>
      </c>
      <c r="B2189" t="str">
        <f>HYPERLINK("https://talan.bank.gov.ua/get-user-certificate/qAVb00t28lMsoJEKjAm_","Завантажити сертифікат")</f>
        <v>Завантажити сертифікат</v>
      </c>
    </row>
    <row r="2190" spans="1:2" x14ac:dyDescent="0.3">
      <c r="A2190" t="s">
        <v>2181</v>
      </c>
      <c r="B2190" t="str">
        <f>HYPERLINK("https://talan.bank.gov.ua/get-user-certificate/qAVb0iTUjncVTQi9JQ2N","Завантажити сертифікат")</f>
        <v>Завантажити сертифікат</v>
      </c>
    </row>
    <row r="2191" spans="1:2" x14ac:dyDescent="0.3">
      <c r="A2191" t="s">
        <v>2182</v>
      </c>
      <c r="B2191" t="str">
        <f>HYPERLINK("https://talan.bank.gov.ua/get-user-certificate/qAVb0SWiK8N4l67yXp5i","Завантажити сертифікат")</f>
        <v>Завантажити сертифікат</v>
      </c>
    </row>
    <row r="2192" spans="1:2" x14ac:dyDescent="0.3">
      <c r="A2192" t="s">
        <v>2183</v>
      </c>
      <c r="B2192" t="str">
        <f>HYPERLINK("https://talan.bank.gov.ua/get-user-certificate/qAVb06fBdMaK6vlwXGal","Завантажити сертифікат")</f>
        <v>Завантажити сертифікат</v>
      </c>
    </row>
    <row r="2193" spans="1:2" x14ac:dyDescent="0.3">
      <c r="A2193" t="s">
        <v>2184</v>
      </c>
      <c r="B2193" t="str">
        <f>HYPERLINK("https://talan.bank.gov.ua/get-user-certificate/qAVb0at7Y3AZsIzvOQZ4","Завантажити сертифікат")</f>
        <v>Завантажити сертифікат</v>
      </c>
    </row>
    <row r="2194" spans="1:2" x14ac:dyDescent="0.3">
      <c r="A2194" t="s">
        <v>2185</v>
      </c>
      <c r="B2194" t="str">
        <f>HYPERLINK("https://talan.bank.gov.ua/get-user-certificate/qAVb0k09yOsMIHEooFac","Завантажити сертифікат")</f>
        <v>Завантажити сертифікат</v>
      </c>
    </row>
    <row r="2195" spans="1:2" x14ac:dyDescent="0.3">
      <c r="A2195" t="s">
        <v>2186</v>
      </c>
      <c r="B2195" t="str">
        <f>HYPERLINK("https://talan.bank.gov.ua/get-user-certificate/qAVb0KaYHuOPhvr7e7PU","Завантажити сертифікат")</f>
        <v>Завантажити сертифікат</v>
      </c>
    </row>
    <row r="2196" spans="1:2" x14ac:dyDescent="0.3">
      <c r="A2196" t="s">
        <v>2187</v>
      </c>
      <c r="B2196" t="str">
        <f>HYPERLINK("https://talan.bank.gov.ua/get-user-certificate/qAVb0GB1l2ae1F6KLcc_","Завантажити сертифікат")</f>
        <v>Завантажити сертифікат</v>
      </c>
    </row>
    <row r="2197" spans="1:2" x14ac:dyDescent="0.3">
      <c r="A2197" t="s">
        <v>2188</v>
      </c>
      <c r="B2197" t="str">
        <f>HYPERLINK("https://talan.bank.gov.ua/get-user-certificate/qAVb0TsUc5gcrSt1rYaM","Завантажити сертифікат")</f>
        <v>Завантажити сертифікат</v>
      </c>
    </row>
    <row r="2198" spans="1:2" x14ac:dyDescent="0.3">
      <c r="A2198" t="s">
        <v>2189</v>
      </c>
      <c r="B2198" t="str">
        <f>HYPERLINK("https://talan.bank.gov.ua/get-user-certificate/qAVb0BXn33M1A8KmLzYD","Завантажити сертифікат")</f>
        <v>Завантажити сертифікат</v>
      </c>
    </row>
    <row r="2199" spans="1:2" x14ac:dyDescent="0.3">
      <c r="A2199" t="s">
        <v>2190</v>
      </c>
      <c r="B2199" t="str">
        <f>HYPERLINK("https://talan.bank.gov.ua/get-user-certificate/qAVb0u_5fsNdx2GvmVC4","Завантажити сертифікат")</f>
        <v>Завантажити сертифікат</v>
      </c>
    </row>
    <row r="2200" spans="1:2" x14ac:dyDescent="0.3">
      <c r="A2200" t="s">
        <v>2191</v>
      </c>
      <c r="B2200" t="str">
        <f>HYPERLINK("https://talan.bank.gov.ua/get-user-certificate/qAVb0XJf4tP-2t2okA_C","Завантажити сертифікат")</f>
        <v>Завантажити сертифікат</v>
      </c>
    </row>
    <row r="2201" spans="1:2" x14ac:dyDescent="0.3">
      <c r="A2201" t="s">
        <v>2192</v>
      </c>
      <c r="B2201" t="str">
        <f>HYPERLINK("https://talan.bank.gov.ua/get-user-certificate/qAVb0svHmw4BXU-xAbRQ","Завантажити сертифікат")</f>
        <v>Завантажити сертифікат</v>
      </c>
    </row>
    <row r="2202" spans="1:2" x14ac:dyDescent="0.3">
      <c r="A2202" t="s">
        <v>2193</v>
      </c>
      <c r="B2202" t="str">
        <f>HYPERLINK("https://talan.bank.gov.ua/get-user-certificate/qAVb0mKNdqo30nf_E0hY","Завантажити сертифікат")</f>
        <v>Завантажити сертифікат</v>
      </c>
    </row>
    <row r="2203" spans="1:2" x14ac:dyDescent="0.3">
      <c r="A2203" t="s">
        <v>2194</v>
      </c>
      <c r="B2203" t="str">
        <f>HYPERLINK("https://talan.bank.gov.ua/get-user-certificate/qAVb0Hu9LVq2Rn4F6m_8","Завантажити сертифікат")</f>
        <v>Завантажити сертифікат</v>
      </c>
    </row>
    <row r="2204" spans="1:2" x14ac:dyDescent="0.3">
      <c r="A2204" t="s">
        <v>2195</v>
      </c>
      <c r="B2204" t="str">
        <f>HYPERLINK("https://talan.bank.gov.ua/get-user-certificate/qAVb0KRuT53K5xFrWoB6","Завантажити сертифікат")</f>
        <v>Завантажити сертифікат</v>
      </c>
    </row>
    <row r="2205" spans="1:2" x14ac:dyDescent="0.3">
      <c r="A2205" t="s">
        <v>2196</v>
      </c>
      <c r="B2205" t="str">
        <f>HYPERLINK("https://talan.bank.gov.ua/get-user-certificate/qAVb0RUe6C9-eH4A_TXP","Завантажити сертифікат")</f>
        <v>Завантажити сертифікат</v>
      </c>
    </row>
    <row r="2206" spans="1:2" x14ac:dyDescent="0.3">
      <c r="A2206" t="s">
        <v>2197</v>
      </c>
      <c r="B2206" t="str">
        <f>HYPERLINK("https://talan.bank.gov.ua/get-user-certificate/qAVb0DSHymPLJjFAmzyY","Завантажити сертифікат")</f>
        <v>Завантажити сертифікат</v>
      </c>
    </row>
    <row r="2207" spans="1:2" x14ac:dyDescent="0.3">
      <c r="A2207" t="s">
        <v>2198</v>
      </c>
      <c r="B2207" t="str">
        <f>HYPERLINK("https://talan.bank.gov.ua/get-user-certificate/qAVb0x1RG3Gn50Ze58dU","Завантажити сертифікат")</f>
        <v>Завантажити сертифікат</v>
      </c>
    </row>
    <row r="2208" spans="1:2" x14ac:dyDescent="0.3">
      <c r="A2208" t="s">
        <v>2199</v>
      </c>
      <c r="B2208" t="str">
        <f>HYPERLINK("https://talan.bank.gov.ua/get-user-certificate/qAVb0cTifQxreZb6DYvJ","Завантажити сертифікат")</f>
        <v>Завантажити сертифікат</v>
      </c>
    </row>
    <row r="2209" spans="1:2" x14ac:dyDescent="0.3">
      <c r="A2209" t="s">
        <v>2200</v>
      </c>
      <c r="B2209" t="str">
        <f>HYPERLINK("https://talan.bank.gov.ua/get-user-certificate/qAVb0xFC62GeDo7QeSML","Завантажити сертифікат")</f>
        <v>Завантажити сертифікат</v>
      </c>
    </row>
    <row r="2210" spans="1:2" x14ac:dyDescent="0.3">
      <c r="A2210" t="s">
        <v>2201</v>
      </c>
      <c r="B2210" t="str">
        <f>HYPERLINK("https://talan.bank.gov.ua/get-user-certificate/qAVb04QB5a_67wo2iQ4u","Завантажити сертифікат")</f>
        <v>Завантажити сертифікат</v>
      </c>
    </row>
    <row r="2211" spans="1:2" x14ac:dyDescent="0.3">
      <c r="A2211" t="s">
        <v>2202</v>
      </c>
      <c r="B2211" t="str">
        <f>HYPERLINK("https://talan.bank.gov.ua/get-user-certificate/qAVb0sEgd8h6X0d8M-Pk","Завантажити сертифікат")</f>
        <v>Завантажити сертифікат</v>
      </c>
    </row>
    <row r="2212" spans="1:2" x14ac:dyDescent="0.3">
      <c r="A2212" t="s">
        <v>2203</v>
      </c>
      <c r="B2212" t="str">
        <f>HYPERLINK("https://talan.bank.gov.ua/get-user-certificate/qAVb0y8a-uRq71HN_x2Y","Завантажити сертифікат")</f>
        <v>Завантажити сертифікат</v>
      </c>
    </row>
    <row r="2213" spans="1:2" x14ac:dyDescent="0.3">
      <c r="A2213" t="s">
        <v>2204</v>
      </c>
      <c r="B2213" t="str">
        <f>HYPERLINK("https://talan.bank.gov.ua/get-user-certificate/qAVb01dBtDmcYZVBoe-N","Завантажити сертифікат")</f>
        <v>Завантажити сертифікат</v>
      </c>
    </row>
    <row r="2214" spans="1:2" x14ac:dyDescent="0.3">
      <c r="A2214" t="s">
        <v>2205</v>
      </c>
      <c r="B2214" t="str">
        <f>HYPERLINK("https://talan.bank.gov.ua/get-user-certificate/qAVb0OgBBcs9J0BCzL96","Завантажити сертифікат")</f>
        <v>Завантажити сертифікат</v>
      </c>
    </row>
    <row r="2215" spans="1:2" x14ac:dyDescent="0.3">
      <c r="A2215" t="s">
        <v>2206</v>
      </c>
      <c r="B2215" t="str">
        <f>HYPERLINK("https://talan.bank.gov.ua/get-user-certificate/qAVb0z-Irv5pYZak4STu","Завантажити сертифікат")</f>
        <v>Завантажити сертифікат</v>
      </c>
    </row>
    <row r="2216" spans="1:2" x14ac:dyDescent="0.3">
      <c r="A2216" t="s">
        <v>2207</v>
      </c>
      <c r="B2216" t="str">
        <f>HYPERLINK("https://talan.bank.gov.ua/get-user-certificate/qAVb0SxZZrPRCGSIekWm","Завантажити сертифікат")</f>
        <v>Завантажити сертифікат</v>
      </c>
    </row>
    <row r="2217" spans="1:2" x14ac:dyDescent="0.3">
      <c r="A2217" t="s">
        <v>2208</v>
      </c>
      <c r="B2217" t="str">
        <f>HYPERLINK("https://talan.bank.gov.ua/get-user-certificate/qAVb0ZBf_dushbR7colv","Завантажити сертифікат")</f>
        <v>Завантажити сертифікат</v>
      </c>
    </row>
    <row r="2218" spans="1:2" x14ac:dyDescent="0.3">
      <c r="A2218" t="s">
        <v>2209</v>
      </c>
      <c r="B2218" t="str">
        <f>HYPERLINK("https://talan.bank.gov.ua/get-user-certificate/qAVb0ixT8ZZU77myKDDo","Завантажити сертифікат")</f>
        <v>Завантажити сертифікат</v>
      </c>
    </row>
    <row r="2219" spans="1:2" x14ac:dyDescent="0.3">
      <c r="A2219" t="s">
        <v>2210</v>
      </c>
      <c r="B2219" t="str">
        <f>HYPERLINK("https://talan.bank.gov.ua/get-user-certificate/qAVb0WGPleHUawU6YWiF","Завантажити сертифікат")</f>
        <v>Завантажити сертифікат</v>
      </c>
    </row>
    <row r="2220" spans="1:2" x14ac:dyDescent="0.3">
      <c r="A2220" t="s">
        <v>2211</v>
      </c>
      <c r="B2220" t="str">
        <f>HYPERLINK("https://talan.bank.gov.ua/get-user-certificate/qAVb0OCpmmuzqqODSyM5","Завантажити сертифікат")</f>
        <v>Завантажити сертифікат</v>
      </c>
    </row>
    <row r="2221" spans="1:2" x14ac:dyDescent="0.3">
      <c r="A2221" t="s">
        <v>2212</v>
      </c>
      <c r="B2221" t="str">
        <f>HYPERLINK("https://talan.bank.gov.ua/get-user-certificate/qAVb0m9hVbUO3Zt8965L","Завантажити сертифікат")</f>
        <v>Завантажити сертифікат</v>
      </c>
    </row>
    <row r="2222" spans="1:2" x14ac:dyDescent="0.3">
      <c r="A2222" t="s">
        <v>2213</v>
      </c>
      <c r="B2222" t="str">
        <f>HYPERLINK("https://talan.bank.gov.ua/get-user-certificate/qAVb03qbXaioQkVbqeIr","Завантажити сертифікат")</f>
        <v>Завантажити сертифікат</v>
      </c>
    </row>
    <row r="2223" spans="1:2" x14ac:dyDescent="0.3">
      <c r="A2223" t="s">
        <v>2214</v>
      </c>
      <c r="B2223" t="str">
        <f>HYPERLINK("https://talan.bank.gov.ua/get-user-certificate/qAVb0pCwWBrP3gixZ8-d","Завантажити сертифікат")</f>
        <v>Завантажити сертифікат</v>
      </c>
    </row>
    <row r="2224" spans="1:2" x14ac:dyDescent="0.3">
      <c r="A2224" t="s">
        <v>2215</v>
      </c>
      <c r="B2224" t="str">
        <f>HYPERLINK("https://talan.bank.gov.ua/get-user-certificate/qAVb0Vn_n2sozG6xcuBI","Завантажити сертифікат")</f>
        <v>Завантажити сертифікат</v>
      </c>
    </row>
    <row r="2225" spans="1:2" x14ac:dyDescent="0.3">
      <c r="A2225" t="s">
        <v>2216</v>
      </c>
      <c r="B2225" t="str">
        <f>HYPERLINK("https://talan.bank.gov.ua/get-user-certificate/qAVb0NK4Rj09OnGqe7Mv","Завантажити сертифікат")</f>
        <v>Завантажити сертифікат</v>
      </c>
    </row>
    <row r="2226" spans="1:2" x14ac:dyDescent="0.3">
      <c r="A2226" t="s">
        <v>2217</v>
      </c>
      <c r="B2226" t="str">
        <f>HYPERLINK("https://talan.bank.gov.ua/get-user-certificate/qAVb0wXtbsFeVJtpziI-","Завантажити сертифікат")</f>
        <v>Завантажити сертифікат</v>
      </c>
    </row>
    <row r="2227" spans="1:2" x14ac:dyDescent="0.3">
      <c r="A2227" t="s">
        <v>2218</v>
      </c>
      <c r="B2227" t="str">
        <f>HYPERLINK("https://talan.bank.gov.ua/get-user-certificate/qAVb0TgNnbbHj3Sk_377","Завантажити сертифікат")</f>
        <v>Завантажити сертифікат</v>
      </c>
    </row>
    <row r="2228" spans="1:2" x14ac:dyDescent="0.3">
      <c r="A2228" t="s">
        <v>2219</v>
      </c>
      <c r="B2228" t="str">
        <f>HYPERLINK("https://talan.bank.gov.ua/get-user-certificate/qAVb0Rv2eVihYm7D1J7a","Завантажити сертифікат")</f>
        <v>Завантажити сертифікат</v>
      </c>
    </row>
    <row r="2229" spans="1:2" x14ac:dyDescent="0.3">
      <c r="A2229" t="s">
        <v>2220</v>
      </c>
      <c r="B2229" t="str">
        <f>HYPERLINK("https://talan.bank.gov.ua/get-user-certificate/qAVb0JVz-9KArVyMOgKe","Завантажити сертифікат")</f>
        <v>Завантажити сертифікат</v>
      </c>
    </row>
    <row r="2230" spans="1:2" x14ac:dyDescent="0.3">
      <c r="A2230" t="s">
        <v>2221</v>
      </c>
      <c r="B2230" t="str">
        <f>HYPERLINK("https://talan.bank.gov.ua/get-user-certificate/qAVb0kXOeKqAGRxojfV5","Завантажити сертифікат")</f>
        <v>Завантажити сертифікат</v>
      </c>
    </row>
    <row r="2231" spans="1:2" x14ac:dyDescent="0.3">
      <c r="A2231" t="s">
        <v>2222</v>
      </c>
      <c r="B2231" t="str">
        <f>HYPERLINK("https://talan.bank.gov.ua/get-user-certificate/qAVb0eReP4u6TwlcTFvM","Завантажити сертифікат")</f>
        <v>Завантажити сертифікат</v>
      </c>
    </row>
    <row r="2232" spans="1:2" x14ac:dyDescent="0.3">
      <c r="A2232" t="s">
        <v>2223</v>
      </c>
      <c r="B2232" t="str">
        <f>HYPERLINK("https://talan.bank.gov.ua/get-user-certificate/qAVb0h2-LtAErZTxRUtP","Завантажити сертифікат")</f>
        <v>Завантажити сертифікат</v>
      </c>
    </row>
    <row r="2233" spans="1:2" x14ac:dyDescent="0.3">
      <c r="A2233" t="s">
        <v>2224</v>
      </c>
      <c r="B2233" t="str">
        <f>HYPERLINK("https://talan.bank.gov.ua/get-user-certificate/qAVb0ASl-uO-amlkZ-2x","Завантажити сертифікат")</f>
        <v>Завантажити сертифікат</v>
      </c>
    </row>
    <row r="2234" spans="1:2" x14ac:dyDescent="0.3">
      <c r="A2234" t="s">
        <v>2225</v>
      </c>
      <c r="B2234" t="str">
        <f>HYPERLINK("https://talan.bank.gov.ua/get-user-certificate/qAVb07vLVsi3cH4VcB29","Завантажити сертифікат")</f>
        <v>Завантажити сертифікат</v>
      </c>
    </row>
    <row r="2235" spans="1:2" x14ac:dyDescent="0.3">
      <c r="A2235" t="s">
        <v>2226</v>
      </c>
      <c r="B2235" t="str">
        <f>HYPERLINK("https://talan.bank.gov.ua/get-user-certificate/qAVb04t5fpcH3H0ODQY3","Завантажити сертифікат")</f>
        <v>Завантажити сертифікат</v>
      </c>
    </row>
    <row r="2236" spans="1:2" x14ac:dyDescent="0.3">
      <c r="A2236" t="s">
        <v>2227</v>
      </c>
      <c r="B2236" t="str">
        <f>HYPERLINK("https://talan.bank.gov.ua/get-user-certificate/qAVb0DhJ9StpnmmT4m-E","Завантажити сертифікат")</f>
        <v>Завантажити сертифікат</v>
      </c>
    </row>
    <row r="2237" spans="1:2" x14ac:dyDescent="0.3">
      <c r="A2237" t="s">
        <v>2228</v>
      </c>
      <c r="B2237" t="str">
        <f>HYPERLINK("https://talan.bank.gov.ua/get-user-certificate/qAVb0WtplsLgVki3fqx9","Завантажити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B2" r:id="rId1" tooltip="Завантажити сертифікат" display="Завантажити сертифікат"/>
    <hyperlink ref="B3" r:id="rId2" tooltip="Завантажити сертифікат" display="Завантажити сертифікат"/>
    <hyperlink ref="B4" r:id="rId3" tooltip="Завантажити сертифікат" display="Завантажити сертифікат"/>
    <hyperlink ref="B5" r:id="rId4" tooltip="Завантажити сертифікат" display="Завантажити сертифікат"/>
    <hyperlink ref="B6" r:id="rId5" tooltip="Завантажити сертифікат" display="Завантажити сертифікат"/>
    <hyperlink ref="B7" r:id="rId6" tooltip="Завантажити сертифікат" display="Завантажити сертифікат"/>
    <hyperlink ref="B8" r:id="rId7" tooltip="Завантажити сертифікат" display="Завантажити сертифікат"/>
    <hyperlink ref="B9" r:id="rId8" tooltip="Завантажити сертифікат" display="Завантажити сертифікат"/>
    <hyperlink ref="B10" r:id="rId9" tooltip="Завантажити сертифікат" display="Завантажити сертифікат"/>
    <hyperlink ref="B11" r:id="rId10" tooltip="Завантажити сертифікат" display="Завантажити сертифікат"/>
    <hyperlink ref="B12" r:id="rId11" tooltip="Завантажити сертифікат" display="Завантажити сертифікат"/>
    <hyperlink ref="B13" r:id="rId12" tooltip="Завантажити сертифікат" display="Завантажити сертифікат"/>
    <hyperlink ref="B14" r:id="rId13" tooltip="Завантажити сертифікат" display="Завантажити сертифікат"/>
    <hyperlink ref="B15" r:id="rId14" tooltip="Завантажити сертифікат" display="Завантажити сертифікат"/>
    <hyperlink ref="B16" r:id="rId15" tooltip="Завантажити сертифікат" display="Завантажити сертифікат"/>
    <hyperlink ref="B17" r:id="rId16" tooltip="Завантажити сертифікат" display="Завантажити сертифікат"/>
    <hyperlink ref="B18" r:id="rId17" tooltip="Завантажити сертифікат" display="Завантажити сертифікат"/>
    <hyperlink ref="B19" r:id="rId18" tooltip="Завантажити сертифікат" display="Завантажити сертифікат"/>
    <hyperlink ref="B20" r:id="rId19" tooltip="Завантажити сертифікат" display="Завантажити сертифікат"/>
    <hyperlink ref="B21" r:id="rId20" tooltip="Завантажити сертифікат" display="Завантажити сертифікат"/>
    <hyperlink ref="B22" r:id="rId21" tooltip="Завантажити сертифікат" display="Завантажити сертифікат"/>
    <hyperlink ref="B23" r:id="rId22" tooltip="Завантажити сертифікат" display="Завантажити сертифікат"/>
    <hyperlink ref="B24" r:id="rId23" tooltip="Завантажити сертифікат" display="Завантажити сертифікат"/>
    <hyperlink ref="B25" r:id="rId24" tooltip="Завантажити сертифікат" display="Завантажити сертифікат"/>
    <hyperlink ref="B26" r:id="rId25" tooltip="Завантажити сертифікат" display="Завантажити сертифікат"/>
    <hyperlink ref="B27" r:id="rId26" tooltip="Завантажити сертифікат" display="Завантажити сертифікат"/>
    <hyperlink ref="B28" r:id="rId27" tooltip="Завантажити сертифікат" display="Завантажити сертифікат"/>
    <hyperlink ref="B29" r:id="rId28" tooltip="Завантажити сертифікат" display="Завантажити сертифікат"/>
    <hyperlink ref="B30" r:id="rId29" tooltip="Завантажити сертифікат" display="Завантажити сертифікат"/>
    <hyperlink ref="B31" r:id="rId30" tooltip="Завантажити сертифікат" display="Завантажити сертифікат"/>
    <hyperlink ref="B32" r:id="rId31" tooltip="Завантажити сертифікат" display="Завантажити сертифікат"/>
    <hyperlink ref="B33" r:id="rId32" tooltip="Завантажити сертифікат" display="Завантажити сертифікат"/>
    <hyperlink ref="B34" r:id="rId33" tooltip="Завантажити сертифікат" display="Завантажити сертифікат"/>
    <hyperlink ref="B35" r:id="rId34" tooltip="Завантажити сертифікат" display="Завантажити сертифікат"/>
    <hyperlink ref="B36" r:id="rId35" tooltip="Завантажити сертифікат" display="Завантажити сертифікат"/>
    <hyperlink ref="B37" r:id="rId36" tooltip="Завантажити сертифікат" display="Завантажити сертифікат"/>
    <hyperlink ref="B38" r:id="rId37" tooltip="Завантажити сертифікат" display="Завантажити сертифікат"/>
    <hyperlink ref="B39" r:id="rId38" tooltip="Завантажити сертифікат" display="Завантажити сертифікат"/>
    <hyperlink ref="B40" r:id="rId39" tooltip="Завантажити сертифікат" display="Завантажити сертифікат"/>
    <hyperlink ref="B41" r:id="rId40" tooltip="Завантажити сертифікат" display="Завантажити сертифікат"/>
    <hyperlink ref="B42" r:id="rId41" tooltip="Завантажити сертифікат" display="Завантажити сертифікат"/>
    <hyperlink ref="B43" r:id="rId42" tooltip="Завантажити сертифікат" display="Завантажити сертифікат"/>
    <hyperlink ref="B44" r:id="rId43" tooltip="Завантажити сертифікат" display="Завантажити сертифікат"/>
    <hyperlink ref="B45" r:id="rId44" tooltip="Завантажити сертифікат" display="Завантажити сертифікат"/>
    <hyperlink ref="B46" r:id="rId45" tooltip="Завантажити сертифікат" display="Завантажити сертифікат"/>
    <hyperlink ref="B47" r:id="rId46" tooltip="Завантажити сертифікат" display="Завантажити сертифікат"/>
    <hyperlink ref="B48" r:id="rId47" tooltip="Завантажити сертифікат" display="Завантажити сертифікат"/>
    <hyperlink ref="B49" r:id="rId48" tooltip="Завантажити сертифікат" display="Завантажити сертифікат"/>
    <hyperlink ref="B50" r:id="rId49" tooltip="Завантажити сертифікат" display="Завантажити сертифікат"/>
    <hyperlink ref="B51" r:id="rId50" tooltip="Завантажити сертифікат" display="Завантажити сертифікат"/>
    <hyperlink ref="B52" r:id="rId51" tooltip="Завантажити сертифікат" display="Завантажити сертифікат"/>
    <hyperlink ref="B53" r:id="rId52" tooltip="Завантажити сертифікат" display="Завантажити сертифікат"/>
    <hyperlink ref="B54" r:id="rId53" tooltip="Завантажити сертифікат" display="Завантажити сертифікат"/>
    <hyperlink ref="B55" r:id="rId54" tooltip="Завантажити сертифікат" display="Завантажити сертифікат"/>
    <hyperlink ref="B56" r:id="rId55" tooltip="Завантажити сертифікат" display="Завантажити сертифікат"/>
    <hyperlink ref="B57" r:id="rId56" tooltip="Завантажити сертифікат" display="Завантажити сертифікат"/>
    <hyperlink ref="B58" r:id="rId57" tooltip="Завантажити сертифікат" display="Завантажити сертифікат"/>
    <hyperlink ref="B59" r:id="rId58" tooltip="Завантажити сертифікат" display="Завантажити сертифікат"/>
    <hyperlink ref="B60" r:id="rId59" tooltip="Завантажити сертифікат" display="Завантажити сертифікат"/>
    <hyperlink ref="B61" r:id="rId60" tooltip="Завантажити сертифікат" display="Завантажити сертифікат"/>
    <hyperlink ref="B62" r:id="rId61" tooltip="Завантажити сертифікат" display="Завантажити сертифікат"/>
    <hyperlink ref="B63" r:id="rId62" tooltip="Завантажити сертифікат" display="Завантажити сертифікат"/>
    <hyperlink ref="B64" r:id="rId63" tooltip="Завантажити сертифікат" display="Завантажити сертифікат"/>
    <hyperlink ref="B65" r:id="rId64" tooltip="Завантажити сертифікат" display="Завантажити сертифікат"/>
    <hyperlink ref="B66" r:id="rId65" tooltip="Завантажити сертифікат" display="Завантажити сертифікат"/>
    <hyperlink ref="B67" r:id="rId66" tooltip="Завантажити сертифікат" display="Завантажити сертифікат"/>
    <hyperlink ref="B68" r:id="rId67" tooltip="Завантажити сертифікат" display="Завантажити сертифікат"/>
    <hyperlink ref="B69" r:id="rId68" tooltip="Завантажити сертифікат" display="Завантажити сертифікат"/>
    <hyperlink ref="B70" r:id="rId69" tooltip="Завантажити сертифікат" display="Завантажити сертифікат"/>
    <hyperlink ref="B71" r:id="rId70" tooltip="Завантажити сертифікат" display="Завантажити сертифікат"/>
    <hyperlink ref="B72" r:id="rId71" tooltip="Завантажити сертифікат" display="Завантажити сертифікат"/>
    <hyperlink ref="B73" r:id="rId72" tooltip="Завантажити сертифікат" display="Завантажити сертифікат"/>
    <hyperlink ref="B74" r:id="rId73" tooltip="Завантажити сертифікат" display="Завантажити сертифікат"/>
    <hyperlink ref="B75" r:id="rId74" tooltip="Завантажити сертифікат" display="Завантажити сертифікат"/>
    <hyperlink ref="B76" r:id="rId75" tooltip="Завантажити сертифікат" display="Завантажити сертифікат"/>
    <hyperlink ref="B77" r:id="rId76" tooltip="Завантажити сертифікат" display="Завантажити сертифікат"/>
    <hyperlink ref="B78" r:id="rId77" tooltip="Завантажити сертифікат" display="Завантажити сертифікат"/>
    <hyperlink ref="B79" r:id="rId78" tooltip="Завантажити сертифікат" display="Завантажити сертифікат"/>
    <hyperlink ref="B80" r:id="rId79" tooltip="Завантажити сертифікат" display="Завантажити сертифікат"/>
    <hyperlink ref="B81" r:id="rId80" tooltip="Завантажити сертифікат" display="Завантажити сертифікат"/>
    <hyperlink ref="B82" r:id="rId81" tooltip="Завантажити сертифікат" display="Завантажити сертифікат"/>
    <hyperlink ref="B83" r:id="rId82" tooltip="Завантажити сертифікат" display="Завантажити сертифікат"/>
    <hyperlink ref="B84" r:id="rId83" tooltip="Завантажити сертифікат" display="Завантажити сертифікат"/>
    <hyperlink ref="B85" r:id="rId84" tooltip="Завантажити сертифікат" display="Завантажити сертифікат"/>
    <hyperlink ref="B86" r:id="rId85" tooltip="Завантажити сертифікат" display="Завантажити сертифікат"/>
    <hyperlink ref="B87" r:id="rId86" tooltip="Завантажити сертифікат" display="Завантажити сертифікат"/>
    <hyperlink ref="B88" r:id="rId87" tooltip="Завантажити сертифікат" display="Завантажити сертифікат"/>
    <hyperlink ref="B89" r:id="rId88" tooltip="Завантажити сертифікат" display="Завантажити сертифікат"/>
    <hyperlink ref="B90" r:id="rId89" tooltip="Завантажити сертифікат" display="Завантажити сертифікат"/>
    <hyperlink ref="B91" r:id="rId90" tooltip="Завантажити сертифікат" display="Завантажити сертифікат"/>
    <hyperlink ref="B92" r:id="rId91" tooltip="Завантажити сертифікат" display="Завантажити сертифікат"/>
    <hyperlink ref="B93" r:id="rId92" tooltip="Завантажити сертифікат" display="Завантажити сертифікат"/>
    <hyperlink ref="B94" r:id="rId93" tooltip="Завантажити сертифікат" display="Завантажити сертифікат"/>
    <hyperlink ref="B95" r:id="rId94" tooltip="Завантажити сертифікат" display="Завантажити сертифікат"/>
    <hyperlink ref="B96" r:id="rId95" tooltip="Завантажити сертифікат" display="Завантажити сертифікат"/>
    <hyperlink ref="B97" r:id="rId96" tooltip="Завантажити сертифікат" display="Завантажити сертифікат"/>
    <hyperlink ref="B98" r:id="rId97" tooltip="Завантажити сертифікат" display="Завантажити сертифікат"/>
    <hyperlink ref="B99" r:id="rId98" tooltip="Завантажити сертифікат" display="Завантажити сертифікат"/>
    <hyperlink ref="B100" r:id="rId99" tooltip="Завантажити сертифікат" display="Завантажити сертифікат"/>
    <hyperlink ref="B101" r:id="rId100" tooltip="Завантажити сертифікат" display="Завантажити сертифікат"/>
    <hyperlink ref="B102" r:id="rId101" tooltip="Завантажити сертифікат" display="Завантажити сертифікат"/>
    <hyperlink ref="B103" r:id="rId102" tooltip="Завантажити сертифікат" display="Завантажити сертифікат"/>
    <hyperlink ref="B104" r:id="rId103" tooltip="Завантажити сертифікат" display="Завантажити сертифікат"/>
    <hyperlink ref="B105" r:id="rId104" tooltip="Завантажити сертифікат" display="Завантажити сертифікат"/>
    <hyperlink ref="B106" r:id="rId105" tooltip="Завантажити сертифікат" display="Завантажити сертифікат"/>
    <hyperlink ref="B107" r:id="rId106" tooltip="Завантажити сертифікат" display="Завантажити сертифікат"/>
    <hyperlink ref="B108" r:id="rId107" tooltip="Завантажити сертифікат" display="Завантажити сертифікат"/>
    <hyperlink ref="B109" r:id="rId108" tooltip="Завантажити сертифікат" display="Завантажити сертифікат"/>
    <hyperlink ref="B110" r:id="rId109" tooltip="Завантажити сертифікат" display="Завантажити сертифікат"/>
    <hyperlink ref="B111" r:id="rId110" tooltip="Завантажити сертифікат" display="Завантажити сертифікат"/>
    <hyperlink ref="B112" r:id="rId111" tooltip="Завантажити сертифікат" display="Завантажити сертифікат"/>
    <hyperlink ref="B113" r:id="rId112" tooltip="Завантажити сертифікат" display="Завантажити сертифікат"/>
    <hyperlink ref="B114" r:id="rId113" tooltip="Завантажити сертифікат" display="Завантажити сертифікат"/>
    <hyperlink ref="B115" r:id="rId114" tooltip="Завантажити сертифікат" display="Завантажити сертифікат"/>
    <hyperlink ref="B116" r:id="rId115" tooltip="Завантажити сертифікат" display="Завантажити сертифікат"/>
    <hyperlink ref="B117" r:id="rId116" tooltip="Завантажити сертифікат" display="Завантажити сертифікат"/>
    <hyperlink ref="B118" r:id="rId117" tooltip="Завантажити сертифікат" display="Завантажити сертифікат"/>
    <hyperlink ref="B119" r:id="rId118" tooltip="Завантажити сертифікат" display="Завантажити сертифікат"/>
    <hyperlink ref="B120" r:id="rId119" tooltip="Завантажити сертифікат" display="Завантажити сертифікат"/>
    <hyperlink ref="B121" r:id="rId120" tooltip="Завантажити сертифікат" display="Завантажити сертифікат"/>
    <hyperlink ref="B122" r:id="rId121" tooltip="Завантажити сертифікат" display="Завантажити сертифікат"/>
    <hyperlink ref="B123" r:id="rId122" tooltip="Завантажити сертифікат" display="Завантажити сертифікат"/>
    <hyperlink ref="B124" r:id="rId123" tooltip="Завантажити сертифікат" display="Завантажити сертифікат"/>
    <hyperlink ref="B125" r:id="rId124" tooltip="Завантажити сертифікат" display="Завантажити сертифікат"/>
    <hyperlink ref="B126" r:id="rId125" tooltip="Завантажити сертифікат" display="Завантажити сертифікат"/>
    <hyperlink ref="B127" r:id="rId126" tooltip="Завантажити сертифікат" display="Завантажити сертифікат"/>
    <hyperlink ref="B128" r:id="rId127" tooltip="Завантажити сертифікат" display="Завантажити сертифікат"/>
    <hyperlink ref="B129" r:id="rId128" tooltip="Завантажити сертифікат" display="Завантажити сертифікат"/>
    <hyperlink ref="B130" r:id="rId129" tooltip="Завантажити сертифікат" display="Завантажити сертифікат"/>
    <hyperlink ref="B131" r:id="rId130" tooltip="Завантажити сертифікат" display="Завантажити сертифікат"/>
    <hyperlink ref="B132" r:id="rId131" tooltip="Завантажити сертифікат" display="Завантажити сертифікат"/>
    <hyperlink ref="B133" r:id="rId132" tooltip="Завантажити сертифікат" display="Завантажити сертифікат"/>
    <hyperlink ref="B134" r:id="rId133" tooltip="Завантажити сертифікат" display="Завантажити сертифікат"/>
    <hyperlink ref="B135" r:id="rId134" tooltip="Завантажити сертифікат" display="Завантажити сертифікат"/>
    <hyperlink ref="B136" r:id="rId135" tooltip="Завантажити сертифікат" display="Завантажити сертифікат"/>
    <hyperlink ref="B137" r:id="rId136" tooltip="Завантажити сертифікат" display="Завантажити сертифікат"/>
    <hyperlink ref="B138" r:id="rId137" tooltip="Завантажити сертифікат" display="Завантажити сертифікат"/>
    <hyperlink ref="B139" r:id="rId138" tooltip="Завантажити сертифікат" display="Завантажити сертифікат"/>
    <hyperlink ref="B140" r:id="rId139" tooltip="Завантажити сертифікат" display="Завантажити сертифікат"/>
    <hyperlink ref="B141" r:id="rId140" tooltip="Завантажити сертифікат" display="Завантажити сертифікат"/>
    <hyperlink ref="B142" r:id="rId141" tooltip="Завантажити сертифікат" display="Завантажити сертифікат"/>
    <hyperlink ref="B143" r:id="rId142" tooltip="Завантажити сертифікат" display="Завантажити сертифікат"/>
    <hyperlink ref="B144" r:id="rId143" tooltip="Завантажити сертифікат" display="Завантажити сертифікат"/>
    <hyperlink ref="B145" r:id="rId144" tooltip="Завантажити сертифікат" display="Завантажити сертифікат"/>
    <hyperlink ref="B146" r:id="rId145" tooltip="Завантажити сертифікат" display="Завантажити сертифікат"/>
    <hyperlink ref="B147" r:id="rId146" tooltip="Завантажити сертифікат" display="Завантажити сертифікат"/>
    <hyperlink ref="B148" r:id="rId147" tooltip="Завантажити сертифікат" display="Завантажити сертифікат"/>
    <hyperlink ref="B149" r:id="rId148" tooltip="Завантажити сертифікат" display="Завантажити сертифікат"/>
    <hyperlink ref="B150" r:id="rId149" tooltip="Завантажити сертифікат" display="Завантажити сертифікат"/>
    <hyperlink ref="B151" r:id="rId150" tooltip="Завантажити сертифікат" display="Завантажити сертифікат"/>
    <hyperlink ref="B152" r:id="rId151" tooltip="Завантажити сертифікат" display="Завантажити сертифікат"/>
    <hyperlink ref="B153" r:id="rId152" tooltip="Завантажити сертифікат" display="Завантажити сертифікат"/>
    <hyperlink ref="B154" r:id="rId153" tooltip="Завантажити сертифікат" display="Завантажити сертифікат"/>
    <hyperlink ref="B155" r:id="rId154" tooltip="Завантажити сертифікат" display="Завантажити сертифікат"/>
    <hyperlink ref="B156" r:id="rId155" tooltip="Завантажити сертифікат" display="Завантажити сертифікат"/>
    <hyperlink ref="B157" r:id="rId156" tooltip="Завантажити сертифікат" display="Завантажити сертифікат"/>
    <hyperlink ref="B158" r:id="rId157" tooltip="Завантажити сертифікат" display="Завантажити сертифікат"/>
    <hyperlink ref="B159" r:id="rId158" tooltip="Завантажити сертифікат" display="Завантажити сертифікат"/>
    <hyperlink ref="B160" r:id="rId159" tooltip="Завантажити сертифікат" display="Завантажити сертифікат"/>
    <hyperlink ref="B161" r:id="rId160" tooltip="Завантажити сертифікат" display="Завантажити сертифікат"/>
    <hyperlink ref="B162" r:id="rId161" tooltip="Завантажити сертифікат" display="Завантажити сертифікат"/>
    <hyperlink ref="B163" r:id="rId162" tooltip="Завантажити сертифікат" display="Завантажити сертифікат"/>
    <hyperlink ref="B164" r:id="rId163" tooltip="Завантажити сертифікат" display="Завантажити сертифікат"/>
    <hyperlink ref="B165" r:id="rId164" tooltip="Завантажити сертифікат" display="Завантажити сертифікат"/>
    <hyperlink ref="B166" r:id="rId165" tooltip="Завантажити сертифікат" display="Завантажити сертифікат"/>
    <hyperlink ref="B167" r:id="rId166" tooltip="Завантажити сертифікат" display="Завантажити сертифікат"/>
    <hyperlink ref="B168" r:id="rId167" tooltip="Завантажити сертифікат" display="Завантажити сертифікат"/>
    <hyperlink ref="B169" r:id="rId168" tooltip="Завантажити сертифікат" display="Завантажити сертифікат"/>
    <hyperlink ref="B170" r:id="rId169" tooltip="Завантажити сертифікат" display="Завантажити сертифікат"/>
    <hyperlink ref="B171" r:id="rId170" tooltip="Завантажити сертифікат" display="Завантажити сертифікат"/>
    <hyperlink ref="B172" r:id="rId171" tooltip="Завантажити сертифікат" display="Завантажити сертифікат"/>
    <hyperlink ref="B173" r:id="rId172" tooltip="Завантажити сертифікат" display="Завантажити сертифікат"/>
    <hyperlink ref="B174" r:id="rId173" tooltip="Завантажити сертифікат" display="Завантажити сертифікат"/>
    <hyperlink ref="B175" r:id="rId174" tooltip="Завантажити сертифікат" display="Завантажити сертифікат"/>
    <hyperlink ref="B176" r:id="rId175" tooltip="Завантажити сертифікат" display="Завантажити сертифікат"/>
    <hyperlink ref="B177" r:id="rId176" tooltip="Завантажити сертифікат" display="Завантажити сертифікат"/>
    <hyperlink ref="B178" r:id="rId177" tooltip="Завантажити сертифікат" display="Завантажити сертифікат"/>
    <hyperlink ref="B179" r:id="rId178" tooltip="Завантажити сертифікат" display="Завантажити сертифікат"/>
    <hyperlink ref="B180" r:id="rId179" tooltip="Завантажити сертифікат" display="Завантажити сертифікат"/>
    <hyperlink ref="B181" r:id="rId180" tooltip="Завантажити сертифікат" display="Завантажити сертифікат"/>
    <hyperlink ref="B182" r:id="rId181" tooltip="Завантажити сертифікат" display="Завантажити сертифікат"/>
    <hyperlink ref="B183" r:id="rId182" tooltip="Завантажити сертифікат" display="Завантажити сертифікат"/>
    <hyperlink ref="B184" r:id="rId183" tooltip="Завантажити сертифікат" display="Завантажити сертифікат"/>
    <hyperlink ref="B185" r:id="rId184" tooltip="Завантажити сертифікат" display="Завантажити сертифікат"/>
    <hyperlink ref="B186" r:id="rId185" tooltip="Завантажити сертифікат" display="Завантажити сертифікат"/>
    <hyperlink ref="B187" r:id="rId186" tooltip="Завантажити сертифікат" display="Завантажити сертифікат"/>
    <hyperlink ref="B188" r:id="rId187" tooltip="Завантажити сертифікат" display="Завантажити сертифікат"/>
    <hyperlink ref="B189" r:id="rId188" tooltip="Завантажити сертифікат" display="Завантажити сертифікат"/>
    <hyperlink ref="B190" r:id="rId189" tooltip="Завантажити сертифікат" display="Завантажити сертифікат"/>
    <hyperlink ref="B191" r:id="rId190" tooltip="Завантажити сертифікат" display="Завантажити сертифікат"/>
    <hyperlink ref="B192" r:id="rId191" tooltip="Завантажити сертифікат" display="Завантажити сертифікат"/>
    <hyperlink ref="B193" r:id="rId192" tooltip="Завантажити сертифікат" display="Завантажити сертифікат"/>
    <hyperlink ref="B194" r:id="rId193" tooltip="Завантажити сертифікат" display="Завантажити сертифікат"/>
    <hyperlink ref="B195" r:id="rId194" tooltip="Завантажити сертифікат" display="Завантажити сертифікат"/>
    <hyperlink ref="B196" r:id="rId195" tooltip="Завантажити сертифікат" display="Завантажити сертифікат"/>
    <hyperlink ref="B197" r:id="rId196" tooltip="Завантажити сертифікат" display="Завантажити сертифікат"/>
    <hyperlink ref="B198" r:id="rId197" tooltip="Завантажити сертифікат" display="Завантажити сертифікат"/>
    <hyperlink ref="B199" r:id="rId198" tooltip="Завантажити сертифікат" display="Завантажити сертифікат"/>
    <hyperlink ref="B200" r:id="rId199" tooltip="Завантажити сертифікат" display="Завантажити сертифікат"/>
    <hyperlink ref="B201" r:id="rId200" tooltip="Завантажити сертифікат" display="Завантажити сертифікат"/>
    <hyperlink ref="B202" r:id="rId201" tooltip="Завантажити сертифікат" display="Завантажити сертифікат"/>
    <hyperlink ref="B203" r:id="rId202" tooltip="Завантажити сертифікат" display="Завантажити сертифікат"/>
    <hyperlink ref="B204" r:id="rId203" tooltip="Завантажити сертифікат" display="Завантажити сертифікат"/>
    <hyperlink ref="B205" r:id="rId204" tooltip="Завантажити сертифікат" display="Завантажити сертифікат"/>
    <hyperlink ref="B206" r:id="rId205" tooltip="Завантажити сертифікат" display="Завантажити сертифікат"/>
    <hyperlink ref="B207" r:id="rId206" tooltip="Завантажити сертифікат" display="Завантажити сертифікат"/>
    <hyperlink ref="B208" r:id="rId207" tooltip="Завантажити сертифікат" display="Завантажити сертифікат"/>
    <hyperlink ref="B209" r:id="rId208" tooltip="Завантажити сертифікат" display="Завантажити сертифікат"/>
    <hyperlink ref="B210" r:id="rId209" tooltip="Завантажити сертифікат" display="Завантажити сертифікат"/>
    <hyperlink ref="B211" r:id="rId210" tooltip="Завантажити сертифікат" display="Завантажити сертифікат"/>
    <hyperlink ref="B212" r:id="rId211" tooltip="Завантажити сертифікат" display="Завантажити сертифікат"/>
    <hyperlink ref="B213" r:id="rId212" tooltip="Завантажити сертифікат" display="Завантажити сертифікат"/>
    <hyperlink ref="B214" r:id="rId213" tooltip="Завантажити сертифікат" display="Завантажити сертифікат"/>
    <hyperlink ref="B215" r:id="rId214" tooltip="Завантажити сертифікат" display="Завантажити сертифікат"/>
    <hyperlink ref="B216" r:id="rId215" tooltip="Завантажити сертифікат" display="Завантажити сертифікат"/>
    <hyperlink ref="B217" r:id="rId216" tooltip="Завантажити сертифікат" display="Завантажити сертифікат"/>
    <hyperlink ref="B218" r:id="rId217" tooltip="Завантажити сертифікат" display="Завантажити сертифікат"/>
    <hyperlink ref="B219" r:id="rId218" tooltip="Завантажити сертифікат" display="Завантажити сертифікат"/>
    <hyperlink ref="B220" r:id="rId219" tooltip="Завантажити сертифікат" display="Завантажити сертифікат"/>
    <hyperlink ref="B221" r:id="rId220" tooltip="Завантажити сертифікат" display="Завантажити сертифікат"/>
    <hyperlink ref="B222" r:id="rId221" tooltip="Завантажити сертифікат" display="Завантажити сертифікат"/>
    <hyperlink ref="B223" r:id="rId222" tooltip="Завантажити сертифікат" display="Завантажити сертифікат"/>
    <hyperlink ref="B224" r:id="rId223" tooltip="Завантажити сертифікат" display="Завантажити сертифікат"/>
    <hyperlink ref="B225" r:id="rId224" tooltip="Завантажити сертифікат" display="Завантажити сертифікат"/>
    <hyperlink ref="B226" r:id="rId225" tooltip="Завантажити сертифікат" display="Завантажити сертифікат"/>
    <hyperlink ref="B227" r:id="rId226" tooltip="Завантажити сертифікат" display="Завантажити сертифікат"/>
    <hyperlink ref="B228" r:id="rId227" tooltip="Завантажити сертифікат" display="Завантажити сертифікат"/>
    <hyperlink ref="B229" r:id="rId228" tooltip="Завантажити сертифікат" display="Завантажити сертифікат"/>
    <hyperlink ref="B230" r:id="rId229" tooltip="Завантажити сертифікат" display="Завантажити сертифікат"/>
    <hyperlink ref="B231" r:id="rId230" tooltip="Завантажити сертифікат" display="Завантажити сертифікат"/>
    <hyperlink ref="B232" r:id="rId231" tooltip="Завантажити сертифікат" display="Завантажити сертифікат"/>
    <hyperlink ref="B233" r:id="rId232" tooltip="Завантажити сертифікат" display="Завантажити сертифікат"/>
    <hyperlink ref="B234" r:id="rId233" tooltip="Завантажити сертифікат" display="Завантажити сертифікат"/>
    <hyperlink ref="B235" r:id="rId234" tooltip="Завантажити сертифікат" display="Завантажити сертифікат"/>
    <hyperlink ref="B236" r:id="rId235" tooltip="Завантажити сертифікат" display="Завантажити сертифікат"/>
    <hyperlink ref="B237" r:id="rId236" tooltip="Завантажити сертифікат" display="Завантажити сертифікат"/>
    <hyperlink ref="B238" r:id="rId237" tooltip="Завантажити сертифікат" display="Завантажити сертифікат"/>
    <hyperlink ref="B239" r:id="rId238" tooltip="Завантажити сертифікат" display="Завантажити сертифікат"/>
    <hyperlink ref="B240" r:id="rId239" tooltip="Завантажити сертифікат" display="Завантажити сертифікат"/>
    <hyperlink ref="B241" r:id="rId240" tooltip="Завантажити сертифікат" display="Завантажити сертифікат"/>
    <hyperlink ref="B242" r:id="rId241" tooltip="Завантажити сертифікат" display="Завантажити сертифікат"/>
    <hyperlink ref="B243" r:id="rId242" tooltip="Завантажити сертифікат" display="Завантажити сертифікат"/>
    <hyperlink ref="B244" r:id="rId243" tooltip="Завантажити сертифікат" display="Завантажити сертифікат"/>
    <hyperlink ref="B245" r:id="rId244" tooltip="Завантажити сертифікат" display="Завантажити сертифікат"/>
    <hyperlink ref="B246" r:id="rId245" tooltip="Завантажити сертифікат" display="Завантажити сертифікат"/>
    <hyperlink ref="B247" r:id="rId246" tooltip="Завантажити сертифікат" display="Завантажити сертифікат"/>
    <hyperlink ref="B248" r:id="rId247" tooltip="Завантажити сертифікат" display="Завантажити сертифікат"/>
    <hyperlink ref="B249" r:id="rId248" tooltip="Завантажити сертифікат" display="Завантажити сертифікат"/>
    <hyperlink ref="B250" r:id="rId249" tooltip="Завантажити сертифікат" display="Завантажити сертифікат"/>
    <hyperlink ref="B251" r:id="rId250" tooltip="Завантажити сертифікат" display="Завантажити сертифікат"/>
    <hyperlink ref="B252" r:id="rId251" tooltip="Завантажити сертифікат" display="Завантажити сертифікат"/>
    <hyperlink ref="B253" r:id="rId252" tooltip="Завантажити сертифікат" display="Завантажити сертифікат"/>
    <hyperlink ref="B254" r:id="rId253" tooltip="Завантажити сертифікат" display="Завантажити сертифікат"/>
    <hyperlink ref="B255" r:id="rId254" tooltip="Завантажити сертифікат" display="Завантажити сертифікат"/>
    <hyperlink ref="B256" r:id="rId255" tooltip="Завантажити сертифікат" display="Завантажити сертифікат"/>
    <hyperlink ref="B257" r:id="rId256" tooltip="Завантажити сертифікат" display="Завантажити сертифікат"/>
    <hyperlink ref="B258" r:id="rId257" tooltip="Завантажити сертифікат" display="Завантажити сертифікат"/>
    <hyperlink ref="B259" r:id="rId258" tooltip="Завантажити сертифікат" display="Завантажити сертифікат"/>
    <hyperlink ref="B260" r:id="rId259" tooltip="Завантажити сертифікат" display="Завантажити сертифікат"/>
    <hyperlink ref="B261" r:id="rId260" tooltip="Завантажити сертифікат" display="Завантажити сертифікат"/>
    <hyperlink ref="B262" r:id="rId261" tooltip="Завантажити сертифікат" display="Завантажити сертифікат"/>
    <hyperlink ref="B263" r:id="rId262" tooltip="Завантажити сертифікат" display="Завантажити сертифікат"/>
    <hyperlink ref="B264" r:id="rId263" tooltip="Завантажити сертифікат" display="Завантажити сертифікат"/>
    <hyperlink ref="B265" r:id="rId264" tooltip="Завантажити сертифікат" display="Завантажити сертифікат"/>
    <hyperlink ref="B266" r:id="rId265" tooltip="Завантажити сертифікат" display="Завантажити сертифікат"/>
    <hyperlink ref="B267" r:id="rId266" tooltip="Завантажити сертифікат" display="Завантажити сертифікат"/>
    <hyperlink ref="B268" r:id="rId267" tooltip="Завантажити сертифікат" display="Завантажити сертифікат"/>
    <hyperlink ref="B269" r:id="rId268" tooltip="Завантажити сертифікат" display="Завантажити сертифікат"/>
    <hyperlink ref="B270" r:id="rId269" tooltip="Завантажити сертифікат" display="Завантажити сертифікат"/>
    <hyperlink ref="B271" r:id="rId270" tooltip="Завантажити сертифікат" display="Завантажити сертифікат"/>
    <hyperlink ref="B272" r:id="rId271" tooltip="Завантажити сертифікат" display="Завантажити сертифікат"/>
    <hyperlink ref="B273" r:id="rId272" tooltip="Завантажити сертифікат" display="Завантажити сертифікат"/>
    <hyperlink ref="B274" r:id="rId273" tooltip="Завантажити сертифікат" display="Завантажити сертифікат"/>
    <hyperlink ref="B275" r:id="rId274" tooltip="Завантажити сертифікат" display="Завантажити сертифікат"/>
    <hyperlink ref="B276" r:id="rId275" tooltip="Завантажити сертифікат" display="Завантажити сертифікат"/>
    <hyperlink ref="B277" r:id="rId276" tooltip="Завантажити сертифікат" display="Завантажити сертифікат"/>
    <hyperlink ref="B278" r:id="rId277" tooltip="Завантажити сертифікат" display="Завантажити сертифікат"/>
    <hyperlink ref="B279" r:id="rId278" tooltip="Завантажити сертифікат" display="Завантажити сертифікат"/>
    <hyperlink ref="B280" r:id="rId279" tooltip="Завантажити сертифікат" display="Завантажити сертифікат"/>
    <hyperlink ref="B281" r:id="rId280" tooltip="Завантажити сертифікат" display="Завантажити сертифікат"/>
    <hyperlink ref="B282" r:id="rId281" tooltip="Завантажити сертифікат" display="Завантажити сертифікат"/>
    <hyperlink ref="B283" r:id="rId282" tooltip="Завантажити сертифікат" display="Завантажити сертифікат"/>
    <hyperlink ref="B284" r:id="rId283" tooltip="Завантажити сертифікат" display="Завантажити сертифікат"/>
    <hyperlink ref="B285" r:id="rId284" tooltip="Завантажити сертифікат" display="Завантажити сертифікат"/>
    <hyperlink ref="B286" r:id="rId285" tooltip="Завантажити сертифікат" display="Завантажити сертифікат"/>
    <hyperlink ref="B287" r:id="rId286" tooltip="Завантажити сертифікат" display="Завантажити сертифікат"/>
    <hyperlink ref="B288" r:id="rId287" tooltip="Завантажити сертифікат" display="Завантажити сертифікат"/>
    <hyperlink ref="B289" r:id="rId288" tooltip="Завантажити сертифікат" display="Завантажити сертифікат"/>
    <hyperlink ref="B290" r:id="rId289" tooltip="Завантажити сертифікат" display="Завантажити сертифікат"/>
    <hyperlink ref="B291" r:id="rId290" tooltip="Завантажити сертифікат" display="Завантажити сертифікат"/>
    <hyperlink ref="B292" r:id="rId291" tooltip="Завантажити сертифікат" display="Завантажити сертифікат"/>
    <hyperlink ref="B293" r:id="rId292" tooltip="Завантажити сертифікат" display="Завантажити сертифікат"/>
    <hyperlink ref="B294" r:id="rId293" tooltip="Завантажити сертифікат" display="Завантажити сертифікат"/>
    <hyperlink ref="B295" r:id="rId294" tooltip="Завантажити сертифікат" display="Завантажити сертифікат"/>
    <hyperlink ref="B296" r:id="rId295" tooltip="Завантажити сертифікат" display="Завантажити сертифікат"/>
    <hyperlink ref="B297" r:id="rId296" tooltip="Завантажити сертифікат" display="Завантажити сертифікат"/>
    <hyperlink ref="B298" r:id="rId297" tooltip="Завантажити сертифікат" display="Завантажити сертифікат"/>
    <hyperlink ref="B299" r:id="rId298" tooltip="Завантажити сертифікат" display="Завантажити сертифікат"/>
    <hyperlink ref="B300" r:id="rId299" tooltip="Завантажити сертифікат" display="Завантажити сертифікат"/>
    <hyperlink ref="B301" r:id="rId300" tooltip="Завантажити сертифікат" display="Завантажити сертифікат"/>
    <hyperlink ref="B302" r:id="rId301" tooltip="Завантажити сертифікат" display="Завантажити сертифікат"/>
    <hyperlink ref="B303" r:id="rId302" tooltip="Завантажити сертифікат" display="Завантажити сертифікат"/>
    <hyperlink ref="B304" r:id="rId303" tooltip="Завантажити сертифікат" display="Завантажити сертифікат"/>
    <hyperlink ref="B305" r:id="rId304" tooltip="Завантажити сертифікат" display="Завантажити сертифікат"/>
    <hyperlink ref="B306" r:id="rId305" tooltip="Завантажити сертифікат" display="Завантажити сертифікат"/>
    <hyperlink ref="B307" r:id="rId306" tooltip="Завантажити сертифікат" display="Завантажити сертифікат"/>
    <hyperlink ref="B308" r:id="rId307" tooltip="Завантажити сертифікат" display="Завантажити сертифікат"/>
    <hyperlink ref="B309" r:id="rId308" tooltip="Завантажити сертифікат" display="Завантажити сертифікат"/>
    <hyperlink ref="B310" r:id="rId309" tooltip="Завантажити сертифікат" display="Завантажити сертифікат"/>
    <hyperlink ref="B311" r:id="rId310" tooltip="Завантажити сертифікат" display="Завантажити сертифікат"/>
    <hyperlink ref="B312" r:id="rId311" tooltip="Завантажити сертифікат" display="Завантажити сертифікат"/>
    <hyperlink ref="B313" r:id="rId312" tooltip="Завантажити сертифікат" display="Завантажити сертифікат"/>
    <hyperlink ref="B314" r:id="rId313" tooltip="Завантажити сертифікат" display="Завантажити сертифікат"/>
    <hyperlink ref="B315" r:id="rId314" tooltip="Завантажити сертифікат" display="Завантажити сертифікат"/>
    <hyperlink ref="B316" r:id="rId315" tooltip="Завантажити сертифікат" display="Завантажити сертифікат"/>
    <hyperlink ref="B317" r:id="rId316" tooltip="Завантажити сертифікат" display="Завантажити сертифікат"/>
    <hyperlink ref="B318" r:id="rId317" tooltip="Завантажити сертифікат" display="Завантажити сертифікат"/>
    <hyperlink ref="B319" r:id="rId318" tooltip="Завантажити сертифікат" display="Завантажити сертифікат"/>
    <hyperlink ref="B320" r:id="rId319" tooltip="Завантажити сертифікат" display="Завантажити сертифікат"/>
    <hyperlink ref="B321" r:id="rId320" tooltip="Завантажити сертифікат" display="Завантажити сертифікат"/>
    <hyperlink ref="B322" r:id="rId321" tooltip="Завантажити сертифікат" display="Завантажити сертифікат"/>
    <hyperlink ref="B323" r:id="rId322" tooltip="Завантажити сертифікат" display="Завантажити сертифікат"/>
    <hyperlink ref="B324" r:id="rId323" tooltip="Завантажити сертифікат" display="Завантажити сертифікат"/>
    <hyperlink ref="B325" r:id="rId324" tooltip="Завантажити сертифікат" display="Завантажити сертифікат"/>
    <hyperlink ref="B326" r:id="rId325" tooltip="Завантажити сертифікат" display="Завантажити сертифікат"/>
    <hyperlink ref="B327" r:id="rId326" tooltip="Завантажити сертифікат" display="Завантажити сертифікат"/>
    <hyperlink ref="B328" r:id="rId327" tooltip="Завантажити сертифікат" display="Завантажити сертифікат"/>
    <hyperlink ref="B329" r:id="rId328" tooltip="Завантажити сертифікат" display="Завантажити сертифікат"/>
    <hyperlink ref="B330" r:id="rId329" tooltip="Завантажити сертифікат" display="Завантажити сертифікат"/>
    <hyperlink ref="B331" r:id="rId330" tooltip="Завантажити сертифікат" display="Завантажити сертифікат"/>
    <hyperlink ref="B332" r:id="rId331" tooltip="Завантажити сертифікат" display="Завантажити сертифікат"/>
    <hyperlink ref="B333" r:id="rId332" tooltip="Завантажити сертифікат" display="Завантажити сертифікат"/>
    <hyperlink ref="B334" r:id="rId333" tooltip="Завантажити сертифікат" display="Завантажити сертифікат"/>
    <hyperlink ref="B335" r:id="rId334" tooltip="Завантажити сертифікат" display="Завантажити сертифікат"/>
    <hyperlink ref="B336" r:id="rId335" tooltip="Завантажити сертифікат" display="Завантажити сертифікат"/>
    <hyperlink ref="B337" r:id="rId336" tooltip="Завантажити сертифікат" display="Завантажити сертифікат"/>
    <hyperlink ref="B338" r:id="rId337" tooltip="Завантажити сертифікат" display="Завантажити сертифікат"/>
    <hyperlink ref="B339" r:id="rId338" tooltip="Завантажити сертифікат" display="Завантажити сертифікат"/>
    <hyperlink ref="B340" r:id="rId339" tooltip="Завантажити сертифікат" display="Завантажити сертифікат"/>
    <hyperlink ref="B341" r:id="rId340" tooltip="Завантажити сертифікат" display="Завантажити сертифікат"/>
    <hyperlink ref="B342" r:id="rId341" tooltip="Завантажити сертифікат" display="Завантажити сертифікат"/>
    <hyperlink ref="B343" r:id="rId342" tooltip="Завантажити сертифікат" display="Завантажити сертифікат"/>
    <hyperlink ref="B344" r:id="rId343" tooltip="Завантажити сертифікат" display="Завантажити сертифікат"/>
    <hyperlink ref="B345" r:id="rId344" tooltip="Завантажити сертифікат" display="Завантажити сертифікат"/>
    <hyperlink ref="B346" r:id="rId345" tooltip="Завантажити сертифікат" display="Завантажити сертифікат"/>
    <hyperlink ref="B347" r:id="rId346" tooltip="Завантажити сертифікат" display="Завантажити сертифікат"/>
    <hyperlink ref="B348" r:id="rId347" tooltip="Завантажити сертифікат" display="Завантажити сертифікат"/>
    <hyperlink ref="B349" r:id="rId348" tooltip="Завантажити сертифікат" display="Завантажити сертифікат"/>
    <hyperlink ref="B350" r:id="rId349" tooltip="Завантажити сертифікат" display="Завантажити сертифікат"/>
    <hyperlink ref="B351" r:id="rId350" tooltip="Завантажити сертифікат" display="Завантажити сертифікат"/>
    <hyperlink ref="B352" r:id="rId351" tooltip="Завантажити сертифікат" display="Завантажити сертифікат"/>
    <hyperlink ref="B353" r:id="rId352" tooltip="Завантажити сертифікат" display="Завантажити сертифікат"/>
    <hyperlink ref="B354" r:id="rId353" tooltip="Завантажити сертифікат" display="Завантажити сертифікат"/>
    <hyperlink ref="B355" r:id="rId354" tooltip="Завантажити сертифікат" display="Завантажити сертифікат"/>
    <hyperlink ref="B356" r:id="rId355" tooltip="Завантажити сертифікат" display="Завантажити сертифікат"/>
    <hyperlink ref="B357" r:id="rId356" tooltip="Завантажити сертифікат" display="Завантажити сертифікат"/>
    <hyperlink ref="B358" r:id="rId357" tooltip="Завантажити сертифікат" display="Завантажити сертифікат"/>
    <hyperlink ref="B359" r:id="rId358" tooltip="Завантажити сертифікат" display="Завантажити сертифікат"/>
    <hyperlink ref="B360" r:id="rId359" tooltip="Завантажити сертифікат" display="Завантажити сертифікат"/>
    <hyperlink ref="B361" r:id="rId360" tooltip="Завантажити сертифікат" display="Завантажити сертифікат"/>
    <hyperlink ref="B362" r:id="rId361" tooltip="Завантажити сертифікат" display="Завантажити сертифікат"/>
    <hyperlink ref="B363" r:id="rId362" tooltip="Завантажити сертифікат" display="Завантажити сертифікат"/>
    <hyperlink ref="B364" r:id="rId363" tooltip="Завантажити сертифікат" display="Завантажити сертифікат"/>
    <hyperlink ref="B365" r:id="rId364" tooltip="Завантажити сертифікат" display="Завантажити сертифікат"/>
    <hyperlink ref="B366" r:id="rId365" tooltip="Завантажити сертифікат" display="Завантажити сертифікат"/>
    <hyperlink ref="B367" r:id="rId366" tooltip="Завантажити сертифікат" display="Завантажити сертифікат"/>
    <hyperlink ref="B368" r:id="rId367" tooltip="Завантажити сертифікат" display="Завантажити сертифікат"/>
    <hyperlink ref="B369" r:id="rId368" tooltip="Завантажити сертифікат" display="Завантажити сертифікат"/>
    <hyperlink ref="B370" r:id="rId369" tooltip="Завантажити сертифікат" display="Завантажити сертифікат"/>
    <hyperlink ref="B371" r:id="rId370" tooltip="Завантажити сертифікат" display="Завантажити сертифікат"/>
    <hyperlink ref="B372" r:id="rId371" tooltip="Завантажити сертифікат" display="Завантажити сертифікат"/>
    <hyperlink ref="B373" r:id="rId372" tooltip="Завантажити сертифікат" display="Завантажити сертифікат"/>
    <hyperlink ref="B374" r:id="rId373" tooltip="Завантажити сертифікат" display="Завантажити сертифікат"/>
    <hyperlink ref="B375" r:id="rId374" tooltip="Завантажити сертифікат" display="Завантажити сертифікат"/>
    <hyperlink ref="B376" r:id="rId375" tooltip="Завантажити сертифікат" display="Завантажити сертифікат"/>
    <hyperlink ref="B377" r:id="rId376" tooltip="Завантажити сертифікат" display="Завантажити сертифікат"/>
    <hyperlink ref="B378" r:id="rId377" tooltip="Завантажити сертифікат" display="Завантажити сертифікат"/>
    <hyperlink ref="B379" r:id="rId378" tooltip="Завантажити сертифікат" display="Завантажити сертифікат"/>
    <hyperlink ref="B380" r:id="rId379" tooltip="Завантажити сертифікат" display="Завантажити сертифікат"/>
    <hyperlink ref="B381" r:id="rId380" tooltip="Завантажити сертифікат" display="Завантажити сертифікат"/>
    <hyperlink ref="B382" r:id="rId381" tooltip="Завантажити сертифікат" display="Завантажити сертифікат"/>
    <hyperlink ref="B383" r:id="rId382" tooltip="Завантажити сертифікат" display="Завантажити сертифікат"/>
    <hyperlink ref="B384" r:id="rId383" tooltip="Завантажити сертифікат" display="Завантажити сертифікат"/>
    <hyperlink ref="B385" r:id="rId384" tooltip="Завантажити сертифікат" display="Завантажити сертифікат"/>
    <hyperlink ref="B386" r:id="rId385" tooltip="Завантажити сертифікат" display="Завантажити сертифікат"/>
    <hyperlink ref="B387" r:id="rId386" tooltip="Завантажити сертифікат" display="Завантажити сертифікат"/>
    <hyperlink ref="B388" r:id="rId387" tooltip="Завантажити сертифікат" display="Завантажити сертифікат"/>
    <hyperlink ref="B389" r:id="rId388" tooltip="Завантажити сертифікат" display="Завантажити сертифікат"/>
    <hyperlink ref="B390" r:id="rId389" tooltip="Завантажити сертифікат" display="Завантажити сертифікат"/>
    <hyperlink ref="B391" r:id="rId390" tooltip="Завантажити сертифікат" display="Завантажити сертифікат"/>
    <hyperlink ref="B392" r:id="rId391" tooltip="Завантажити сертифікат" display="Завантажити сертифікат"/>
    <hyperlink ref="B393" r:id="rId392" tooltip="Завантажити сертифікат" display="Завантажити сертифікат"/>
    <hyperlink ref="B394" r:id="rId393" tooltip="Завантажити сертифікат" display="Завантажити сертифікат"/>
    <hyperlink ref="B395" r:id="rId394" tooltip="Завантажити сертифікат" display="Завантажити сертифікат"/>
    <hyperlink ref="B396" r:id="rId395" tooltip="Завантажити сертифікат" display="Завантажити сертифікат"/>
    <hyperlink ref="B397" r:id="rId396" tooltip="Завантажити сертифікат" display="Завантажити сертифікат"/>
    <hyperlink ref="B398" r:id="rId397" tooltip="Завантажити сертифікат" display="Завантажити сертифікат"/>
    <hyperlink ref="B399" r:id="rId398" tooltip="Завантажити сертифікат" display="Завантажити сертифікат"/>
    <hyperlink ref="B400" r:id="rId399" tooltip="Завантажити сертифікат" display="Завантажити сертифікат"/>
    <hyperlink ref="B401" r:id="rId400" tooltip="Завантажити сертифікат" display="Завантажити сертифікат"/>
    <hyperlink ref="B402" r:id="rId401" tooltip="Завантажити сертифікат" display="Завантажити сертифікат"/>
    <hyperlink ref="B403" r:id="rId402" tooltip="Завантажити сертифікат" display="Завантажити сертифікат"/>
    <hyperlink ref="B404" r:id="rId403" tooltip="Завантажити сертифікат" display="Завантажити сертифікат"/>
    <hyperlink ref="B405" r:id="rId404" tooltip="Завантажити сертифікат" display="Завантажити сертифікат"/>
    <hyperlink ref="B406" r:id="rId405" tooltip="Завантажити сертифікат" display="Завантажити сертифікат"/>
    <hyperlink ref="B407" r:id="rId406" tooltip="Завантажити сертифікат" display="Завантажити сертифікат"/>
    <hyperlink ref="B408" r:id="rId407" tooltip="Завантажити сертифікат" display="Завантажити сертифікат"/>
    <hyperlink ref="B409" r:id="rId408" tooltip="Завантажити сертифікат" display="Завантажити сертифікат"/>
    <hyperlink ref="B410" r:id="rId409" tooltip="Завантажити сертифікат" display="Завантажити сертифікат"/>
    <hyperlink ref="B411" r:id="rId410" tooltip="Завантажити сертифікат" display="Завантажити сертифікат"/>
    <hyperlink ref="B412" r:id="rId411" tooltip="Завантажити сертифікат" display="Завантажити сертифікат"/>
    <hyperlink ref="B413" r:id="rId412" tooltip="Завантажити сертифікат" display="Завантажити сертифікат"/>
    <hyperlink ref="B414" r:id="rId413" tooltip="Завантажити сертифікат" display="Завантажити сертифікат"/>
    <hyperlink ref="B415" r:id="rId414" tooltip="Завантажити сертифікат" display="Завантажити сертифікат"/>
    <hyperlink ref="B416" r:id="rId415" tooltip="Завантажити сертифікат" display="Завантажити сертифікат"/>
    <hyperlink ref="B417" r:id="rId416" tooltip="Завантажити сертифікат" display="Завантажити сертифікат"/>
    <hyperlink ref="B418" r:id="rId417" tooltip="Завантажити сертифікат" display="Завантажити сертифікат"/>
    <hyperlink ref="B419" r:id="rId418" tooltip="Завантажити сертифікат" display="Завантажити сертифікат"/>
    <hyperlink ref="B420" r:id="rId419" tooltip="Завантажити сертифікат" display="Завантажити сертифікат"/>
    <hyperlink ref="B421" r:id="rId420" tooltip="Завантажити сертифікат" display="Завантажити сертифікат"/>
    <hyperlink ref="B422" r:id="rId421" tooltip="Завантажити сертифікат" display="Завантажити сертифікат"/>
    <hyperlink ref="B423" r:id="rId422" tooltip="Завантажити сертифікат" display="Завантажити сертифікат"/>
    <hyperlink ref="B424" r:id="rId423" tooltip="Завантажити сертифікат" display="Завантажити сертифікат"/>
    <hyperlink ref="B425" r:id="rId424" tooltip="Завантажити сертифікат" display="Завантажити сертифікат"/>
    <hyperlink ref="B426" r:id="rId425" tooltip="Завантажити сертифікат" display="Завантажити сертифікат"/>
    <hyperlink ref="B427" r:id="rId426" tooltip="Завантажити сертифікат" display="Завантажити сертифікат"/>
    <hyperlink ref="B428" r:id="rId427" tooltip="Завантажити сертифікат" display="Завантажити сертифікат"/>
    <hyperlink ref="B429" r:id="rId428" tooltip="Завантажити сертифікат" display="Завантажити сертифікат"/>
    <hyperlink ref="B430" r:id="rId429" tooltip="Завантажити сертифікат" display="Завантажити сертифікат"/>
    <hyperlink ref="B431" r:id="rId430" tooltip="Завантажити сертифікат" display="Завантажити сертифікат"/>
    <hyperlink ref="B432" r:id="rId431" tooltip="Завантажити сертифікат" display="Завантажити сертифікат"/>
    <hyperlink ref="B433" r:id="rId432" tooltip="Завантажити сертифікат" display="Завантажити сертифікат"/>
    <hyperlink ref="B434" r:id="rId433" tooltip="Завантажити сертифікат" display="Завантажити сертифікат"/>
    <hyperlink ref="B435" r:id="rId434" tooltip="Завантажити сертифікат" display="Завантажити сертифікат"/>
    <hyperlink ref="B436" r:id="rId435" tooltip="Завантажити сертифікат" display="Завантажити сертифікат"/>
    <hyperlink ref="B437" r:id="rId436" tooltip="Завантажити сертифікат" display="Завантажити сертифікат"/>
    <hyperlink ref="B438" r:id="rId437" tooltip="Завантажити сертифікат" display="Завантажити сертифікат"/>
    <hyperlink ref="B439" r:id="rId438" tooltip="Завантажити сертифікат" display="Завантажити сертифікат"/>
    <hyperlink ref="B440" r:id="rId439" tooltip="Завантажити сертифікат" display="Завантажити сертифікат"/>
    <hyperlink ref="B441" r:id="rId440" tooltip="Завантажити сертифікат" display="Завантажити сертифікат"/>
    <hyperlink ref="B442" r:id="rId441" tooltip="Завантажити сертифікат" display="Завантажити сертифікат"/>
    <hyperlink ref="B443" r:id="rId442" tooltip="Завантажити сертифікат" display="Завантажити сертифікат"/>
    <hyperlink ref="B444" r:id="rId443" tooltip="Завантажити сертифікат" display="Завантажити сертифікат"/>
    <hyperlink ref="B445" r:id="rId444" tooltip="Завантажити сертифікат" display="Завантажити сертифікат"/>
    <hyperlink ref="B446" r:id="rId445" tooltip="Завантажити сертифікат" display="Завантажити сертифікат"/>
    <hyperlink ref="B447" r:id="rId446" tooltip="Завантажити сертифікат" display="Завантажити сертифікат"/>
    <hyperlink ref="B448" r:id="rId447" tooltip="Завантажити сертифікат" display="Завантажити сертифікат"/>
    <hyperlink ref="B449" r:id="rId448" tooltip="Завантажити сертифікат" display="Завантажити сертифікат"/>
    <hyperlink ref="B450" r:id="rId449" tooltip="Завантажити сертифікат" display="Завантажити сертифікат"/>
    <hyperlink ref="B451" r:id="rId450" tooltip="Завантажити сертифікат" display="Завантажити сертифікат"/>
    <hyperlink ref="B452" r:id="rId451" tooltip="Завантажити сертифікат" display="Завантажити сертифікат"/>
    <hyperlink ref="B453" r:id="rId452" tooltip="Завантажити сертифікат" display="Завантажити сертифікат"/>
    <hyperlink ref="B454" r:id="rId453" tooltip="Завантажити сертифікат" display="Завантажити сертифікат"/>
    <hyperlink ref="B455" r:id="rId454" tooltip="Завантажити сертифікат" display="Завантажити сертифікат"/>
    <hyperlink ref="B456" r:id="rId455" tooltip="Завантажити сертифікат" display="Завантажити сертифікат"/>
    <hyperlink ref="B457" r:id="rId456" tooltip="Завантажити сертифікат" display="Завантажити сертифікат"/>
    <hyperlink ref="B458" r:id="rId457" tooltip="Завантажити сертифікат" display="Завантажити сертифікат"/>
    <hyperlink ref="B459" r:id="rId458" tooltip="Завантажити сертифікат" display="Завантажити сертифікат"/>
    <hyperlink ref="B460" r:id="rId459" tooltip="Завантажити сертифікат" display="Завантажити сертифікат"/>
    <hyperlink ref="B461" r:id="rId460" tooltip="Завантажити сертифікат" display="Завантажити сертифікат"/>
    <hyperlink ref="B462" r:id="rId461" tooltip="Завантажити сертифікат" display="Завантажити сертифікат"/>
    <hyperlink ref="B463" r:id="rId462" tooltip="Завантажити сертифікат" display="Завантажити сертифікат"/>
    <hyperlink ref="B464" r:id="rId463" tooltip="Завантажити сертифікат" display="Завантажити сертифікат"/>
    <hyperlink ref="B465" r:id="rId464" tooltip="Завантажити сертифікат" display="Завантажити сертифікат"/>
    <hyperlink ref="B466" r:id="rId465" tooltip="Завантажити сертифікат" display="Завантажити сертифікат"/>
    <hyperlink ref="B467" r:id="rId466" tooltip="Завантажити сертифікат" display="Завантажити сертифікат"/>
    <hyperlink ref="B468" r:id="rId467" tooltip="Завантажити сертифікат" display="Завантажити сертифікат"/>
    <hyperlink ref="B469" r:id="rId468" tooltip="Завантажити сертифікат" display="Завантажити сертифікат"/>
    <hyperlink ref="B470" r:id="rId469" tooltip="Завантажити сертифікат" display="Завантажити сертифікат"/>
    <hyperlink ref="B471" r:id="rId470" tooltip="Завантажити сертифікат" display="Завантажити сертифікат"/>
    <hyperlink ref="B472" r:id="rId471" tooltip="Завантажити сертифікат" display="Завантажити сертифікат"/>
    <hyperlink ref="B473" r:id="rId472" tooltip="Завантажити сертифікат" display="Завантажити сертифікат"/>
    <hyperlink ref="B474" r:id="rId473" tooltip="Завантажити сертифікат" display="Завантажити сертифікат"/>
    <hyperlink ref="B475" r:id="rId474" tooltip="Завантажити сертифікат" display="Завантажити сертифікат"/>
    <hyperlink ref="B476" r:id="rId475" tooltip="Завантажити сертифікат" display="Завантажити сертифікат"/>
    <hyperlink ref="B477" r:id="rId476" tooltip="Завантажити сертифікат" display="Завантажити сертифікат"/>
    <hyperlink ref="B478" r:id="rId477" tooltip="Завантажити сертифікат" display="Завантажити сертифікат"/>
    <hyperlink ref="B479" r:id="rId478" tooltip="Завантажити сертифікат" display="Завантажити сертифікат"/>
    <hyperlink ref="B480" r:id="rId479" tooltip="Завантажити сертифікат" display="Завантажити сертифікат"/>
    <hyperlink ref="B481" r:id="rId480" tooltip="Завантажити сертифікат" display="Завантажити сертифікат"/>
    <hyperlink ref="B482" r:id="rId481" tooltip="Завантажити сертифікат" display="Завантажити сертифікат"/>
    <hyperlink ref="B483" r:id="rId482" tooltip="Завантажити сертифікат" display="Завантажити сертифікат"/>
    <hyperlink ref="B484" r:id="rId483" tooltip="Завантажити сертифікат" display="Завантажити сертифікат"/>
    <hyperlink ref="B485" r:id="rId484" tooltip="Завантажити сертифікат" display="Завантажити сертифікат"/>
    <hyperlink ref="B486" r:id="rId485" tooltip="Завантажити сертифікат" display="Завантажити сертифікат"/>
    <hyperlink ref="B487" r:id="rId486" tooltip="Завантажити сертифікат" display="Завантажити сертифікат"/>
    <hyperlink ref="B488" r:id="rId487" tooltip="Завантажити сертифікат" display="Завантажити сертифікат"/>
    <hyperlink ref="B489" r:id="rId488" tooltip="Завантажити сертифікат" display="Завантажити сертифікат"/>
    <hyperlink ref="B490" r:id="rId489" tooltip="Завантажити сертифікат" display="Завантажити сертифікат"/>
    <hyperlink ref="B491" r:id="rId490" tooltip="Завантажити сертифікат" display="Завантажити сертифікат"/>
    <hyperlink ref="B492" r:id="rId491" tooltip="Завантажити сертифікат" display="Завантажити сертифікат"/>
    <hyperlink ref="B493" r:id="rId492" tooltip="Завантажити сертифікат" display="Завантажити сертифікат"/>
    <hyperlink ref="B494" r:id="rId493" tooltip="Завантажити сертифікат" display="Завантажити сертифікат"/>
    <hyperlink ref="B495" r:id="rId494" tooltip="Завантажити сертифікат" display="Завантажити сертифікат"/>
    <hyperlink ref="B496" r:id="rId495" tooltip="Завантажити сертифікат" display="Завантажити сертифікат"/>
    <hyperlink ref="B497" r:id="rId496" tooltip="Завантажити сертифікат" display="Завантажити сертифікат"/>
    <hyperlink ref="B498" r:id="rId497" tooltip="Завантажити сертифікат" display="Завантажити сертифікат"/>
    <hyperlink ref="B499" r:id="rId498" tooltip="Завантажити сертифікат" display="Завантажити сертифікат"/>
    <hyperlink ref="B500" r:id="rId499" tooltip="Завантажити сертифікат" display="Завантажити сертифікат"/>
    <hyperlink ref="B501" r:id="rId500" tooltip="Завантажити сертифікат" display="Завантажити сертифікат"/>
    <hyperlink ref="B502" r:id="rId501" tooltip="Завантажити сертифікат" display="Завантажити сертифікат"/>
    <hyperlink ref="B503" r:id="rId502" tooltip="Завантажити сертифікат" display="Завантажити сертифікат"/>
    <hyperlink ref="B504" r:id="rId503" tooltip="Завантажити сертифікат" display="Завантажити сертифікат"/>
    <hyperlink ref="B505" r:id="rId504" tooltip="Завантажити сертифікат" display="Завантажити сертифікат"/>
    <hyperlink ref="B506" r:id="rId505" tooltip="Завантажити сертифікат" display="Завантажити сертифікат"/>
    <hyperlink ref="B507" r:id="rId506" tooltip="Завантажити сертифікат" display="Завантажити сертифікат"/>
    <hyperlink ref="B508" r:id="rId507" tooltip="Завантажити сертифікат" display="Завантажити сертифікат"/>
    <hyperlink ref="B509" r:id="rId508" tooltip="Завантажити сертифікат" display="Завантажити сертифікат"/>
    <hyperlink ref="B510" r:id="rId509" tooltip="Завантажити сертифікат" display="Завантажити сертифікат"/>
    <hyperlink ref="B511" r:id="rId510" tooltip="Завантажити сертифікат" display="Завантажити сертифікат"/>
    <hyperlink ref="B512" r:id="rId511" tooltip="Завантажити сертифікат" display="Завантажити сертифікат"/>
    <hyperlink ref="B513" r:id="rId512" tooltip="Завантажити сертифікат" display="Завантажити сертифікат"/>
    <hyperlink ref="B514" r:id="rId513" tooltip="Завантажити сертифікат" display="Завантажити сертифікат"/>
    <hyperlink ref="B515" r:id="rId514" tooltip="Завантажити сертифікат" display="Завантажити сертифікат"/>
    <hyperlink ref="B516" r:id="rId515" tooltip="Завантажити сертифікат" display="Завантажити сертифікат"/>
    <hyperlink ref="B517" r:id="rId516" tooltip="Завантажити сертифікат" display="Завантажити сертифікат"/>
    <hyperlink ref="B518" r:id="rId517" tooltip="Завантажити сертифікат" display="Завантажити сертифікат"/>
    <hyperlink ref="B519" r:id="rId518" tooltip="Завантажити сертифікат" display="Завантажити сертифікат"/>
    <hyperlink ref="B520" r:id="rId519" tooltip="Завантажити сертифікат" display="Завантажити сертифікат"/>
    <hyperlink ref="B521" r:id="rId520" tooltip="Завантажити сертифікат" display="Завантажити сертифікат"/>
    <hyperlink ref="B522" r:id="rId521" tooltip="Завантажити сертифікат" display="Завантажити сертифікат"/>
    <hyperlink ref="B523" r:id="rId522" tooltip="Завантажити сертифікат" display="Завантажити сертифікат"/>
    <hyperlink ref="B524" r:id="rId523" tooltip="Завантажити сертифікат" display="Завантажити сертифікат"/>
    <hyperlink ref="B525" r:id="rId524" tooltip="Завантажити сертифікат" display="Завантажити сертифікат"/>
    <hyperlink ref="B526" r:id="rId525" tooltip="Завантажити сертифікат" display="Завантажити сертифікат"/>
    <hyperlink ref="B527" r:id="rId526" tooltip="Завантажити сертифікат" display="Завантажити сертифікат"/>
    <hyperlink ref="B528" r:id="rId527" tooltip="Завантажити сертифікат" display="Завантажити сертифікат"/>
    <hyperlink ref="B529" r:id="rId528" tooltip="Завантажити сертифікат" display="Завантажити сертифікат"/>
    <hyperlink ref="B530" r:id="rId529" tooltip="Завантажити сертифікат" display="Завантажити сертифікат"/>
    <hyperlink ref="B531" r:id="rId530" tooltip="Завантажити сертифікат" display="Завантажити сертифікат"/>
    <hyperlink ref="B532" r:id="rId531" tooltip="Завантажити сертифікат" display="Завантажити сертифікат"/>
    <hyperlink ref="B533" r:id="rId532" tooltip="Завантажити сертифікат" display="Завантажити сертифікат"/>
    <hyperlink ref="B534" r:id="rId533" tooltip="Завантажити сертифікат" display="Завантажити сертифікат"/>
    <hyperlink ref="B535" r:id="rId534" tooltip="Завантажити сертифікат" display="Завантажити сертифікат"/>
    <hyperlink ref="B536" r:id="rId535" tooltip="Завантажити сертифікат" display="Завантажити сертифікат"/>
    <hyperlink ref="B537" r:id="rId536" tooltip="Завантажити сертифікат" display="Завантажити сертифікат"/>
    <hyperlink ref="B538" r:id="rId537" tooltip="Завантажити сертифікат" display="Завантажити сертифікат"/>
    <hyperlink ref="B539" r:id="rId538" tooltip="Завантажити сертифікат" display="Завантажити сертифікат"/>
    <hyperlink ref="B540" r:id="rId539" tooltip="Завантажити сертифікат" display="Завантажити сертифікат"/>
    <hyperlink ref="B541" r:id="rId540" tooltip="Завантажити сертифікат" display="Завантажити сертифікат"/>
    <hyperlink ref="B542" r:id="rId541" tooltip="Завантажити сертифікат" display="Завантажити сертифікат"/>
    <hyperlink ref="B543" r:id="rId542" tooltip="Завантажити сертифікат" display="Завантажити сертифікат"/>
    <hyperlink ref="B544" r:id="rId543" tooltip="Завантажити сертифікат" display="Завантажити сертифікат"/>
    <hyperlink ref="B545" r:id="rId544" tooltip="Завантажити сертифікат" display="Завантажити сертифікат"/>
    <hyperlink ref="B546" r:id="rId545" tooltip="Завантажити сертифікат" display="Завантажити сертифікат"/>
    <hyperlink ref="B547" r:id="rId546" tooltip="Завантажити сертифікат" display="Завантажити сертифікат"/>
    <hyperlink ref="B548" r:id="rId547" tooltip="Завантажити сертифікат" display="Завантажити сертифікат"/>
    <hyperlink ref="B549" r:id="rId548" tooltip="Завантажити сертифікат" display="Завантажити сертифікат"/>
    <hyperlink ref="B550" r:id="rId549" tooltip="Завантажити сертифікат" display="Завантажити сертифікат"/>
    <hyperlink ref="B551" r:id="rId550" tooltip="Завантажити сертифікат" display="Завантажити сертифікат"/>
    <hyperlink ref="B552" r:id="rId551" tooltip="Завантажити сертифікат" display="Завантажити сертифікат"/>
    <hyperlink ref="B553" r:id="rId552" tooltip="Завантажити сертифікат" display="Завантажити сертифікат"/>
    <hyperlink ref="B554" r:id="rId553" tooltip="Завантажити сертифікат" display="Завантажити сертифікат"/>
    <hyperlink ref="B555" r:id="rId554" tooltip="Завантажити сертифікат" display="Завантажити сертифікат"/>
    <hyperlink ref="B556" r:id="rId555" tooltip="Завантажити сертифікат" display="Завантажити сертифікат"/>
    <hyperlink ref="B557" r:id="rId556" tooltip="Завантажити сертифікат" display="Завантажити сертифікат"/>
    <hyperlink ref="B558" r:id="rId557" tooltip="Завантажити сертифікат" display="Завантажити сертифікат"/>
    <hyperlink ref="B559" r:id="rId558" tooltip="Завантажити сертифікат" display="Завантажити сертифікат"/>
    <hyperlink ref="B560" r:id="rId559" tooltip="Завантажити сертифікат" display="Завантажити сертифікат"/>
    <hyperlink ref="B561" r:id="rId560" tooltip="Завантажити сертифікат" display="Завантажити сертифікат"/>
    <hyperlink ref="B562" r:id="rId561" tooltip="Завантажити сертифікат" display="Завантажити сертифікат"/>
    <hyperlink ref="B563" r:id="rId562" tooltip="Завантажити сертифікат" display="Завантажити сертифікат"/>
    <hyperlink ref="B564" r:id="rId563" tooltip="Завантажити сертифікат" display="Завантажити сертифікат"/>
    <hyperlink ref="B565" r:id="rId564" tooltip="Завантажити сертифікат" display="Завантажити сертифікат"/>
    <hyperlink ref="B566" r:id="rId565" tooltip="Завантажити сертифікат" display="Завантажити сертифікат"/>
    <hyperlink ref="B567" r:id="rId566" tooltip="Завантажити сертифікат" display="Завантажити сертифікат"/>
    <hyperlink ref="B568" r:id="rId567" tooltip="Завантажити сертифікат" display="Завантажити сертифікат"/>
    <hyperlink ref="B569" r:id="rId568" tooltip="Завантажити сертифікат" display="Завантажити сертифікат"/>
    <hyperlink ref="B570" r:id="rId569" tooltip="Завантажити сертифікат" display="Завантажити сертифікат"/>
    <hyperlink ref="B571" r:id="rId570" tooltip="Завантажити сертифікат" display="Завантажити сертифікат"/>
    <hyperlink ref="B572" r:id="rId571" tooltip="Завантажити сертифікат" display="Завантажити сертифікат"/>
    <hyperlink ref="B573" r:id="rId572" tooltip="Завантажити сертифікат" display="Завантажити сертифікат"/>
    <hyperlink ref="B574" r:id="rId573" tooltip="Завантажити сертифікат" display="Завантажити сертифікат"/>
    <hyperlink ref="B575" r:id="rId574" tooltip="Завантажити сертифікат" display="Завантажити сертифікат"/>
    <hyperlink ref="B576" r:id="rId575" tooltip="Завантажити сертифікат" display="Завантажити сертифікат"/>
    <hyperlink ref="B577" r:id="rId576" tooltip="Завантажити сертифікат" display="Завантажити сертифікат"/>
    <hyperlink ref="B578" r:id="rId577" tooltip="Завантажити сертифікат" display="Завантажити сертифікат"/>
    <hyperlink ref="B579" r:id="rId578" tooltip="Завантажити сертифікат" display="Завантажити сертифікат"/>
    <hyperlink ref="B580" r:id="rId579" tooltip="Завантажити сертифікат" display="Завантажити сертифікат"/>
    <hyperlink ref="B581" r:id="rId580" tooltip="Завантажити сертифікат" display="Завантажити сертифікат"/>
    <hyperlink ref="B582" r:id="rId581" tooltip="Завантажити сертифікат" display="Завантажити сертифікат"/>
    <hyperlink ref="B583" r:id="rId582" tooltip="Завантажити сертифікат" display="Завантажити сертифікат"/>
    <hyperlink ref="B584" r:id="rId583" tooltip="Завантажити сертифікат" display="Завантажити сертифікат"/>
    <hyperlink ref="B585" r:id="rId584" tooltip="Завантажити сертифікат" display="Завантажити сертифікат"/>
    <hyperlink ref="B586" r:id="rId585" tooltip="Завантажити сертифікат" display="Завантажити сертифікат"/>
    <hyperlink ref="B587" r:id="rId586" tooltip="Завантажити сертифікат" display="Завантажити сертифікат"/>
    <hyperlink ref="B588" r:id="rId587" tooltip="Завантажити сертифікат" display="Завантажити сертифікат"/>
    <hyperlink ref="B589" r:id="rId588" tooltip="Завантажити сертифікат" display="Завантажити сертифікат"/>
    <hyperlink ref="B590" r:id="rId589" tooltip="Завантажити сертифікат" display="Завантажити сертифікат"/>
    <hyperlink ref="B591" r:id="rId590" tooltip="Завантажити сертифікат" display="Завантажити сертифікат"/>
    <hyperlink ref="B592" r:id="rId591" tooltip="Завантажити сертифікат" display="Завантажити сертифікат"/>
    <hyperlink ref="B593" r:id="rId592" tooltip="Завантажити сертифікат" display="Завантажити сертифікат"/>
    <hyperlink ref="B594" r:id="rId593" tooltip="Завантажити сертифікат" display="Завантажити сертифікат"/>
    <hyperlink ref="B595" r:id="rId594" tooltip="Завантажити сертифікат" display="Завантажити сертифікат"/>
    <hyperlink ref="B596" r:id="rId595" tooltip="Завантажити сертифікат" display="Завантажити сертифікат"/>
    <hyperlink ref="B597" r:id="rId596" tooltip="Завантажити сертифікат" display="Завантажити сертифікат"/>
    <hyperlink ref="B598" r:id="rId597" tooltip="Завантажити сертифікат" display="Завантажити сертифікат"/>
    <hyperlink ref="B599" r:id="rId598" tooltip="Завантажити сертифікат" display="Завантажити сертифікат"/>
    <hyperlink ref="B600" r:id="rId599" tooltip="Завантажити сертифікат" display="Завантажити сертифікат"/>
    <hyperlink ref="B601" r:id="rId600" tooltip="Завантажити сертифікат" display="Завантажити сертифікат"/>
    <hyperlink ref="B602" r:id="rId601" tooltip="Завантажити сертифікат" display="Завантажити сертифікат"/>
    <hyperlink ref="B603" r:id="rId602" tooltip="Завантажити сертифікат" display="Завантажити сертифікат"/>
    <hyperlink ref="B604" r:id="rId603" tooltip="Завантажити сертифікат" display="Завантажити сертифікат"/>
    <hyperlink ref="B605" r:id="rId604" tooltip="Завантажити сертифікат" display="Завантажити сертифікат"/>
    <hyperlink ref="B606" r:id="rId605" tooltip="Завантажити сертифікат" display="Завантажити сертифікат"/>
    <hyperlink ref="B607" r:id="rId606" tooltip="Завантажити сертифікат" display="Завантажити сертифікат"/>
    <hyperlink ref="B608" r:id="rId607" tooltip="Завантажити сертифікат" display="Завантажити сертифікат"/>
    <hyperlink ref="B609" r:id="rId608" tooltip="Завантажити сертифікат" display="Завантажити сертифікат"/>
    <hyperlink ref="B610" r:id="rId609" tooltip="Завантажити сертифікат" display="Завантажити сертифікат"/>
    <hyperlink ref="B611" r:id="rId610" tooltip="Завантажити сертифікат" display="Завантажити сертифікат"/>
    <hyperlink ref="B612" r:id="rId611" tooltip="Завантажити сертифікат" display="Завантажити сертифікат"/>
    <hyperlink ref="B613" r:id="rId612" tooltip="Завантажити сертифікат" display="Завантажити сертифікат"/>
    <hyperlink ref="B614" r:id="rId613" tooltip="Завантажити сертифікат" display="Завантажити сертифікат"/>
    <hyperlink ref="B615" r:id="rId614" tooltip="Завантажити сертифікат" display="Завантажити сертифікат"/>
    <hyperlink ref="B616" r:id="rId615" tooltip="Завантажити сертифікат" display="Завантажити сертифікат"/>
    <hyperlink ref="B617" r:id="rId616" tooltip="Завантажити сертифікат" display="Завантажити сертифікат"/>
    <hyperlink ref="B618" r:id="rId617" tooltip="Завантажити сертифікат" display="Завантажити сертифікат"/>
    <hyperlink ref="B619" r:id="rId618" tooltip="Завантажити сертифікат" display="Завантажити сертифікат"/>
    <hyperlink ref="B620" r:id="rId619" tooltip="Завантажити сертифікат" display="Завантажити сертифікат"/>
    <hyperlink ref="B621" r:id="rId620" tooltip="Завантажити сертифікат" display="Завантажити сертифікат"/>
    <hyperlink ref="B622" r:id="rId621" tooltip="Завантажити сертифікат" display="Завантажити сертифікат"/>
    <hyperlink ref="B623" r:id="rId622" tooltip="Завантажити сертифікат" display="Завантажити сертифікат"/>
    <hyperlink ref="B624" r:id="rId623" tooltip="Завантажити сертифікат" display="Завантажити сертифікат"/>
    <hyperlink ref="B625" r:id="rId624" tooltip="Завантажити сертифікат" display="Завантажити сертифікат"/>
    <hyperlink ref="B626" r:id="rId625" tooltip="Завантажити сертифікат" display="Завантажити сертифікат"/>
    <hyperlink ref="B627" r:id="rId626" tooltip="Завантажити сертифікат" display="Завантажити сертифікат"/>
    <hyperlink ref="B628" r:id="rId627" tooltip="Завантажити сертифікат" display="Завантажити сертифікат"/>
    <hyperlink ref="B629" r:id="rId628" tooltip="Завантажити сертифікат" display="Завантажити сертифікат"/>
    <hyperlink ref="B630" r:id="rId629" tooltip="Завантажити сертифікат" display="Завантажити сертифікат"/>
    <hyperlink ref="B631" r:id="rId630" tooltip="Завантажити сертифікат" display="Завантажити сертифікат"/>
    <hyperlink ref="B632" r:id="rId631" tooltip="Завантажити сертифікат" display="Завантажити сертифікат"/>
    <hyperlink ref="B633" r:id="rId632" tooltip="Завантажити сертифікат" display="Завантажити сертифікат"/>
    <hyperlink ref="B634" r:id="rId633" tooltip="Завантажити сертифікат" display="Завантажити сертифікат"/>
    <hyperlink ref="B635" r:id="rId634" tooltip="Завантажити сертифікат" display="Завантажити сертифікат"/>
    <hyperlink ref="B636" r:id="rId635" tooltip="Завантажити сертифікат" display="Завантажити сертифікат"/>
    <hyperlink ref="B637" r:id="rId636" tooltip="Завантажити сертифікат" display="Завантажити сертифікат"/>
    <hyperlink ref="B638" r:id="rId637" tooltip="Завантажити сертифікат" display="Завантажити сертифікат"/>
    <hyperlink ref="B639" r:id="rId638" tooltip="Завантажити сертифікат" display="Завантажити сертифікат"/>
    <hyperlink ref="B640" r:id="rId639" tooltip="Завантажити сертифікат" display="Завантажити сертифікат"/>
    <hyperlink ref="B641" r:id="rId640" tooltip="Завантажити сертифікат" display="Завантажити сертифікат"/>
    <hyperlink ref="B642" r:id="rId641" tooltip="Завантажити сертифікат" display="Завантажити сертифікат"/>
    <hyperlink ref="B643" r:id="rId642" tooltip="Завантажити сертифікат" display="Завантажити сертифікат"/>
    <hyperlink ref="B644" r:id="rId643" tooltip="Завантажити сертифікат" display="Завантажити сертифікат"/>
    <hyperlink ref="B645" r:id="rId644" tooltip="Завантажити сертифікат" display="Завантажити сертифікат"/>
    <hyperlink ref="B646" r:id="rId645" tooltip="Завантажити сертифікат" display="Завантажити сертифікат"/>
    <hyperlink ref="B647" r:id="rId646" tooltip="Завантажити сертифікат" display="Завантажити сертифікат"/>
    <hyperlink ref="B648" r:id="rId647" tooltip="Завантажити сертифікат" display="Завантажити сертифікат"/>
    <hyperlink ref="B649" r:id="rId648" tooltip="Завантажити сертифікат" display="Завантажити сертифікат"/>
    <hyperlink ref="B650" r:id="rId649" tooltip="Завантажити сертифікат" display="Завантажити сертифікат"/>
    <hyperlink ref="B651" r:id="rId650" tooltip="Завантажити сертифікат" display="Завантажити сертифікат"/>
    <hyperlink ref="B652" r:id="rId651" tooltip="Завантажити сертифікат" display="Завантажити сертифікат"/>
    <hyperlink ref="B653" r:id="rId652" tooltip="Завантажити сертифікат" display="Завантажити сертифікат"/>
    <hyperlink ref="B654" r:id="rId653" tooltip="Завантажити сертифікат" display="Завантажити сертифікат"/>
    <hyperlink ref="B655" r:id="rId654" tooltip="Завантажити сертифікат" display="Завантажити сертифікат"/>
    <hyperlink ref="B656" r:id="rId655" tooltip="Завантажити сертифікат" display="Завантажити сертифікат"/>
    <hyperlink ref="B657" r:id="rId656" tooltip="Завантажити сертифікат" display="Завантажити сертифікат"/>
    <hyperlink ref="B658" r:id="rId657" tooltip="Завантажити сертифікат" display="Завантажити сертифікат"/>
    <hyperlink ref="B659" r:id="rId658" tooltip="Завантажити сертифікат" display="Завантажити сертифікат"/>
    <hyperlink ref="B660" r:id="rId659" tooltip="Завантажити сертифікат" display="Завантажити сертифікат"/>
    <hyperlink ref="B661" r:id="rId660" tooltip="Завантажити сертифікат" display="Завантажити сертифікат"/>
    <hyperlink ref="B662" r:id="rId661" tooltip="Завантажити сертифікат" display="Завантажити сертифікат"/>
    <hyperlink ref="B663" r:id="rId662" tooltip="Завантажити сертифікат" display="Завантажити сертифікат"/>
    <hyperlink ref="B664" r:id="rId663" tooltip="Завантажити сертифікат" display="Завантажити сертифікат"/>
    <hyperlink ref="B665" r:id="rId664" tooltip="Завантажити сертифікат" display="Завантажити сертифікат"/>
    <hyperlink ref="B666" r:id="rId665" tooltip="Завантажити сертифікат" display="Завантажити сертифікат"/>
    <hyperlink ref="B667" r:id="rId666" tooltip="Завантажити сертифікат" display="Завантажити сертифікат"/>
    <hyperlink ref="B668" r:id="rId667" tooltip="Завантажити сертифікат" display="Завантажити сертифікат"/>
    <hyperlink ref="B669" r:id="rId668" tooltip="Завантажити сертифікат" display="Завантажити сертифікат"/>
    <hyperlink ref="B670" r:id="rId669" tooltip="Завантажити сертифікат" display="Завантажити сертифікат"/>
    <hyperlink ref="B671" r:id="rId670" tooltip="Завантажити сертифікат" display="Завантажити сертифікат"/>
    <hyperlink ref="B672" r:id="rId671" tooltip="Завантажити сертифікат" display="Завантажити сертифікат"/>
    <hyperlink ref="B673" r:id="rId672" tooltip="Завантажити сертифікат" display="Завантажити сертифікат"/>
    <hyperlink ref="B674" r:id="rId673" tooltip="Завантажити сертифікат" display="Завантажити сертифікат"/>
    <hyperlink ref="B675" r:id="rId674" tooltip="Завантажити сертифікат" display="Завантажити сертифікат"/>
    <hyperlink ref="B676" r:id="rId675" tooltip="Завантажити сертифікат" display="Завантажити сертифікат"/>
    <hyperlink ref="B677" r:id="rId676" tooltip="Завантажити сертифікат" display="Завантажити сертифікат"/>
    <hyperlink ref="B678" r:id="rId677" tooltip="Завантажити сертифікат" display="Завантажити сертифікат"/>
    <hyperlink ref="B679" r:id="rId678" tooltip="Завантажити сертифікат" display="Завантажити сертифікат"/>
    <hyperlink ref="B680" r:id="rId679" tooltip="Завантажити сертифікат" display="Завантажити сертифікат"/>
    <hyperlink ref="B681" r:id="rId680" tooltip="Завантажити сертифікат" display="Завантажити сертифікат"/>
    <hyperlink ref="B682" r:id="rId681" tooltip="Завантажити сертифікат" display="Завантажити сертифікат"/>
    <hyperlink ref="B683" r:id="rId682" tooltip="Завантажити сертифікат" display="Завантажити сертифікат"/>
    <hyperlink ref="B684" r:id="rId683" tooltip="Завантажити сертифікат" display="Завантажити сертифікат"/>
    <hyperlink ref="B685" r:id="rId684" tooltip="Завантажити сертифікат" display="Завантажити сертифікат"/>
    <hyperlink ref="B686" r:id="rId685" tooltip="Завантажити сертифікат" display="Завантажити сертифікат"/>
    <hyperlink ref="B687" r:id="rId686" tooltip="Завантажити сертифікат" display="Завантажити сертифікат"/>
    <hyperlink ref="B688" r:id="rId687" tooltip="Завантажити сертифікат" display="Завантажити сертифікат"/>
    <hyperlink ref="B689" r:id="rId688" tooltip="Завантажити сертифікат" display="Завантажити сертифікат"/>
    <hyperlink ref="B690" r:id="rId689" tooltip="Завантажити сертифікат" display="Завантажити сертифікат"/>
    <hyperlink ref="B691" r:id="rId690" tooltip="Завантажити сертифікат" display="Завантажити сертифікат"/>
    <hyperlink ref="B692" r:id="rId691" tooltip="Завантажити сертифікат" display="Завантажити сертифікат"/>
    <hyperlink ref="B693" r:id="rId692" tooltip="Завантажити сертифікат" display="Завантажити сертифікат"/>
    <hyperlink ref="B694" r:id="rId693" tooltip="Завантажити сертифікат" display="Завантажити сертифікат"/>
    <hyperlink ref="B695" r:id="rId694" tooltip="Завантажити сертифікат" display="Завантажити сертифікат"/>
    <hyperlink ref="B696" r:id="rId695" tooltip="Завантажити сертифікат" display="Завантажити сертифікат"/>
    <hyperlink ref="B697" r:id="rId696" tooltip="Завантажити сертифікат" display="Завантажити сертифікат"/>
    <hyperlink ref="B698" r:id="rId697" tooltip="Завантажити сертифікат" display="Завантажити сертифікат"/>
    <hyperlink ref="B699" r:id="rId698" tooltip="Завантажити сертифікат" display="Завантажити сертифікат"/>
    <hyperlink ref="B700" r:id="rId699" tooltip="Завантажити сертифікат" display="Завантажити сертифікат"/>
    <hyperlink ref="B701" r:id="rId700" tooltip="Завантажити сертифікат" display="Завантажити сертифікат"/>
    <hyperlink ref="B702" r:id="rId701" tooltip="Завантажити сертифікат" display="Завантажити сертифікат"/>
    <hyperlink ref="B703" r:id="rId702" tooltip="Завантажити сертифікат" display="Завантажити сертифікат"/>
    <hyperlink ref="B704" r:id="rId703" tooltip="Завантажити сертифікат" display="Завантажити сертифікат"/>
    <hyperlink ref="B705" r:id="rId704" tooltip="Завантажити сертифікат" display="Завантажити сертифікат"/>
    <hyperlink ref="B706" r:id="rId705" tooltip="Завантажити сертифікат" display="Завантажити сертифікат"/>
    <hyperlink ref="B707" r:id="rId706" tooltip="Завантажити сертифікат" display="Завантажити сертифікат"/>
    <hyperlink ref="B708" r:id="rId707" tooltip="Завантажити сертифікат" display="Завантажити сертифікат"/>
    <hyperlink ref="B709" r:id="rId708" tooltip="Завантажити сертифікат" display="Завантажити сертифікат"/>
    <hyperlink ref="B710" r:id="rId709" tooltip="Завантажити сертифікат" display="Завантажити сертифікат"/>
    <hyperlink ref="B711" r:id="rId710" tooltip="Завантажити сертифікат" display="Завантажити сертифікат"/>
    <hyperlink ref="B712" r:id="rId711" tooltip="Завантажити сертифікат" display="Завантажити сертифікат"/>
    <hyperlink ref="B713" r:id="rId712" tooltip="Завантажити сертифікат" display="Завантажити сертифікат"/>
    <hyperlink ref="B714" r:id="rId713" tooltip="Завантажити сертифікат" display="Завантажити сертифікат"/>
    <hyperlink ref="B715" r:id="rId714" tooltip="Завантажити сертифікат" display="Завантажити сертифікат"/>
    <hyperlink ref="B716" r:id="rId715" tooltip="Завантажити сертифікат" display="Завантажити сертифікат"/>
    <hyperlink ref="B717" r:id="rId716" tooltip="Завантажити сертифікат" display="Завантажити сертифікат"/>
    <hyperlink ref="B718" r:id="rId717" tooltip="Завантажити сертифікат" display="Завантажити сертифікат"/>
    <hyperlink ref="B719" r:id="rId718" tooltip="Завантажити сертифікат" display="Завантажити сертифікат"/>
    <hyperlink ref="B720" r:id="rId719" tooltip="Завантажити сертифікат" display="Завантажити сертифікат"/>
    <hyperlink ref="B721" r:id="rId720" tooltip="Завантажити сертифікат" display="Завантажити сертифікат"/>
    <hyperlink ref="B722" r:id="rId721" tooltip="Завантажити сертифікат" display="Завантажити сертифікат"/>
    <hyperlink ref="B723" r:id="rId722" tooltip="Завантажити сертифікат" display="Завантажити сертифікат"/>
    <hyperlink ref="B724" r:id="rId723" tooltip="Завантажити сертифікат" display="Завантажити сертифікат"/>
    <hyperlink ref="B725" r:id="rId724" tooltip="Завантажити сертифікат" display="Завантажити сертифікат"/>
    <hyperlink ref="B726" r:id="rId725" tooltip="Завантажити сертифікат" display="Завантажити сертифікат"/>
    <hyperlink ref="B727" r:id="rId726" tooltip="Завантажити сертифікат" display="Завантажити сертифікат"/>
    <hyperlink ref="B728" r:id="rId727" tooltip="Завантажити сертифікат" display="Завантажити сертифікат"/>
    <hyperlink ref="B729" r:id="rId728" tooltip="Завантажити сертифікат" display="Завантажити сертифікат"/>
    <hyperlink ref="B730" r:id="rId729" tooltip="Завантажити сертифікат" display="Завантажити сертифікат"/>
    <hyperlink ref="B731" r:id="rId730" tooltip="Завантажити сертифікат" display="Завантажити сертифікат"/>
    <hyperlink ref="B732" r:id="rId731" tooltip="Завантажити сертифікат" display="Завантажити сертифікат"/>
    <hyperlink ref="B733" r:id="rId732" tooltip="Завантажити сертифікат" display="Завантажити сертифікат"/>
    <hyperlink ref="B734" r:id="rId733" tooltip="Завантажити сертифікат" display="Завантажити сертифікат"/>
    <hyperlink ref="B735" r:id="rId734" tooltip="Завантажити сертифікат" display="Завантажити сертифікат"/>
    <hyperlink ref="B736" r:id="rId735" tooltip="Завантажити сертифікат" display="Завантажити сертифікат"/>
    <hyperlink ref="B737" r:id="rId736" tooltip="Завантажити сертифікат" display="Завантажити сертифікат"/>
    <hyperlink ref="B738" r:id="rId737" tooltip="Завантажити сертифікат" display="Завантажити сертифікат"/>
    <hyperlink ref="B739" r:id="rId738" tooltip="Завантажити сертифікат" display="Завантажити сертифікат"/>
    <hyperlink ref="B740" r:id="rId739" tooltip="Завантажити сертифікат" display="Завантажити сертифікат"/>
    <hyperlink ref="B741" r:id="rId740" tooltip="Завантажити сертифікат" display="Завантажити сертифікат"/>
    <hyperlink ref="B742" r:id="rId741" tooltip="Завантажити сертифікат" display="Завантажити сертифікат"/>
    <hyperlink ref="B743" r:id="rId742" tooltip="Завантажити сертифікат" display="Завантажити сертифікат"/>
    <hyperlink ref="B744" r:id="rId743" tooltip="Завантажити сертифікат" display="Завантажити сертифікат"/>
    <hyperlink ref="B745" r:id="rId744" tooltip="Завантажити сертифікат" display="Завантажити сертифікат"/>
    <hyperlink ref="B746" r:id="rId745" tooltip="Завантажити сертифікат" display="Завантажити сертифікат"/>
    <hyperlink ref="B747" r:id="rId746" tooltip="Завантажити сертифікат" display="Завантажити сертифікат"/>
    <hyperlink ref="B748" r:id="rId747" tooltip="Завантажити сертифікат" display="Завантажити сертифікат"/>
    <hyperlink ref="B749" r:id="rId748" tooltip="Завантажити сертифікат" display="Завантажити сертифікат"/>
    <hyperlink ref="B750" r:id="rId749" tooltip="Завантажити сертифікат" display="Завантажити сертифікат"/>
    <hyperlink ref="B751" r:id="rId750" tooltip="Завантажити сертифікат" display="Завантажити сертифікат"/>
    <hyperlink ref="B752" r:id="rId751" tooltip="Завантажити сертифікат" display="Завантажити сертифікат"/>
    <hyperlink ref="B753" r:id="rId752" tooltip="Завантажити сертифікат" display="Завантажити сертифікат"/>
    <hyperlink ref="B754" r:id="rId753" tooltip="Завантажити сертифікат" display="Завантажити сертифікат"/>
    <hyperlink ref="B755" r:id="rId754" tooltip="Завантажити сертифікат" display="Завантажити сертифікат"/>
    <hyperlink ref="B756" r:id="rId755" tooltip="Завантажити сертифікат" display="Завантажити сертифікат"/>
    <hyperlink ref="B757" r:id="rId756" tooltip="Завантажити сертифікат" display="Завантажити сертифікат"/>
    <hyperlink ref="B758" r:id="rId757" tooltip="Завантажити сертифікат" display="Завантажити сертифікат"/>
    <hyperlink ref="B759" r:id="rId758" tooltip="Завантажити сертифікат" display="Завантажити сертифікат"/>
    <hyperlink ref="B760" r:id="rId759" tooltip="Завантажити сертифікат" display="Завантажити сертифікат"/>
    <hyperlink ref="B761" r:id="rId760" tooltip="Завантажити сертифікат" display="Завантажити сертифікат"/>
    <hyperlink ref="B762" r:id="rId761" tooltip="Завантажити сертифікат" display="Завантажити сертифікат"/>
    <hyperlink ref="B763" r:id="rId762" tooltip="Завантажити сертифікат" display="Завантажити сертифікат"/>
    <hyperlink ref="B764" r:id="rId763" tooltip="Завантажити сертифікат" display="Завантажити сертифікат"/>
    <hyperlink ref="B765" r:id="rId764" tooltip="Завантажити сертифікат" display="Завантажити сертифікат"/>
    <hyperlink ref="B766" r:id="rId765" tooltip="Завантажити сертифікат" display="Завантажити сертифікат"/>
    <hyperlink ref="B767" r:id="rId766" tooltip="Завантажити сертифікат" display="Завантажити сертифікат"/>
    <hyperlink ref="B768" r:id="rId767" tooltip="Завантажити сертифікат" display="Завантажити сертифікат"/>
    <hyperlink ref="B769" r:id="rId768" tooltip="Завантажити сертифікат" display="Завантажити сертифікат"/>
    <hyperlink ref="B770" r:id="rId769" tooltip="Завантажити сертифікат" display="Завантажити сертифікат"/>
    <hyperlink ref="B771" r:id="rId770" tooltip="Завантажити сертифікат" display="Завантажити сертифікат"/>
    <hyperlink ref="B772" r:id="rId771" tooltip="Завантажити сертифікат" display="Завантажити сертифікат"/>
    <hyperlink ref="B773" r:id="rId772" tooltip="Завантажити сертифікат" display="Завантажити сертифікат"/>
    <hyperlink ref="B774" r:id="rId773" tooltip="Завантажити сертифікат" display="Завантажити сертифікат"/>
    <hyperlink ref="B775" r:id="rId774" tooltip="Завантажити сертифікат" display="Завантажити сертифікат"/>
    <hyperlink ref="B776" r:id="rId775" tooltip="Завантажити сертифікат" display="Завантажити сертифікат"/>
    <hyperlink ref="B777" r:id="rId776" tooltip="Завантажити сертифікат" display="Завантажити сертифікат"/>
    <hyperlink ref="B778" r:id="rId777" tooltip="Завантажити сертифікат" display="Завантажити сертифікат"/>
    <hyperlink ref="B779" r:id="rId778" tooltip="Завантажити сертифікат" display="Завантажити сертифікат"/>
    <hyperlink ref="B780" r:id="rId779" tooltip="Завантажити сертифікат" display="Завантажити сертифікат"/>
    <hyperlink ref="B781" r:id="rId780" tooltip="Завантажити сертифікат" display="Завантажити сертифікат"/>
    <hyperlink ref="B782" r:id="rId781" tooltip="Завантажити сертифікат" display="Завантажити сертифікат"/>
    <hyperlink ref="B783" r:id="rId782" tooltip="Завантажити сертифікат" display="Завантажити сертифікат"/>
    <hyperlink ref="B784" r:id="rId783" tooltip="Завантажити сертифікат" display="Завантажити сертифікат"/>
    <hyperlink ref="B785" r:id="rId784" tooltip="Завантажити сертифікат" display="Завантажити сертифікат"/>
    <hyperlink ref="B786" r:id="rId785" tooltip="Завантажити сертифікат" display="Завантажити сертифікат"/>
    <hyperlink ref="B787" r:id="rId786" tooltip="Завантажити сертифікат" display="Завантажити сертифікат"/>
    <hyperlink ref="B788" r:id="rId787" tooltip="Завантажити сертифікат" display="Завантажити сертифікат"/>
    <hyperlink ref="B789" r:id="rId788" tooltip="Завантажити сертифікат" display="Завантажити сертифікат"/>
    <hyperlink ref="B790" r:id="rId789" tooltip="Завантажити сертифікат" display="Завантажити сертифікат"/>
    <hyperlink ref="B791" r:id="rId790" tooltip="Завантажити сертифікат" display="Завантажити сертифікат"/>
    <hyperlink ref="B792" r:id="rId791" tooltip="Завантажити сертифікат" display="Завантажити сертифікат"/>
    <hyperlink ref="B793" r:id="rId792" tooltip="Завантажити сертифікат" display="Завантажити сертифікат"/>
    <hyperlink ref="B794" r:id="rId793" tooltip="Завантажити сертифікат" display="Завантажити сертифікат"/>
    <hyperlink ref="B795" r:id="rId794" tooltip="Завантажити сертифікат" display="Завантажити сертифікат"/>
    <hyperlink ref="B796" r:id="rId795" tooltip="Завантажити сертифікат" display="Завантажити сертифікат"/>
    <hyperlink ref="B797" r:id="rId796" tooltip="Завантажити сертифікат" display="Завантажити сертифікат"/>
    <hyperlink ref="B798" r:id="rId797" tooltip="Завантажити сертифікат" display="Завантажити сертифікат"/>
    <hyperlink ref="B799" r:id="rId798" tooltip="Завантажити сертифікат" display="Завантажити сертифікат"/>
    <hyperlink ref="B800" r:id="rId799" tooltip="Завантажити сертифікат" display="Завантажити сертифікат"/>
    <hyperlink ref="B801" r:id="rId800" tooltip="Завантажити сертифікат" display="Завантажити сертифікат"/>
    <hyperlink ref="B802" r:id="rId801" tooltip="Завантажити сертифікат" display="Завантажити сертифікат"/>
    <hyperlink ref="B803" r:id="rId802" tooltip="Завантажити сертифікат" display="Завантажити сертифікат"/>
    <hyperlink ref="B804" r:id="rId803" tooltip="Завантажити сертифікат" display="Завантажити сертифікат"/>
    <hyperlink ref="B805" r:id="rId804" tooltip="Завантажити сертифікат" display="Завантажити сертифікат"/>
    <hyperlink ref="B806" r:id="rId805" tooltip="Завантажити сертифікат" display="Завантажити сертифікат"/>
    <hyperlink ref="B807" r:id="rId806" tooltip="Завантажити сертифікат" display="Завантажити сертифікат"/>
    <hyperlink ref="B808" r:id="rId807" tooltip="Завантажити сертифікат" display="Завантажити сертифікат"/>
    <hyperlink ref="B809" r:id="rId808" tooltip="Завантажити сертифікат" display="Завантажити сертифікат"/>
    <hyperlink ref="B810" r:id="rId809" tooltip="Завантажити сертифікат" display="Завантажити сертифікат"/>
    <hyperlink ref="B811" r:id="rId810" tooltip="Завантажити сертифікат" display="Завантажити сертифікат"/>
    <hyperlink ref="B812" r:id="rId811" tooltip="Завантажити сертифікат" display="Завантажити сертифікат"/>
    <hyperlink ref="B813" r:id="rId812" tooltip="Завантажити сертифікат" display="Завантажити сертифікат"/>
    <hyperlink ref="B814" r:id="rId813" tooltip="Завантажити сертифікат" display="Завантажити сертифікат"/>
    <hyperlink ref="B815" r:id="rId814" tooltip="Завантажити сертифікат" display="Завантажити сертифікат"/>
    <hyperlink ref="B816" r:id="rId815" tooltip="Завантажити сертифікат" display="Завантажити сертифікат"/>
    <hyperlink ref="B817" r:id="rId816" tooltip="Завантажити сертифікат" display="Завантажити сертифікат"/>
    <hyperlink ref="B818" r:id="rId817" tooltip="Завантажити сертифікат" display="Завантажити сертифікат"/>
    <hyperlink ref="B819" r:id="rId818" tooltip="Завантажити сертифікат" display="Завантажити сертифікат"/>
    <hyperlink ref="B820" r:id="rId819" tooltip="Завантажити сертифікат" display="Завантажити сертифікат"/>
    <hyperlink ref="B821" r:id="rId820" tooltip="Завантажити сертифікат" display="Завантажити сертифікат"/>
    <hyperlink ref="B822" r:id="rId821" tooltip="Завантажити сертифікат" display="Завантажити сертифікат"/>
    <hyperlink ref="B823" r:id="rId822" tooltip="Завантажити сертифікат" display="Завантажити сертифікат"/>
    <hyperlink ref="B824" r:id="rId823" tooltip="Завантажити сертифікат" display="Завантажити сертифікат"/>
    <hyperlink ref="B825" r:id="rId824" tooltip="Завантажити сертифікат" display="Завантажити сертифікат"/>
    <hyperlink ref="B826" r:id="rId825" tooltip="Завантажити сертифікат" display="Завантажити сертифікат"/>
    <hyperlink ref="B827" r:id="rId826" tooltip="Завантажити сертифікат" display="Завантажити сертифікат"/>
    <hyperlink ref="B828" r:id="rId827" tooltip="Завантажити сертифікат" display="Завантажити сертифікат"/>
    <hyperlink ref="B829" r:id="rId828" tooltip="Завантажити сертифікат" display="Завантажити сертифікат"/>
    <hyperlink ref="B830" r:id="rId829" tooltip="Завантажити сертифікат" display="Завантажити сертифікат"/>
    <hyperlink ref="B831" r:id="rId830" tooltip="Завантажити сертифікат" display="Завантажити сертифікат"/>
    <hyperlink ref="B832" r:id="rId831" tooltip="Завантажити сертифікат" display="Завантажити сертифікат"/>
    <hyperlink ref="B833" r:id="rId832" tooltip="Завантажити сертифікат" display="Завантажити сертифікат"/>
    <hyperlink ref="B834" r:id="rId833" tooltip="Завантажити сертифікат" display="Завантажити сертифікат"/>
    <hyperlink ref="B835" r:id="rId834" tooltip="Завантажити сертифікат" display="Завантажити сертифікат"/>
    <hyperlink ref="B836" r:id="rId835" tooltip="Завантажити сертифікат" display="Завантажити сертифікат"/>
    <hyperlink ref="B837" r:id="rId836" tooltip="Завантажити сертифікат" display="Завантажити сертифікат"/>
    <hyperlink ref="B838" r:id="rId837" tooltip="Завантажити сертифікат" display="Завантажити сертифікат"/>
    <hyperlink ref="B839" r:id="rId838" tooltip="Завантажити сертифікат" display="Завантажити сертифікат"/>
    <hyperlink ref="B840" r:id="rId839" tooltip="Завантажити сертифікат" display="Завантажити сертифікат"/>
    <hyperlink ref="B841" r:id="rId840" tooltip="Завантажити сертифікат" display="Завантажити сертифікат"/>
    <hyperlink ref="B842" r:id="rId841" tooltip="Завантажити сертифікат" display="Завантажити сертифікат"/>
    <hyperlink ref="B843" r:id="rId842" tooltip="Завантажити сертифікат" display="Завантажити сертифікат"/>
    <hyperlink ref="B844" r:id="rId843" tooltip="Завантажити сертифікат" display="Завантажити сертифікат"/>
    <hyperlink ref="B845" r:id="rId844" tooltip="Завантажити сертифікат" display="Завантажити сертифікат"/>
    <hyperlink ref="B846" r:id="rId845" tooltip="Завантажити сертифікат" display="Завантажити сертифікат"/>
    <hyperlink ref="B847" r:id="rId846" tooltip="Завантажити сертифікат" display="Завантажити сертифікат"/>
    <hyperlink ref="B848" r:id="rId847" tooltip="Завантажити сертифікат" display="Завантажити сертифікат"/>
    <hyperlink ref="B849" r:id="rId848" tooltip="Завантажити сертифікат" display="Завантажити сертифікат"/>
    <hyperlink ref="B850" r:id="rId849" tooltip="Завантажити сертифікат" display="Завантажити сертифікат"/>
    <hyperlink ref="B851" r:id="rId850" tooltip="Завантажити сертифікат" display="Завантажити сертифікат"/>
    <hyperlink ref="B852" r:id="rId851" tooltip="Завантажити сертифікат" display="Завантажити сертифікат"/>
    <hyperlink ref="B853" r:id="rId852" tooltip="Завантажити сертифікат" display="Завантажити сертифікат"/>
    <hyperlink ref="B854" r:id="rId853" tooltip="Завантажити сертифікат" display="Завантажити сертифікат"/>
    <hyperlink ref="B855" r:id="rId854" tooltip="Завантажити сертифікат" display="Завантажити сертифікат"/>
    <hyperlink ref="B856" r:id="rId855" tooltip="Завантажити сертифікат" display="Завантажити сертифікат"/>
    <hyperlink ref="B857" r:id="rId856" tooltip="Завантажити сертифікат" display="Завантажити сертифікат"/>
    <hyperlink ref="B858" r:id="rId857" tooltip="Завантажити сертифікат" display="Завантажити сертифікат"/>
    <hyperlink ref="B859" r:id="rId858" tooltip="Завантажити сертифікат" display="Завантажити сертифікат"/>
    <hyperlink ref="B860" r:id="rId859" tooltip="Завантажити сертифікат" display="Завантажити сертифікат"/>
    <hyperlink ref="B861" r:id="rId860" tooltip="Завантажити сертифікат" display="Завантажити сертифікат"/>
    <hyperlink ref="B862" r:id="rId861" tooltip="Завантажити сертифікат" display="Завантажити сертифікат"/>
    <hyperlink ref="B863" r:id="rId862" tooltip="Завантажити сертифікат" display="Завантажити сертифікат"/>
    <hyperlink ref="B864" r:id="rId863" tooltip="Завантажити сертифікат" display="Завантажити сертифікат"/>
    <hyperlink ref="B865" r:id="rId864" tooltip="Завантажити сертифікат" display="Завантажити сертифікат"/>
    <hyperlink ref="B866" r:id="rId865" tooltip="Завантажити сертифікат" display="Завантажити сертифікат"/>
    <hyperlink ref="B867" r:id="rId866" tooltip="Завантажити сертифікат" display="Завантажити сертифікат"/>
    <hyperlink ref="B868" r:id="rId867" tooltip="Завантажити сертифікат" display="Завантажити сертифікат"/>
    <hyperlink ref="B869" r:id="rId868" tooltip="Завантажити сертифікат" display="Завантажити сертифікат"/>
    <hyperlink ref="B870" r:id="rId869" tooltip="Завантажити сертифікат" display="Завантажити сертифікат"/>
    <hyperlink ref="B871" r:id="rId870" tooltip="Завантажити сертифікат" display="Завантажити сертифікат"/>
    <hyperlink ref="B872" r:id="rId871" tooltip="Завантажити сертифікат" display="Завантажити сертифікат"/>
    <hyperlink ref="B873" r:id="rId872" tooltip="Завантажити сертифікат" display="Завантажити сертифікат"/>
    <hyperlink ref="B874" r:id="rId873" tooltip="Завантажити сертифікат" display="Завантажити сертифікат"/>
    <hyperlink ref="B875" r:id="rId874" tooltip="Завантажити сертифікат" display="Завантажити сертифікат"/>
    <hyperlink ref="B876" r:id="rId875" tooltip="Завантажити сертифікат" display="Завантажити сертифікат"/>
    <hyperlink ref="B877" r:id="rId876" tooltip="Завантажити сертифікат" display="Завантажити сертифікат"/>
    <hyperlink ref="B878" r:id="rId877" tooltip="Завантажити сертифікат" display="Завантажити сертифікат"/>
    <hyperlink ref="B879" r:id="rId878" tooltip="Завантажити сертифікат" display="Завантажити сертифікат"/>
    <hyperlink ref="B880" r:id="rId879" tooltip="Завантажити сертифікат" display="Завантажити сертифікат"/>
    <hyperlink ref="B881" r:id="rId880" tooltip="Завантажити сертифікат" display="Завантажити сертифікат"/>
    <hyperlink ref="B882" r:id="rId881" tooltip="Завантажити сертифікат" display="Завантажити сертифікат"/>
    <hyperlink ref="B883" r:id="rId882" tooltip="Завантажити сертифікат" display="Завантажити сертифікат"/>
    <hyperlink ref="B884" r:id="rId883" tooltip="Завантажити сертифікат" display="Завантажити сертифікат"/>
    <hyperlink ref="B885" r:id="rId884" tooltip="Завантажити сертифікат" display="Завантажити сертифікат"/>
    <hyperlink ref="B886" r:id="rId885" tooltip="Завантажити сертифікат" display="Завантажити сертифікат"/>
    <hyperlink ref="B887" r:id="rId886" tooltip="Завантажити сертифікат" display="Завантажити сертифікат"/>
    <hyperlink ref="B888" r:id="rId887" tooltip="Завантажити сертифікат" display="Завантажити сертифікат"/>
    <hyperlink ref="B889" r:id="rId888" tooltip="Завантажити сертифікат" display="Завантажити сертифікат"/>
    <hyperlink ref="B890" r:id="rId889" tooltip="Завантажити сертифікат" display="Завантажити сертифікат"/>
    <hyperlink ref="B891" r:id="rId890" tooltip="Завантажити сертифікат" display="Завантажити сертифікат"/>
    <hyperlink ref="B892" r:id="rId891" tooltip="Завантажити сертифікат" display="Завантажити сертифікат"/>
    <hyperlink ref="B893" r:id="rId892" tooltip="Завантажити сертифікат" display="Завантажити сертифікат"/>
    <hyperlink ref="B894" r:id="rId893" tooltip="Завантажити сертифікат" display="Завантажити сертифікат"/>
    <hyperlink ref="B895" r:id="rId894" tooltip="Завантажити сертифікат" display="Завантажити сертифікат"/>
    <hyperlink ref="B896" r:id="rId895" tooltip="Завантажити сертифікат" display="Завантажити сертифікат"/>
    <hyperlink ref="B897" r:id="rId896" tooltip="Завантажити сертифікат" display="Завантажити сертифікат"/>
    <hyperlink ref="B898" r:id="rId897" tooltip="Завантажити сертифікат" display="Завантажити сертифікат"/>
    <hyperlink ref="B899" r:id="rId898" tooltip="Завантажити сертифікат" display="Завантажити сертифікат"/>
    <hyperlink ref="B900" r:id="rId899" tooltip="Завантажити сертифікат" display="Завантажити сертифікат"/>
    <hyperlink ref="B901" r:id="rId900" tooltip="Завантажити сертифікат" display="Завантажити сертифікат"/>
    <hyperlink ref="B902" r:id="rId901" tooltip="Завантажити сертифікат" display="Завантажити сертифікат"/>
    <hyperlink ref="B903" r:id="rId902" tooltip="Завантажити сертифікат" display="Завантажити сертифікат"/>
    <hyperlink ref="B904" r:id="rId903" tooltip="Завантажити сертифікат" display="Завантажити сертифікат"/>
    <hyperlink ref="B905" r:id="rId904" tooltip="Завантажити сертифікат" display="Завантажити сертифікат"/>
    <hyperlink ref="B906" r:id="rId905" tooltip="Завантажити сертифікат" display="Завантажити сертифікат"/>
    <hyperlink ref="B907" r:id="rId906" tooltip="Завантажити сертифікат" display="Завантажити сертифікат"/>
    <hyperlink ref="B908" r:id="rId907" tooltip="Завантажити сертифікат" display="Завантажити сертифікат"/>
    <hyperlink ref="B909" r:id="rId908" tooltip="Завантажити сертифікат" display="Завантажити сертифікат"/>
    <hyperlink ref="B910" r:id="rId909" tooltip="Завантажити сертифікат" display="Завантажити сертифікат"/>
    <hyperlink ref="B911" r:id="rId910" tooltip="Завантажити сертифікат" display="Завантажити сертифікат"/>
    <hyperlink ref="B912" r:id="rId911" tooltip="Завантажити сертифікат" display="Завантажити сертифікат"/>
    <hyperlink ref="B913" r:id="rId912" tooltip="Завантажити сертифікат" display="Завантажити сертифікат"/>
    <hyperlink ref="B914" r:id="rId913" tooltip="Завантажити сертифікат" display="Завантажити сертифікат"/>
    <hyperlink ref="B915" r:id="rId914" tooltip="Завантажити сертифікат" display="Завантажити сертифікат"/>
    <hyperlink ref="B916" r:id="rId915" tooltip="Завантажити сертифікат" display="Завантажити сертифікат"/>
    <hyperlink ref="B917" r:id="rId916" tooltip="Завантажити сертифікат" display="Завантажити сертифікат"/>
    <hyperlink ref="B918" r:id="rId917" tooltip="Завантажити сертифікат" display="Завантажити сертифікат"/>
    <hyperlink ref="B919" r:id="rId918" tooltip="Завантажити сертифікат" display="Завантажити сертифікат"/>
    <hyperlink ref="B920" r:id="rId919" tooltip="Завантажити сертифікат" display="Завантажити сертифікат"/>
    <hyperlink ref="B921" r:id="rId920" tooltip="Завантажити сертифікат" display="Завантажити сертифікат"/>
    <hyperlink ref="B922" r:id="rId921" tooltip="Завантажити сертифікат" display="Завантажити сертифікат"/>
    <hyperlink ref="B923" r:id="rId922" tooltip="Завантажити сертифікат" display="Завантажити сертифікат"/>
    <hyperlink ref="B924" r:id="rId923" tooltip="Завантажити сертифікат" display="Завантажити сертифікат"/>
    <hyperlink ref="B925" r:id="rId924" tooltip="Завантажити сертифікат" display="Завантажити сертифікат"/>
    <hyperlink ref="B926" r:id="rId925" tooltip="Завантажити сертифікат" display="Завантажити сертифікат"/>
    <hyperlink ref="B927" r:id="rId926" tooltip="Завантажити сертифікат" display="Завантажити сертифікат"/>
    <hyperlink ref="B928" r:id="rId927" tooltip="Завантажити сертифікат" display="Завантажити сертифікат"/>
    <hyperlink ref="B929" r:id="rId928" tooltip="Завантажити сертифікат" display="Завантажити сертифікат"/>
    <hyperlink ref="B930" r:id="rId929" tooltip="Завантажити сертифікат" display="Завантажити сертифікат"/>
    <hyperlink ref="B931" r:id="rId930" tooltip="Завантажити сертифікат" display="Завантажити сертифікат"/>
    <hyperlink ref="B932" r:id="rId931" tooltip="Завантажити сертифікат" display="Завантажити сертифікат"/>
    <hyperlink ref="B933" r:id="rId932" tooltip="Завантажити сертифікат" display="Завантажити сертифікат"/>
    <hyperlink ref="B934" r:id="rId933" tooltip="Завантажити сертифікат" display="Завантажити сертифікат"/>
    <hyperlink ref="B935" r:id="rId934" tooltip="Завантажити сертифікат" display="Завантажити сертифікат"/>
    <hyperlink ref="B936" r:id="rId935" tooltip="Завантажити сертифікат" display="Завантажити сертифікат"/>
    <hyperlink ref="B937" r:id="rId936" tooltip="Завантажити сертифікат" display="Завантажити сертифікат"/>
    <hyperlink ref="B938" r:id="rId937" tooltip="Завантажити сертифікат" display="Завантажити сертифікат"/>
    <hyperlink ref="B939" r:id="rId938" tooltip="Завантажити сертифікат" display="Завантажити сертифікат"/>
    <hyperlink ref="B940" r:id="rId939" tooltip="Завантажити сертифікат" display="Завантажити сертифікат"/>
    <hyperlink ref="B941" r:id="rId940" tooltip="Завантажити сертифікат" display="Завантажити сертифікат"/>
    <hyperlink ref="B942" r:id="rId941" tooltip="Завантажити сертифікат" display="Завантажити сертифікат"/>
    <hyperlink ref="B943" r:id="rId942" tooltip="Завантажити сертифікат" display="Завантажити сертифікат"/>
    <hyperlink ref="B944" r:id="rId943" tooltip="Завантажити сертифікат" display="Завантажити сертифікат"/>
    <hyperlink ref="B945" r:id="rId944" tooltip="Завантажити сертифікат" display="Завантажити сертифікат"/>
    <hyperlink ref="B946" r:id="rId945" tooltip="Завантажити сертифікат" display="Завантажити сертифікат"/>
    <hyperlink ref="B947" r:id="rId946" tooltip="Завантажити сертифікат" display="Завантажити сертифікат"/>
    <hyperlink ref="B948" r:id="rId947" tooltip="Завантажити сертифікат" display="Завантажити сертифікат"/>
    <hyperlink ref="B949" r:id="rId948" tooltip="Завантажити сертифікат" display="Завантажити сертифікат"/>
    <hyperlink ref="B950" r:id="rId949" tooltip="Завантажити сертифікат" display="Завантажити сертифікат"/>
    <hyperlink ref="B951" r:id="rId950" tooltip="Завантажити сертифікат" display="Завантажити сертифікат"/>
    <hyperlink ref="B952" r:id="rId951" tooltip="Завантажити сертифікат" display="Завантажити сертифікат"/>
    <hyperlink ref="B953" r:id="rId952" tooltip="Завантажити сертифікат" display="Завантажити сертифікат"/>
    <hyperlink ref="B954" r:id="rId953" tooltip="Завантажити сертифікат" display="Завантажити сертифікат"/>
    <hyperlink ref="B955" r:id="rId954" tooltip="Завантажити сертифікат" display="Завантажити сертифікат"/>
    <hyperlink ref="B956" r:id="rId955" tooltip="Завантажити сертифікат" display="Завантажити сертифікат"/>
    <hyperlink ref="B957" r:id="rId956" tooltip="Завантажити сертифікат" display="Завантажити сертифікат"/>
    <hyperlink ref="B958" r:id="rId957" tooltip="Завантажити сертифікат" display="Завантажити сертифікат"/>
    <hyperlink ref="B959" r:id="rId958" tooltip="Завантажити сертифікат" display="Завантажити сертифікат"/>
    <hyperlink ref="B960" r:id="rId959" tooltip="Завантажити сертифікат" display="Завантажити сертифікат"/>
    <hyperlink ref="B961" r:id="rId960" tooltip="Завантажити сертифікат" display="Завантажити сертифікат"/>
    <hyperlink ref="B962" r:id="rId961" tooltip="Завантажити сертифікат" display="Завантажити сертифікат"/>
    <hyperlink ref="B963" r:id="rId962" tooltip="Завантажити сертифікат" display="Завантажити сертифікат"/>
    <hyperlink ref="B964" r:id="rId963" tooltip="Завантажити сертифікат" display="Завантажити сертифікат"/>
    <hyperlink ref="B965" r:id="rId964" tooltip="Завантажити сертифікат" display="Завантажити сертифікат"/>
    <hyperlink ref="B966" r:id="rId965" tooltip="Завантажити сертифікат" display="Завантажити сертифікат"/>
    <hyperlink ref="B967" r:id="rId966" tooltip="Завантажити сертифікат" display="Завантажити сертифікат"/>
    <hyperlink ref="B968" r:id="rId967" tooltip="Завантажити сертифікат" display="Завантажити сертифікат"/>
    <hyperlink ref="B969" r:id="rId968" tooltip="Завантажити сертифікат" display="Завантажити сертифікат"/>
    <hyperlink ref="B970" r:id="rId969" tooltip="Завантажити сертифікат" display="Завантажити сертифікат"/>
    <hyperlink ref="B971" r:id="rId970" tooltip="Завантажити сертифікат" display="Завантажити сертифікат"/>
    <hyperlink ref="B972" r:id="rId971" tooltip="Завантажити сертифікат" display="Завантажити сертифікат"/>
    <hyperlink ref="B973" r:id="rId972" tooltip="Завантажити сертифікат" display="Завантажити сертифікат"/>
    <hyperlink ref="B974" r:id="rId973" tooltip="Завантажити сертифікат" display="Завантажити сертифікат"/>
    <hyperlink ref="B975" r:id="rId974" tooltip="Завантажити сертифікат" display="Завантажити сертифікат"/>
    <hyperlink ref="B976" r:id="rId975" tooltip="Завантажити сертифікат" display="Завантажити сертифікат"/>
    <hyperlink ref="B977" r:id="rId976" tooltip="Завантажити сертифікат" display="Завантажити сертифікат"/>
    <hyperlink ref="B978" r:id="rId977" tooltip="Завантажити сертифікат" display="Завантажити сертифікат"/>
    <hyperlink ref="B979" r:id="rId978" tooltip="Завантажити сертифікат" display="Завантажити сертифікат"/>
    <hyperlink ref="B980" r:id="rId979" tooltip="Завантажити сертифікат" display="Завантажити сертифікат"/>
    <hyperlink ref="B981" r:id="rId980" tooltip="Завантажити сертифікат" display="Завантажити сертифікат"/>
    <hyperlink ref="B982" r:id="rId981" tooltip="Завантажити сертифікат" display="Завантажити сертифікат"/>
    <hyperlink ref="B983" r:id="rId982" tooltip="Завантажити сертифікат" display="Завантажити сертифікат"/>
    <hyperlink ref="B984" r:id="rId983" tooltip="Завантажити сертифікат" display="Завантажити сертифікат"/>
    <hyperlink ref="B985" r:id="rId984" tooltip="Завантажити сертифікат" display="Завантажити сертифікат"/>
    <hyperlink ref="B986" r:id="rId985" tooltip="Завантажити сертифікат" display="Завантажити сертифікат"/>
    <hyperlink ref="B987" r:id="rId986" tooltip="Завантажити сертифікат" display="Завантажити сертифікат"/>
    <hyperlink ref="B988" r:id="rId987" tooltip="Завантажити сертифікат" display="Завантажити сертифікат"/>
    <hyperlink ref="B989" r:id="rId988" tooltip="Завантажити сертифікат" display="Завантажити сертифікат"/>
    <hyperlink ref="B990" r:id="rId989" tooltip="Завантажити сертифікат" display="Завантажити сертифікат"/>
    <hyperlink ref="B991" r:id="rId990" tooltip="Завантажити сертифікат" display="Завантажити сертифікат"/>
    <hyperlink ref="B992" r:id="rId991" tooltip="Завантажити сертифікат" display="Завантажити сертифікат"/>
    <hyperlink ref="B993" r:id="rId992" tooltip="Завантажити сертифікат" display="Завантажити сертифікат"/>
    <hyperlink ref="B994" r:id="rId993" tooltip="Завантажити сертифікат" display="Завантажити сертифікат"/>
    <hyperlink ref="B995" r:id="rId994" tooltip="Завантажити сертифікат" display="Завантажити сертифікат"/>
    <hyperlink ref="B996" r:id="rId995" tooltip="Завантажити сертифікат" display="Завантажити сертифікат"/>
    <hyperlink ref="B997" r:id="rId996" tooltip="Завантажити сертифікат" display="Завантажити сертифікат"/>
    <hyperlink ref="B998" r:id="rId997" tooltip="Завантажити сертифікат" display="Завантажити сертифікат"/>
    <hyperlink ref="B999" r:id="rId998" tooltip="Завантажити сертифікат" display="Завантажити сертифікат"/>
    <hyperlink ref="B1000" r:id="rId999" tooltip="Завантажити сертифікат" display="Завантажити сертифікат"/>
    <hyperlink ref="B1001" r:id="rId1000" tooltip="Завантажити сертифікат" display="Завантажити сертифікат"/>
    <hyperlink ref="B1002" r:id="rId1001" tooltip="Завантажити сертифікат" display="Завантажити сертифікат"/>
    <hyperlink ref="B1003" r:id="rId1002" tooltip="Завантажити сертифікат" display="Завантажити сертифікат"/>
    <hyperlink ref="B1004" r:id="rId1003" tooltip="Завантажити сертифікат" display="Завантажити сертифікат"/>
    <hyperlink ref="B1005" r:id="rId1004" tooltip="Завантажити сертифікат" display="Завантажити сертифікат"/>
    <hyperlink ref="B1006" r:id="rId1005" tooltip="Завантажити сертифікат" display="Завантажити сертифікат"/>
    <hyperlink ref="B1007" r:id="rId1006" tooltip="Завантажити сертифікат" display="Завантажити сертифікат"/>
    <hyperlink ref="B1008" r:id="rId1007" tooltip="Завантажити сертифікат" display="Завантажити сертифікат"/>
    <hyperlink ref="B1009" r:id="rId1008" tooltip="Завантажити сертифікат" display="Завантажити сертифікат"/>
    <hyperlink ref="B1010" r:id="rId1009" tooltip="Завантажити сертифікат" display="Завантажити сертифікат"/>
    <hyperlink ref="B1011" r:id="rId1010" tooltip="Завантажити сертифікат" display="Завантажити сертифікат"/>
    <hyperlink ref="B1012" r:id="rId1011" tooltip="Завантажити сертифікат" display="Завантажити сертифікат"/>
    <hyperlink ref="B1013" r:id="rId1012" tooltip="Завантажити сертифікат" display="Завантажити сертифікат"/>
    <hyperlink ref="B1014" r:id="rId1013" tooltip="Завантажити сертифікат" display="Завантажити сертифікат"/>
    <hyperlink ref="B1015" r:id="rId1014" tooltip="Завантажити сертифікат" display="Завантажити сертифікат"/>
    <hyperlink ref="B1016" r:id="rId1015" tooltip="Завантажити сертифікат" display="Завантажити сертифікат"/>
    <hyperlink ref="B1017" r:id="rId1016" tooltip="Завантажити сертифікат" display="Завантажити сертифікат"/>
    <hyperlink ref="B1018" r:id="rId1017" tooltip="Завантажити сертифікат" display="Завантажити сертифікат"/>
    <hyperlink ref="B1019" r:id="rId1018" tooltip="Завантажити сертифікат" display="Завантажити сертифікат"/>
    <hyperlink ref="B1020" r:id="rId1019" tooltip="Завантажити сертифікат" display="Завантажити сертифікат"/>
    <hyperlink ref="B1021" r:id="rId1020" tooltip="Завантажити сертифікат" display="Завантажити сертифікат"/>
    <hyperlink ref="B1022" r:id="rId1021" tooltip="Завантажити сертифікат" display="Завантажити сертифікат"/>
    <hyperlink ref="B1023" r:id="rId1022" tooltip="Завантажити сертифікат" display="Завантажити сертифікат"/>
    <hyperlink ref="B1024" r:id="rId1023" tooltip="Завантажити сертифікат" display="Завантажити сертифікат"/>
    <hyperlink ref="B1025" r:id="rId1024" tooltip="Завантажити сертифікат" display="Завантажити сертифікат"/>
    <hyperlink ref="B1026" r:id="rId1025" tooltip="Завантажити сертифікат" display="Завантажити сертифікат"/>
    <hyperlink ref="B1027" r:id="rId1026" tooltip="Завантажити сертифікат" display="Завантажити сертифікат"/>
    <hyperlink ref="B1028" r:id="rId1027" tooltip="Завантажити сертифікат" display="Завантажити сертифікат"/>
    <hyperlink ref="B1029" r:id="rId1028" tooltip="Завантажити сертифікат" display="Завантажити сертифікат"/>
    <hyperlink ref="B1030" r:id="rId1029" tooltip="Завантажити сертифікат" display="Завантажити сертифікат"/>
    <hyperlink ref="B1031" r:id="rId1030" tooltip="Завантажити сертифікат" display="Завантажити сертифікат"/>
    <hyperlink ref="B1032" r:id="rId1031" tooltip="Завантажити сертифікат" display="Завантажити сертифікат"/>
    <hyperlink ref="B1033" r:id="rId1032" tooltip="Завантажити сертифікат" display="Завантажити сертифікат"/>
    <hyperlink ref="B1034" r:id="rId1033" tooltip="Завантажити сертифікат" display="Завантажити сертифікат"/>
    <hyperlink ref="B1035" r:id="rId1034" tooltip="Завантажити сертифікат" display="Завантажити сертифікат"/>
    <hyperlink ref="B1036" r:id="rId1035" tooltip="Завантажити сертифікат" display="Завантажити сертифікат"/>
    <hyperlink ref="B1037" r:id="rId1036" tooltip="Завантажити сертифікат" display="Завантажити сертифікат"/>
    <hyperlink ref="B1038" r:id="rId1037" tooltip="Завантажити сертифікат" display="Завантажити сертифікат"/>
    <hyperlink ref="B1039" r:id="rId1038" tooltip="Завантажити сертифікат" display="Завантажити сертифікат"/>
    <hyperlink ref="B1040" r:id="rId1039" tooltip="Завантажити сертифікат" display="Завантажити сертифікат"/>
    <hyperlink ref="B1041" r:id="rId1040" tooltip="Завантажити сертифікат" display="Завантажити сертифікат"/>
    <hyperlink ref="B1042" r:id="rId1041" tooltip="Завантажити сертифікат" display="Завантажити сертифікат"/>
    <hyperlink ref="B1043" r:id="rId1042" tooltip="Завантажити сертифікат" display="Завантажити сертифікат"/>
    <hyperlink ref="B1044" r:id="rId1043" tooltip="Завантажити сертифікат" display="Завантажити сертифікат"/>
    <hyperlink ref="B1045" r:id="rId1044" tooltip="Завантажити сертифікат" display="Завантажити сертифікат"/>
    <hyperlink ref="B1046" r:id="rId1045" tooltip="Завантажити сертифікат" display="Завантажити сертифікат"/>
    <hyperlink ref="B1047" r:id="rId1046" tooltip="Завантажити сертифікат" display="Завантажити сертифікат"/>
    <hyperlink ref="B1048" r:id="rId1047" tooltip="Завантажити сертифікат" display="Завантажити сертифікат"/>
    <hyperlink ref="B1049" r:id="rId1048" tooltip="Завантажити сертифікат" display="Завантажити сертифікат"/>
    <hyperlink ref="B1050" r:id="rId1049" tooltip="Завантажити сертифікат" display="Завантажити сертифікат"/>
    <hyperlink ref="B1051" r:id="rId1050" tooltip="Завантажити сертифікат" display="Завантажити сертифікат"/>
    <hyperlink ref="B1052" r:id="rId1051" tooltip="Завантажити сертифікат" display="Завантажити сертифікат"/>
    <hyperlink ref="B1053" r:id="rId1052" tooltip="Завантажити сертифікат" display="Завантажити сертифікат"/>
    <hyperlink ref="B1054" r:id="rId1053" tooltip="Завантажити сертифікат" display="Завантажити сертифікат"/>
    <hyperlink ref="B1055" r:id="rId1054" tooltip="Завантажити сертифікат" display="Завантажити сертифікат"/>
    <hyperlink ref="B1056" r:id="rId1055" tooltip="Завантажити сертифікат" display="Завантажити сертифікат"/>
    <hyperlink ref="B1057" r:id="rId1056" tooltip="Завантажити сертифікат" display="Завантажити сертифікат"/>
    <hyperlink ref="B1058" r:id="rId1057" tooltip="Завантажити сертифікат" display="Завантажити сертифікат"/>
    <hyperlink ref="B1059" r:id="rId1058" tooltip="Завантажити сертифікат" display="Завантажити сертифікат"/>
    <hyperlink ref="B1060" r:id="rId1059" tooltip="Завантажити сертифікат" display="Завантажити сертифікат"/>
    <hyperlink ref="B1061" r:id="rId1060" tooltip="Завантажити сертифікат" display="Завантажити сертифікат"/>
    <hyperlink ref="B1062" r:id="rId1061" tooltip="Завантажити сертифікат" display="Завантажити сертифікат"/>
    <hyperlink ref="B1063" r:id="rId1062" tooltip="Завантажити сертифікат" display="Завантажити сертифікат"/>
    <hyperlink ref="B1064" r:id="rId1063" tooltip="Завантажити сертифікат" display="Завантажити сертифікат"/>
    <hyperlink ref="B1065" r:id="rId1064" tooltip="Завантажити сертифікат" display="Завантажити сертифікат"/>
    <hyperlink ref="B1066" r:id="rId1065" tooltip="Завантажити сертифікат" display="Завантажити сертифікат"/>
    <hyperlink ref="B1067" r:id="rId1066" tooltip="Завантажити сертифікат" display="Завантажити сертифікат"/>
    <hyperlink ref="B1068" r:id="rId1067" tooltip="Завантажити сертифікат" display="Завантажити сертифікат"/>
    <hyperlink ref="B1069" r:id="rId1068" tooltip="Завантажити сертифікат" display="Завантажити сертифікат"/>
    <hyperlink ref="B1070" r:id="rId1069" tooltip="Завантажити сертифікат" display="Завантажити сертифікат"/>
    <hyperlink ref="B1071" r:id="rId1070" tooltip="Завантажити сертифікат" display="Завантажити сертифікат"/>
    <hyperlink ref="B1072" r:id="rId1071" tooltip="Завантажити сертифікат" display="Завантажити сертифікат"/>
    <hyperlink ref="B1073" r:id="rId1072" tooltip="Завантажити сертифікат" display="Завантажити сертифікат"/>
    <hyperlink ref="B1074" r:id="rId1073" tooltip="Завантажити сертифікат" display="Завантажити сертифікат"/>
    <hyperlink ref="B1075" r:id="rId1074" tooltip="Завантажити сертифікат" display="Завантажити сертифікат"/>
    <hyperlink ref="B1076" r:id="rId1075" tooltip="Завантажити сертифікат" display="Завантажити сертифікат"/>
    <hyperlink ref="B1077" r:id="rId1076" tooltip="Завантажити сертифікат" display="Завантажити сертифікат"/>
    <hyperlink ref="B1078" r:id="rId1077" tooltip="Завантажити сертифікат" display="Завантажити сертифікат"/>
    <hyperlink ref="B1079" r:id="rId1078" tooltip="Завантажити сертифікат" display="Завантажити сертифікат"/>
    <hyperlink ref="B1080" r:id="rId1079" tooltip="Завантажити сертифікат" display="Завантажити сертифікат"/>
    <hyperlink ref="B1081" r:id="rId1080" tooltip="Завантажити сертифікат" display="Завантажити сертифікат"/>
    <hyperlink ref="B1082" r:id="rId1081" tooltip="Завантажити сертифікат" display="Завантажити сертифікат"/>
    <hyperlink ref="B1083" r:id="rId1082" tooltip="Завантажити сертифікат" display="Завантажити сертифікат"/>
    <hyperlink ref="B1084" r:id="rId1083" tooltip="Завантажити сертифікат" display="Завантажити сертифікат"/>
    <hyperlink ref="B1085" r:id="rId1084" tooltip="Завантажити сертифікат" display="Завантажити сертифікат"/>
    <hyperlink ref="B1086" r:id="rId1085" tooltip="Завантажити сертифікат" display="Завантажити сертифікат"/>
    <hyperlink ref="B1087" r:id="rId1086" tooltip="Завантажити сертифікат" display="Завантажити сертифікат"/>
    <hyperlink ref="B1088" r:id="rId1087" tooltip="Завантажити сертифікат" display="Завантажити сертифікат"/>
    <hyperlink ref="B1089" r:id="rId1088" tooltip="Завантажити сертифікат" display="Завантажити сертифікат"/>
    <hyperlink ref="B1090" r:id="rId1089" tooltip="Завантажити сертифікат" display="Завантажити сертифікат"/>
    <hyperlink ref="B1091" r:id="rId1090" tooltip="Завантажити сертифікат" display="Завантажити сертифікат"/>
    <hyperlink ref="B1092" r:id="rId1091" tooltip="Завантажити сертифікат" display="Завантажити сертифікат"/>
    <hyperlink ref="B1093" r:id="rId1092" tooltip="Завантажити сертифікат" display="Завантажити сертифікат"/>
    <hyperlink ref="B1094" r:id="rId1093" tooltip="Завантажити сертифікат" display="Завантажити сертифікат"/>
    <hyperlink ref="B1095" r:id="rId1094" tooltip="Завантажити сертифікат" display="Завантажити сертифікат"/>
    <hyperlink ref="B1096" r:id="rId1095" tooltip="Завантажити сертифікат" display="Завантажити сертифікат"/>
    <hyperlink ref="B1097" r:id="rId1096" tooltip="Завантажити сертифікат" display="Завантажити сертифікат"/>
    <hyperlink ref="B1098" r:id="rId1097" tooltip="Завантажити сертифікат" display="Завантажити сертифікат"/>
    <hyperlink ref="B1099" r:id="rId1098" tooltip="Завантажити сертифікат" display="Завантажити сертифікат"/>
    <hyperlink ref="B1100" r:id="rId1099" tooltip="Завантажити сертифікат" display="Завантажити сертифікат"/>
    <hyperlink ref="B1101" r:id="rId1100" tooltip="Завантажити сертифікат" display="Завантажити сертифікат"/>
    <hyperlink ref="B1102" r:id="rId1101" tooltip="Завантажити сертифікат" display="Завантажити сертифікат"/>
    <hyperlink ref="B1103" r:id="rId1102" tooltip="Завантажити сертифікат" display="Завантажити сертифікат"/>
    <hyperlink ref="B1104" r:id="rId1103" tooltip="Завантажити сертифікат" display="Завантажити сертифікат"/>
    <hyperlink ref="B1105" r:id="rId1104" tooltip="Завантажити сертифікат" display="Завантажити сертифікат"/>
    <hyperlink ref="B1106" r:id="rId1105" tooltip="Завантажити сертифікат" display="Завантажити сертифікат"/>
    <hyperlink ref="B1107" r:id="rId1106" tooltip="Завантажити сертифікат" display="Завантажити сертифікат"/>
    <hyperlink ref="B1108" r:id="rId1107" tooltip="Завантажити сертифікат" display="Завантажити сертифікат"/>
    <hyperlink ref="B1109" r:id="rId1108" tooltip="Завантажити сертифікат" display="Завантажити сертифікат"/>
    <hyperlink ref="B1110" r:id="rId1109" tooltip="Завантажити сертифікат" display="Завантажити сертифікат"/>
    <hyperlink ref="B1111" r:id="rId1110" tooltip="Завантажити сертифікат" display="Завантажити сертифікат"/>
    <hyperlink ref="B1112" r:id="rId1111" tooltip="Завантажити сертифікат" display="Завантажити сертифікат"/>
    <hyperlink ref="B1113" r:id="rId1112" tooltip="Завантажити сертифікат" display="Завантажити сертифікат"/>
    <hyperlink ref="B1114" r:id="rId1113" tooltip="Завантажити сертифікат" display="Завантажити сертифікат"/>
    <hyperlink ref="B1115" r:id="rId1114" tooltip="Завантажити сертифікат" display="Завантажити сертифікат"/>
    <hyperlink ref="B1116" r:id="rId1115" tooltip="Завантажити сертифікат" display="Завантажити сертифікат"/>
    <hyperlink ref="B1117" r:id="rId1116" tooltip="Завантажити сертифікат" display="Завантажити сертифікат"/>
    <hyperlink ref="B1118" r:id="rId1117" tooltip="Завантажити сертифікат" display="Завантажити сертифікат"/>
    <hyperlink ref="B1119" r:id="rId1118" tooltip="Завантажити сертифікат" display="Завантажити сертифікат"/>
    <hyperlink ref="B1120" r:id="rId1119" tooltip="Завантажити сертифікат" display="Завантажити сертифікат"/>
    <hyperlink ref="B1121" r:id="rId1120" tooltip="Завантажити сертифікат" display="Завантажити сертифікат"/>
    <hyperlink ref="B1122" r:id="rId1121" tooltip="Завантажити сертифікат" display="Завантажити сертифікат"/>
    <hyperlink ref="B1123" r:id="rId1122" tooltip="Завантажити сертифікат" display="Завантажити сертифікат"/>
    <hyperlink ref="B1124" r:id="rId1123" tooltip="Завантажити сертифікат" display="Завантажити сертифікат"/>
    <hyperlink ref="B1125" r:id="rId1124" tooltip="Завантажити сертифікат" display="Завантажити сертифікат"/>
    <hyperlink ref="B1126" r:id="rId1125" tooltip="Завантажити сертифікат" display="Завантажити сертифікат"/>
    <hyperlink ref="B1127" r:id="rId1126" tooltip="Завантажити сертифікат" display="Завантажити сертифікат"/>
    <hyperlink ref="B1128" r:id="rId1127" tooltip="Завантажити сертифікат" display="Завантажити сертифікат"/>
    <hyperlink ref="B1129" r:id="rId1128" tooltip="Завантажити сертифікат" display="Завантажити сертифікат"/>
    <hyperlink ref="B1130" r:id="rId1129" tooltip="Завантажити сертифікат" display="Завантажити сертифікат"/>
    <hyperlink ref="B1131" r:id="rId1130" tooltip="Завантажити сертифікат" display="Завантажити сертифікат"/>
    <hyperlink ref="B1132" r:id="rId1131" tooltip="Завантажити сертифікат" display="Завантажити сертифікат"/>
    <hyperlink ref="B1133" r:id="rId1132" tooltip="Завантажити сертифікат" display="Завантажити сертифікат"/>
    <hyperlink ref="B1134" r:id="rId1133" tooltip="Завантажити сертифікат" display="Завантажити сертифікат"/>
    <hyperlink ref="B1135" r:id="rId1134" tooltip="Завантажити сертифікат" display="Завантажити сертифікат"/>
    <hyperlink ref="B1136" r:id="rId1135" tooltip="Завантажити сертифікат" display="Завантажити сертифікат"/>
    <hyperlink ref="B1137" r:id="rId1136" tooltip="Завантажити сертифікат" display="Завантажити сертифікат"/>
    <hyperlink ref="B1138" r:id="rId1137" tooltip="Завантажити сертифікат" display="Завантажити сертифікат"/>
    <hyperlink ref="B1139" r:id="rId1138" tooltip="Завантажити сертифікат" display="Завантажити сертифікат"/>
    <hyperlink ref="B1140" r:id="rId1139" tooltip="Завантажити сертифікат" display="Завантажити сертифікат"/>
    <hyperlink ref="B1141" r:id="rId1140" tooltip="Завантажити сертифікат" display="Завантажити сертифікат"/>
    <hyperlink ref="B1142" r:id="rId1141" tooltip="Завантажити сертифікат" display="Завантажити сертифікат"/>
    <hyperlink ref="B1143" r:id="rId1142" tooltip="Завантажити сертифікат" display="Завантажити сертифікат"/>
    <hyperlink ref="B1144" r:id="rId1143" tooltip="Завантажити сертифікат" display="Завантажити сертифікат"/>
    <hyperlink ref="B1145" r:id="rId1144" tooltip="Завантажити сертифікат" display="Завантажити сертифікат"/>
    <hyperlink ref="B1146" r:id="rId1145" tooltip="Завантажити сертифікат" display="Завантажити сертифікат"/>
    <hyperlink ref="B1147" r:id="rId1146" tooltip="Завантажити сертифікат" display="Завантажити сертифікат"/>
    <hyperlink ref="B1148" r:id="rId1147" tooltip="Завантажити сертифікат" display="Завантажити сертифікат"/>
    <hyperlink ref="B1149" r:id="rId1148" tooltip="Завантажити сертифікат" display="Завантажити сертифікат"/>
    <hyperlink ref="B1150" r:id="rId1149" tooltip="Завантажити сертифікат" display="Завантажити сертифікат"/>
    <hyperlink ref="B1151" r:id="rId1150" tooltip="Завантажити сертифікат" display="Завантажити сертифікат"/>
    <hyperlink ref="B1152" r:id="rId1151" tooltip="Завантажити сертифікат" display="Завантажити сертифікат"/>
    <hyperlink ref="B1153" r:id="rId1152" tooltip="Завантажити сертифікат" display="Завантажити сертифікат"/>
    <hyperlink ref="B1154" r:id="rId1153" tooltip="Завантажити сертифікат" display="Завантажити сертифікат"/>
    <hyperlink ref="B1155" r:id="rId1154" tooltip="Завантажити сертифікат" display="Завантажити сертифікат"/>
    <hyperlink ref="B1156" r:id="rId1155" tooltip="Завантажити сертифікат" display="Завантажити сертифікат"/>
    <hyperlink ref="B1157" r:id="rId1156" tooltip="Завантажити сертифікат" display="Завантажити сертифікат"/>
    <hyperlink ref="B1158" r:id="rId1157" tooltip="Завантажити сертифікат" display="Завантажити сертифікат"/>
    <hyperlink ref="B1159" r:id="rId1158" tooltip="Завантажити сертифікат" display="Завантажити сертифікат"/>
    <hyperlink ref="B1160" r:id="rId1159" tooltip="Завантажити сертифікат" display="Завантажити сертифікат"/>
    <hyperlink ref="B1161" r:id="rId1160" tooltip="Завантажити сертифікат" display="Завантажити сертифікат"/>
    <hyperlink ref="B1162" r:id="rId1161" tooltip="Завантажити сертифікат" display="Завантажити сертифікат"/>
    <hyperlink ref="B1163" r:id="rId1162" tooltip="Завантажити сертифікат" display="Завантажити сертифікат"/>
    <hyperlink ref="B1164" r:id="rId1163" tooltip="Завантажити сертифікат" display="Завантажити сертифікат"/>
    <hyperlink ref="B1165" r:id="rId1164" tooltip="Завантажити сертифікат" display="Завантажити сертифікат"/>
    <hyperlink ref="B1166" r:id="rId1165" tooltip="Завантажити сертифікат" display="Завантажити сертифікат"/>
    <hyperlink ref="B1167" r:id="rId1166" tooltip="Завантажити сертифікат" display="Завантажити сертифікат"/>
    <hyperlink ref="B1168" r:id="rId1167" tooltip="Завантажити сертифікат" display="Завантажити сертифікат"/>
    <hyperlink ref="B1169" r:id="rId1168" tooltip="Завантажити сертифікат" display="Завантажити сертифікат"/>
    <hyperlink ref="B1170" r:id="rId1169" tooltip="Завантажити сертифікат" display="Завантажити сертифікат"/>
    <hyperlink ref="B1171" r:id="rId1170" tooltip="Завантажити сертифікат" display="Завантажити сертифікат"/>
    <hyperlink ref="B1172" r:id="rId1171" tooltip="Завантажити сертифікат" display="Завантажити сертифікат"/>
    <hyperlink ref="B1173" r:id="rId1172" tooltip="Завантажити сертифікат" display="Завантажити сертифікат"/>
    <hyperlink ref="B1174" r:id="rId1173" tooltip="Завантажити сертифікат" display="Завантажити сертифікат"/>
    <hyperlink ref="B1175" r:id="rId1174" tooltip="Завантажити сертифікат" display="Завантажити сертифікат"/>
    <hyperlink ref="B1176" r:id="rId1175" tooltip="Завантажити сертифікат" display="Завантажити сертифікат"/>
    <hyperlink ref="B1177" r:id="rId1176" tooltip="Завантажити сертифікат" display="Завантажити сертифікат"/>
    <hyperlink ref="B1178" r:id="rId1177" tooltip="Завантажити сертифікат" display="Завантажити сертифікат"/>
    <hyperlink ref="B1179" r:id="rId1178" tooltip="Завантажити сертифікат" display="Завантажити сертифікат"/>
    <hyperlink ref="B1180" r:id="rId1179" tooltip="Завантажити сертифікат" display="Завантажити сертифікат"/>
    <hyperlink ref="B1181" r:id="rId1180" tooltip="Завантажити сертифікат" display="Завантажити сертифікат"/>
    <hyperlink ref="B1182" r:id="rId1181" tooltip="Завантажити сертифікат" display="Завантажити сертифікат"/>
    <hyperlink ref="B1183" r:id="rId1182" tooltip="Завантажити сертифікат" display="Завантажити сертифікат"/>
    <hyperlink ref="B1184" r:id="rId1183" tooltip="Завантажити сертифікат" display="Завантажити сертифікат"/>
    <hyperlink ref="B1185" r:id="rId1184" tooltip="Завантажити сертифікат" display="Завантажити сертифікат"/>
    <hyperlink ref="B1186" r:id="rId1185" tooltip="Завантажити сертифікат" display="Завантажити сертифікат"/>
    <hyperlink ref="B1187" r:id="rId1186" tooltip="Завантажити сертифікат" display="Завантажити сертифікат"/>
    <hyperlink ref="B1188" r:id="rId1187" tooltip="Завантажити сертифікат" display="Завантажити сертифікат"/>
    <hyperlink ref="B1189" r:id="rId1188" tooltip="Завантажити сертифікат" display="Завантажити сертифікат"/>
    <hyperlink ref="B1190" r:id="rId1189" tooltip="Завантажити сертифікат" display="Завантажити сертифікат"/>
    <hyperlink ref="B1191" r:id="rId1190" tooltip="Завантажити сертифікат" display="Завантажити сертифікат"/>
    <hyperlink ref="B1192" r:id="rId1191" tooltip="Завантажити сертифікат" display="Завантажити сертифікат"/>
    <hyperlink ref="B1193" r:id="rId1192" tooltip="Завантажити сертифікат" display="Завантажити сертифікат"/>
    <hyperlink ref="B1194" r:id="rId1193" tooltip="Завантажити сертифікат" display="Завантажити сертифікат"/>
    <hyperlink ref="B1195" r:id="rId1194" tooltip="Завантажити сертифікат" display="Завантажити сертифікат"/>
    <hyperlink ref="B1196" r:id="rId1195" tooltip="Завантажити сертифікат" display="Завантажити сертифікат"/>
    <hyperlink ref="B1197" r:id="rId1196" tooltip="Завантажити сертифікат" display="Завантажити сертифікат"/>
    <hyperlink ref="B1198" r:id="rId1197" tooltip="Завантажити сертифікат" display="Завантажити сертифікат"/>
    <hyperlink ref="B1199" r:id="rId1198" tooltip="Завантажити сертифікат" display="Завантажити сертифікат"/>
    <hyperlink ref="B1200" r:id="rId1199" tooltip="Завантажити сертифікат" display="Завантажити сертифікат"/>
    <hyperlink ref="B1201" r:id="rId1200" tooltip="Завантажити сертифікат" display="Завантажити сертифікат"/>
    <hyperlink ref="B1202" r:id="rId1201" tooltip="Завантажити сертифікат" display="Завантажити сертифікат"/>
    <hyperlink ref="B1203" r:id="rId1202" tooltip="Завантажити сертифікат" display="Завантажити сертифікат"/>
    <hyperlink ref="B1204" r:id="rId1203" tooltip="Завантажити сертифікат" display="Завантажити сертифікат"/>
    <hyperlink ref="B1205" r:id="rId1204" tooltip="Завантажити сертифікат" display="Завантажити сертифікат"/>
    <hyperlink ref="B1206" r:id="rId1205" tooltip="Завантажити сертифікат" display="Завантажити сертифікат"/>
    <hyperlink ref="B1207" r:id="rId1206" tooltip="Завантажити сертифікат" display="Завантажити сертифікат"/>
    <hyperlink ref="B1208" r:id="rId1207" tooltip="Завантажити сертифікат" display="Завантажити сертифікат"/>
    <hyperlink ref="B1209" r:id="rId1208" tooltip="Завантажити сертифікат" display="Завантажити сертифікат"/>
    <hyperlink ref="B1210" r:id="rId1209" tooltip="Завантажити сертифікат" display="Завантажити сертифікат"/>
    <hyperlink ref="B1211" r:id="rId1210" tooltip="Завантажити сертифікат" display="Завантажити сертифікат"/>
    <hyperlink ref="B1212" r:id="rId1211" tooltip="Завантажити сертифікат" display="Завантажити сертифікат"/>
    <hyperlink ref="B1213" r:id="rId1212" tooltip="Завантажити сертифікат" display="Завантажити сертифікат"/>
    <hyperlink ref="B1214" r:id="rId1213" tooltip="Завантажити сертифікат" display="Завантажити сертифікат"/>
    <hyperlink ref="B1215" r:id="rId1214" tooltip="Завантажити сертифікат" display="Завантажити сертифікат"/>
    <hyperlink ref="B1216" r:id="rId1215" tooltip="Завантажити сертифікат" display="Завантажити сертифікат"/>
    <hyperlink ref="B1217" r:id="rId1216" tooltip="Завантажити сертифікат" display="Завантажити сертифікат"/>
    <hyperlink ref="B1218" r:id="rId1217" tooltip="Завантажити сертифікат" display="Завантажити сертифікат"/>
    <hyperlink ref="B1219" r:id="rId1218" tooltip="Завантажити сертифікат" display="Завантажити сертифікат"/>
    <hyperlink ref="B1220" r:id="rId1219" tooltip="Завантажити сертифікат" display="Завантажити сертифікат"/>
    <hyperlink ref="B1221" r:id="rId1220" tooltip="Завантажити сертифікат" display="Завантажити сертифікат"/>
    <hyperlink ref="B1222" r:id="rId1221" tooltip="Завантажити сертифікат" display="Завантажити сертифікат"/>
    <hyperlink ref="B1223" r:id="rId1222" tooltip="Завантажити сертифікат" display="Завантажити сертифікат"/>
    <hyperlink ref="B1224" r:id="rId1223" tooltip="Завантажити сертифікат" display="Завантажити сертифікат"/>
    <hyperlink ref="B1225" r:id="rId1224" tooltip="Завантажити сертифікат" display="Завантажити сертифікат"/>
    <hyperlink ref="B1226" r:id="rId1225" tooltip="Завантажити сертифікат" display="Завантажити сертифікат"/>
    <hyperlink ref="B1227" r:id="rId1226" tooltip="Завантажити сертифікат" display="Завантажити сертифікат"/>
    <hyperlink ref="B1228" r:id="rId1227" tooltip="Завантажити сертифікат" display="Завантажити сертифікат"/>
    <hyperlink ref="B1229" r:id="rId1228" tooltip="Завантажити сертифікат" display="Завантажити сертифікат"/>
    <hyperlink ref="B1230" r:id="rId1229" tooltip="Завантажити сертифікат" display="Завантажити сертифікат"/>
    <hyperlink ref="B1231" r:id="rId1230" tooltip="Завантажити сертифікат" display="Завантажити сертифікат"/>
    <hyperlink ref="B1232" r:id="rId1231" tooltip="Завантажити сертифікат" display="Завантажити сертифікат"/>
    <hyperlink ref="B1233" r:id="rId1232" tooltip="Завантажити сертифікат" display="Завантажити сертифікат"/>
    <hyperlink ref="B1234" r:id="rId1233" tooltip="Завантажити сертифікат" display="Завантажити сертифікат"/>
    <hyperlink ref="B1235" r:id="rId1234" tooltip="Завантажити сертифікат" display="Завантажити сертифікат"/>
    <hyperlink ref="B1236" r:id="rId1235" tooltip="Завантажити сертифікат" display="Завантажити сертифікат"/>
    <hyperlink ref="B1237" r:id="rId1236" tooltip="Завантажити сертифікат" display="Завантажити сертифікат"/>
    <hyperlink ref="B1238" r:id="rId1237" tooltip="Завантажити сертифікат" display="Завантажити сертифікат"/>
    <hyperlink ref="B1239" r:id="rId1238" tooltip="Завантажити сертифікат" display="Завантажити сертифікат"/>
    <hyperlink ref="B1240" r:id="rId1239" tooltip="Завантажити сертифікат" display="Завантажити сертифікат"/>
    <hyperlink ref="B1241" r:id="rId1240" tooltip="Завантажити сертифікат" display="Завантажити сертифікат"/>
    <hyperlink ref="B1242" r:id="rId1241" tooltip="Завантажити сертифікат" display="Завантажити сертифікат"/>
    <hyperlink ref="B1243" r:id="rId1242" tooltip="Завантажити сертифікат" display="Завантажити сертифікат"/>
    <hyperlink ref="B1244" r:id="rId1243" tooltip="Завантажити сертифікат" display="Завантажити сертифікат"/>
    <hyperlink ref="B1245" r:id="rId1244" tooltip="Завантажити сертифікат" display="Завантажити сертифікат"/>
    <hyperlink ref="B1246" r:id="rId1245" tooltip="Завантажити сертифікат" display="Завантажити сертифікат"/>
    <hyperlink ref="B1247" r:id="rId1246" tooltip="Завантажити сертифікат" display="Завантажити сертифікат"/>
    <hyperlink ref="B1248" r:id="rId1247" tooltip="Завантажити сертифікат" display="Завантажити сертифікат"/>
    <hyperlink ref="B1249" r:id="rId1248" tooltip="Завантажити сертифікат" display="Завантажити сертифікат"/>
    <hyperlink ref="B1250" r:id="rId1249" tooltip="Завантажити сертифікат" display="Завантажити сертифікат"/>
    <hyperlink ref="B1251" r:id="rId1250" tooltip="Завантажити сертифікат" display="Завантажити сертифікат"/>
    <hyperlink ref="B1252" r:id="rId1251" tooltip="Завантажити сертифікат" display="Завантажити сертифікат"/>
    <hyperlink ref="B1253" r:id="rId1252" tooltip="Завантажити сертифікат" display="Завантажити сертифікат"/>
    <hyperlink ref="B1254" r:id="rId1253" tooltip="Завантажити сертифікат" display="Завантажити сертифікат"/>
    <hyperlink ref="B1255" r:id="rId1254" tooltip="Завантажити сертифікат" display="Завантажити сертифікат"/>
    <hyperlink ref="B1256" r:id="rId1255" tooltip="Завантажити сертифікат" display="Завантажити сертифікат"/>
    <hyperlink ref="B1257" r:id="rId1256" tooltip="Завантажити сертифікат" display="Завантажити сертифікат"/>
    <hyperlink ref="B1258" r:id="rId1257" tooltip="Завантажити сертифікат" display="Завантажити сертифікат"/>
    <hyperlink ref="B1259" r:id="rId1258" tooltip="Завантажити сертифікат" display="Завантажити сертифікат"/>
    <hyperlink ref="B1260" r:id="rId1259" tooltip="Завантажити сертифікат" display="Завантажити сертифікат"/>
    <hyperlink ref="B1261" r:id="rId1260" tooltip="Завантажити сертифікат" display="Завантажити сертифікат"/>
    <hyperlink ref="B1262" r:id="rId1261" tooltip="Завантажити сертифікат" display="Завантажити сертифікат"/>
    <hyperlink ref="B1263" r:id="rId1262" tooltip="Завантажити сертифікат" display="Завантажити сертифікат"/>
    <hyperlink ref="B1264" r:id="rId1263" tooltip="Завантажити сертифікат" display="Завантажити сертифікат"/>
    <hyperlink ref="B1265" r:id="rId1264" tooltip="Завантажити сертифікат" display="Завантажити сертифікат"/>
    <hyperlink ref="B1266" r:id="rId1265" tooltip="Завантажити сертифікат" display="Завантажити сертифікат"/>
    <hyperlink ref="B1267" r:id="rId1266" tooltip="Завантажити сертифікат" display="Завантажити сертифікат"/>
    <hyperlink ref="B1268" r:id="rId1267" tooltip="Завантажити сертифікат" display="Завантажити сертифікат"/>
    <hyperlink ref="B1269" r:id="rId1268" tooltip="Завантажити сертифікат" display="Завантажити сертифікат"/>
    <hyperlink ref="B1270" r:id="rId1269" tooltip="Завантажити сертифікат" display="Завантажити сертифікат"/>
    <hyperlink ref="B1271" r:id="rId1270" tooltip="Завантажити сертифікат" display="Завантажити сертифікат"/>
    <hyperlink ref="B1272" r:id="rId1271" tooltip="Завантажити сертифікат" display="Завантажити сертифікат"/>
    <hyperlink ref="B1273" r:id="rId1272" tooltip="Завантажити сертифікат" display="Завантажити сертифікат"/>
    <hyperlink ref="B1274" r:id="rId1273" tooltip="Завантажити сертифікат" display="Завантажити сертифікат"/>
    <hyperlink ref="B1275" r:id="rId1274" tooltip="Завантажити сертифікат" display="Завантажити сертифікат"/>
    <hyperlink ref="B1276" r:id="rId1275" tooltip="Завантажити сертифікат" display="Завантажити сертифікат"/>
    <hyperlink ref="B1277" r:id="rId1276" tooltip="Завантажити сертифікат" display="Завантажити сертифікат"/>
    <hyperlink ref="B1278" r:id="rId1277" tooltip="Завантажити сертифікат" display="Завантажити сертифікат"/>
    <hyperlink ref="B1279" r:id="rId1278" tooltip="Завантажити сертифікат" display="Завантажити сертифікат"/>
    <hyperlink ref="B1280" r:id="rId1279" tooltip="Завантажити сертифікат" display="Завантажити сертифікат"/>
    <hyperlink ref="B1281" r:id="rId1280" tooltip="Завантажити сертифікат" display="Завантажити сертифікат"/>
    <hyperlink ref="B1282" r:id="rId1281" tooltip="Завантажити сертифікат" display="Завантажити сертифікат"/>
    <hyperlink ref="B1283" r:id="rId1282" tooltip="Завантажити сертифікат" display="Завантажити сертифікат"/>
    <hyperlink ref="B1284" r:id="rId1283" tooltip="Завантажити сертифікат" display="Завантажити сертифікат"/>
    <hyperlink ref="B1285" r:id="rId1284" tooltip="Завантажити сертифікат" display="Завантажити сертифікат"/>
    <hyperlink ref="B1286" r:id="rId1285" tooltip="Завантажити сертифікат" display="Завантажити сертифікат"/>
    <hyperlink ref="B1287" r:id="rId1286" tooltip="Завантажити сертифікат" display="Завантажити сертифікат"/>
    <hyperlink ref="B1288" r:id="rId1287" tooltip="Завантажити сертифікат" display="Завантажити сертифікат"/>
    <hyperlink ref="B1289" r:id="rId1288" tooltip="Завантажити сертифікат" display="Завантажити сертифікат"/>
    <hyperlink ref="B1290" r:id="rId1289" tooltip="Завантажити сертифікат" display="Завантажити сертифікат"/>
    <hyperlink ref="B1291" r:id="rId1290" tooltip="Завантажити сертифікат" display="Завантажити сертифікат"/>
    <hyperlink ref="B1292" r:id="rId1291" tooltip="Завантажити сертифікат" display="Завантажити сертифікат"/>
    <hyperlink ref="B1293" r:id="rId1292" tooltip="Завантажити сертифікат" display="Завантажити сертифікат"/>
    <hyperlink ref="B1294" r:id="rId1293" tooltip="Завантажити сертифікат" display="Завантажити сертифікат"/>
    <hyperlink ref="B1295" r:id="rId1294" tooltip="Завантажити сертифікат" display="Завантажити сертифікат"/>
    <hyperlink ref="B1296" r:id="rId1295" tooltip="Завантажити сертифікат" display="Завантажити сертифікат"/>
    <hyperlink ref="B1297" r:id="rId1296" tooltip="Завантажити сертифікат" display="Завантажити сертифікат"/>
    <hyperlink ref="B1298" r:id="rId1297" tooltip="Завантажити сертифікат" display="Завантажити сертифікат"/>
    <hyperlink ref="B1299" r:id="rId1298" tooltip="Завантажити сертифікат" display="Завантажити сертифікат"/>
    <hyperlink ref="B1300" r:id="rId1299" tooltip="Завантажити сертифікат" display="Завантажити сертифікат"/>
    <hyperlink ref="B1301" r:id="rId1300" tooltip="Завантажити сертифікат" display="Завантажити сертифікат"/>
    <hyperlink ref="B1302" r:id="rId1301" tooltip="Завантажити сертифікат" display="Завантажити сертифікат"/>
    <hyperlink ref="B1303" r:id="rId1302" tooltip="Завантажити сертифікат" display="Завантажити сертифікат"/>
    <hyperlink ref="B1304" r:id="rId1303" tooltip="Завантажити сертифікат" display="Завантажити сертифікат"/>
    <hyperlink ref="B1305" r:id="rId1304" tooltip="Завантажити сертифікат" display="Завантажити сертифікат"/>
    <hyperlink ref="B1306" r:id="rId1305" tooltip="Завантажити сертифікат" display="Завантажити сертифікат"/>
    <hyperlink ref="B1307" r:id="rId1306" tooltip="Завантажити сертифікат" display="Завантажити сертифікат"/>
    <hyperlink ref="B1308" r:id="rId1307" tooltip="Завантажити сертифікат" display="Завантажити сертифікат"/>
    <hyperlink ref="B1309" r:id="rId1308" tooltip="Завантажити сертифікат" display="Завантажити сертифікат"/>
    <hyperlink ref="B1310" r:id="rId1309" tooltip="Завантажити сертифікат" display="Завантажити сертифікат"/>
    <hyperlink ref="B1311" r:id="rId1310" tooltip="Завантажити сертифікат" display="Завантажити сертифікат"/>
    <hyperlink ref="B1312" r:id="rId1311" tooltip="Завантажити сертифікат" display="Завантажити сертифікат"/>
    <hyperlink ref="B1313" r:id="rId1312" tooltip="Завантажити сертифікат" display="Завантажити сертифікат"/>
    <hyperlink ref="B1314" r:id="rId1313" tooltip="Завантажити сертифікат" display="Завантажити сертифікат"/>
    <hyperlink ref="B1315" r:id="rId1314" tooltip="Завантажити сертифікат" display="Завантажити сертифікат"/>
    <hyperlink ref="B1316" r:id="rId1315" tooltip="Завантажити сертифікат" display="Завантажити сертифікат"/>
    <hyperlink ref="B1317" r:id="rId1316" tooltip="Завантажити сертифікат" display="Завантажити сертифікат"/>
    <hyperlink ref="B1318" r:id="rId1317" tooltip="Завантажити сертифікат" display="Завантажити сертифікат"/>
    <hyperlink ref="B1319" r:id="rId1318" tooltip="Завантажити сертифікат" display="Завантажити сертифікат"/>
    <hyperlink ref="B1320" r:id="rId1319" tooltip="Завантажити сертифікат" display="Завантажити сертифікат"/>
    <hyperlink ref="B1321" r:id="rId1320" tooltip="Завантажити сертифікат" display="Завантажити сертифікат"/>
    <hyperlink ref="B1322" r:id="rId1321" tooltip="Завантажити сертифікат" display="Завантажити сертифікат"/>
    <hyperlink ref="B1323" r:id="rId1322" tooltip="Завантажити сертифікат" display="Завантажити сертифікат"/>
    <hyperlink ref="B1324" r:id="rId1323" tooltip="Завантажити сертифікат" display="Завантажити сертифікат"/>
    <hyperlink ref="B1325" r:id="rId1324" tooltip="Завантажити сертифікат" display="Завантажити сертифікат"/>
    <hyperlink ref="B1326" r:id="rId1325" tooltip="Завантажити сертифікат" display="Завантажити сертифікат"/>
    <hyperlink ref="B1327" r:id="rId1326" tooltip="Завантажити сертифікат" display="Завантажити сертифікат"/>
    <hyperlink ref="B1328" r:id="rId1327" tooltip="Завантажити сертифікат" display="Завантажити сертифікат"/>
    <hyperlink ref="B1329" r:id="rId1328" tooltip="Завантажити сертифікат" display="Завантажити сертифікат"/>
    <hyperlink ref="B1330" r:id="rId1329" tooltip="Завантажити сертифікат" display="Завантажити сертифікат"/>
    <hyperlink ref="B1331" r:id="rId1330" tooltip="Завантажити сертифікат" display="Завантажити сертифікат"/>
    <hyperlink ref="B1332" r:id="rId1331" tooltip="Завантажити сертифікат" display="Завантажити сертифікат"/>
    <hyperlink ref="B1333" r:id="rId1332" tooltip="Завантажити сертифікат" display="Завантажити сертифікат"/>
    <hyperlink ref="B1334" r:id="rId1333" tooltip="Завантажити сертифікат" display="Завантажити сертифікат"/>
    <hyperlink ref="B1335" r:id="rId1334" tooltip="Завантажити сертифікат" display="Завантажити сертифікат"/>
    <hyperlink ref="B1336" r:id="rId1335" tooltip="Завантажити сертифікат" display="Завантажити сертифікат"/>
    <hyperlink ref="B1337" r:id="rId1336" tooltip="Завантажити сертифікат" display="Завантажити сертифікат"/>
    <hyperlink ref="B1338" r:id="rId1337" tooltip="Завантажити сертифікат" display="Завантажити сертифікат"/>
    <hyperlink ref="B1339" r:id="rId1338" tooltip="Завантажити сертифікат" display="Завантажити сертифікат"/>
    <hyperlink ref="B1340" r:id="rId1339" tooltip="Завантажити сертифікат" display="Завантажити сертифікат"/>
    <hyperlink ref="B1341" r:id="rId1340" tooltip="Завантажити сертифікат" display="Завантажити сертифікат"/>
    <hyperlink ref="B1342" r:id="rId1341" tooltip="Завантажити сертифікат" display="Завантажити сертифікат"/>
    <hyperlink ref="B1343" r:id="rId1342" tooltip="Завантажити сертифікат" display="Завантажити сертифікат"/>
    <hyperlink ref="B1344" r:id="rId1343" tooltip="Завантажити сертифікат" display="Завантажити сертифікат"/>
    <hyperlink ref="B1345" r:id="rId1344" tooltip="Завантажити сертифікат" display="Завантажити сертифікат"/>
    <hyperlink ref="B1346" r:id="rId1345" tooltip="Завантажити сертифікат" display="Завантажити сертифікат"/>
    <hyperlink ref="B1347" r:id="rId1346" tooltip="Завантажити сертифікат" display="Завантажити сертифікат"/>
    <hyperlink ref="B1348" r:id="rId1347" tooltip="Завантажити сертифікат" display="Завантажити сертифікат"/>
    <hyperlink ref="B1349" r:id="rId1348" tooltip="Завантажити сертифікат" display="Завантажити сертифікат"/>
    <hyperlink ref="B1350" r:id="rId1349" tooltip="Завантажити сертифікат" display="Завантажити сертифікат"/>
    <hyperlink ref="B1351" r:id="rId1350" tooltip="Завантажити сертифікат" display="Завантажити сертифікат"/>
    <hyperlink ref="B1352" r:id="rId1351" tooltip="Завантажити сертифікат" display="Завантажити сертифікат"/>
    <hyperlink ref="B1353" r:id="rId1352" tooltip="Завантажити сертифікат" display="Завантажити сертифікат"/>
    <hyperlink ref="B1354" r:id="rId1353" tooltip="Завантажити сертифікат" display="Завантажити сертифікат"/>
    <hyperlink ref="B1355" r:id="rId1354" tooltip="Завантажити сертифікат" display="Завантажити сертифікат"/>
    <hyperlink ref="B1356" r:id="rId1355" tooltip="Завантажити сертифікат" display="Завантажити сертифікат"/>
    <hyperlink ref="B1357" r:id="rId1356" tooltip="Завантажити сертифікат" display="Завантажити сертифікат"/>
    <hyperlink ref="B1358" r:id="rId1357" tooltip="Завантажити сертифікат" display="Завантажити сертифікат"/>
    <hyperlink ref="B1359" r:id="rId1358" tooltip="Завантажити сертифікат" display="Завантажити сертифікат"/>
    <hyperlink ref="B1360" r:id="rId1359" tooltip="Завантажити сертифікат" display="Завантажити сертифікат"/>
    <hyperlink ref="B1361" r:id="rId1360" tooltip="Завантажити сертифікат" display="Завантажити сертифікат"/>
    <hyperlink ref="B1362" r:id="rId1361" tooltip="Завантажити сертифікат" display="Завантажити сертифікат"/>
    <hyperlink ref="B1363" r:id="rId1362" tooltip="Завантажити сертифікат" display="Завантажити сертифікат"/>
    <hyperlink ref="B1364" r:id="rId1363" tooltip="Завантажити сертифікат" display="Завантажити сертифікат"/>
    <hyperlink ref="B1365" r:id="rId1364" tooltip="Завантажити сертифікат" display="Завантажити сертифікат"/>
    <hyperlink ref="B1366" r:id="rId1365" tooltip="Завантажити сертифікат" display="Завантажити сертифікат"/>
    <hyperlink ref="B1367" r:id="rId1366" tooltip="Завантажити сертифікат" display="Завантажити сертифікат"/>
    <hyperlink ref="B1368" r:id="rId1367" tooltip="Завантажити сертифікат" display="Завантажити сертифікат"/>
    <hyperlink ref="B1369" r:id="rId1368" tooltip="Завантажити сертифікат" display="Завантажити сертифікат"/>
    <hyperlink ref="B1370" r:id="rId1369" tooltip="Завантажити сертифікат" display="Завантажити сертифікат"/>
    <hyperlink ref="B1371" r:id="rId1370" tooltip="Завантажити сертифікат" display="Завантажити сертифікат"/>
    <hyperlink ref="B1372" r:id="rId1371" tooltip="Завантажити сертифікат" display="Завантажити сертифікат"/>
    <hyperlink ref="B1373" r:id="rId1372" tooltip="Завантажити сертифікат" display="Завантажити сертифікат"/>
    <hyperlink ref="B1374" r:id="rId1373" tooltip="Завантажити сертифікат" display="Завантажити сертифікат"/>
    <hyperlink ref="B1375" r:id="rId1374" tooltip="Завантажити сертифікат" display="Завантажити сертифікат"/>
    <hyperlink ref="B1376" r:id="rId1375" tooltip="Завантажити сертифікат" display="Завантажити сертифікат"/>
    <hyperlink ref="B1377" r:id="rId1376" tooltip="Завантажити сертифікат" display="Завантажити сертифікат"/>
    <hyperlink ref="B1378" r:id="rId1377" tooltip="Завантажити сертифікат" display="Завантажити сертифікат"/>
    <hyperlink ref="B1379" r:id="rId1378" tooltip="Завантажити сертифікат" display="Завантажити сертифікат"/>
    <hyperlink ref="B1380" r:id="rId1379" tooltip="Завантажити сертифікат" display="Завантажити сертифікат"/>
    <hyperlink ref="B1381" r:id="rId1380" tooltip="Завантажити сертифікат" display="Завантажити сертифікат"/>
    <hyperlink ref="B1382" r:id="rId1381" tooltip="Завантажити сертифікат" display="Завантажити сертифікат"/>
    <hyperlink ref="B1383" r:id="rId1382" tooltip="Завантажити сертифікат" display="Завантажити сертифікат"/>
    <hyperlink ref="B1384" r:id="rId1383" tooltip="Завантажити сертифікат" display="Завантажити сертифікат"/>
    <hyperlink ref="B1385" r:id="rId1384" tooltip="Завантажити сертифікат" display="Завантажити сертифікат"/>
    <hyperlink ref="B1386" r:id="rId1385" tooltip="Завантажити сертифікат" display="Завантажити сертифікат"/>
    <hyperlink ref="B1387" r:id="rId1386" tooltip="Завантажити сертифікат" display="Завантажити сертифікат"/>
    <hyperlink ref="B1388" r:id="rId1387" tooltip="Завантажити сертифікат" display="Завантажити сертифікат"/>
    <hyperlink ref="B1389" r:id="rId1388" tooltip="Завантажити сертифікат" display="Завантажити сертифікат"/>
    <hyperlink ref="B1390" r:id="rId1389" tooltip="Завантажити сертифікат" display="Завантажити сертифікат"/>
    <hyperlink ref="B1391" r:id="rId1390" tooltip="Завантажити сертифікат" display="Завантажити сертифікат"/>
    <hyperlink ref="B1392" r:id="rId1391" tooltip="Завантажити сертифікат" display="Завантажити сертифікат"/>
    <hyperlink ref="B1393" r:id="rId1392" tooltip="Завантажити сертифікат" display="Завантажити сертифікат"/>
    <hyperlink ref="B1394" r:id="rId1393" tooltip="Завантажити сертифікат" display="Завантажити сертифікат"/>
    <hyperlink ref="B1395" r:id="rId1394" tooltip="Завантажити сертифікат" display="Завантажити сертифікат"/>
    <hyperlink ref="B1396" r:id="rId1395" tooltip="Завантажити сертифікат" display="Завантажити сертифікат"/>
    <hyperlink ref="B1397" r:id="rId1396" tooltip="Завантажити сертифікат" display="Завантажити сертифікат"/>
    <hyperlink ref="B1398" r:id="rId1397" tooltip="Завантажити сертифікат" display="Завантажити сертифікат"/>
    <hyperlink ref="B1399" r:id="rId1398" tooltip="Завантажити сертифікат" display="Завантажити сертифікат"/>
    <hyperlink ref="B1400" r:id="rId1399" tooltip="Завантажити сертифікат" display="Завантажити сертифікат"/>
    <hyperlink ref="B1401" r:id="rId1400" tooltip="Завантажити сертифікат" display="Завантажити сертифікат"/>
    <hyperlink ref="B1402" r:id="rId1401" tooltip="Завантажити сертифікат" display="Завантажити сертифікат"/>
    <hyperlink ref="B1403" r:id="rId1402" tooltip="Завантажити сертифікат" display="Завантажити сертифікат"/>
    <hyperlink ref="B1404" r:id="rId1403" tooltip="Завантажити сертифікат" display="Завантажити сертифікат"/>
    <hyperlink ref="B1405" r:id="rId1404" tooltip="Завантажити сертифікат" display="Завантажити сертифікат"/>
    <hyperlink ref="B1406" r:id="rId1405" tooltip="Завантажити сертифікат" display="Завантажити сертифікат"/>
    <hyperlink ref="B1407" r:id="rId1406" tooltip="Завантажити сертифікат" display="Завантажити сертифікат"/>
    <hyperlink ref="B1408" r:id="rId1407" tooltip="Завантажити сертифікат" display="Завантажити сертифікат"/>
    <hyperlink ref="B1409" r:id="rId1408" tooltip="Завантажити сертифікат" display="Завантажити сертифікат"/>
    <hyperlink ref="B1410" r:id="rId1409" tooltip="Завантажити сертифікат" display="Завантажити сертифікат"/>
    <hyperlink ref="B1411" r:id="rId1410" tooltip="Завантажити сертифікат" display="Завантажити сертифікат"/>
    <hyperlink ref="B1412" r:id="rId1411" tooltip="Завантажити сертифікат" display="Завантажити сертифікат"/>
    <hyperlink ref="B1413" r:id="rId1412" tooltip="Завантажити сертифікат" display="Завантажити сертифікат"/>
    <hyperlink ref="B1414" r:id="rId1413" tooltip="Завантажити сертифікат" display="Завантажити сертифікат"/>
    <hyperlink ref="B1415" r:id="rId1414" tooltip="Завантажити сертифікат" display="Завантажити сертифікат"/>
    <hyperlink ref="B1416" r:id="rId1415" tooltip="Завантажити сертифікат" display="Завантажити сертифікат"/>
    <hyperlink ref="B1417" r:id="rId1416" tooltip="Завантажити сертифікат" display="Завантажити сертифікат"/>
    <hyperlink ref="B1418" r:id="rId1417" tooltip="Завантажити сертифікат" display="Завантажити сертифікат"/>
    <hyperlink ref="B1419" r:id="rId1418" tooltip="Завантажити сертифікат" display="Завантажити сертифікат"/>
    <hyperlink ref="B1420" r:id="rId1419" tooltip="Завантажити сертифікат" display="Завантажити сертифікат"/>
    <hyperlink ref="B1421" r:id="rId1420" tooltip="Завантажити сертифікат" display="Завантажити сертифікат"/>
    <hyperlink ref="B1422" r:id="rId1421" tooltip="Завантажити сертифікат" display="Завантажити сертифікат"/>
    <hyperlink ref="B1423" r:id="rId1422" tooltip="Завантажити сертифікат" display="Завантажити сертифікат"/>
    <hyperlink ref="B1424" r:id="rId1423" tooltip="Завантажити сертифікат" display="Завантажити сертифікат"/>
    <hyperlink ref="B1425" r:id="rId1424" tooltip="Завантажити сертифікат" display="Завантажити сертифікат"/>
    <hyperlink ref="B1426" r:id="rId1425" tooltip="Завантажити сертифікат" display="Завантажити сертифікат"/>
    <hyperlink ref="B1427" r:id="rId1426" tooltip="Завантажити сертифікат" display="Завантажити сертифікат"/>
    <hyperlink ref="B1428" r:id="rId1427" tooltip="Завантажити сертифікат" display="Завантажити сертифікат"/>
    <hyperlink ref="B1429" r:id="rId1428" tooltip="Завантажити сертифікат" display="Завантажити сертифікат"/>
    <hyperlink ref="B1430" r:id="rId1429" tooltip="Завантажити сертифікат" display="Завантажити сертифікат"/>
    <hyperlink ref="B1431" r:id="rId1430" tooltip="Завантажити сертифікат" display="Завантажити сертифікат"/>
    <hyperlink ref="B1432" r:id="rId1431" tooltip="Завантажити сертифікат" display="Завантажити сертифікат"/>
    <hyperlink ref="B1433" r:id="rId1432" tooltip="Завантажити сертифікат" display="Завантажити сертифікат"/>
    <hyperlink ref="B1434" r:id="rId1433" tooltip="Завантажити сертифікат" display="Завантажити сертифікат"/>
    <hyperlink ref="B1435" r:id="rId1434" tooltip="Завантажити сертифікат" display="Завантажити сертифікат"/>
    <hyperlink ref="B1436" r:id="rId1435" tooltip="Завантажити сертифікат" display="Завантажити сертифікат"/>
    <hyperlink ref="B1437" r:id="rId1436" tooltip="Завантажити сертифікат" display="Завантажити сертифікат"/>
    <hyperlink ref="B1438" r:id="rId1437" tooltip="Завантажити сертифікат" display="Завантажити сертифікат"/>
    <hyperlink ref="B1439" r:id="rId1438" tooltip="Завантажити сертифікат" display="Завантажити сертифікат"/>
    <hyperlink ref="B1440" r:id="rId1439" tooltip="Завантажити сертифікат" display="Завантажити сертифікат"/>
    <hyperlink ref="B1441" r:id="rId1440" tooltip="Завантажити сертифікат" display="Завантажити сертифікат"/>
    <hyperlink ref="B1442" r:id="rId1441" tooltip="Завантажити сертифікат" display="Завантажити сертифікат"/>
    <hyperlink ref="B1443" r:id="rId1442" tooltip="Завантажити сертифікат" display="Завантажити сертифікат"/>
    <hyperlink ref="B1444" r:id="rId1443" tooltip="Завантажити сертифікат" display="Завантажити сертифікат"/>
    <hyperlink ref="B1445" r:id="rId1444" tooltip="Завантажити сертифікат" display="Завантажити сертифікат"/>
    <hyperlink ref="B1446" r:id="rId1445" tooltip="Завантажити сертифікат" display="Завантажити сертифікат"/>
    <hyperlink ref="B1447" r:id="rId1446" tooltip="Завантажити сертифікат" display="Завантажити сертифікат"/>
    <hyperlink ref="B1448" r:id="rId1447" tooltip="Завантажити сертифікат" display="Завантажити сертифікат"/>
    <hyperlink ref="B1449" r:id="rId1448" tooltip="Завантажити сертифікат" display="Завантажити сертифікат"/>
    <hyperlink ref="B1450" r:id="rId1449" tooltip="Завантажити сертифікат" display="Завантажити сертифікат"/>
    <hyperlink ref="B1451" r:id="rId1450" tooltip="Завантажити сертифікат" display="Завантажити сертифікат"/>
    <hyperlink ref="B1452" r:id="rId1451" tooltip="Завантажити сертифікат" display="Завантажити сертифікат"/>
    <hyperlink ref="B1453" r:id="rId1452" tooltip="Завантажити сертифікат" display="Завантажити сертифікат"/>
    <hyperlink ref="B1454" r:id="rId1453" tooltip="Завантажити сертифікат" display="Завантажити сертифікат"/>
    <hyperlink ref="B1455" r:id="rId1454" tooltip="Завантажити сертифікат" display="Завантажити сертифікат"/>
    <hyperlink ref="B1456" r:id="rId1455" tooltip="Завантажити сертифікат" display="Завантажити сертифікат"/>
    <hyperlink ref="B1457" r:id="rId1456" tooltip="Завантажити сертифікат" display="Завантажити сертифікат"/>
    <hyperlink ref="B1458" r:id="rId1457" tooltip="Завантажити сертифікат" display="Завантажити сертифікат"/>
    <hyperlink ref="B1459" r:id="rId1458" tooltip="Завантажити сертифікат" display="Завантажити сертифікат"/>
    <hyperlink ref="B1460" r:id="rId1459" tooltip="Завантажити сертифікат" display="Завантажити сертифікат"/>
    <hyperlink ref="B1461" r:id="rId1460" tooltip="Завантажити сертифікат" display="Завантажити сертифікат"/>
    <hyperlink ref="B1462" r:id="rId1461" tooltip="Завантажити сертифікат" display="Завантажити сертифікат"/>
    <hyperlink ref="B1463" r:id="rId1462" tooltip="Завантажити сертифікат" display="Завантажити сертифікат"/>
    <hyperlink ref="B1464" r:id="rId1463" tooltip="Завантажити сертифікат" display="Завантажити сертифікат"/>
    <hyperlink ref="B1465" r:id="rId1464" tooltip="Завантажити сертифікат" display="Завантажити сертифікат"/>
    <hyperlink ref="B1466" r:id="rId1465" tooltip="Завантажити сертифікат" display="Завантажити сертифікат"/>
    <hyperlink ref="B1467" r:id="rId1466" tooltip="Завантажити сертифікат" display="Завантажити сертифікат"/>
    <hyperlink ref="B1468" r:id="rId1467" tooltip="Завантажити сертифікат" display="Завантажити сертифікат"/>
    <hyperlink ref="B1469" r:id="rId1468" tooltip="Завантажити сертифікат" display="Завантажити сертифікат"/>
    <hyperlink ref="B1470" r:id="rId1469" tooltip="Завантажити сертифікат" display="Завантажити сертифікат"/>
    <hyperlink ref="B1471" r:id="rId1470" tooltip="Завантажити сертифікат" display="Завантажити сертифікат"/>
    <hyperlink ref="B1472" r:id="rId1471" tooltip="Завантажити сертифікат" display="Завантажити сертифікат"/>
    <hyperlink ref="B1473" r:id="rId1472" tooltip="Завантажити сертифікат" display="Завантажити сертифікат"/>
    <hyperlink ref="B1474" r:id="rId1473" tooltip="Завантажити сертифікат" display="Завантажити сертифікат"/>
    <hyperlink ref="B1475" r:id="rId1474" tooltip="Завантажити сертифікат" display="Завантажити сертифікат"/>
    <hyperlink ref="B1476" r:id="rId1475" tooltip="Завантажити сертифікат" display="Завантажити сертифікат"/>
    <hyperlink ref="B1477" r:id="rId1476" tooltip="Завантажити сертифікат" display="Завантажити сертифікат"/>
    <hyperlink ref="B1478" r:id="rId1477" tooltip="Завантажити сертифікат" display="Завантажити сертифікат"/>
    <hyperlink ref="B1479" r:id="rId1478" tooltip="Завантажити сертифікат" display="Завантажити сертифікат"/>
    <hyperlink ref="B1480" r:id="rId1479" tooltip="Завантажити сертифікат" display="Завантажити сертифікат"/>
    <hyperlink ref="B1481" r:id="rId1480" tooltip="Завантажити сертифікат" display="Завантажити сертифікат"/>
    <hyperlink ref="B1482" r:id="rId1481" tooltip="Завантажити сертифікат" display="Завантажити сертифікат"/>
    <hyperlink ref="B1483" r:id="rId1482" tooltip="Завантажити сертифікат" display="Завантажити сертифікат"/>
    <hyperlink ref="B1484" r:id="rId1483" tooltip="Завантажити сертифікат" display="Завантажити сертифікат"/>
    <hyperlink ref="B1485" r:id="rId1484" tooltip="Завантажити сертифікат" display="Завантажити сертифікат"/>
    <hyperlink ref="B1486" r:id="rId1485" tooltip="Завантажити сертифікат" display="Завантажити сертифікат"/>
    <hyperlink ref="B1487" r:id="rId1486" tooltip="Завантажити сертифікат" display="Завантажити сертифікат"/>
    <hyperlink ref="B1488" r:id="rId1487" tooltip="Завантажити сертифікат" display="Завантажити сертифікат"/>
    <hyperlink ref="B1489" r:id="rId1488" tooltip="Завантажити сертифікат" display="Завантажити сертифікат"/>
    <hyperlink ref="B1490" r:id="rId1489" tooltip="Завантажити сертифікат" display="Завантажити сертифікат"/>
    <hyperlink ref="B1491" r:id="rId1490" tooltip="Завантажити сертифікат" display="Завантажити сертифікат"/>
    <hyperlink ref="B1492" r:id="rId1491" tooltip="Завантажити сертифікат" display="Завантажити сертифікат"/>
    <hyperlink ref="B1493" r:id="rId1492" tooltip="Завантажити сертифікат" display="Завантажити сертифікат"/>
    <hyperlink ref="B1494" r:id="rId1493" tooltip="Завантажити сертифікат" display="Завантажити сертифікат"/>
    <hyperlink ref="B1495" r:id="rId1494" tooltip="Завантажити сертифікат" display="Завантажити сертифікат"/>
    <hyperlink ref="B1496" r:id="rId1495" tooltip="Завантажити сертифікат" display="Завантажити сертифікат"/>
    <hyperlink ref="B1497" r:id="rId1496" tooltip="Завантажити сертифікат" display="Завантажити сертифікат"/>
    <hyperlink ref="B1498" r:id="rId1497" tooltip="Завантажити сертифікат" display="Завантажити сертифікат"/>
    <hyperlink ref="B1499" r:id="rId1498" tooltip="Завантажити сертифікат" display="Завантажити сертифікат"/>
    <hyperlink ref="B1500" r:id="rId1499" tooltip="Завантажити сертифікат" display="Завантажити сертифікат"/>
    <hyperlink ref="B1501" r:id="rId1500" tooltip="Завантажити сертифікат" display="Завантажити сертифікат"/>
    <hyperlink ref="B1502" r:id="rId1501" tooltip="Завантажити сертифікат" display="Завантажити сертифікат"/>
    <hyperlink ref="B1503" r:id="rId1502" tooltip="Завантажити сертифікат" display="Завантажити сертифікат"/>
    <hyperlink ref="B1504" r:id="rId1503" tooltip="Завантажити сертифікат" display="Завантажити сертифікат"/>
    <hyperlink ref="B1505" r:id="rId1504" tooltip="Завантажити сертифікат" display="Завантажити сертифікат"/>
    <hyperlink ref="B1506" r:id="rId1505" tooltip="Завантажити сертифікат" display="Завантажити сертифікат"/>
    <hyperlink ref="B1507" r:id="rId1506" tooltip="Завантажити сертифікат" display="Завантажити сертифікат"/>
    <hyperlink ref="B1508" r:id="rId1507" tooltip="Завантажити сертифікат" display="Завантажити сертифікат"/>
    <hyperlink ref="B1509" r:id="rId1508" tooltip="Завантажити сертифікат" display="Завантажити сертифікат"/>
    <hyperlink ref="B1510" r:id="rId1509" tooltip="Завантажити сертифікат" display="Завантажити сертифікат"/>
    <hyperlink ref="B1511" r:id="rId1510" tooltip="Завантажити сертифікат" display="Завантажити сертифікат"/>
    <hyperlink ref="B1512" r:id="rId1511" tooltip="Завантажити сертифікат" display="Завантажити сертифікат"/>
    <hyperlink ref="B1513" r:id="rId1512" tooltip="Завантажити сертифікат" display="Завантажити сертифікат"/>
    <hyperlink ref="B1514" r:id="rId1513" tooltip="Завантажити сертифікат" display="Завантажити сертифікат"/>
    <hyperlink ref="B1515" r:id="rId1514" tooltip="Завантажити сертифікат" display="Завантажити сертифікат"/>
    <hyperlink ref="B1516" r:id="rId1515" tooltip="Завантажити сертифікат" display="Завантажити сертифікат"/>
    <hyperlink ref="B1517" r:id="rId1516" tooltip="Завантажити сертифікат" display="Завантажити сертифікат"/>
    <hyperlink ref="B1518" r:id="rId1517" tooltip="Завантажити сертифікат" display="Завантажити сертифікат"/>
    <hyperlink ref="B1519" r:id="rId1518" tooltip="Завантажити сертифікат" display="Завантажити сертифікат"/>
    <hyperlink ref="B1520" r:id="rId1519" tooltip="Завантажити сертифікат" display="Завантажити сертифікат"/>
    <hyperlink ref="B1521" r:id="rId1520" tooltip="Завантажити сертифікат" display="Завантажити сертифікат"/>
    <hyperlink ref="B1522" r:id="rId1521" tooltip="Завантажити сертифікат" display="Завантажити сертифікат"/>
    <hyperlink ref="B1523" r:id="rId1522" tooltip="Завантажити сертифікат" display="Завантажити сертифікат"/>
    <hyperlink ref="B1524" r:id="rId1523" tooltip="Завантажити сертифікат" display="Завантажити сертифікат"/>
    <hyperlink ref="B1525" r:id="rId1524" tooltip="Завантажити сертифікат" display="Завантажити сертифікат"/>
    <hyperlink ref="B1526" r:id="rId1525" tooltip="Завантажити сертифікат" display="Завантажити сертифікат"/>
    <hyperlink ref="B1527" r:id="rId1526" tooltip="Завантажити сертифікат" display="Завантажити сертифікат"/>
    <hyperlink ref="B1528" r:id="rId1527" tooltip="Завантажити сертифікат" display="Завантажити сертифікат"/>
    <hyperlink ref="B1529" r:id="rId1528" tooltip="Завантажити сертифікат" display="Завантажити сертифікат"/>
    <hyperlink ref="B1530" r:id="rId1529" tooltip="Завантажити сертифікат" display="Завантажити сертифікат"/>
    <hyperlink ref="B1531" r:id="rId1530" tooltip="Завантажити сертифікат" display="Завантажити сертифікат"/>
    <hyperlink ref="B1532" r:id="rId1531" tooltip="Завантажити сертифікат" display="Завантажити сертифікат"/>
    <hyperlink ref="B1533" r:id="rId1532" tooltip="Завантажити сертифікат" display="Завантажити сертифікат"/>
    <hyperlink ref="B1534" r:id="rId1533" tooltip="Завантажити сертифікат" display="Завантажити сертифікат"/>
    <hyperlink ref="B1535" r:id="rId1534" tooltip="Завантажити сертифікат" display="Завантажити сертифікат"/>
    <hyperlink ref="B1536" r:id="rId1535" tooltip="Завантажити сертифікат" display="Завантажити сертифікат"/>
    <hyperlink ref="B1537" r:id="rId1536" tooltip="Завантажити сертифікат" display="Завантажити сертифікат"/>
    <hyperlink ref="B1538" r:id="rId1537" tooltip="Завантажити сертифікат" display="Завантажити сертифікат"/>
    <hyperlink ref="B1539" r:id="rId1538" tooltip="Завантажити сертифікат" display="Завантажити сертифікат"/>
    <hyperlink ref="B1540" r:id="rId1539" tooltip="Завантажити сертифікат" display="Завантажити сертифікат"/>
    <hyperlink ref="B1541" r:id="rId1540" tooltip="Завантажити сертифікат" display="Завантажити сертифікат"/>
    <hyperlink ref="B1542" r:id="rId1541" tooltip="Завантажити сертифікат" display="Завантажити сертифікат"/>
    <hyperlink ref="B1543" r:id="rId1542" tooltip="Завантажити сертифікат" display="Завантажити сертифікат"/>
    <hyperlink ref="B1544" r:id="rId1543" tooltip="Завантажити сертифікат" display="Завантажити сертифікат"/>
    <hyperlink ref="B1545" r:id="rId1544" tooltip="Завантажити сертифікат" display="Завантажити сертифікат"/>
    <hyperlink ref="B1546" r:id="rId1545" tooltip="Завантажити сертифікат" display="Завантажити сертифікат"/>
    <hyperlink ref="B1547" r:id="rId1546" tooltip="Завантажити сертифікат" display="Завантажити сертифікат"/>
    <hyperlink ref="B1548" r:id="rId1547" tooltip="Завантажити сертифікат" display="Завантажити сертифікат"/>
    <hyperlink ref="B1549" r:id="rId1548" tooltip="Завантажити сертифікат" display="Завантажити сертифікат"/>
    <hyperlink ref="B1550" r:id="rId1549" tooltip="Завантажити сертифікат" display="Завантажити сертифікат"/>
    <hyperlink ref="B1551" r:id="rId1550" tooltip="Завантажити сертифікат" display="Завантажити сертифікат"/>
    <hyperlink ref="B1552" r:id="rId1551" tooltip="Завантажити сертифікат" display="Завантажити сертифікат"/>
    <hyperlink ref="B1553" r:id="rId1552" tooltip="Завантажити сертифікат" display="Завантажити сертифікат"/>
    <hyperlink ref="B1554" r:id="rId1553" tooltip="Завантажити сертифікат" display="Завантажити сертифікат"/>
    <hyperlink ref="B1555" r:id="rId1554" tooltip="Завантажити сертифікат" display="Завантажити сертифікат"/>
    <hyperlink ref="B1556" r:id="rId1555" tooltip="Завантажити сертифікат" display="Завантажити сертифікат"/>
    <hyperlink ref="B1557" r:id="rId1556" tooltip="Завантажити сертифікат" display="Завантажити сертифікат"/>
    <hyperlink ref="B1558" r:id="rId1557" tooltip="Завантажити сертифікат" display="Завантажити сертифікат"/>
    <hyperlink ref="B1559" r:id="rId1558" tooltip="Завантажити сертифікат" display="Завантажити сертифікат"/>
    <hyperlink ref="B1560" r:id="rId1559" tooltip="Завантажити сертифікат" display="Завантажити сертифікат"/>
    <hyperlink ref="B1561" r:id="rId1560" tooltip="Завантажити сертифікат" display="Завантажити сертифікат"/>
    <hyperlink ref="B1562" r:id="rId1561" tooltip="Завантажити сертифікат" display="Завантажити сертифікат"/>
    <hyperlink ref="B1563" r:id="rId1562" tooltip="Завантажити сертифікат" display="Завантажити сертифікат"/>
    <hyperlink ref="B1564" r:id="rId1563" tooltip="Завантажити сертифікат" display="Завантажити сертифікат"/>
    <hyperlink ref="B1565" r:id="rId1564" tooltip="Завантажити сертифікат" display="Завантажити сертифікат"/>
    <hyperlink ref="B1566" r:id="rId1565" tooltip="Завантажити сертифікат" display="Завантажити сертифікат"/>
    <hyperlink ref="B1567" r:id="rId1566" tooltip="Завантажити сертифікат" display="Завантажити сертифікат"/>
    <hyperlink ref="B1568" r:id="rId1567" tooltip="Завантажити сертифікат" display="Завантажити сертифікат"/>
    <hyperlink ref="B1569" r:id="rId1568" tooltip="Завантажити сертифікат" display="Завантажити сертифікат"/>
    <hyperlink ref="B1570" r:id="rId1569" tooltip="Завантажити сертифікат" display="Завантажити сертифікат"/>
    <hyperlink ref="B1571" r:id="rId1570" tooltip="Завантажити сертифікат" display="Завантажити сертифікат"/>
    <hyperlink ref="B1572" r:id="rId1571" tooltip="Завантажити сертифікат" display="Завантажити сертифікат"/>
    <hyperlink ref="B1573" r:id="rId1572" tooltip="Завантажити сертифікат" display="Завантажити сертифікат"/>
    <hyperlink ref="B1574" r:id="rId1573" tooltip="Завантажити сертифікат" display="Завантажити сертифікат"/>
    <hyperlink ref="B1575" r:id="rId1574" tooltip="Завантажити сертифікат" display="Завантажити сертифікат"/>
    <hyperlink ref="B1576" r:id="rId1575" tooltip="Завантажити сертифікат" display="Завантажити сертифікат"/>
    <hyperlink ref="B1577" r:id="rId1576" tooltip="Завантажити сертифікат" display="Завантажити сертифікат"/>
    <hyperlink ref="B1578" r:id="rId1577" tooltip="Завантажити сертифікат" display="Завантажити сертифікат"/>
    <hyperlink ref="B1579" r:id="rId1578" tooltip="Завантажити сертифікат" display="Завантажити сертифікат"/>
    <hyperlink ref="B1580" r:id="rId1579" tooltip="Завантажити сертифікат" display="Завантажити сертифікат"/>
    <hyperlink ref="B1581" r:id="rId1580" tooltip="Завантажити сертифікат" display="Завантажити сертифікат"/>
    <hyperlink ref="B1582" r:id="rId1581" tooltip="Завантажити сертифікат" display="Завантажити сертифікат"/>
    <hyperlink ref="B1583" r:id="rId1582" tooltip="Завантажити сертифікат" display="Завантажити сертифікат"/>
    <hyperlink ref="B1584" r:id="rId1583" tooltip="Завантажити сертифікат" display="Завантажити сертифікат"/>
    <hyperlink ref="B1585" r:id="rId1584" tooltip="Завантажити сертифікат" display="Завантажити сертифікат"/>
    <hyperlink ref="B1586" r:id="rId1585" tooltip="Завантажити сертифікат" display="Завантажити сертифікат"/>
    <hyperlink ref="B1587" r:id="rId1586" tooltip="Завантажити сертифікат" display="Завантажити сертифікат"/>
    <hyperlink ref="B1588" r:id="rId1587" tooltip="Завантажити сертифікат" display="Завантажити сертифікат"/>
    <hyperlink ref="B1589" r:id="rId1588" tooltip="Завантажити сертифікат" display="Завантажити сертифікат"/>
    <hyperlink ref="B1590" r:id="rId1589" tooltip="Завантажити сертифікат" display="Завантажити сертифікат"/>
    <hyperlink ref="B1591" r:id="rId1590" tooltip="Завантажити сертифікат" display="Завантажити сертифікат"/>
    <hyperlink ref="B1592" r:id="rId1591" tooltip="Завантажити сертифікат" display="Завантажити сертифікат"/>
    <hyperlink ref="B1593" r:id="rId1592" tooltip="Завантажити сертифікат" display="Завантажити сертифікат"/>
    <hyperlink ref="B1594" r:id="rId1593" tooltip="Завантажити сертифікат" display="Завантажити сертифікат"/>
    <hyperlink ref="B1595" r:id="rId1594" tooltip="Завантажити сертифікат" display="Завантажити сертифікат"/>
    <hyperlink ref="B1596" r:id="rId1595" tooltip="Завантажити сертифікат" display="Завантажити сертифікат"/>
    <hyperlink ref="B1597" r:id="rId1596" tooltip="Завантажити сертифікат" display="Завантажити сертифікат"/>
    <hyperlink ref="B1598" r:id="rId1597" tooltip="Завантажити сертифікат" display="Завантажити сертифікат"/>
    <hyperlink ref="B1599" r:id="rId1598" tooltip="Завантажити сертифікат" display="Завантажити сертифікат"/>
    <hyperlink ref="B1600" r:id="rId1599" tooltip="Завантажити сертифікат" display="Завантажити сертифікат"/>
    <hyperlink ref="B1601" r:id="rId1600" tooltip="Завантажити сертифікат" display="Завантажити сертифікат"/>
    <hyperlink ref="B1602" r:id="rId1601" tooltip="Завантажити сертифікат" display="Завантажити сертифікат"/>
    <hyperlink ref="B1603" r:id="rId1602" tooltip="Завантажити сертифікат" display="Завантажити сертифікат"/>
    <hyperlink ref="B1604" r:id="rId1603" tooltip="Завантажити сертифікат" display="Завантажити сертифікат"/>
    <hyperlink ref="B1605" r:id="rId1604" tooltip="Завантажити сертифікат" display="Завантажити сертифікат"/>
    <hyperlink ref="B1606" r:id="rId1605" tooltip="Завантажити сертифікат" display="Завантажити сертифікат"/>
    <hyperlink ref="B1607" r:id="rId1606" tooltip="Завантажити сертифікат" display="Завантажити сертифікат"/>
    <hyperlink ref="B1608" r:id="rId1607" tooltip="Завантажити сертифікат" display="Завантажити сертифікат"/>
    <hyperlink ref="B1609" r:id="rId1608" tooltip="Завантажити сертифікат" display="Завантажити сертифікат"/>
    <hyperlink ref="B1610" r:id="rId1609" tooltip="Завантажити сертифікат" display="Завантажити сертифікат"/>
    <hyperlink ref="B1611" r:id="rId1610" tooltip="Завантажити сертифікат" display="Завантажити сертифікат"/>
    <hyperlink ref="B1612" r:id="rId1611" tooltip="Завантажити сертифікат" display="Завантажити сертифікат"/>
    <hyperlink ref="B1613" r:id="rId1612" tooltip="Завантажити сертифікат" display="Завантажити сертифікат"/>
    <hyperlink ref="B1614" r:id="rId1613" tooltip="Завантажити сертифікат" display="Завантажити сертифікат"/>
    <hyperlink ref="B1615" r:id="rId1614" tooltip="Завантажити сертифікат" display="Завантажити сертифікат"/>
    <hyperlink ref="B1616" r:id="rId1615" tooltip="Завантажити сертифікат" display="Завантажити сертифікат"/>
    <hyperlink ref="B1617" r:id="rId1616" tooltip="Завантажити сертифікат" display="Завантажити сертифікат"/>
    <hyperlink ref="B1618" r:id="rId1617" tooltip="Завантажити сертифікат" display="Завантажити сертифікат"/>
    <hyperlink ref="B1619" r:id="rId1618" tooltip="Завантажити сертифікат" display="Завантажити сертифікат"/>
    <hyperlink ref="B1620" r:id="rId1619" tooltip="Завантажити сертифікат" display="Завантажити сертифікат"/>
    <hyperlink ref="B1621" r:id="rId1620" tooltip="Завантажити сертифікат" display="Завантажити сертифікат"/>
    <hyperlink ref="B1622" r:id="rId1621" tooltip="Завантажити сертифікат" display="Завантажити сертифікат"/>
    <hyperlink ref="B1623" r:id="rId1622" tooltip="Завантажити сертифікат" display="Завантажити сертифікат"/>
    <hyperlink ref="B1624" r:id="rId1623" tooltip="Завантажити сертифікат" display="Завантажити сертифікат"/>
    <hyperlink ref="B1625" r:id="rId1624" tooltip="Завантажити сертифікат" display="Завантажити сертифікат"/>
    <hyperlink ref="B1626" r:id="rId1625" tooltip="Завантажити сертифікат" display="Завантажити сертифікат"/>
    <hyperlink ref="B1627" r:id="rId1626" tooltip="Завантажити сертифікат" display="Завантажити сертифікат"/>
    <hyperlink ref="B1628" r:id="rId1627" tooltip="Завантажити сертифікат" display="Завантажити сертифікат"/>
    <hyperlink ref="B1629" r:id="rId1628" tooltip="Завантажити сертифікат" display="Завантажити сертифікат"/>
    <hyperlink ref="B1630" r:id="rId1629" tooltip="Завантажити сертифікат" display="Завантажити сертифікат"/>
    <hyperlink ref="B1631" r:id="rId1630" tooltip="Завантажити сертифікат" display="Завантажити сертифікат"/>
    <hyperlink ref="B1632" r:id="rId1631" tooltip="Завантажити сертифікат" display="Завантажити сертифікат"/>
    <hyperlink ref="B1633" r:id="rId1632" tooltip="Завантажити сертифікат" display="Завантажити сертифікат"/>
    <hyperlink ref="B1634" r:id="rId1633" tooltip="Завантажити сертифікат" display="Завантажити сертифікат"/>
    <hyperlink ref="B1635" r:id="rId1634" tooltip="Завантажити сертифікат" display="Завантажити сертифікат"/>
    <hyperlink ref="B1636" r:id="rId1635" tooltip="Завантажити сертифікат" display="Завантажити сертифікат"/>
    <hyperlink ref="B1637" r:id="rId1636" tooltip="Завантажити сертифікат" display="Завантажити сертифікат"/>
    <hyperlink ref="B1638" r:id="rId1637" tooltip="Завантажити сертифікат" display="Завантажити сертифікат"/>
    <hyperlink ref="B1639" r:id="rId1638" tooltip="Завантажити сертифікат" display="Завантажити сертифікат"/>
    <hyperlink ref="B1640" r:id="rId1639" tooltip="Завантажити сертифікат" display="Завантажити сертифікат"/>
    <hyperlink ref="B1641" r:id="rId1640" tooltip="Завантажити сертифікат" display="Завантажити сертифікат"/>
    <hyperlink ref="B1642" r:id="rId1641" tooltip="Завантажити сертифікат" display="Завантажити сертифікат"/>
    <hyperlink ref="B1643" r:id="rId1642" tooltip="Завантажити сертифікат" display="Завантажити сертифікат"/>
    <hyperlink ref="B1644" r:id="rId1643" tooltip="Завантажити сертифікат" display="Завантажити сертифікат"/>
    <hyperlink ref="B1645" r:id="rId1644" tooltip="Завантажити сертифікат" display="Завантажити сертифікат"/>
    <hyperlink ref="B1646" r:id="rId1645" tooltip="Завантажити сертифікат" display="Завантажити сертифікат"/>
    <hyperlink ref="B1647" r:id="rId1646" tooltip="Завантажити сертифікат" display="Завантажити сертифікат"/>
    <hyperlink ref="B1648" r:id="rId1647" tooltip="Завантажити сертифікат" display="Завантажити сертифікат"/>
    <hyperlink ref="B1649" r:id="rId1648" tooltip="Завантажити сертифікат" display="Завантажити сертифікат"/>
    <hyperlink ref="B1650" r:id="rId1649" tooltip="Завантажити сертифікат" display="Завантажити сертифікат"/>
    <hyperlink ref="B1651" r:id="rId1650" tooltip="Завантажити сертифікат" display="Завантажити сертифікат"/>
    <hyperlink ref="B1652" r:id="rId1651" tooltip="Завантажити сертифікат" display="Завантажити сертифікат"/>
    <hyperlink ref="B1653" r:id="rId1652" tooltip="Завантажити сертифікат" display="Завантажити сертифікат"/>
    <hyperlink ref="B1654" r:id="rId1653" tooltip="Завантажити сертифікат" display="Завантажити сертифікат"/>
    <hyperlink ref="B1655" r:id="rId1654" tooltip="Завантажити сертифікат" display="Завантажити сертифікат"/>
    <hyperlink ref="B1656" r:id="rId1655" tooltip="Завантажити сертифікат" display="Завантажити сертифікат"/>
    <hyperlink ref="B1657" r:id="rId1656" tooltip="Завантажити сертифікат" display="Завантажити сертифікат"/>
    <hyperlink ref="B1658" r:id="rId1657" tooltip="Завантажити сертифікат" display="Завантажити сертифікат"/>
    <hyperlink ref="B1659" r:id="rId1658" tooltip="Завантажити сертифікат" display="Завантажити сертифікат"/>
    <hyperlink ref="B1660" r:id="rId1659" tooltip="Завантажити сертифікат" display="Завантажити сертифікат"/>
    <hyperlink ref="B1661" r:id="rId1660" tooltip="Завантажити сертифікат" display="Завантажити сертифікат"/>
    <hyperlink ref="B1662" r:id="rId1661" tooltip="Завантажити сертифікат" display="Завантажити сертифікат"/>
    <hyperlink ref="B1663" r:id="rId1662" tooltip="Завантажити сертифікат" display="Завантажити сертифікат"/>
    <hyperlink ref="B1664" r:id="rId1663" tooltip="Завантажити сертифікат" display="Завантажити сертифікат"/>
    <hyperlink ref="B1665" r:id="rId1664" tooltip="Завантажити сертифікат" display="Завантажити сертифікат"/>
    <hyperlink ref="B1666" r:id="rId1665" tooltip="Завантажити сертифікат" display="Завантажити сертифікат"/>
    <hyperlink ref="B1667" r:id="rId1666" tooltip="Завантажити сертифікат" display="Завантажити сертифікат"/>
    <hyperlink ref="B1668" r:id="rId1667" tooltip="Завантажити сертифікат" display="Завантажити сертифікат"/>
    <hyperlink ref="B1669" r:id="rId1668" tooltip="Завантажити сертифікат" display="Завантажити сертифікат"/>
    <hyperlink ref="B1670" r:id="rId1669" tooltip="Завантажити сертифікат" display="Завантажити сертифікат"/>
    <hyperlink ref="B1671" r:id="rId1670" tooltip="Завантажити сертифікат" display="Завантажити сертифікат"/>
    <hyperlink ref="B1672" r:id="rId1671" tooltip="Завантажити сертифікат" display="Завантажити сертифікат"/>
    <hyperlink ref="B1673" r:id="rId1672" tooltip="Завантажити сертифікат" display="Завантажити сертифікат"/>
    <hyperlink ref="B1674" r:id="rId1673" tooltip="Завантажити сертифікат" display="Завантажити сертифікат"/>
    <hyperlink ref="B1675" r:id="rId1674" tooltip="Завантажити сертифікат" display="Завантажити сертифікат"/>
    <hyperlink ref="B1676" r:id="rId1675" tooltip="Завантажити сертифікат" display="Завантажити сертифікат"/>
    <hyperlink ref="B1677" r:id="rId1676" tooltip="Завантажити сертифікат" display="Завантажити сертифікат"/>
    <hyperlink ref="B1678" r:id="rId1677" tooltip="Завантажити сертифікат" display="Завантажити сертифікат"/>
    <hyperlink ref="B1679" r:id="rId1678" tooltip="Завантажити сертифікат" display="Завантажити сертифікат"/>
    <hyperlink ref="B1680" r:id="rId1679" tooltip="Завантажити сертифікат" display="Завантажити сертифікат"/>
    <hyperlink ref="B1681" r:id="rId1680" tooltip="Завантажити сертифікат" display="Завантажити сертифікат"/>
    <hyperlink ref="B1682" r:id="rId1681" tooltip="Завантажити сертифікат" display="Завантажити сертифікат"/>
    <hyperlink ref="B1683" r:id="rId1682" tooltip="Завантажити сертифікат" display="Завантажити сертифікат"/>
    <hyperlink ref="B1684" r:id="rId1683" tooltip="Завантажити сертифікат" display="Завантажити сертифікат"/>
    <hyperlink ref="B1685" r:id="rId1684" tooltip="Завантажити сертифікат" display="Завантажити сертифікат"/>
    <hyperlink ref="B1686" r:id="rId1685" tooltip="Завантажити сертифікат" display="Завантажити сертифікат"/>
    <hyperlink ref="B1687" r:id="rId1686" tooltip="Завантажити сертифікат" display="Завантажити сертифікат"/>
    <hyperlink ref="B1688" r:id="rId1687" tooltip="Завантажити сертифікат" display="Завантажити сертифікат"/>
    <hyperlink ref="B1689" r:id="rId1688" tooltip="Завантажити сертифікат" display="Завантажити сертифікат"/>
    <hyperlink ref="B1690" r:id="rId1689" tooltip="Завантажити сертифікат" display="Завантажити сертифікат"/>
    <hyperlink ref="B1691" r:id="rId1690" tooltip="Завантажити сертифікат" display="Завантажити сертифікат"/>
    <hyperlink ref="B1692" r:id="rId1691" tooltip="Завантажити сертифікат" display="Завантажити сертифікат"/>
    <hyperlink ref="B1693" r:id="rId1692" tooltip="Завантажити сертифікат" display="Завантажити сертифікат"/>
    <hyperlink ref="B1694" r:id="rId1693" tooltip="Завантажити сертифікат" display="Завантажити сертифікат"/>
    <hyperlink ref="B1695" r:id="rId1694" tooltip="Завантажити сертифікат" display="Завантажити сертифікат"/>
    <hyperlink ref="B1696" r:id="rId1695" tooltip="Завантажити сертифікат" display="Завантажити сертифікат"/>
    <hyperlink ref="B1697" r:id="rId1696" tooltip="Завантажити сертифікат" display="Завантажити сертифікат"/>
    <hyperlink ref="B1698" r:id="rId1697" tooltip="Завантажити сертифікат" display="Завантажити сертифікат"/>
    <hyperlink ref="B1699" r:id="rId1698" tooltip="Завантажити сертифікат" display="Завантажити сертифікат"/>
    <hyperlink ref="B1700" r:id="rId1699" tooltip="Завантажити сертифікат" display="Завантажити сертифікат"/>
    <hyperlink ref="B1701" r:id="rId1700" tooltip="Завантажити сертифікат" display="Завантажити сертифікат"/>
    <hyperlink ref="B1702" r:id="rId1701" tooltip="Завантажити сертифікат" display="Завантажити сертифікат"/>
    <hyperlink ref="B1703" r:id="rId1702" tooltip="Завантажити сертифікат" display="Завантажити сертифікат"/>
    <hyperlink ref="B1704" r:id="rId1703" tooltip="Завантажити сертифікат" display="Завантажити сертифікат"/>
    <hyperlink ref="B1705" r:id="rId1704" tooltip="Завантажити сертифікат" display="Завантажити сертифікат"/>
    <hyperlink ref="B1706" r:id="rId1705" tooltip="Завантажити сертифікат" display="Завантажити сертифікат"/>
    <hyperlink ref="B1707" r:id="rId1706" tooltip="Завантажити сертифікат" display="Завантажити сертифікат"/>
    <hyperlink ref="B1708" r:id="rId1707" tooltip="Завантажити сертифікат" display="Завантажити сертифікат"/>
    <hyperlink ref="B1709" r:id="rId1708" tooltip="Завантажити сертифікат" display="Завантажити сертифікат"/>
    <hyperlink ref="B1710" r:id="rId1709" tooltip="Завантажити сертифікат" display="Завантажити сертифікат"/>
    <hyperlink ref="B1711" r:id="rId1710" tooltip="Завантажити сертифікат" display="Завантажити сертифікат"/>
    <hyperlink ref="B1712" r:id="rId1711" tooltip="Завантажити сертифікат" display="Завантажити сертифікат"/>
    <hyperlink ref="B1713" r:id="rId1712" tooltip="Завантажити сертифікат" display="Завантажити сертифікат"/>
    <hyperlink ref="B1714" r:id="rId1713" tooltip="Завантажити сертифікат" display="Завантажити сертифікат"/>
    <hyperlink ref="B1715" r:id="rId1714" tooltip="Завантажити сертифікат" display="Завантажити сертифікат"/>
    <hyperlink ref="B1716" r:id="rId1715" tooltip="Завантажити сертифікат" display="Завантажити сертифікат"/>
    <hyperlink ref="B1717" r:id="rId1716" tooltip="Завантажити сертифікат" display="Завантажити сертифікат"/>
    <hyperlink ref="B1718" r:id="rId1717" tooltip="Завантажити сертифікат" display="Завантажити сертифікат"/>
    <hyperlink ref="B1719" r:id="rId1718" tooltip="Завантажити сертифікат" display="Завантажити сертифікат"/>
    <hyperlink ref="B1720" r:id="rId1719" tooltip="Завантажити сертифікат" display="Завантажити сертифікат"/>
    <hyperlink ref="B1721" r:id="rId1720" tooltip="Завантажити сертифікат" display="Завантажити сертифікат"/>
    <hyperlink ref="B1722" r:id="rId1721" tooltip="Завантажити сертифікат" display="Завантажити сертифікат"/>
    <hyperlink ref="B1723" r:id="rId1722" tooltip="Завантажити сертифікат" display="Завантажити сертифікат"/>
    <hyperlink ref="B1724" r:id="rId1723" tooltip="Завантажити сертифікат" display="Завантажити сертифікат"/>
    <hyperlink ref="B1725" r:id="rId1724" tooltip="Завантажити сертифікат" display="Завантажити сертифікат"/>
    <hyperlink ref="B1726" r:id="rId1725" tooltip="Завантажити сертифікат" display="Завантажити сертифікат"/>
    <hyperlink ref="B1727" r:id="rId1726" tooltip="Завантажити сертифікат" display="Завантажити сертифікат"/>
    <hyperlink ref="B1728" r:id="rId1727" tooltip="Завантажити сертифікат" display="Завантажити сертифікат"/>
    <hyperlink ref="B1729" r:id="rId1728" tooltip="Завантажити сертифікат" display="Завантажити сертифікат"/>
    <hyperlink ref="B1730" r:id="rId1729" tooltip="Завантажити сертифікат" display="Завантажити сертифікат"/>
    <hyperlink ref="B1731" r:id="rId1730" tooltip="Завантажити сертифікат" display="Завантажити сертифікат"/>
    <hyperlink ref="B1732" r:id="rId1731" tooltip="Завантажити сертифікат" display="Завантажити сертифікат"/>
    <hyperlink ref="B1733" r:id="rId1732" tooltip="Завантажити сертифікат" display="Завантажити сертифікат"/>
    <hyperlink ref="B1734" r:id="rId1733" tooltip="Завантажити сертифікат" display="Завантажити сертифікат"/>
    <hyperlink ref="B1735" r:id="rId1734" tooltip="Завантажити сертифікат" display="Завантажити сертифікат"/>
    <hyperlink ref="B1736" r:id="rId1735" tooltip="Завантажити сертифікат" display="Завантажити сертифікат"/>
    <hyperlink ref="B1737" r:id="rId1736" tooltip="Завантажити сертифікат" display="Завантажити сертифікат"/>
    <hyperlink ref="B1738" r:id="rId1737" tooltip="Завантажити сертифікат" display="Завантажити сертифікат"/>
    <hyperlink ref="B1739" r:id="rId1738" tooltip="Завантажити сертифікат" display="Завантажити сертифікат"/>
    <hyperlink ref="B1740" r:id="rId1739" tooltip="Завантажити сертифікат" display="Завантажити сертифікат"/>
    <hyperlink ref="B1741" r:id="rId1740" tooltip="Завантажити сертифікат" display="Завантажити сертифікат"/>
    <hyperlink ref="B1742" r:id="rId1741" tooltip="Завантажити сертифікат" display="Завантажити сертифікат"/>
    <hyperlink ref="B1743" r:id="rId1742" tooltip="Завантажити сертифікат" display="Завантажити сертифікат"/>
    <hyperlink ref="B1744" r:id="rId1743" tooltip="Завантажити сертифікат" display="Завантажити сертифікат"/>
    <hyperlink ref="B1745" r:id="rId1744" tooltip="Завантажити сертифікат" display="Завантажити сертифікат"/>
    <hyperlink ref="B1746" r:id="rId1745" tooltip="Завантажити сертифікат" display="Завантажити сертифікат"/>
    <hyperlink ref="B1747" r:id="rId1746" tooltip="Завантажити сертифікат" display="Завантажити сертифікат"/>
    <hyperlink ref="B1748" r:id="rId1747" tooltip="Завантажити сертифікат" display="Завантажити сертифікат"/>
    <hyperlink ref="B1749" r:id="rId1748" tooltip="Завантажити сертифікат" display="Завантажити сертифікат"/>
    <hyperlink ref="B1750" r:id="rId1749" tooltip="Завантажити сертифікат" display="Завантажити сертифікат"/>
    <hyperlink ref="B1751" r:id="rId1750" tooltip="Завантажити сертифікат" display="Завантажити сертифікат"/>
    <hyperlink ref="B1752" r:id="rId1751" tooltip="Завантажити сертифікат" display="Завантажити сертифікат"/>
    <hyperlink ref="B1753" r:id="rId1752" tooltip="Завантажити сертифікат" display="Завантажити сертифікат"/>
    <hyperlink ref="B1754" r:id="rId1753" tooltip="Завантажити сертифікат" display="Завантажити сертифікат"/>
    <hyperlink ref="B1755" r:id="rId1754" tooltip="Завантажити сертифікат" display="Завантажити сертифікат"/>
    <hyperlink ref="B1756" r:id="rId1755" tooltip="Завантажити сертифікат" display="Завантажити сертифікат"/>
    <hyperlink ref="B1757" r:id="rId1756" tooltip="Завантажити сертифікат" display="Завантажити сертифікат"/>
    <hyperlink ref="B1758" r:id="rId1757" tooltip="Завантажити сертифікат" display="Завантажити сертифікат"/>
    <hyperlink ref="B1759" r:id="rId1758" tooltip="Завантажити сертифікат" display="Завантажити сертифікат"/>
    <hyperlink ref="B1760" r:id="rId1759" tooltip="Завантажити сертифікат" display="Завантажити сертифікат"/>
    <hyperlink ref="B1761" r:id="rId1760" tooltip="Завантажити сертифікат" display="Завантажити сертифікат"/>
    <hyperlink ref="B1762" r:id="rId1761" tooltip="Завантажити сертифікат" display="Завантажити сертифікат"/>
    <hyperlink ref="B1763" r:id="rId1762" tooltip="Завантажити сертифікат" display="Завантажити сертифікат"/>
    <hyperlink ref="B1764" r:id="rId1763" tooltip="Завантажити сертифікат" display="Завантажити сертифікат"/>
    <hyperlink ref="B1765" r:id="rId1764" tooltip="Завантажити сертифікат" display="Завантажити сертифікат"/>
    <hyperlink ref="B1766" r:id="rId1765" tooltip="Завантажити сертифікат" display="Завантажити сертифікат"/>
    <hyperlink ref="B1767" r:id="rId1766" tooltip="Завантажити сертифікат" display="Завантажити сертифікат"/>
    <hyperlink ref="B1768" r:id="rId1767" tooltip="Завантажити сертифікат" display="Завантажити сертифікат"/>
    <hyperlink ref="B1769" r:id="rId1768" tooltip="Завантажити сертифікат" display="Завантажити сертифікат"/>
    <hyperlink ref="B1770" r:id="rId1769" tooltip="Завантажити сертифікат" display="Завантажити сертифікат"/>
    <hyperlink ref="B1771" r:id="rId1770" tooltip="Завантажити сертифікат" display="Завантажити сертифікат"/>
    <hyperlink ref="B1772" r:id="rId1771" tooltip="Завантажити сертифікат" display="Завантажити сертифікат"/>
    <hyperlink ref="B1773" r:id="rId1772" tooltip="Завантажити сертифікат" display="Завантажити сертифікат"/>
    <hyperlink ref="B1774" r:id="rId1773" tooltip="Завантажити сертифікат" display="Завантажити сертифікат"/>
    <hyperlink ref="B1775" r:id="rId1774" tooltip="Завантажити сертифікат" display="Завантажити сертифікат"/>
    <hyperlink ref="B1776" r:id="rId1775" tooltip="Завантажити сертифікат" display="Завантажити сертифікат"/>
    <hyperlink ref="B1777" r:id="rId1776" tooltip="Завантажити сертифікат" display="Завантажити сертифікат"/>
    <hyperlink ref="B1778" r:id="rId1777" tooltip="Завантажити сертифікат" display="Завантажити сертифікат"/>
    <hyperlink ref="B1779" r:id="rId1778" tooltip="Завантажити сертифікат" display="Завантажити сертифікат"/>
    <hyperlink ref="B1780" r:id="rId1779" tooltip="Завантажити сертифікат" display="Завантажити сертифікат"/>
    <hyperlink ref="B1781" r:id="rId1780" tooltip="Завантажити сертифікат" display="Завантажити сертифікат"/>
    <hyperlink ref="B1782" r:id="rId1781" tooltip="Завантажити сертифікат" display="Завантажити сертифікат"/>
    <hyperlink ref="B1783" r:id="rId1782" tooltip="Завантажити сертифікат" display="Завантажити сертифікат"/>
    <hyperlink ref="B1784" r:id="rId1783" tooltip="Завантажити сертифікат" display="Завантажити сертифікат"/>
    <hyperlink ref="B1785" r:id="rId1784" tooltip="Завантажити сертифікат" display="Завантажити сертифікат"/>
    <hyperlink ref="B1786" r:id="rId1785" tooltip="Завантажити сертифікат" display="Завантажити сертифікат"/>
    <hyperlink ref="B1787" r:id="rId1786" tooltip="Завантажити сертифікат" display="Завантажити сертифікат"/>
    <hyperlink ref="B1788" r:id="rId1787" tooltip="Завантажити сертифікат" display="Завантажити сертифікат"/>
    <hyperlink ref="B1789" r:id="rId1788" tooltip="Завантажити сертифікат" display="Завантажити сертифікат"/>
    <hyperlink ref="B1790" r:id="rId1789" tooltip="Завантажити сертифікат" display="Завантажити сертифікат"/>
    <hyperlink ref="B1791" r:id="rId1790" tooltip="Завантажити сертифікат" display="Завантажити сертифікат"/>
    <hyperlink ref="B1792" r:id="rId1791" tooltip="Завантажити сертифікат" display="Завантажити сертифікат"/>
    <hyperlink ref="B1793" r:id="rId1792" tooltip="Завантажити сертифікат" display="Завантажити сертифікат"/>
    <hyperlink ref="B1794" r:id="rId1793" tooltip="Завантажити сертифікат" display="Завантажити сертифікат"/>
    <hyperlink ref="B1795" r:id="rId1794" tooltip="Завантажити сертифікат" display="Завантажити сертифікат"/>
    <hyperlink ref="B1796" r:id="rId1795" tooltip="Завантажити сертифікат" display="Завантажити сертифікат"/>
    <hyperlink ref="B1797" r:id="rId1796" tooltip="Завантажити сертифікат" display="Завантажити сертифікат"/>
    <hyperlink ref="B1798" r:id="rId1797" tooltip="Завантажити сертифікат" display="Завантажити сертифікат"/>
    <hyperlink ref="B1799" r:id="rId1798" tooltip="Завантажити сертифікат" display="Завантажити сертифікат"/>
    <hyperlink ref="B1800" r:id="rId1799" tooltip="Завантажити сертифікат" display="Завантажити сертифікат"/>
    <hyperlink ref="B1801" r:id="rId1800" tooltip="Завантажити сертифікат" display="Завантажити сертифікат"/>
    <hyperlink ref="B1802" r:id="rId1801" tooltip="Завантажити сертифікат" display="Завантажити сертифікат"/>
    <hyperlink ref="B1803" r:id="rId1802" tooltip="Завантажити сертифікат" display="Завантажити сертифікат"/>
    <hyperlink ref="B1804" r:id="rId1803" tooltip="Завантажити сертифікат" display="Завантажити сертифікат"/>
    <hyperlink ref="B1805" r:id="rId1804" tooltip="Завантажити сертифікат" display="Завантажити сертифікат"/>
    <hyperlink ref="B1806" r:id="rId1805" tooltip="Завантажити сертифікат" display="Завантажити сертифікат"/>
    <hyperlink ref="B1807" r:id="rId1806" tooltip="Завантажити сертифікат" display="Завантажити сертифікат"/>
    <hyperlink ref="B1808" r:id="rId1807" tooltip="Завантажити сертифікат" display="Завантажити сертифікат"/>
    <hyperlink ref="B1809" r:id="rId1808" tooltip="Завантажити сертифікат" display="Завантажити сертифікат"/>
    <hyperlink ref="B1810" r:id="rId1809" tooltip="Завантажити сертифікат" display="Завантажити сертифікат"/>
    <hyperlink ref="B1811" r:id="rId1810" tooltip="Завантажити сертифікат" display="Завантажити сертифікат"/>
    <hyperlink ref="B1812" r:id="rId1811" tooltip="Завантажити сертифікат" display="Завантажити сертифікат"/>
    <hyperlink ref="B1813" r:id="rId1812" tooltip="Завантажити сертифікат" display="Завантажити сертифікат"/>
    <hyperlink ref="B1814" r:id="rId1813" tooltip="Завантажити сертифікат" display="Завантажити сертифікат"/>
    <hyperlink ref="B1815" r:id="rId1814" tooltip="Завантажити сертифікат" display="Завантажити сертифікат"/>
    <hyperlink ref="B1816" r:id="rId1815" tooltip="Завантажити сертифікат" display="Завантажити сертифікат"/>
    <hyperlink ref="B1817" r:id="rId1816" tooltip="Завантажити сертифікат" display="Завантажити сертифікат"/>
    <hyperlink ref="B1818" r:id="rId1817" tooltip="Завантажити сертифікат" display="Завантажити сертифікат"/>
    <hyperlink ref="B1819" r:id="rId1818" tooltip="Завантажити сертифікат" display="Завантажити сертифікат"/>
    <hyperlink ref="B1820" r:id="rId1819" tooltip="Завантажити сертифікат" display="Завантажити сертифікат"/>
    <hyperlink ref="B1821" r:id="rId1820" tooltip="Завантажити сертифікат" display="Завантажити сертифікат"/>
    <hyperlink ref="B1822" r:id="rId1821" tooltip="Завантажити сертифікат" display="Завантажити сертифікат"/>
    <hyperlink ref="B1823" r:id="rId1822" tooltip="Завантажити сертифікат" display="Завантажити сертифікат"/>
    <hyperlink ref="B1824" r:id="rId1823" tooltip="Завантажити сертифікат" display="Завантажити сертифікат"/>
    <hyperlink ref="B1825" r:id="rId1824" tooltip="Завантажити сертифікат" display="Завантажити сертифікат"/>
    <hyperlink ref="B1826" r:id="rId1825" tooltip="Завантажити сертифікат" display="Завантажити сертифікат"/>
    <hyperlink ref="B1827" r:id="rId1826" tooltip="Завантажити сертифікат" display="Завантажити сертифікат"/>
    <hyperlink ref="B1828" r:id="rId1827" tooltip="Завантажити сертифікат" display="Завантажити сертифікат"/>
    <hyperlink ref="B1829" r:id="rId1828" tooltip="Завантажити сертифікат" display="Завантажити сертифікат"/>
    <hyperlink ref="B1830" r:id="rId1829" tooltip="Завантажити сертифікат" display="Завантажити сертифікат"/>
    <hyperlink ref="B1831" r:id="rId1830" tooltip="Завантажити сертифікат" display="Завантажити сертифікат"/>
    <hyperlink ref="B1832" r:id="rId1831" tooltip="Завантажити сертифікат" display="Завантажити сертифікат"/>
    <hyperlink ref="B1833" r:id="rId1832" tooltip="Завантажити сертифікат" display="Завантажити сертифікат"/>
    <hyperlink ref="B1834" r:id="rId1833" tooltip="Завантажити сертифікат" display="Завантажити сертифікат"/>
    <hyperlink ref="B1835" r:id="rId1834" tooltip="Завантажити сертифікат" display="Завантажити сертифікат"/>
    <hyperlink ref="B1836" r:id="rId1835" tooltip="Завантажити сертифікат" display="Завантажити сертифікат"/>
    <hyperlink ref="B1837" r:id="rId1836" tooltip="Завантажити сертифікат" display="Завантажити сертифікат"/>
    <hyperlink ref="B1838" r:id="rId1837" tooltip="Завантажити сертифікат" display="Завантажити сертифікат"/>
    <hyperlink ref="B1839" r:id="rId1838" tooltip="Завантажити сертифікат" display="Завантажити сертифікат"/>
    <hyperlink ref="B1840" r:id="rId1839" tooltip="Завантажити сертифікат" display="Завантажити сертифікат"/>
    <hyperlink ref="B1841" r:id="rId1840" tooltip="Завантажити сертифікат" display="Завантажити сертифікат"/>
    <hyperlink ref="B1842" r:id="rId1841" tooltip="Завантажити сертифікат" display="Завантажити сертифікат"/>
    <hyperlink ref="B1843" r:id="rId1842" tooltip="Завантажити сертифікат" display="Завантажити сертифікат"/>
    <hyperlink ref="B1844" r:id="rId1843" tooltip="Завантажити сертифікат" display="Завантажити сертифікат"/>
    <hyperlink ref="B1845" r:id="rId1844" tooltip="Завантажити сертифікат" display="Завантажити сертифікат"/>
    <hyperlink ref="B1846" r:id="rId1845" tooltip="Завантажити сертифікат" display="Завантажити сертифікат"/>
    <hyperlink ref="B1847" r:id="rId1846" tooltip="Завантажити сертифікат" display="Завантажити сертифікат"/>
    <hyperlink ref="B1848" r:id="rId1847" tooltip="Завантажити сертифікат" display="Завантажити сертифікат"/>
    <hyperlink ref="B1849" r:id="rId1848" tooltip="Завантажити сертифікат" display="Завантажити сертифікат"/>
    <hyperlink ref="B1850" r:id="rId1849" tooltip="Завантажити сертифікат" display="Завантажити сертифікат"/>
    <hyperlink ref="B1851" r:id="rId1850" tooltip="Завантажити сертифікат" display="Завантажити сертифікат"/>
    <hyperlink ref="B1852" r:id="rId1851" tooltip="Завантажити сертифікат" display="Завантажити сертифікат"/>
    <hyperlink ref="B1853" r:id="rId1852" tooltip="Завантажити сертифікат" display="Завантажити сертифікат"/>
    <hyperlink ref="B1854" r:id="rId1853" tooltip="Завантажити сертифікат" display="Завантажити сертифікат"/>
    <hyperlink ref="B1855" r:id="rId1854" tooltip="Завантажити сертифікат" display="Завантажити сертифікат"/>
    <hyperlink ref="B1856" r:id="rId1855" tooltip="Завантажити сертифікат" display="Завантажити сертифікат"/>
    <hyperlink ref="B1857" r:id="rId1856" tooltip="Завантажити сертифікат" display="Завантажити сертифікат"/>
    <hyperlink ref="B1858" r:id="rId1857" tooltip="Завантажити сертифікат" display="Завантажити сертифікат"/>
    <hyperlink ref="B1859" r:id="rId1858" tooltip="Завантажити сертифікат" display="Завантажити сертифікат"/>
    <hyperlink ref="B1860" r:id="rId1859" tooltip="Завантажити сертифікат" display="Завантажити сертифікат"/>
    <hyperlink ref="B1861" r:id="rId1860" tooltip="Завантажити сертифікат" display="Завантажити сертифікат"/>
    <hyperlink ref="B1862" r:id="rId1861" tooltip="Завантажити сертифікат" display="Завантажити сертифікат"/>
    <hyperlink ref="B1863" r:id="rId1862" tooltip="Завантажити сертифікат" display="Завантажити сертифікат"/>
    <hyperlink ref="B1864" r:id="rId1863" tooltip="Завантажити сертифікат" display="Завантажити сертифікат"/>
    <hyperlink ref="B1865" r:id="rId1864" tooltip="Завантажити сертифікат" display="Завантажити сертифікат"/>
    <hyperlink ref="B1866" r:id="rId1865" tooltip="Завантажити сертифікат" display="Завантажити сертифікат"/>
    <hyperlink ref="B1867" r:id="rId1866" tooltip="Завантажити сертифікат" display="Завантажити сертифікат"/>
    <hyperlink ref="B1868" r:id="rId1867" tooltip="Завантажити сертифікат" display="Завантажити сертифікат"/>
    <hyperlink ref="B1869" r:id="rId1868" tooltip="Завантажити сертифікат" display="Завантажити сертифікат"/>
    <hyperlink ref="B1870" r:id="rId1869" tooltip="Завантажити сертифікат" display="Завантажити сертифікат"/>
    <hyperlink ref="B1871" r:id="rId1870" tooltip="Завантажити сертифікат" display="Завантажити сертифікат"/>
    <hyperlink ref="B1872" r:id="rId1871" tooltip="Завантажити сертифікат" display="Завантажити сертифікат"/>
    <hyperlink ref="B1873" r:id="rId1872" tooltip="Завантажити сертифікат" display="Завантажити сертифікат"/>
    <hyperlink ref="B1874" r:id="rId1873" tooltip="Завантажити сертифікат" display="Завантажити сертифікат"/>
    <hyperlink ref="B1875" r:id="rId1874" tooltip="Завантажити сертифікат" display="Завантажити сертифікат"/>
    <hyperlink ref="B1876" r:id="rId1875" tooltip="Завантажити сертифікат" display="Завантажити сертифікат"/>
    <hyperlink ref="B1877" r:id="rId1876" tooltip="Завантажити сертифікат" display="Завантажити сертифікат"/>
    <hyperlink ref="B1878" r:id="rId1877" tooltip="Завантажити сертифікат" display="Завантажити сертифікат"/>
    <hyperlink ref="B1879" r:id="rId1878" tooltip="Завантажити сертифікат" display="Завантажити сертифікат"/>
    <hyperlink ref="B1880" r:id="rId1879" tooltip="Завантажити сертифікат" display="Завантажити сертифікат"/>
    <hyperlink ref="B1881" r:id="rId1880" tooltip="Завантажити сертифікат" display="Завантажити сертифікат"/>
    <hyperlink ref="B1882" r:id="rId1881" tooltip="Завантажити сертифікат" display="Завантажити сертифікат"/>
    <hyperlink ref="B1883" r:id="rId1882" tooltip="Завантажити сертифікат" display="Завантажити сертифікат"/>
    <hyperlink ref="B1884" r:id="rId1883" tooltip="Завантажити сертифікат" display="Завантажити сертифікат"/>
    <hyperlink ref="B1885" r:id="rId1884" tooltip="Завантажити сертифікат" display="Завантажити сертифікат"/>
    <hyperlink ref="B1886" r:id="rId1885" tooltip="Завантажити сертифікат" display="Завантажити сертифікат"/>
    <hyperlink ref="B1887" r:id="rId1886" tooltip="Завантажити сертифікат" display="Завантажити сертифікат"/>
    <hyperlink ref="B1888" r:id="rId1887" tooltip="Завантажити сертифікат" display="Завантажити сертифікат"/>
    <hyperlink ref="B1889" r:id="rId1888" tooltip="Завантажити сертифікат" display="Завантажити сертифікат"/>
    <hyperlink ref="B1890" r:id="rId1889" tooltip="Завантажити сертифікат" display="Завантажити сертифікат"/>
    <hyperlink ref="B1891" r:id="rId1890" tooltip="Завантажити сертифікат" display="Завантажити сертифікат"/>
    <hyperlink ref="B1892" r:id="rId1891" tooltip="Завантажити сертифікат" display="Завантажити сертифікат"/>
    <hyperlink ref="B1893" r:id="rId1892" tooltip="Завантажити сертифікат" display="Завантажити сертифікат"/>
    <hyperlink ref="B1894" r:id="rId1893" tooltip="Завантажити сертифікат" display="Завантажити сертифікат"/>
    <hyperlink ref="B1895" r:id="rId1894" tooltip="Завантажити сертифікат" display="Завантажити сертифікат"/>
    <hyperlink ref="B1896" r:id="rId1895" tooltip="Завантажити сертифікат" display="Завантажити сертифікат"/>
    <hyperlink ref="B1897" r:id="rId1896" tooltip="Завантажити сертифікат" display="Завантажити сертифікат"/>
    <hyperlink ref="B1898" r:id="rId1897" tooltip="Завантажити сертифікат" display="Завантажити сертифікат"/>
    <hyperlink ref="B1899" r:id="rId1898" tooltip="Завантажити сертифікат" display="Завантажити сертифікат"/>
    <hyperlink ref="B1900" r:id="rId1899" tooltip="Завантажити сертифікат" display="Завантажити сертифікат"/>
    <hyperlink ref="B1901" r:id="rId1900" tooltip="Завантажити сертифікат" display="Завантажити сертифікат"/>
    <hyperlink ref="B1902" r:id="rId1901" tooltip="Завантажити сертифікат" display="Завантажити сертифікат"/>
    <hyperlink ref="B1903" r:id="rId1902" tooltip="Завантажити сертифікат" display="Завантажити сертифікат"/>
    <hyperlink ref="B1904" r:id="rId1903" tooltip="Завантажити сертифікат" display="Завантажити сертифікат"/>
    <hyperlink ref="B1905" r:id="rId1904" tooltip="Завантажити сертифікат" display="Завантажити сертифікат"/>
    <hyperlink ref="B1906" r:id="rId1905" tooltip="Завантажити сертифікат" display="Завантажити сертифікат"/>
    <hyperlink ref="B1907" r:id="rId1906" tooltip="Завантажити сертифікат" display="Завантажити сертифікат"/>
    <hyperlink ref="B1908" r:id="rId1907" tooltip="Завантажити сертифікат" display="Завантажити сертифікат"/>
    <hyperlink ref="B1909" r:id="rId1908" tooltip="Завантажити сертифікат" display="Завантажити сертифікат"/>
    <hyperlink ref="B1910" r:id="rId1909" tooltip="Завантажити сертифікат" display="Завантажити сертифікат"/>
    <hyperlink ref="B1911" r:id="rId1910" tooltip="Завантажити сертифікат" display="Завантажити сертифікат"/>
    <hyperlink ref="B1912" r:id="rId1911" tooltip="Завантажити сертифікат" display="Завантажити сертифікат"/>
    <hyperlink ref="B1913" r:id="rId1912" tooltip="Завантажити сертифікат" display="Завантажити сертифікат"/>
    <hyperlink ref="B1914" r:id="rId1913" tooltip="Завантажити сертифікат" display="Завантажити сертифікат"/>
    <hyperlink ref="B1915" r:id="rId1914" tooltip="Завантажити сертифікат" display="Завантажити сертифікат"/>
    <hyperlink ref="B1916" r:id="rId1915" tooltip="Завантажити сертифікат" display="Завантажити сертифікат"/>
    <hyperlink ref="B1917" r:id="rId1916" tooltip="Завантажити сертифікат" display="Завантажити сертифікат"/>
    <hyperlink ref="B1918" r:id="rId1917" tooltip="Завантажити сертифікат" display="Завантажити сертифікат"/>
    <hyperlink ref="B1919" r:id="rId1918" tooltip="Завантажити сертифікат" display="Завантажити сертифікат"/>
    <hyperlink ref="B1920" r:id="rId1919" tooltip="Завантажити сертифікат" display="Завантажити сертифікат"/>
    <hyperlink ref="B1921" r:id="rId1920" tooltip="Завантажити сертифікат" display="Завантажити сертифікат"/>
    <hyperlink ref="B1922" r:id="rId1921" tooltip="Завантажити сертифікат" display="Завантажити сертифікат"/>
    <hyperlink ref="B1923" r:id="rId1922" tooltip="Завантажити сертифікат" display="Завантажити сертифікат"/>
    <hyperlink ref="B1924" r:id="rId1923" tooltip="Завантажити сертифікат" display="Завантажити сертифікат"/>
    <hyperlink ref="B1925" r:id="rId1924" tooltip="Завантажити сертифікат" display="Завантажити сертифікат"/>
    <hyperlink ref="B1926" r:id="rId1925" tooltip="Завантажити сертифікат" display="Завантажити сертифікат"/>
    <hyperlink ref="B1927" r:id="rId1926" tooltip="Завантажити сертифікат" display="Завантажити сертифікат"/>
    <hyperlink ref="B1928" r:id="rId1927" tooltip="Завантажити сертифікат" display="Завантажити сертифікат"/>
    <hyperlink ref="B1929" r:id="rId1928" tooltip="Завантажити сертифікат" display="Завантажити сертифікат"/>
    <hyperlink ref="B1930" r:id="rId1929" tooltip="Завантажити сертифікат" display="Завантажити сертифікат"/>
    <hyperlink ref="B1931" r:id="rId1930" tooltip="Завантажити сертифікат" display="Завантажити сертифікат"/>
    <hyperlink ref="B1932" r:id="rId1931" tooltip="Завантажити сертифікат" display="Завантажити сертифікат"/>
    <hyperlink ref="B1933" r:id="rId1932" tooltip="Завантажити сертифікат" display="Завантажити сертифікат"/>
    <hyperlink ref="B1934" r:id="rId1933" tooltip="Завантажити сертифікат" display="Завантажити сертифікат"/>
    <hyperlink ref="B1935" r:id="rId1934" tooltip="Завантажити сертифікат" display="Завантажити сертифікат"/>
    <hyperlink ref="B1936" r:id="rId1935" tooltip="Завантажити сертифікат" display="Завантажити сертифікат"/>
    <hyperlink ref="B1937" r:id="rId1936" tooltip="Завантажити сертифікат" display="Завантажити сертифікат"/>
    <hyperlink ref="B1938" r:id="rId1937" tooltip="Завантажити сертифікат" display="Завантажити сертифікат"/>
    <hyperlink ref="B1939" r:id="rId1938" tooltip="Завантажити сертифікат" display="Завантажити сертифікат"/>
    <hyperlink ref="B1940" r:id="rId1939" tooltip="Завантажити сертифікат" display="Завантажити сертифікат"/>
    <hyperlink ref="B1941" r:id="rId1940" tooltip="Завантажити сертифікат" display="Завантажити сертифікат"/>
    <hyperlink ref="B1942" r:id="rId1941" tooltip="Завантажити сертифікат" display="Завантажити сертифікат"/>
    <hyperlink ref="B1943" r:id="rId1942" tooltip="Завантажити сертифікат" display="Завантажити сертифікат"/>
    <hyperlink ref="B1944" r:id="rId1943" tooltip="Завантажити сертифікат" display="Завантажити сертифікат"/>
    <hyperlink ref="B1945" r:id="rId1944" tooltip="Завантажити сертифікат" display="Завантажити сертифікат"/>
    <hyperlink ref="B1946" r:id="rId1945" tooltip="Завантажити сертифікат" display="Завантажити сертифікат"/>
    <hyperlink ref="B1947" r:id="rId1946" tooltip="Завантажити сертифікат" display="Завантажити сертифікат"/>
    <hyperlink ref="B1948" r:id="rId1947" tooltip="Завантажити сертифікат" display="Завантажити сертифікат"/>
    <hyperlink ref="B1949" r:id="rId1948" tooltip="Завантажити сертифікат" display="Завантажити сертифікат"/>
    <hyperlink ref="B1950" r:id="rId1949" tooltip="Завантажити сертифікат" display="Завантажити сертифікат"/>
    <hyperlink ref="B1951" r:id="rId1950" tooltip="Завантажити сертифікат" display="Завантажити сертифікат"/>
    <hyperlink ref="B1952" r:id="rId1951" tooltip="Завантажити сертифікат" display="Завантажити сертифікат"/>
    <hyperlink ref="B1953" r:id="rId1952" tooltip="Завантажити сертифікат" display="Завантажити сертифікат"/>
    <hyperlink ref="B1954" r:id="rId1953" tooltip="Завантажити сертифікат" display="Завантажити сертифікат"/>
    <hyperlink ref="B1955" r:id="rId1954" tooltip="Завантажити сертифікат" display="Завантажити сертифікат"/>
    <hyperlink ref="B1956" r:id="rId1955" tooltip="Завантажити сертифікат" display="Завантажити сертифікат"/>
    <hyperlink ref="B1957" r:id="rId1956" tooltip="Завантажити сертифікат" display="Завантажити сертифікат"/>
    <hyperlink ref="B1958" r:id="rId1957" tooltip="Завантажити сертифікат" display="Завантажити сертифікат"/>
    <hyperlink ref="B1959" r:id="rId1958" tooltip="Завантажити сертифікат" display="Завантажити сертифікат"/>
    <hyperlink ref="B1960" r:id="rId1959" tooltip="Завантажити сертифікат" display="Завантажити сертифікат"/>
    <hyperlink ref="B1961" r:id="rId1960" tooltip="Завантажити сертифікат" display="Завантажити сертифікат"/>
    <hyperlink ref="B1962" r:id="rId1961" tooltip="Завантажити сертифікат" display="Завантажити сертифікат"/>
    <hyperlink ref="B1963" r:id="rId1962" tooltip="Завантажити сертифікат" display="Завантажити сертифікат"/>
    <hyperlink ref="B1964" r:id="rId1963" tooltip="Завантажити сертифікат" display="Завантажити сертифікат"/>
    <hyperlink ref="B1965" r:id="rId1964" tooltip="Завантажити сертифікат" display="Завантажити сертифікат"/>
    <hyperlink ref="B1966" r:id="rId1965" tooltip="Завантажити сертифікат" display="Завантажити сертифікат"/>
    <hyperlink ref="B1967" r:id="rId1966" tooltip="Завантажити сертифікат" display="Завантажити сертифікат"/>
    <hyperlink ref="B1968" r:id="rId1967" tooltip="Завантажити сертифікат" display="Завантажити сертифікат"/>
    <hyperlink ref="B1969" r:id="rId1968" tooltip="Завантажити сертифікат" display="Завантажити сертифікат"/>
    <hyperlink ref="B1970" r:id="rId1969" tooltip="Завантажити сертифікат" display="Завантажити сертифікат"/>
    <hyperlink ref="B1971" r:id="rId1970" tooltip="Завантажити сертифікат" display="Завантажити сертифікат"/>
    <hyperlink ref="B1972" r:id="rId1971" tooltip="Завантажити сертифікат" display="Завантажити сертифікат"/>
    <hyperlink ref="B1973" r:id="rId1972" tooltip="Завантажити сертифікат" display="Завантажити сертифікат"/>
    <hyperlink ref="B1974" r:id="rId1973" tooltip="Завантажити сертифікат" display="Завантажити сертифікат"/>
    <hyperlink ref="B1975" r:id="rId1974" tooltip="Завантажити сертифікат" display="Завантажити сертифікат"/>
    <hyperlink ref="B1976" r:id="rId1975" tooltip="Завантажити сертифікат" display="Завантажити сертифікат"/>
    <hyperlink ref="B1977" r:id="rId1976" tooltip="Завантажити сертифікат" display="Завантажити сертифікат"/>
    <hyperlink ref="B1978" r:id="rId1977" tooltip="Завантажити сертифікат" display="Завантажити сертифікат"/>
    <hyperlink ref="B1979" r:id="rId1978" tooltip="Завантажити сертифікат" display="Завантажити сертифікат"/>
    <hyperlink ref="B1980" r:id="rId1979" tooltip="Завантажити сертифікат" display="Завантажити сертифікат"/>
    <hyperlink ref="B1981" r:id="rId1980" tooltip="Завантажити сертифікат" display="Завантажити сертифікат"/>
    <hyperlink ref="B1982" r:id="rId1981" tooltip="Завантажити сертифікат" display="Завантажити сертифікат"/>
    <hyperlink ref="B1983" r:id="rId1982" tooltip="Завантажити сертифікат" display="Завантажити сертифікат"/>
    <hyperlink ref="B1984" r:id="rId1983" tooltip="Завантажити сертифікат" display="Завантажити сертифікат"/>
    <hyperlink ref="B1985" r:id="rId1984" tooltip="Завантажити сертифікат" display="Завантажити сертифікат"/>
    <hyperlink ref="B1986" r:id="rId1985" tooltip="Завантажити сертифікат" display="Завантажити сертифікат"/>
    <hyperlink ref="B1987" r:id="rId1986" tooltip="Завантажити сертифікат" display="Завантажити сертифікат"/>
    <hyperlink ref="B1988" r:id="rId1987" tooltip="Завантажити сертифікат" display="Завантажити сертифікат"/>
    <hyperlink ref="B1989" r:id="rId1988" tooltip="Завантажити сертифікат" display="Завантажити сертифікат"/>
    <hyperlink ref="B1990" r:id="rId1989" tooltip="Завантажити сертифікат" display="Завантажити сертифікат"/>
    <hyperlink ref="B1991" r:id="rId1990" tooltip="Завантажити сертифікат" display="Завантажити сертифікат"/>
    <hyperlink ref="B1992" r:id="rId1991" tooltip="Завантажити сертифікат" display="Завантажити сертифікат"/>
    <hyperlink ref="B1993" r:id="rId1992" tooltip="Завантажити сертифікат" display="Завантажити сертифікат"/>
    <hyperlink ref="B1994" r:id="rId1993" tooltip="Завантажити сертифікат" display="Завантажити сертифікат"/>
    <hyperlink ref="B1995" r:id="rId1994" tooltip="Завантажити сертифікат" display="Завантажити сертифікат"/>
    <hyperlink ref="B1996" r:id="rId1995" tooltip="Завантажити сертифікат" display="Завантажити сертифікат"/>
    <hyperlink ref="B1997" r:id="rId1996" tooltip="Завантажити сертифікат" display="Завантажити сертифікат"/>
    <hyperlink ref="B1998" r:id="rId1997" tooltip="Завантажити сертифікат" display="Завантажити сертифікат"/>
    <hyperlink ref="B1999" r:id="rId1998" tooltip="Завантажити сертифікат" display="Завантажити сертифікат"/>
    <hyperlink ref="B2000" r:id="rId1999" tooltip="Завантажити сертифікат" display="Завантажити сертифікат"/>
    <hyperlink ref="B2001" r:id="rId2000" tooltip="Завантажити сертифікат" display="Завантажити сертифікат"/>
    <hyperlink ref="B2002" r:id="rId2001" tooltip="Завантажити сертифікат" display="Завантажити сертифікат"/>
    <hyperlink ref="B2003" r:id="rId2002" tooltip="Завантажити сертифікат" display="Завантажити сертифікат"/>
    <hyperlink ref="B2004" r:id="rId2003" tooltip="Завантажити сертифікат" display="Завантажити сертифікат"/>
    <hyperlink ref="B2005" r:id="rId2004" tooltip="Завантажити сертифікат" display="Завантажити сертифікат"/>
    <hyperlink ref="B2006" r:id="rId2005" tooltip="Завантажити сертифікат" display="Завантажити сертифікат"/>
    <hyperlink ref="B2007" r:id="rId2006" tooltip="Завантажити сертифікат" display="Завантажити сертифікат"/>
    <hyperlink ref="B2008" r:id="rId2007" tooltip="Завантажити сертифікат" display="Завантажити сертифікат"/>
    <hyperlink ref="B2009" r:id="rId2008" tooltip="Завантажити сертифікат" display="Завантажити сертифікат"/>
    <hyperlink ref="B2010" r:id="rId2009" tooltip="Завантажити сертифікат" display="Завантажити сертифікат"/>
    <hyperlink ref="B2011" r:id="rId2010" tooltip="Завантажити сертифікат" display="Завантажити сертифікат"/>
    <hyperlink ref="B2012" r:id="rId2011" tooltip="Завантажити сертифікат" display="Завантажити сертифікат"/>
    <hyperlink ref="B2013" r:id="rId2012" tooltip="Завантажити сертифікат" display="Завантажити сертифікат"/>
    <hyperlink ref="B2014" r:id="rId2013" tooltip="Завантажити сертифікат" display="Завантажити сертифікат"/>
    <hyperlink ref="B2015" r:id="rId2014" tooltip="Завантажити сертифікат" display="Завантажити сертифікат"/>
    <hyperlink ref="B2016" r:id="rId2015" tooltip="Завантажити сертифікат" display="Завантажити сертифікат"/>
    <hyperlink ref="B2017" r:id="rId2016" tooltip="Завантажити сертифікат" display="Завантажити сертифікат"/>
    <hyperlink ref="B2018" r:id="rId2017" tooltip="Завантажити сертифікат" display="Завантажити сертифікат"/>
    <hyperlink ref="B2019" r:id="rId2018" tooltip="Завантажити сертифікат" display="Завантажити сертифікат"/>
    <hyperlink ref="B2020" r:id="rId2019" tooltip="Завантажити сертифікат" display="Завантажити сертифікат"/>
    <hyperlink ref="B2021" r:id="rId2020" tooltip="Завантажити сертифікат" display="Завантажити сертифікат"/>
    <hyperlink ref="B2022" r:id="rId2021" tooltip="Завантажити сертифікат" display="Завантажити сертифікат"/>
    <hyperlink ref="B2023" r:id="rId2022" tooltip="Завантажити сертифікат" display="Завантажити сертифікат"/>
    <hyperlink ref="B2024" r:id="rId2023" tooltip="Завантажити сертифікат" display="Завантажити сертифікат"/>
    <hyperlink ref="B2025" r:id="rId2024" tooltip="Завантажити сертифікат" display="Завантажити сертифікат"/>
    <hyperlink ref="B2026" r:id="rId2025" tooltip="Завантажити сертифікат" display="Завантажити сертифікат"/>
    <hyperlink ref="B2027" r:id="rId2026" tooltip="Завантажити сертифікат" display="Завантажити сертифікат"/>
    <hyperlink ref="B2028" r:id="rId2027" tooltip="Завантажити сертифікат" display="Завантажити сертифікат"/>
    <hyperlink ref="B2029" r:id="rId2028" tooltip="Завантажити сертифікат" display="Завантажити сертифікат"/>
    <hyperlink ref="B2030" r:id="rId2029" tooltip="Завантажити сертифікат" display="Завантажити сертифікат"/>
    <hyperlink ref="B2031" r:id="rId2030" tooltip="Завантажити сертифікат" display="Завантажити сертифікат"/>
    <hyperlink ref="B2032" r:id="rId2031" tooltip="Завантажити сертифікат" display="Завантажити сертифікат"/>
    <hyperlink ref="B2033" r:id="rId2032" tooltip="Завантажити сертифікат" display="Завантажити сертифікат"/>
    <hyperlink ref="B2034" r:id="rId2033" tooltip="Завантажити сертифікат" display="Завантажити сертифікат"/>
    <hyperlink ref="B2035" r:id="rId2034" tooltip="Завантажити сертифікат" display="Завантажити сертифікат"/>
    <hyperlink ref="B2036" r:id="rId2035" tooltip="Завантажити сертифікат" display="Завантажити сертифікат"/>
    <hyperlink ref="B2037" r:id="rId2036" tooltip="Завантажити сертифікат" display="Завантажити сертифікат"/>
    <hyperlink ref="B2038" r:id="rId2037" tooltip="Завантажити сертифікат" display="Завантажити сертифікат"/>
    <hyperlink ref="B2039" r:id="rId2038" tooltip="Завантажити сертифікат" display="Завантажити сертифікат"/>
    <hyperlink ref="B2040" r:id="rId2039" tooltip="Завантажити сертифікат" display="Завантажити сертифікат"/>
    <hyperlink ref="B2041" r:id="rId2040" tooltip="Завантажити сертифікат" display="Завантажити сертифікат"/>
    <hyperlink ref="B2042" r:id="rId2041" tooltip="Завантажити сертифікат" display="Завантажити сертифікат"/>
    <hyperlink ref="B2043" r:id="rId2042" tooltip="Завантажити сертифікат" display="Завантажити сертифікат"/>
    <hyperlink ref="B2044" r:id="rId2043" tooltip="Завантажити сертифікат" display="Завантажити сертифікат"/>
    <hyperlink ref="B2045" r:id="rId2044" tooltip="Завантажити сертифікат" display="Завантажити сертифікат"/>
    <hyperlink ref="B2046" r:id="rId2045" tooltip="Завантажити сертифікат" display="Завантажити сертифікат"/>
    <hyperlink ref="B2047" r:id="rId2046" tooltip="Завантажити сертифікат" display="Завантажити сертифікат"/>
    <hyperlink ref="B2048" r:id="rId2047" tooltip="Завантажити сертифікат" display="Завантажити сертифікат"/>
    <hyperlink ref="B2049" r:id="rId2048" tooltip="Завантажити сертифікат" display="Завантажити сертифікат"/>
    <hyperlink ref="B2050" r:id="rId2049" tooltip="Завантажити сертифікат" display="Завантажити сертифікат"/>
    <hyperlink ref="B2051" r:id="rId2050" tooltip="Завантажити сертифікат" display="Завантажити сертифікат"/>
    <hyperlink ref="B2052" r:id="rId2051" tooltip="Завантажити сертифікат" display="Завантажити сертифікат"/>
    <hyperlink ref="B2053" r:id="rId2052" tooltip="Завантажити сертифікат" display="Завантажити сертифікат"/>
    <hyperlink ref="B2054" r:id="rId2053" tooltip="Завантажити сертифікат" display="Завантажити сертифікат"/>
    <hyperlink ref="B2055" r:id="rId2054" tooltip="Завантажити сертифікат" display="Завантажити сертифікат"/>
    <hyperlink ref="B2056" r:id="rId2055" tooltip="Завантажити сертифікат" display="Завантажити сертифікат"/>
    <hyperlink ref="B2057" r:id="rId2056" tooltip="Завантажити сертифікат" display="Завантажити сертифікат"/>
    <hyperlink ref="B2058" r:id="rId2057" tooltip="Завантажити сертифікат" display="Завантажити сертифікат"/>
    <hyperlink ref="B2059" r:id="rId2058" tooltip="Завантажити сертифікат" display="Завантажити сертифікат"/>
    <hyperlink ref="B2060" r:id="rId2059" tooltip="Завантажити сертифікат" display="Завантажити сертифікат"/>
    <hyperlink ref="B2061" r:id="rId2060" tooltip="Завантажити сертифікат" display="Завантажити сертифікат"/>
    <hyperlink ref="B2062" r:id="rId2061" tooltip="Завантажити сертифікат" display="Завантажити сертифікат"/>
    <hyperlink ref="B2063" r:id="rId2062" tooltip="Завантажити сертифікат" display="Завантажити сертифікат"/>
    <hyperlink ref="B2064" r:id="rId2063" tooltip="Завантажити сертифікат" display="Завантажити сертифікат"/>
    <hyperlink ref="B2065" r:id="rId2064" tooltip="Завантажити сертифікат" display="Завантажити сертифікат"/>
    <hyperlink ref="B2066" r:id="rId2065" tooltip="Завантажити сертифікат" display="Завантажити сертифікат"/>
    <hyperlink ref="B2067" r:id="rId2066" tooltip="Завантажити сертифікат" display="Завантажити сертифікат"/>
    <hyperlink ref="B2068" r:id="rId2067" tooltip="Завантажити сертифікат" display="Завантажити сертифікат"/>
    <hyperlink ref="B2069" r:id="rId2068" tooltip="Завантажити сертифікат" display="Завантажити сертифікат"/>
    <hyperlink ref="B2070" r:id="rId2069" tooltip="Завантажити сертифікат" display="Завантажити сертифікат"/>
    <hyperlink ref="B2071" r:id="rId2070" tooltip="Завантажити сертифікат" display="Завантажити сертифікат"/>
    <hyperlink ref="B2072" r:id="rId2071" tooltip="Завантажити сертифікат" display="Завантажити сертифікат"/>
    <hyperlink ref="B2073" r:id="rId2072" tooltip="Завантажити сертифікат" display="Завантажити сертифікат"/>
    <hyperlink ref="B2074" r:id="rId2073" tooltip="Завантажити сертифікат" display="Завантажити сертифікат"/>
    <hyperlink ref="B2075" r:id="rId2074" tooltip="Завантажити сертифікат" display="Завантажити сертифікат"/>
    <hyperlink ref="B2076" r:id="rId2075" tooltip="Завантажити сертифікат" display="Завантажити сертифікат"/>
    <hyperlink ref="B2077" r:id="rId2076" tooltip="Завантажити сертифікат" display="Завантажити сертифікат"/>
    <hyperlink ref="B2078" r:id="rId2077" tooltip="Завантажити сертифікат" display="Завантажити сертифікат"/>
    <hyperlink ref="B2079" r:id="rId2078" tooltip="Завантажити сертифікат" display="Завантажити сертифікат"/>
    <hyperlink ref="B2080" r:id="rId2079" tooltip="Завантажити сертифікат" display="Завантажити сертифікат"/>
    <hyperlink ref="B2081" r:id="rId2080" tooltip="Завантажити сертифікат" display="Завантажити сертифікат"/>
    <hyperlink ref="B2082" r:id="rId2081" tooltip="Завантажити сертифікат" display="Завантажити сертифікат"/>
    <hyperlink ref="B2083" r:id="rId2082" tooltip="Завантажити сертифікат" display="Завантажити сертифікат"/>
    <hyperlink ref="B2084" r:id="rId2083" tooltip="Завантажити сертифікат" display="Завантажити сертифікат"/>
    <hyperlink ref="B2085" r:id="rId2084" tooltip="Завантажити сертифікат" display="Завантажити сертифікат"/>
    <hyperlink ref="B2086" r:id="rId2085" tooltip="Завантажити сертифікат" display="Завантажити сертифікат"/>
    <hyperlink ref="B2087" r:id="rId2086" tooltip="Завантажити сертифікат" display="Завантажити сертифікат"/>
    <hyperlink ref="B2088" r:id="rId2087" tooltip="Завантажити сертифікат" display="Завантажити сертифікат"/>
    <hyperlink ref="B2089" r:id="rId2088" tooltip="Завантажити сертифікат" display="Завантажити сертифікат"/>
    <hyperlink ref="B2090" r:id="rId2089" tooltip="Завантажити сертифікат" display="Завантажити сертифікат"/>
    <hyperlink ref="B2091" r:id="rId2090" tooltip="Завантажити сертифікат" display="Завантажити сертифікат"/>
    <hyperlink ref="B2092" r:id="rId2091" tooltip="Завантажити сертифікат" display="Завантажити сертифікат"/>
    <hyperlink ref="B2093" r:id="rId2092" tooltip="Завантажити сертифікат" display="Завантажити сертифікат"/>
    <hyperlink ref="B2094" r:id="rId2093" tooltip="Завантажити сертифікат" display="Завантажити сертифікат"/>
    <hyperlink ref="B2095" r:id="rId2094" tooltip="Завантажити сертифікат" display="Завантажити сертифікат"/>
    <hyperlink ref="B2096" r:id="rId2095" tooltip="Завантажити сертифікат" display="Завантажити сертифікат"/>
    <hyperlink ref="B2097" r:id="rId2096" tooltip="Завантажити сертифікат" display="Завантажити сертифікат"/>
    <hyperlink ref="B2098" r:id="rId2097" tooltip="Завантажити сертифікат" display="Завантажити сертифікат"/>
    <hyperlink ref="B2099" r:id="rId2098" tooltip="Завантажити сертифікат" display="Завантажити сертифікат"/>
    <hyperlink ref="B2100" r:id="rId2099" tooltip="Завантажити сертифікат" display="Завантажити сертифікат"/>
    <hyperlink ref="B2101" r:id="rId2100" tooltip="Завантажити сертифікат" display="Завантажити сертифікат"/>
    <hyperlink ref="B2102" r:id="rId2101" tooltip="Завантажити сертифікат" display="Завантажити сертифікат"/>
    <hyperlink ref="B2103" r:id="rId2102" tooltip="Завантажити сертифікат" display="Завантажити сертифікат"/>
    <hyperlink ref="B2104" r:id="rId2103" tooltip="Завантажити сертифікат" display="Завантажити сертифікат"/>
    <hyperlink ref="B2105" r:id="rId2104" tooltip="Завантажити сертифікат" display="Завантажити сертифікат"/>
    <hyperlink ref="B2106" r:id="rId2105" tooltip="Завантажити сертифікат" display="Завантажити сертифікат"/>
    <hyperlink ref="B2107" r:id="rId2106" tooltip="Завантажити сертифікат" display="Завантажити сертифікат"/>
    <hyperlink ref="B2108" r:id="rId2107" tooltip="Завантажити сертифікат" display="Завантажити сертифікат"/>
    <hyperlink ref="B2109" r:id="rId2108" tooltip="Завантажити сертифікат" display="Завантажити сертифікат"/>
    <hyperlink ref="B2110" r:id="rId2109" tooltip="Завантажити сертифікат" display="Завантажити сертифікат"/>
    <hyperlink ref="B2111" r:id="rId2110" tooltip="Завантажити сертифікат" display="Завантажити сертифікат"/>
    <hyperlink ref="B2112" r:id="rId2111" tooltip="Завантажити сертифікат" display="Завантажити сертифікат"/>
    <hyperlink ref="B2113" r:id="rId2112" tooltip="Завантажити сертифікат" display="Завантажити сертифікат"/>
    <hyperlink ref="B2114" r:id="rId2113" tooltip="Завантажити сертифікат" display="Завантажити сертифікат"/>
    <hyperlink ref="B2115" r:id="rId2114" tooltip="Завантажити сертифікат" display="Завантажити сертифікат"/>
    <hyperlink ref="B2116" r:id="rId2115" tooltip="Завантажити сертифікат" display="Завантажити сертифікат"/>
    <hyperlink ref="B2117" r:id="rId2116" tooltip="Завантажити сертифікат" display="Завантажити сертифікат"/>
    <hyperlink ref="B2118" r:id="rId2117" tooltip="Завантажити сертифікат" display="Завантажити сертифікат"/>
    <hyperlink ref="B2119" r:id="rId2118" tooltip="Завантажити сертифікат" display="Завантажити сертифікат"/>
    <hyperlink ref="B2120" r:id="rId2119" tooltip="Завантажити сертифікат" display="Завантажити сертифікат"/>
    <hyperlink ref="B2121" r:id="rId2120" tooltip="Завантажити сертифікат" display="Завантажити сертифікат"/>
    <hyperlink ref="B2122" r:id="rId2121" tooltip="Завантажити сертифікат" display="Завантажити сертифікат"/>
    <hyperlink ref="B2123" r:id="rId2122" tooltip="Завантажити сертифікат" display="Завантажити сертифікат"/>
    <hyperlink ref="B2124" r:id="rId2123" tooltip="Завантажити сертифікат" display="Завантажити сертифікат"/>
    <hyperlink ref="B2125" r:id="rId2124" tooltip="Завантажити сертифікат" display="Завантажити сертифікат"/>
    <hyperlink ref="B2126" r:id="rId2125" tooltip="Завантажити сертифікат" display="Завантажити сертифікат"/>
    <hyperlink ref="B2127" r:id="rId2126" tooltip="Завантажити сертифікат" display="Завантажити сертифікат"/>
    <hyperlink ref="B2128" r:id="rId2127" tooltip="Завантажити сертифікат" display="Завантажити сертифікат"/>
    <hyperlink ref="B2129" r:id="rId2128" tooltip="Завантажити сертифікат" display="Завантажити сертифікат"/>
    <hyperlink ref="B2130" r:id="rId2129" tooltip="Завантажити сертифікат" display="Завантажити сертифікат"/>
    <hyperlink ref="B2131" r:id="rId2130" tooltip="Завантажити сертифікат" display="Завантажити сертифікат"/>
    <hyperlink ref="B2132" r:id="rId2131" tooltip="Завантажити сертифікат" display="Завантажити сертифікат"/>
    <hyperlink ref="B2133" r:id="rId2132" tooltip="Завантажити сертифікат" display="Завантажити сертифікат"/>
    <hyperlink ref="B2134" r:id="rId2133" tooltip="Завантажити сертифікат" display="Завантажити сертифікат"/>
    <hyperlink ref="B2135" r:id="rId2134" tooltip="Завантажити сертифікат" display="Завантажити сертифікат"/>
    <hyperlink ref="B2136" r:id="rId2135" tooltip="Завантажити сертифікат" display="Завантажити сертифікат"/>
    <hyperlink ref="B2137" r:id="rId2136" tooltip="Завантажити сертифікат" display="Завантажити сертифікат"/>
    <hyperlink ref="B2138" r:id="rId2137" tooltip="Завантажити сертифікат" display="Завантажити сертифікат"/>
    <hyperlink ref="B2139" r:id="rId2138" tooltip="Завантажити сертифікат" display="Завантажити сертифікат"/>
    <hyperlink ref="B2140" r:id="rId2139" tooltip="Завантажити сертифікат" display="Завантажити сертифікат"/>
    <hyperlink ref="B2141" r:id="rId2140" tooltip="Завантажити сертифікат" display="Завантажити сертифікат"/>
    <hyperlink ref="B2142" r:id="rId2141" tooltip="Завантажити сертифікат" display="Завантажити сертифікат"/>
    <hyperlink ref="B2143" r:id="rId2142" tooltip="Завантажити сертифікат" display="Завантажити сертифікат"/>
    <hyperlink ref="B2144" r:id="rId2143" tooltip="Завантажити сертифікат" display="Завантажити сертифікат"/>
    <hyperlink ref="B2145" r:id="rId2144" tooltip="Завантажити сертифікат" display="Завантажити сертифікат"/>
    <hyperlink ref="B2146" r:id="rId2145" tooltip="Завантажити сертифікат" display="Завантажити сертифікат"/>
    <hyperlink ref="B2147" r:id="rId2146" tooltip="Завантажити сертифікат" display="Завантажити сертифікат"/>
    <hyperlink ref="B2148" r:id="rId2147" tooltip="Завантажити сертифікат" display="Завантажити сертифікат"/>
    <hyperlink ref="B2149" r:id="rId2148" tooltip="Завантажити сертифікат" display="Завантажити сертифікат"/>
    <hyperlink ref="B2150" r:id="rId2149" tooltip="Завантажити сертифікат" display="Завантажити сертифікат"/>
    <hyperlink ref="B2151" r:id="rId2150" tooltip="Завантажити сертифікат" display="Завантажити сертифікат"/>
    <hyperlink ref="B2152" r:id="rId2151" tooltip="Завантажити сертифікат" display="Завантажити сертифікат"/>
    <hyperlink ref="B2153" r:id="rId2152" tooltip="Завантажити сертифікат" display="Завантажити сертифікат"/>
    <hyperlink ref="B2154" r:id="rId2153" tooltip="Завантажити сертифікат" display="Завантажити сертифікат"/>
    <hyperlink ref="B2155" r:id="rId2154" tooltip="Завантажити сертифікат" display="Завантажити сертифікат"/>
    <hyperlink ref="B2156" r:id="rId2155" tooltip="Завантажити сертифікат" display="Завантажити сертифікат"/>
    <hyperlink ref="B2157" r:id="rId2156" tooltip="Завантажити сертифікат" display="Завантажити сертифікат"/>
    <hyperlink ref="B2158" r:id="rId2157" tooltip="Завантажити сертифікат" display="Завантажити сертифікат"/>
    <hyperlink ref="B2159" r:id="rId2158" tooltip="Завантажити сертифікат" display="Завантажити сертифікат"/>
    <hyperlink ref="B2160" r:id="rId2159" tooltip="Завантажити сертифікат" display="Завантажити сертифікат"/>
    <hyperlink ref="B2161" r:id="rId2160" tooltip="Завантажити сертифікат" display="Завантажити сертифікат"/>
    <hyperlink ref="B2162" r:id="rId2161" tooltip="Завантажити сертифікат" display="Завантажити сертифікат"/>
    <hyperlink ref="B2163" r:id="rId2162" tooltip="Завантажити сертифікат" display="Завантажити сертифікат"/>
    <hyperlink ref="B2164" r:id="rId2163" tooltip="Завантажити сертифікат" display="Завантажити сертифікат"/>
    <hyperlink ref="B2165" r:id="rId2164" tooltip="Завантажити сертифікат" display="Завантажити сертифікат"/>
    <hyperlink ref="B2166" r:id="rId2165" tooltip="Завантажити сертифікат" display="Завантажити сертифікат"/>
    <hyperlink ref="B2167" r:id="rId2166" tooltip="Завантажити сертифікат" display="Завантажити сертифікат"/>
    <hyperlink ref="B2168" r:id="rId2167" tooltip="Завантажити сертифікат" display="Завантажити сертифікат"/>
    <hyperlink ref="B2169" r:id="rId2168" tooltip="Завантажити сертифікат" display="Завантажити сертифікат"/>
    <hyperlink ref="B2170" r:id="rId2169" tooltip="Завантажити сертифікат" display="Завантажити сертифікат"/>
    <hyperlink ref="B2171" r:id="rId2170" tooltip="Завантажити сертифікат" display="Завантажити сертифікат"/>
    <hyperlink ref="B2172" r:id="rId2171" tooltip="Завантажити сертифікат" display="Завантажити сертифікат"/>
    <hyperlink ref="B2173" r:id="rId2172" tooltip="Завантажити сертифікат" display="Завантажити сертифікат"/>
    <hyperlink ref="B2174" r:id="rId2173" tooltip="Завантажити сертифікат" display="Завантажити сертифікат"/>
    <hyperlink ref="B2175" r:id="rId2174" tooltip="Завантажити сертифікат" display="Завантажити сертифікат"/>
    <hyperlink ref="B2176" r:id="rId2175" tooltip="Завантажити сертифікат" display="Завантажити сертифікат"/>
    <hyperlink ref="B2177" r:id="rId2176" tooltip="Завантажити сертифікат" display="Завантажити сертифікат"/>
    <hyperlink ref="B2178" r:id="rId2177" tooltip="Завантажити сертифікат" display="Завантажити сертифікат"/>
    <hyperlink ref="B2179" r:id="rId2178" tooltip="Завантажити сертифікат" display="Завантажити сертифікат"/>
    <hyperlink ref="B2180" r:id="rId2179" tooltip="Завантажити сертифікат" display="Завантажити сертифікат"/>
    <hyperlink ref="B2181" r:id="rId2180" tooltip="Завантажити сертифікат" display="Завантажити сертифікат"/>
    <hyperlink ref="B2182" r:id="rId2181" tooltip="Завантажити сертифікат" display="Завантажити сертифікат"/>
    <hyperlink ref="B2183" r:id="rId2182" tooltip="Завантажити сертифікат" display="Завантажити сертифікат"/>
    <hyperlink ref="B2184" r:id="rId2183" tooltip="Завантажити сертифікат" display="Завантажити сертифікат"/>
    <hyperlink ref="B2185" r:id="rId2184" tooltip="Завантажити сертифікат" display="Завантажити сертифікат"/>
    <hyperlink ref="B2186" r:id="rId2185" tooltip="Завантажити сертифікат" display="Завантажити сертифікат"/>
    <hyperlink ref="B2187" r:id="rId2186" tooltip="Завантажити сертифікат" display="Завантажити сертифікат"/>
    <hyperlink ref="B2188" r:id="rId2187" tooltip="Завантажити сертифікат" display="Завантажити сертифікат"/>
    <hyperlink ref="B2189" r:id="rId2188" tooltip="Завантажити сертифікат" display="Завантажити сертифікат"/>
    <hyperlink ref="B2190" r:id="rId2189" tooltip="Завантажити сертифікат" display="Завантажити сертифікат"/>
    <hyperlink ref="B2191" r:id="rId2190" tooltip="Завантажити сертифікат" display="Завантажити сертифікат"/>
    <hyperlink ref="B2192" r:id="rId2191" tooltip="Завантажити сертифікат" display="Завантажити сертифікат"/>
    <hyperlink ref="B2193" r:id="rId2192" tooltip="Завантажити сертифікат" display="Завантажити сертифікат"/>
    <hyperlink ref="B2194" r:id="rId2193" tooltip="Завантажити сертифікат" display="Завантажити сертифікат"/>
    <hyperlink ref="B2195" r:id="rId2194" tooltip="Завантажити сертифікат" display="Завантажити сертифікат"/>
    <hyperlink ref="B2196" r:id="rId2195" tooltip="Завантажити сертифікат" display="Завантажити сертифікат"/>
    <hyperlink ref="B2197" r:id="rId2196" tooltip="Завантажити сертифікат" display="Завантажити сертифікат"/>
    <hyperlink ref="B2198" r:id="rId2197" tooltip="Завантажити сертифікат" display="Завантажити сертифікат"/>
    <hyperlink ref="B2199" r:id="rId2198" tooltip="Завантажити сертифікат" display="Завантажити сертифікат"/>
    <hyperlink ref="B2200" r:id="rId2199" tooltip="Завантажити сертифікат" display="Завантажити сертифікат"/>
    <hyperlink ref="B2201" r:id="rId2200" tooltip="Завантажити сертифікат" display="Завантажити сертифікат"/>
    <hyperlink ref="B2202" r:id="rId2201" tooltip="Завантажити сертифікат" display="Завантажити сертифікат"/>
    <hyperlink ref="B2203" r:id="rId2202" tooltip="Завантажити сертифікат" display="Завантажити сертифікат"/>
    <hyperlink ref="B2204" r:id="rId2203" tooltip="Завантажити сертифікат" display="Завантажити сертифікат"/>
    <hyperlink ref="B2205" r:id="rId2204" tooltip="Завантажити сертифікат" display="Завантажити сертифікат"/>
    <hyperlink ref="B2206" r:id="rId2205" tooltip="Завантажити сертифікат" display="Завантажити сертифікат"/>
    <hyperlink ref="B2207" r:id="rId2206" tooltip="Завантажити сертифікат" display="Завантажити сертифікат"/>
    <hyperlink ref="B2208" r:id="rId2207" tooltip="Завантажити сертифікат" display="Завантажити сертифікат"/>
    <hyperlink ref="B2209" r:id="rId2208" tooltip="Завантажити сертифікат" display="Завантажити сертифікат"/>
    <hyperlink ref="B2210" r:id="rId2209" tooltip="Завантажити сертифікат" display="Завантажити сертифікат"/>
    <hyperlink ref="B2211" r:id="rId2210" tooltip="Завантажити сертифікат" display="Завантажити сертифікат"/>
    <hyperlink ref="B2212" r:id="rId2211" tooltip="Завантажити сертифікат" display="Завантажити сертифікат"/>
    <hyperlink ref="B2213" r:id="rId2212" tooltip="Завантажити сертифікат" display="Завантажити сертифікат"/>
    <hyperlink ref="B2214" r:id="rId2213" tooltip="Завантажити сертифікат" display="Завантажити сертифікат"/>
    <hyperlink ref="B2215" r:id="rId2214" tooltip="Завантажити сертифікат" display="Завантажити сертифікат"/>
    <hyperlink ref="B2216" r:id="rId2215" tooltip="Завантажити сертифікат" display="Завантажити сертифікат"/>
    <hyperlink ref="B2217" r:id="rId2216" tooltip="Завантажити сертифікат" display="Завантажити сертифікат"/>
    <hyperlink ref="B2218" r:id="rId2217" tooltip="Завантажити сертифікат" display="Завантажити сертифікат"/>
    <hyperlink ref="B2219" r:id="rId2218" tooltip="Завантажити сертифікат" display="Завантажити сертифікат"/>
    <hyperlink ref="B2220" r:id="rId2219" tooltip="Завантажити сертифікат" display="Завантажити сертифікат"/>
    <hyperlink ref="B2221" r:id="rId2220" tooltip="Завантажити сертифікат" display="Завантажити сертифікат"/>
    <hyperlink ref="B2222" r:id="rId2221" tooltip="Завантажити сертифікат" display="Завантажити сертифікат"/>
    <hyperlink ref="B2223" r:id="rId2222" tooltip="Завантажити сертифікат" display="Завантажити сертифікат"/>
    <hyperlink ref="B2224" r:id="rId2223" tooltip="Завантажити сертифікат" display="Завантажити сертифікат"/>
    <hyperlink ref="B2225" r:id="rId2224" tooltip="Завантажити сертифікат" display="Завантажити сертифікат"/>
    <hyperlink ref="B2226" r:id="rId2225" tooltip="Завантажити сертифікат" display="Завантажити сертифікат"/>
    <hyperlink ref="B2227" r:id="rId2226" tooltip="Завантажити сертифікат" display="Завантажити сертифікат"/>
    <hyperlink ref="B2228" r:id="rId2227" tooltip="Завантажити сертифікат" display="Завантажити сертифікат"/>
    <hyperlink ref="B2229" r:id="rId2228" tooltip="Завантажити сертифікат" display="Завантажити сертифікат"/>
    <hyperlink ref="B2230" r:id="rId2229" tooltip="Завантажити сертифікат" display="Завантажити сертифікат"/>
    <hyperlink ref="B2231" r:id="rId2230" tooltip="Завантажити сертифікат" display="Завантажити сертифікат"/>
    <hyperlink ref="B2232" r:id="rId2231" tooltip="Завантажити сертифікат" display="Завантажити сертифікат"/>
    <hyperlink ref="B2233" r:id="rId2232" tooltip="Завантажити сертифікат" display="Завантажити сертифікат"/>
    <hyperlink ref="B2234" r:id="rId2233" tooltip="Завантажити сертифікат" display="Завантажити сертифікат"/>
    <hyperlink ref="B2235" r:id="rId2234" tooltip="Завантажити сертифікат" display="Завантажити сертифікат"/>
    <hyperlink ref="B2236" r:id="rId2235" tooltip="Завантажити сертифікат" display="Завантажити сертифікат"/>
    <hyperlink ref="B2237" r:id="rId2236" tooltip="Завантажити сертифікат" display="Завантажити сертифікат"/>
  </hyperlinks>
  <pageMargins left="0.7" right="0.7" top="0.75" bottom="0.75" header="0.3" footer="0.3"/>
  <pageSetup orientation="portrait" r:id="rId22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2025-02-12T14:51:31Z</dcterms:created>
  <dcterms:modified xsi:type="dcterms:W3CDTF">2025-02-12T15:56:04Z</dcterms:modified>
  <cp:category/>
</cp:coreProperties>
</file>